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LAPTOOL TECNOLOGY\Desktop\"/>
    </mc:Choice>
  </mc:AlternateContent>
  <xr:revisionPtr revIDLastSave="0" documentId="8_{A8915260-18B1-40BF-99F7-7E0967B158D4}" xr6:coauthVersionLast="47" xr6:coauthVersionMax="47" xr10:uidLastSave="{00000000-0000-0000-0000-000000000000}"/>
  <bookViews>
    <workbookView xWindow="-120" yWindow="-120" windowWidth="24240" windowHeight="13140" activeTab="7" xr2:uid="{633DA205-41E6-4639-8BFB-A86153E52CDE}"/>
  </bookViews>
  <sheets>
    <sheet name="Info" sheetId="14" r:id="rId1"/>
    <sheet name="Data" sheetId="9" r:id="rId2"/>
    <sheet name="Q1" sheetId="8" r:id="rId3"/>
    <sheet name="Q2" sheetId="6" r:id="rId4"/>
    <sheet name="Q3" sheetId="10" r:id="rId5"/>
    <sheet name="Q4" sheetId="11" r:id="rId6"/>
    <sheet name="Q5" sheetId="12" r:id="rId7"/>
    <sheet name="Q6" sheetId="18" r:id="rId8"/>
    <sheet name="VLOOKUP" sheetId="4" r:id="rId9"/>
  </sheets>
  <definedNames>
    <definedName name="ExternalData_1" localSheetId="1" hidden="1">Data!$A$1:$S$1461</definedName>
  </definedNames>
  <calcPr calcId="191029"/>
  <pivotCaches>
    <pivotCache cacheId="0" r:id="rId10"/>
    <pivotCache cacheId="4"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8" i="18" l="1"/>
  <c r="N28" i="18"/>
  <c r="M28" i="18"/>
  <c r="L28" i="18"/>
  <c r="K28" i="18"/>
  <c r="J28" i="18"/>
  <c r="I28" i="18"/>
  <c r="H28" i="18"/>
  <c r="G28" i="18"/>
  <c r="F28" i="18"/>
  <c r="E28" i="18"/>
  <c r="D28" i="18"/>
  <c r="O27" i="18"/>
  <c r="N27" i="18"/>
  <c r="M27" i="18"/>
  <c r="L27" i="18"/>
  <c r="K27" i="18"/>
  <c r="J27" i="18"/>
  <c r="I27" i="18"/>
  <c r="H27" i="18"/>
  <c r="G27" i="18"/>
  <c r="F27" i="18"/>
  <c r="E27" i="18"/>
  <c r="D27" i="18"/>
  <c r="O26" i="18"/>
  <c r="N26" i="18"/>
  <c r="M26" i="18"/>
  <c r="L26" i="18"/>
  <c r="K26" i="18"/>
  <c r="J26" i="18"/>
  <c r="I26" i="18"/>
  <c r="H26" i="18"/>
  <c r="G26" i="18"/>
  <c r="F26" i="18"/>
  <c r="E26" i="18"/>
  <c r="D26" i="18"/>
  <c r="O25" i="18"/>
  <c r="N25" i="18"/>
  <c r="M25" i="18"/>
  <c r="L25" i="18"/>
  <c r="K25" i="18"/>
  <c r="J25" i="18"/>
  <c r="I25" i="18"/>
  <c r="H25" i="18"/>
  <c r="G25" i="18"/>
  <c r="F25" i="18"/>
  <c r="E25" i="18"/>
  <c r="D25" i="18"/>
  <c r="B19" i="18"/>
  <c r="C19" i="18"/>
  <c r="D19" i="18"/>
  <c r="E19" i="18"/>
  <c r="F19" i="18"/>
  <c r="G19" i="18"/>
  <c r="H19" i="18"/>
  <c r="I19" i="18"/>
  <c r="J19" i="18"/>
  <c r="K19" i="18"/>
  <c r="L19" i="18"/>
  <c r="M19" i="18"/>
  <c r="B20" i="18"/>
  <c r="C20" i="18"/>
  <c r="D20" i="18"/>
  <c r="E20" i="18"/>
  <c r="F20" i="18"/>
  <c r="G20" i="18"/>
  <c r="H20" i="18"/>
  <c r="I20" i="18"/>
  <c r="J20" i="18"/>
  <c r="K20" i="18"/>
  <c r="L20" i="18"/>
  <c r="M20" i="18"/>
  <c r="B21" i="18"/>
  <c r="C21" i="18"/>
  <c r="D21" i="18"/>
  <c r="E21" i="18"/>
  <c r="F21" i="18"/>
  <c r="G21" i="18"/>
  <c r="H21" i="18"/>
  <c r="I21" i="18"/>
  <c r="J21" i="18"/>
  <c r="K21" i="18"/>
  <c r="L21" i="18"/>
  <c r="M21" i="18"/>
  <c r="B22" i="18"/>
  <c r="C22" i="18"/>
  <c r="D22" i="18"/>
  <c r="E22" i="18"/>
  <c r="F22" i="18"/>
  <c r="G22" i="18"/>
  <c r="H22" i="18"/>
  <c r="I22" i="18"/>
  <c r="J22" i="18"/>
  <c r="K22" i="18"/>
  <c r="L22" i="18"/>
  <c r="M22" i="18"/>
  <c r="E13" i="12"/>
  <c r="E12" i="12"/>
  <c r="E11" i="12"/>
  <c r="E10" i="12"/>
  <c r="C13" i="12"/>
  <c r="C12" i="12"/>
  <c r="C11" i="12"/>
  <c r="C10" i="12"/>
  <c r="B13" i="12"/>
  <c r="B12" i="12"/>
  <c r="B11" i="12"/>
  <c r="B10" i="12"/>
  <c r="L840" i="9"/>
  <c r="L1123" i="9"/>
  <c r="L1226" i="9"/>
  <c r="L1321" i="9"/>
  <c r="L1403"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J701" i="9"/>
  <c r="J702" i="9"/>
  <c r="J703" i="9"/>
  <c r="J704" i="9"/>
  <c r="J705" i="9"/>
  <c r="J706" i="9"/>
  <c r="J707" i="9"/>
  <c r="J708" i="9"/>
  <c r="J709" i="9"/>
  <c r="J710" i="9"/>
  <c r="J711" i="9"/>
  <c r="J712" i="9"/>
  <c r="J713" i="9"/>
  <c r="J714" i="9"/>
  <c r="J715" i="9"/>
  <c r="J716" i="9"/>
  <c r="J717" i="9"/>
  <c r="J718" i="9"/>
  <c r="J719" i="9"/>
  <c r="J720" i="9"/>
  <c r="J721" i="9"/>
  <c r="J722" i="9"/>
  <c r="J723" i="9"/>
  <c r="J724" i="9"/>
  <c r="J725" i="9"/>
  <c r="J726" i="9"/>
  <c r="J727" i="9"/>
  <c r="J728" i="9"/>
  <c r="J729" i="9"/>
  <c r="J730" i="9"/>
  <c r="J731" i="9"/>
  <c r="J732" i="9"/>
  <c r="J733" i="9"/>
  <c r="J734" i="9"/>
  <c r="J735" i="9"/>
  <c r="J736" i="9"/>
  <c r="J737" i="9"/>
  <c r="J738" i="9"/>
  <c r="J739" i="9"/>
  <c r="J740" i="9"/>
  <c r="J741" i="9"/>
  <c r="J742" i="9"/>
  <c r="J743" i="9"/>
  <c r="J744" i="9"/>
  <c r="J745" i="9"/>
  <c r="J746" i="9"/>
  <c r="J747" i="9"/>
  <c r="J748" i="9"/>
  <c r="J749" i="9"/>
  <c r="J750" i="9"/>
  <c r="J751" i="9"/>
  <c r="J752" i="9"/>
  <c r="J753" i="9"/>
  <c r="J754" i="9"/>
  <c r="J755" i="9"/>
  <c r="J756" i="9"/>
  <c r="J757" i="9"/>
  <c r="J758" i="9"/>
  <c r="J759" i="9"/>
  <c r="J760" i="9"/>
  <c r="J761" i="9"/>
  <c r="J762" i="9"/>
  <c r="J763" i="9"/>
  <c r="J764" i="9"/>
  <c r="J765" i="9"/>
  <c r="J766" i="9"/>
  <c r="J767" i="9"/>
  <c r="J768" i="9"/>
  <c r="J769" i="9"/>
  <c r="J770" i="9"/>
  <c r="J771" i="9"/>
  <c r="J772" i="9"/>
  <c r="J773" i="9"/>
  <c r="J774" i="9"/>
  <c r="J775" i="9"/>
  <c r="J776" i="9"/>
  <c r="J777" i="9"/>
  <c r="J778" i="9"/>
  <c r="J779" i="9"/>
  <c r="J780" i="9"/>
  <c r="J781" i="9"/>
  <c r="J782" i="9"/>
  <c r="J783" i="9"/>
  <c r="J784" i="9"/>
  <c r="J785" i="9"/>
  <c r="J786" i="9"/>
  <c r="J787" i="9"/>
  <c r="J788" i="9"/>
  <c r="J789" i="9"/>
  <c r="J790" i="9"/>
  <c r="J791" i="9"/>
  <c r="J792" i="9"/>
  <c r="J793" i="9"/>
  <c r="J794" i="9"/>
  <c r="J795" i="9"/>
  <c r="J796" i="9"/>
  <c r="J797" i="9"/>
  <c r="J798" i="9"/>
  <c r="J799" i="9"/>
  <c r="J800" i="9"/>
  <c r="J801" i="9"/>
  <c r="J802" i="9"/>
  <c r="J803" i="9"/>
  <c r="J804" i="9"/>
  <c r="J805" i="9"/>
  <c r="J806" i="9"/>
  <c r="J807" i="9"/>
  <c r="J808" i="9"/>
  <c r="J809" i="9"/>
  <c r="J810" i="9"/>
  <c r="J811" i="9"/>
  <c r="J812" i="9"/>
  <c r="J813" i="9"/>
  <c r="J814" i="9"/>
  <c r="J815" i="9"/>
  <c r="J816" i="9"/>
  <c r="J817" i="9"/>
  <c r="J818" i="9"/>
  <c r="J819" i="9"/>
  <c r="J820" i="9"/>
  <c r="J821" i="9"/>
  <c r="J822" i="9"/>
  <c r="J823" i="9"/>
  <c r="J824" i="9"/>
  <c r="J825" i="9"/>
  <c r="J826" i="9"/>
  <c r="J827" i="9"/>
  <c r="J828" i="9"/>
  <c r="J829" i="9"/>
  <c r="J830" i="9"/>
  <c r="J831" i="9"/>
  <c r="J832" i="9"/>
  <c r="J833" i="9"/>
  <c r="J834" i="9"/>
  <c r="J835" i="9"/>
  <c r="J836" i="9"/>
  <c r="J837" i="9"/>
  <c r="J838" i="9"/>
  <c r="J839" i="9"/>
  <c r="J840" i="9"/>
  <c r="J841" i="9"/>
  <c r="J842" i="9"/>
  <c r="J843" i="9"/>
  <c r="J844" i="9"/>
  <c r="J845" i="9"/>
  <c r="J846" i="9"/>
  <c r="J847" i="9"/>
  <c r="J848" i="9"/>
  <c r="J849" i="9"/>
  <c r="J850" i="9"/>
  <c r="J851" i="9"/>
  <c r="J852" i="9"/>
  <c r="J853" i="9"/>
  <c r="J854" i="9"/>
  <c r="J855" i="9"/>
  <c r="J856" i="9"/>
  <c r="J857" i="9"/>
  <c r="J858" i="9"/>
  <c r="J859" i="9"/>
  <c r="J860" i="9"/>
  <c r="J861" i="9"/>
  <c r="J862" i="9"/>
  <c r="J863" i="9"/>
  <c r="J864" i="9"/>
  <c r="J865" i="9"/>
  <c r="J866" i="9"/>
  <c r="J867" i="9"/>
  <c r="J868" i="9"/>
  <c r="J869" i="9"/>
  <c r="J870" i="9"/>
  <c r="J871" i="9"/>
  <c r="J872" i="9"/>
  <c r="J873" i="9"/>
  <c r="J874" i="9"/>
  <c r="J875" i="9"/>
  <c r="J876" i="9"/>
  <c r="J877" i="9"/>
  <c r="J878" i="9"/>
  <c r="J879" i="9"/>
  <c r="J880" i="9"/>
  <c r="J881" i="9"/>
  <c r="J882" i="9"/>
  <c r="J883" i="9"/>
  <c r="J884" i="9"/>
  <c r="J885" i="9"/>
  <c r="J886" i="9"/>
  <c r="J887" i="9"/>
  <c r="J888" i="9"/>
  <c r="J889" i="9"/>
  <c r="J890" i="9"/>
  <c r="J891" i="9"/>
  <c r="J892" i="9"/>
  <c r="J893" i="9"/>
  <c r="J894" i="9"/>
  <c r="J895" i="9"/>
  <c r="J896" i="9"/>
  <c r="J897" i="9"/>
  <c r="J898" i="9"/>
  <c r="J899" i="9"/>
  <c r="J900" i="9"/>
  <c r="J901" i="9"/>
  <c r="J902" i="9"/>
  <c r="J903" i="9"/>
  <c r="J904" i="9"/>
  <c r="J905" i="9"/>
  <c r="J906" i="9"/>
  <c r="J907" i="9"/>
  <c r="J908" i="9"/>
  <c r="J909" i="9"/>
  <c r="J910" i="9"/>
  <c r="J911" i="9"/>
  <c r="J912" i="9"/>
  <c r="J913" i="9"/>
  <c r="J914" i="9"/>
  <c r="J915" i="9"/>
  <c r="J916" i="9"/>
  <c r="J917" i="9"/>
  <c r="J918" i="9"/>
  <c r="J919" i="9"/>
  <c r="J920" i="9"/>
  <c r="J921" i="9"/>
  <c r="J922" i="9"/>
  <c r="J923" i="9"/>
  <c r="J924" i="9"/>
  <c r="J925" i="9"/>
  <c r="J926" i="9"/>
  <c r="J927" i="9"/>
  <c r="J928" i="9"/>
  <c r="J929" i="9"/>
  <c r="J930" i="9"/>
  <c r="J931" i="9"/>
  <c r="J932" i="9"/>
  <c r="J933" i="9"/>
  <c r="J934" i="9"/>
  <c r="J935" i="9"/>
  <c r="J936" i="9"/>
  <c r="J937" i="9"/>
  <c r="J938" i="9"/>
  <c r="J939" i="9"/>
  <c r="J940" i="9"/>
  <c r="J941" i="9"/>
  <c r="J942" i="9"/>
  <c r="J943" i="9"/>
  <c r="J944" i="9"/>
  <c r="J945" i="9"/>
  <c r="J946" i="9"/>
  <c r="J947" i="9"/>
  <c r="J948" i="9"/>
  <c r="J949" i="9"/>
  <c r="J950" i="9"/>
  <c r="J951" i="9"/>
  <c r="J952" i="9"/>
  <c r="J953" i="9"/>
  <c r="J954" i="9"/>
  <c r="J955" i="9"/>
  <c r="J956" i="9"/>
  <c r="J957" i="9"/>
  <c r="J958" i="9"/>
  <c r="J959" i="9"/>
  <c r="J960" i="9"/>
  <c r="J961" i="9"/>
  <c r="J962" i="9"/>
  <c r="J963" i="9"/>
  <c r="J964" i="9"/>
  <c r="J965" i="9"/>
  <c r="J966" i="9"/>
  <c r="J967" i="9"/>
  <c r="J968" i="9"/>
  <c r="J969" i="9"/>
  <c r="J970" i="9"/>
  <c r="J971" i="9"/>
  <c r="J972" i="9"/>
  <c r="J973" i="9"/>
  <c r="J974" i="9"/>
  <c r="J975" i="9"/>
  <c r="J976" i="9"/>
  <c r="J977" i="9"/>
  <c r="J978" i="9"/>
  <c r="J979" i="9"/>
  <c r="J980" i="9"/>
  <c r="J981" i="9"/>
  <c r="J982" i="9"/>
  <c r="J983" i="9"/>
  <c r="J984" i="9"/>
  <c r="J985" i="9"/>
  <c r="J986" i="9"/>
  <c r="J987" i="9"/>
  <c r="J988" i="9"/>
  <c r="J989" i="9"/>
  <c r="J990" i="9"/>
  <c r="J991" i="9"/>
  <c r="J992" i="9"/>
  <c r="J993" i="9"/>
  <c r="J994" i="9"/>
  <c r="J995" i="9"/>
  <c r="J996" i="9"/>
  <c r="J997" i="9"/>
  <c r="J998" i="9"/>
  <c r="J999" i="9"/>
  <c r="J1000" i="9"/>
  <c r="J1001" i="9"/>
  <c r="J1002" i="9"/>
  <c r="J1003" i="9"/>
  <c r="J1004" i="9"/>
  <c r="J1005" i="9"/>
  <c r="J1006" i="9"/>
  <c r="J1007" i="9"/>
  <c r="J1008" i="9"/>
  <c r="J1009" i="9"/>
  <c r="J1010" i="9"/>
  <c r="J1011" i="9"/>
  <c r="J1012" i="9"/>
  <c r="J1013" i="9"/>
  <c r="J1014" i="9"/>
  <c r="J1015" i="9"/>
  <c r="J1016" i="9"/>
  <c r="J1017" i="9"/>
  <c r="J1018" i="9"/>
  <c r="J1019" i="9"/>
  <c r="J1020" i="9"/>
  <c r="J1021" i="9"/>
  <c r="J1022" i="9"/>
  <c r="J1023" i="9"/>
  <c r="J1024" i="9"/>
  <c r="J1025" i="9"/>
  <c r="J1026" i="9"/>
  <c r="J1027" i="9"/>
  <c r="J1028" i="9"/>
  <c r="J1029" i="9"/>
  <c r="J1030" i="9"/>
  <c r="J1031" i="9"/>
  <c r="J1032" i="9"/>
  <c r="J1033" i="9"/>
  <c r="J1034" i="9"/>
  <c r="J1035" i="9"/>
  <c r="J1036" i="9"/>
  <c r="J1037" i="9"/>
  <c r="J1038" i="9"/>
  <c r="J1039" i="9"/>
  <c r="J1040" i="9"/>
  <c r="J1041" i="9"/>
  <c r="J1042" i="9"/>
  <c r="J1043" i="9"/>
  <c r="J1044" i="9"/>
  <c r="J1045" i="9"/>
  <c r="J1046" i="9"/>
  <c r="J1047" i="9"/>
  <c r="J1048" i="9"/>
  <c r="J1049" i="9"/>
  <c r="J1050" i="9"/>
  <c r="J1051" i="9"/>
  <c r="J1052" i="9"/>
  <c r="J1053" i="9"/>
  <c r="J1054" i="9"/>
  <c r="J1055" i="9"/>
  <c r="J1056" i="9"/>
  <c r="J1057" i="9"/>
  <c r="J1058" i="9"/>
  <c r="J1059" i="9"/>
  <c r="J1060" i="9"/>
  <c r="J1061" i="9"/>
  <c r="J1062" i="9"/>
  <c r="J1063" i="9"/>
  <c r="J1064" i="9"/>
  <c r="J1065" i="9"/>
  <c r="J1066" i="9"/>
  <c r="J1067" i="9"/>
  <c r="J1068" i="9"/>
  <c r="J1069" i="9"/>
  <c r="J1070" i="9"/>
  <c r="J1071" i="9"/>
  <c r="J1072" i="9"/>
  <c r="J1073" i="9"/>
  <c r="J1074" i="9"/>
  <c r="J1075" i="9"/>
  <c r="J1076" i="9"/>
  <c r="J1077" i="9"/>
  <c r="J1078" i="9"/>
  <c r="J1079" i="9"/>
  <c r="J1080" i="9"/>
  <c r="J1081" i="9"/>
  <c r="J1082" i="9"/>
  <c r="J1083" i="9"/>
  <c r="J1084" i="9"/>
  <c r="J1085" i="9"/>
  <c r="J1086" i="9"/>
  <c r="J1087" i="9"/>
  <c r="J1088" i="9"/>
  <c r="J1089" i="9"/>
  <c r="J1090" i="9"/>
  <c r="J1091" i="9"/>
  <c r="J1092" i="9"/>
  <c r="J1093" i="9"/>
  <c r="J1094" i="9"/>
  <c r="J1095" i="9"/>
  <c r="J1096" i="9"/>
  <c r="J1097" i="9"/>
  <c r="J1098" i="9"/>
  <c r="J1099" i="9"/>
  <c r="J1100" i="9"/>
  <c r="J1101" i="9"/>
  <c r="J1102" i="9"/>
  <c r="J1103" i="9"/>
  <c r="J1104" i="9"/>
  <c r="J1105" i="9"/>
  <c r="J1106" i="9"/>
  <c r="J1107" i="9"/>
  <c r="J1108" i="9"/>
  <c r="J1109" i="9"/>
  <c r="J1110" i="9"/>
  <c r="J1111" i="9"/>
  <c r="J1112" i="9"/>
  <c r="J1113" i="9"/>
  <c r="J1114" i="9"/>
  <c r="J1115" i="9"/>
  <c r="J1116" i="9"/>
  <c r="J1117" i="9"/>
  <c r="J1118" i="9"/>
  <c r="J1119" i="9"/>
  <c r="J1120" i="9"/>
  <c r="J1121" i="9"/>
  <c r="J1122" i="9"/>
  <c r="J1123" i="9"/>
  <c r="J1124" i="9"/>
  <c r="J1125" i="9"/>
  <c r="J1126" i="9"/>
  <c r="J1127" i="9"/>
  <c r="J1128" i="9"/>
  <c r="J1129" i="9"/>
  <c r="J1130" i="9"/>
  <c r="J1131" i="9"/>
  <c r="J1132" i="9"/>
  <c r="J1133" i="9"/>
  <c r="J1134" i="9"/>
  <c r="J1135" i="9"/>
  <c r="J1136" i="9"/>
  <c r="J1137" i="9"/>
  <c r="J1138" i="9"/>
  <c r="J1139" i="9"/>
  <c r="J1140" i="9"/>
  <c r="J1141" i="9"/>
  <c r="J1142" i="9"/>
  <c r="J1143" i="9"/>
  <c r="J1144" i="9"/>
  <c r="J1145" i="9"/>
  <c r="J1146" i="9"/>
  <c r="J1147" i="9"/>
  <c r="J1148" i="9"/>
  <c r="J1149" i="9"/>
  <c r="J1150" i="9"/>
  <c r="J1151" i="9"/>
  <c r="J1152" i="9"/>
  <c r="J1153" i="9"/>
  <c r="J1154" i="9"/>
  <c r="J1155" i="9"/>
  <c r="J1156" i="9"/>
  <c r="J1157" i="9"/>
  <c r="J1158" i="9"/>
  <c r="J1159" i="9"/>
  <c r="J1160" i="9"/>
  <c r="J1161" i="9"/>
  <c r="J1162" i="9"/>
  <c r="J1163" i="9"/>
  <c r="J1164" i="9"/>
  <c r="J1165" i="9"/>
  <c r="J1166" i="9"/>
  <c r="J1167" i="9"/>
  <c r="J1168" i="9"/>
  <c r="J1169" i="9"/>
  <c r="J1170" i="9"/>
  <c r="J1171" i="9"/>
  <c r="J1172" i="9"/>
  <c r="J1173" i="9"/>
  <c r="J1174" i="9"/>
  <c r="J1175" i="9"/>
  <c r="J1176" i="9"/>
  <c r="J1177" i="9"/>
  <c r="J1178" i="9"/>
  <c r="J1179" i="9"/>
  <c r="J1180" i="9"/>
  <c r="J1181" i="9"/>
  <c r="J1182" i="9"/>
  <c r="J1183" i="9"/>
  <c r="J1184" i="9"/>
  <c r="J1185" i="9"/>
  <c r="J1186" i="9"/>
  <c r="J1187" i="9"/>
  <c r="J1188" i="9"/>
  <c r="J1189" i="9"/>
  <c r="J1190" i="9"/>
  <c r="J1191" i="9"/>
  <c r="J1192" i="9"/>
  <c r="J1193" i="9"/>
  <c r="J1194" i="9"/>
  <c r="J1195" i="9"/>
  <c r="J1196" i="9"/>
  <c r="J1197" i="9"/>
  <c r="J1198" i="9"/>
  <c r="J1199" i="9"/>
  <c r="J1200" i="9"/>
  <c r="J1201" i="9"/>
  <c r="J1202" i="9"/>
  <c r="J1203" i="9"/>
  <c r="J1204" i="9"/>
  <c r="J1205" i="9"/>
  <c r="J1206" i="9"/>
  <c r="J1207" i="9"/>
  <c r="J1208" i="9"/>
  <c r="J1209" i="9"/>
  <c r="J1210" i="9"/>
  <c r="J1211" i="9"/>
  <c r="J1212" i="9"/>
  <c r="J1213" i="9"/>
  <c r="J1214" i="9"/>
  <c r="J1215" i="9"/>
  <c r="J1216" i="9"/>
  <c r="J1217" i="9"/>
  <c r="J1218" i="9"/>
  <c r="J1219" i="9"/>
  <c r="J1220" i="9"/>
  <c r="J1221" i="9"/>
  <c r="J1222" i="9"/>
  <c r="J1223" i="9"/>
  <c r="J1224" i="9"/>
  <c r="J1225" i="9"/>
  <c r="J1226" i="9"/>
  <c r="J1227" i="9"/>
  <c r="J1228" i="9"/>
  <c r="J1229" i="9"/>
  <c r="J1230" i="9"/>
  <c r="J1231" i="9"/>
  <c r="J1232" i="9"/>
  <c r="J1233" i="9"/>
  <c r="J1234" i="9"/>
  <c r="J1235" i="9"/>
  <c r="J1236" i="9"/>
  <c r="J1237" i="9"/>
  <c r="J1238" i="9"/>
  <c r="J1239" i="9"/>
  <c r="J1240" i="9"/>
  <c r="J1241" i="9"/>
  <c r="J1242" i="9"/>
  <c r="J1243" i="9"/>
  <c r="J1244" i="9"/>
  <c r="J1245" i="9"/>
  <c r="J1246" i="9"/>
  <c r="J1247" i="9"/>
  <c r="J1248" i="9"/>
  <c r="J1249" i="9"/>
  <c r="J1250" i="9"/>
  <c r="J1251" i="9"/>
  <c r="J1252" i="9"/>
  <c r="J1253" i="9"/>
  <c r="J1254" i="9"/>
  <c r="J1255" i="9"/>
  <c r="J1256" i="9"/>
  <c r="J1257" i="9"/>
  <c r="J1258" i="9"/>
  <c r="J1259" i="9"/>
  <c r="J1260" i="9"/>
  <c r="J1261" i="9"/>
  <c r="J1262" i="9"/>
  <c r="J1263" i="9"/>
  <c r="J1264" i="9"/>
  <c r="J1265" i="9"/>
  <c r="J1266" i="9"/>
  <c r="J1267" i="9"/>
  <c r="J1268" i="9"/>
  <c r="J1269" i="9"/>
  <c r="J1270" i="9"/>
  <c r="J1271" i="9"/>
  <c r="J1272" i="9"/>
  <c r="J1273" i="9"/>
  <c r="J1274" i="9"/>
  <c r="J1275" i="9"/>
  <c r="J1276" i="9"/>
  <c r="J1277" i="9"/>
  <c r="J1278" i="9"/>
  <c r="J1279" i="9"/>
  <c r="J1280" i="9"/>
  <c r="J1281" i="9"/>
  <c r="J1282" i="9"/>
  <c r="J1283" i="9"/>
  <c r="J1284" i="9"/>
  <c r="J1285" i="9"/>
  <c r="J1286" i="9"/>
  <c r="J1287" i="9"/>
  <c r="J1288" i="9"/>
  <c r="J1289" i="9"/>
  <c r="J1290" i="9"/>
  <c r="J1291" i="9"/>
  <c r="J1292" i="9"/>
  <c r="J1293" i="9"/>
  <c r="J1294" i="9"/>
  <c r="J1295" i="9"/>
  <c r="J1296" i="9"/>
  <c r="J1297" i="9"/>
  <c r="J1298" i="9"/>
  <c r="J1299" i="9"/>
  <c r="J1300" i="9"/>
  <c r="J1301" i="9"/>
  <c r="J1302" i="9"/>
  <c r="J1303" i="9"/>
  <c r="J1304" i="9"/>
  <c r="J1305" i="9"/>
  <c r="J1306" i="9"/>
  <c r="J1307" i="9"/>
  <c r="J1308" i="9"/>
  <c r="J1309" i="9"/>
  <c r="J1310" i="9"/>
  <c r="J1311" i="9"/>
  <c r="J1312" i="9"/>
  <c r="J1313" i="9"/>
  <c r="J1314" i="9"/>
  <c r="J1315" i="9"/>
  <c r="J1316" i="9"/>
  <c r="J1317" i="9"/>
  <c r="J1318" i="9"/>
  <c r="J1319" i="9"/>
  <c r="J1320" i="9"/>
  <c r="J1321" i="9"/>
  <c r="J1322" i="9"/>
  <c r="J1323" i="9"/>
  <c r="J1324" i="9"/>
  <c r="J1325" i="9"/>
  <c r="J1326" i="9"/>
  <c r="J1327" i="9"/>
  <c r="J1328" i="9"/>
  <c r="J1329" i="9"/>
  <c r="J1330" i="9"/>
  <c r="J1331" i="9"/>
  <c r="J1332" i="9"/>
  <c r="J1333" i="9"/>
  <c r="J1334" i="9"/>
  <c r="J1335" i="9"/>
  <c r="J1336" i="9"/>
  <c r="J1337" i="9"/>
  <c r="J1338" i="9"/>
  <c r="J1339" i="9"/>
  <c r="J1340" i="9"/>
  <c r="J1341" i="9"/>
  <c r="J1342" i="9"/>
  <c r="J1343" i="9"/>
  <c r="J1344" i="9"/>
  <c r="J1345" i="9"/>
  <c r="J1346" i="9"/>
  <c r="J1347" i="9"/>
  <c r="J1348" i="9"/>
  <c r="J1349" i="9"/>
  <c r="J1350" i="9"/>
  <c r="J1351" i="9"/>
  <c r="J1352" i="9"/>
  <c r="J1353" i="9"/>
  <c r="J1354" i="9"/>
  <c r="J1355" i="9"/>
  <c r="J1356" i="9"/>
  <c r="J1357" i="9"/>
  <c r="J1358" i="9"/>
  <c r="J1359" i="9"/>
  <c r="J1360" i="9"/>
  <c r="J1361" i="9"/>
  <c r="J1362" i="9"/>
  <c r="J1363" i="9"/>
  <c r="J1364" i="9"/>
  <c r="J1365" i="9"/>
  <c r="J1366" i="9"/>
  <c r="J1367" i="9"/>
  <c r="J1368" i="9"/>
  <c r="J1369" i="9"/>
  <c r="J1370" i="9"/>
  <c r="J1371" i="9"/>
  <c r="J1372" i="9"/>
  <c r="J1373" i="9"/>
  <c r="J1374" i="9"/>
  <c r="J1375" i="9"/>
  <c r="J1376" i="9"/>
  <c r="J1377" i="9"/>
  <c r="J1378" i="9"/>
  <c r="J1379" i="9"/>
  <c r="J1380" i="9"/>
  <c r="J1381" i="9"/>
  <c r="J1382" i="9"/>
  <c r="J1383" i="9"/>
  <c r="J1384" i="9"/>
  <c r="J1385" i="9"/>
  <c r="J1386" i="9"/>
  <c r="J1387" i="9"/>
  <c r="J1388" i="9"/>
  <c r="J1389" i="9"/>
  <c r="J1390" i="9"/>
  <c r="J1391" i="9"/>
  <c r="J1392" i="9"/>
  <c r="J1393" i="9"/>
  <c r="J1394" i="9"/>
  <c r="J1395" i="9"/>
  <c r="J1396" i="9"/>
  <c r="J1397" i="9"/>
  <c r="J1398" i="9"/>
  <c r="J1399" i="9"/>
  <c r="J1400" i="9"/>
  <c r="J1401" i="9"/>
  <c r="J1402" i="9"/>
  <c r="J1403" i="9"/>
  <c r="J1404" i="9"/>
  <c r="J1405" i="9"/>
  <c r="J1406" i="9"/>
  <c r="J1407" i="9"/>
  <c r="J1408" i="9"/>
  <c r="J1409" i="9"/>
  <c r="J1410" i="9"/>
  <c r="J1411" i="9"/>
  <c r="J1412" i="9"/>
  <c r="J1413" i="9"/>
  <c r="J1414" i="9"/>
  <c r="J1415" i="9"/>
  <c r="J1416" i="9"/>
  <c r="J1417" i="9"/>
  <c r="J1418" i="9"/>
  <c r="J1419" i="9"/>
  <c r="J1420" i="9"/>
  <c r="J1421" i="9"/>
  <c r="J1422" i="9"/>
  <c r="J1423" i="9"/>
  <c r="J1424" i="9"/>
  <c r="J1425" i="9"/>
  <c r="J1426" i="9"/>
  <c r="J1427" i="9"/>
  <c r="J1428" i="9"/>
  <c r="J1429" i="9"/>
  <c r="J1430" i="9"/>
  <c r="J1431" i="9"/>
  <c r="J1432" i="9"/>
  <c r="J1433" i="9"/>
  <c r="J1434" i="9"/>
  <c r="J1435" i="9"/>
  <c r="J1436" i="9"/>
  <c r="J1437" i="9"/>
  <c r="J1438" i="9"/>
  <c r="J1439" i="9"/>
  <c r="J1440" i="9"/>
  <c r="J1441" i="9"/>
  <c r="J1442" i="9"/>
  <c r="J1443" i="9"/>
  <c r="J1444" i="9"/>
  <c r="J1445" i="9"/>
  <c r="J1446" i="9"/>
  <c r="J1447" i="9"/>
  <c r="J1448" i="9"/>
  <c r="J1449" i="9"/>
  <c r="J1450" i="9"/>
  <c r="J1451" i="9"/>
  <c r="J1452" i="9"/>
  <c r="J1453" i="9"/>
  <c r="J1454" i="9"/>
  <c r="J1455" i="9"/>
  <c r="J1456" i="9"/>
  <c r="J1457" i="9"/>
  <c r="J1458" i="9"/>
  <c r="J1459" i="9"/>
  <c r="J1460" i="9"/>
  <c r="J1461" i="9"/>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H701" i="9"/>
  <c r="H702" i="9"/>
  <c r="H703" i="9"/>
  <c r="H704" i="9"/>
  <c r="H705" i="9"/>
  <c r="H706" i="9"/>
  <c r="H707" i="9"/>
  <c r="H708" i="9"/>
  <c r="H709" i="9"/>
  <c r="H710" i="9"/>
  <c r="H711" i="9"/>
  <c r="H712" i="9"/>
  <c r="H713" i="9"/>
  <c r="H714" i="9"/>
  <c r="H715" i="9"/>
  <c r="H716" i="9"/>
  <c r="H717" i="9"/>
  <c r="H718" i="9"/>
  <c r="H719" i="9"/>
  <c r="H720" i="9"/>
  <c r="H721" i="9"/>
  <c r="H722" i="9"/>
  <c r="H723" i="9"/>
  <c r="H724" i="9"/>
  <c r="H725" i="9"/>
  <c r="H726" i="9"/>
  <c r="H727" i="9"/>
  <c r="H728" i="9"/>
  <c r="H729" i="9"/>
  <c r="H730" i="9"/>
  <c r="H731" i="9"/>
  <c r="H732" i="9"/>
  <c r="H733" i="9"/>
  <c r="H734" i="9"/>
  <c r="H735" i="9"/>
  <c r="H736" i="9"/>
  <c r="H737" i="9"/>
  <c r="H738" i="9"/>
  <c r="H739" i="9"/>
  <c r="H740" i="9"/>
  <c r="H741" i="9"/>
  <c r="H742" i="9"/>
  <c r="H743" i="9"/>
  <c r="H744" i="9"/>
  <c r="H745" i="9"/>
  <c r="H746" i="9"/>
  <c r="H747" i="9"/>
  <c r="H748" i="9"/>
  <c r="H749" i="9"/>
  <c r="H750" i="9"/>
  <c r="H751" i="9"/>
  <c r="H752" i="9"/>
  <c r="H753" i="9"/>
  <c r="H754" i="9"/>
  <c r="H755" i="9"/>
  <c r="H756" i="9"/>
  <c r="H757" i="9"/>
  <c r="H758" i="9"/>
  <c r="H759" i="9"/>
  <c r="H760" i="9"/>
  <c r="H761" i="9"/>
  <c r="H762" i="9"/>
  <c r="H763" i="9"/>
  <c r="H764" i="9"/>
  <c r="H765" i="9"/>
  <c r="H766" i="9"/>
  <c r="H767" i="9"/>
  <c r="H768" i="9"/>
  <c r="H769" i="9"/>
  <c r="H770" i="9"/>
  <c r="H771" i="9"/>
  <c r="H772" i="9"/>
  <c r="H773" i="9"/>
  <c r="H774" i="9"/>
  <c r="H775" i="9"/>
  <c r="H776" i="9"/>
  <c r="H777" i="9"/>
  <c r="H778" i="9"/>
  <c r="H779" i="9"/>
  <c r="H780" i="9"/>
  <c r="H781" i="9"/>
  <c r="H782" i="9"/>
  <c r="H783" i="9"/>
  <c r="H784" i="9"/>
  <c r="H785" i="9"/>
  <c r="H786" i="9"/>
  <c r="H787" i="9"/>
  <c r="H788" i="9"/>
  <c r="H789" i="9"/>
  <c r="H790" i="9"/>
  <c r="H791" i="9"/>
  <c r="H792" i="9"/>
  <c r="H793" i="9"/>
  <c r="H794" i="9"/>
  <c r="H795" i="9"/>
  <c r="H796" i="9"/>
  <c r="H797" i="9"/>
  <c r="H798" i="9"/>
  <c r="H799" i="9"/>
  <c r="H800" i="9"/>
  <c r="H801" i="9"/>
  <c r="H802" i="9"/>
  <c r="H803" i="9"/>
  <c r="H804" i="9"/>
  <c r="H805" i="9"/>
  <c r="H806" i="9"/>
  <c r="H807" i="9"/>
  <c r="H808" i="9"/>
  <c r="H809" i="9"/>
  <c r="H810" i="9"/>
  <c r="H811" i="9"/>
  <c r="H812" i="9"/>
  <c r="H813" i="9"/>
  <c r="H814" i="9"/>
  <c r="H815" i="9"/>
  <c r="H816" i="9"/>
  <c r="H817" i="9"/>
  <c r="H818" i="9"/>
  <c r="H819" i="9"/>
  <c r="H820" i="9"/>
  <c r="H821" i="9"/>
  <c r="H822" i="9"/>
  <c r="H823" i="9"/>
  <c r="H824" i="9"/>
  <c r="H825" i="9"/>
  <c r="H826" i="9"/>
  <c r="H827" i="9"/>
  <c r="H828" i="9"/>
  <c r="H829" i="9"/>
  <c r="H830" i="9"/>
  <c r="H831" i="9"/>
  <c r="H832" i="9"/>
  <c r="H833" i="9"/>
  <c r="H834" i="9"/>
  <c r="H835" i="9"/>
  <c r="H836" i="9"/>
  <c r="H837" i="9"/>
  <c r="H838" i="9"/>
  <c r="H839" i="9"/>
  <c r="H840" i="9"/>
  <c r="H841" i="9"/>
  <c r="H842" i="9"/>
  <c r="H843" i="9"/>
  <c r="H844" i="9"/>
  <c r="H845" i="9"/>
  <c r="H846" i="9"/>
  <c r="H847" i="9"/>
  <c r="H848" i="9"/>
  <c r="H849" i="9"/>
  <c r="H850" i="9"/>
  <c r="H851" i="9"/>
  <c r="H852" i="9"/>
  <c r="H853" i="9"/>
  <c r="H854" i="9"/>
  <c r="H855" i="9"/>
  <c r="H856" i="9"/>
  <c r="H857" i="9"/>
  <c r="H858" i="9"/>
  <c r="H859" i="9"/>
  <c r="H860" i="9"/>
  <c r="H861" i="9"/>
  <c r="H862" i="9"/>
  <c r="H863" i="9"/>
  <c r="H864" i="9"/>
  <c r="H865" i="9"/>
  <c r="H866" i="9"/>
  <c r="H867" i="9"/>
  <c r="H868" i="9"/>
  <c r="H869" i="9"/>
  <c r="H870" i="9"/>
  <c r="H871" i="9"/>
  <c r="H872" i="9"/>
  <c r="H873" i="9"/>
  <c r="H874" i="9"/>
  <c r="H875" i="9"/>
  <c r="H876" i="9"/>
  <c r="H877" i="9"/>
  <c r="H878" i="9"/>
  <c r="H879" i="9"/>
  <c r="H880" i="9"/>
  <c r="H881" i="9"/>
  <c r="H882" i="9"/>
  <c r="H883" i="9"/>
  <c r="H884" i="9"/>
  <c r="H885" i="9"/>
  <c r="H886" i="9"/>
  <c r="H887" i="9"/>
  <c r="H888" i="9"/>
  <c r="H889" i="9"/>
  <c r="H890" i="9"/>
  <c r="H891" i="9"/>
  <c r="H892" i="9"/>
  <c r="H893" i="9"/>
  <c r="H894" i="9"/>
  <c r="H895" i="9"/>
  <c r="H896" i="9"/>
  <c r="H897" i="9"/>
  <c r="H898" i="9"/>
  <c r="H899" i="9"/>
  <c r="H900" i="9"/>
  <c r="H901" i="9"/>
  <c r="H902" i="9"/>
  <c r="H903" i="9"/>
  <c r="H904" i="9"/>
  <c r="H905" i="9"/>
  <c r="H906" i="9"/>
  <c r="H907" i="9"/>
  <c r="H908" i="9"/>
  <c r="H909" i="9"/>
  <c r="H910" i="9"/>
  <c r="H911" i="9"/>
  <c r="H912" i="9"/>
  <c r="H913" i="9"/>
  <c r="H914" i="9"/>
  <c r="H915" i="9"/>
  <c r="H916" i="9"/>
  <c r="H917" i="9"/>
  <c r="H918" i="9"/>
  <c r="H919" i="9"/>
  <c r="H920" i="9"/>
  <c r="H921" i="9"/>
  <c r="H922" i="9"/>
  <c r="H923" i="9"/>
  <c r="H924" i="9"/>
  <c r="H925" i="9"/>
  <c r="H926" i="9"/>
  <c r="H927" i="9"/>
  <c r="H928" i="9"/>
  <c r="H929" i="9"/>
  <c r="H930" i="9"/>
  <c r="H931" i="9"/>
  <c r="H932" i="9"/>
  <c r="H933" i="9"/>
  <c r="H934" i="9"/>
  <c r="H935" i="9"/>
  <c r="H936" i="9"/>
  <c r="H937" i="9"/>
  <c r="H938" i="9"/>
  <c r="H939" i="9"/>
  <c r="H940" i="9"/>
  <c r="H941" i="9"/>
  <c r="H942" i="9"/>
  <c r="H943" i="9"/>
  <c r="H944" i="9"/>
  <c r="H945" i="9"/>
  <c r="H946" i="9"/>
  <c r="H947" i="9"/>
  <c r="H948" i="9"/>
  <c r="H949" i="9"/>
  <c r="H950" i="9"/>
  <c r="H951" i="9"/>
  <c r="H952" i="9"/>
  <c r="H953" i="9"/>
  <c r="H954" i="9"/>
  <c r="H955" i="9"/>
  <c r="H956" i="9"/>
  <c r="H957" i="9"/>
  <c r="H958" i="9"/>
  <c r="H959" i="9"/>
  <c r="H960" i="9"/>
  <c r="H961" i="9"/>
  <c r="H962" i="9"/>
  <c r="H963" i="9"/>
  <c r="H964" i="9"/>
  <c r="H965" i="9"/>
  <c r="H966" i="9"/>
  <c r="H967" i="9"/>
  <c r="H968" i="9"/>
  <c r="H969" i="9"/>
  <c r="H970" i="9"/>
  <c r="H971" i="9"/>
  <c r="H972" i="9"/>
  <c r="H973" i="9"/>
  <c r="H974" i="9"/>
  <c r="H975" i="9"/>
  <c r="H976" i="9"/>
  <c r="H977" i="9"/>
  <c r="H978" i="9"/>
  <c r="H979" i="9"/>
  <c r="H980" i="9"/>
  <c r="H981" i="9"/>
  <c r="H982" i="9"/>
  <c r="H983" i="9"/>
  <c r="H984" i="9"/>
  <c r="H985" i="9"/>
  <c r="H986" i="9"/>
  <c r="H987" i="9"/>
  <c r="H988" i="9"/>
  <c r="H989" i="9"/>
  <c r="H990" i="9"/>
  <c r="H991" i="9"/>
  <c r="H992" i="9"/>
  <c r="H993" i="9"/>
  <c r="H994" i="9"/>
  <c r="H995" i="9"/>
  <c r="H996" i="9"/>
  <c r="H997" i="9"/>
  <c r="H998" i="9"/>
  <c r="H999" i="9"/>
  <c r="H1000" i="9"/>
  <c r="H1001" i="9"/>
  <c r="H1002" i="9"/>
  <c r="H1003" i="9"/>
  <c r="H1004" i="9"/>
  <c r="H1005" i="9"/>
  <c r="H1006" i="9"/>
  <c r="H1007" i="9"/>
  <c r="H1008" i="9"/>
  <c r="H1009" i="9"/>
  <c r="H1010" i="9"/>
  <c r="H1011" i="9"/>
  <c r="H1012" i="9"/>
  <c r="H1013" i="9"/>
  <c r="H1014" i="9"/>
  <c r="H1015" i="9"/>
  <c r="H1016" i="9"/>
  <c r="H1017" i="9"/>
  <c r="H1018" i="9"/>
  <c r="H1019" i="9"/>
  <c r="H1020" i="9"/>
  <c r="H1021" i="9"/>
  <c r="H1022" i="9"/>
  <c r="H1023" i="9"/>
  <c r="H1024" i="9"/>
  <c r="H1025" i="9"/>
  <c r="H1026" i="9"/>
  <c r="H1027" i="9"/>
  <c r="H1028" i="9"/>
  <c r="H1029" i="9"/>
  <c r="H1030" i="9"/>
  <c r="H1031" i="9"/>
  <c r="H1032" i="9"/>
  <c r="H1033" i="9"/>
  <c r="H1034" i="9"/>
  <c r="H1035" i="9"/>
  <c r="H1036" i="9"/>
  <c r="H1037" i="9"/>
  <c r="H1038" i="9"/>
  <c r="H1039" i="9"/>
  <c r="H1040" i="9"/>
  <c r="H1041" i="9"/>
  <c r="H1042" i="9"/>
  <c r="H1043" i="9"/>
  <c r="H1044" i="9"/>
  <c r="H1045" i="9"/>
  <c r="H1046" i="9"/>
  <c r="H1047" i="9"/>
  <c r="H1048" i="9"/>
  <c r="H1049" i="9"/>
  <c r="H1050" i="9"/>
  <c r="H1051" i="9"/>
  <c r="H1052" i="9"/>
  <c r="H1053" i="9"/>
  <c r="H1054" i="9"/>
  <c r="H1055" i="9"/>
  <c r="H1056" i="9"/>
  <c r="H1057" i="9"/>
  <c r="H1058" i="9"/>
  <c r="H1059" i="9"/>
  <c r="H1060" i="9"/>
  <c r="H1061" i="9"/>
  <c r="H1062" i="9"/>
  <c r="H1063" i="9"/>
  <c r="H1064" i="9"/>
  <c r="H1065" i="9"/>
  <c r="H1066" i="9"/>
  <c r="H1067" i="9"/>
  <c r="H1068" i="9"/>
  <c r="H1069" i="9"/>
  <c r="H1070" i="9"/>
  <c r="H1071" i="9"/>
  <c r="H1072" i="9"/>
  <c r="H1073" i="9"/>
  <c r="H1074" i="9"/>
  <c r="H1075" i="9"/>
  <c r="H1076" i="9"/>
  <c r="H1077" i="9"/>
  <c r="H1078" i="9"/>
  <c r="H1079" i="9"/>
  <c r="H1080" i="9"/>
  <c r="H1081" i="9"/>
  <c r="H1082" i="9"/>
  <c r="H1083" i="9"/>
  <c r="H1084" i="9"/>
  <c r="H1085" i="9"/>
  <c r="H1086" i="9"/>
  <c r="H1087" i="9"/>
  <c r="H1088" i="9"/>
  <c r="H1089" i="9"/>
  <c r="H1090" i="9"/>
  <c r="H1091" i="9"/>
  <c r="H1092" i="9"/>
  <c r="H1093" i="9"/>
  <c r="H1094" i="9"/>
  <c r="H1095" i="9"/>
  <c r="H1096" i="9"/>
  <c r="H1097" i="9"/>
  <c r="H1098" i="9"/>
  <c r="H1099" i="9"/>
  <c r="H1100" i="9"/>
  <c r="H1101" i="9"/>
  <c r="H1102" i="9"/>
  <c r="H1103" i="9"/>
  <c r="H1104" i="9"/>
  <c r="H1105" i="9"/>
  <c r="H1106" i="9"/>
  <c r="H1107" i="9"/>
  <c r="H1108" i="9"/>
  <c r="H1109" i="9"/>
  <c r="H1110" i="9"/>
  <c r="H1111" i="9"/>
  <c r="H1112" i="9"/>
  <c r="H1113" i="9"/>
  <c r="H1114" i="9"/>
  <c r="H1115" i="9"/>
  <c r="H1116" i="9"/>
  <c r="H1117" i="9"/>
  <c r="H1118" i="9"/>
  <c r="H1119" i="9"/>
  <c r="H1120" i="9"/>
  <c r="H1121" i="9"/>
  <c r="H1122" i="9"/>
  <c r="H1123" i="9"/>
  <c r="H1124" i="9"/>
  <c r="H1125" i="9"/>
  <c r="H1126" i="9"/>
  <c r="H1127" i="9"/>
  <c r="H1128" i="9"/>
  <c r="H1129" i="9"/>
  <c r="H1130" i="9"/>
  <c r="H1131" i="9"/>
  <c r="H1132" i="9"/>
  <c r="H1133" i="9"/>
  <c r="H1134" i="9"/>
  <c r="H1135" i="9"/>
  <c r="H1136" i="9"/>
  <c r="H1137" i="9"/>
  <c r="H1138" i="9"/>
  <c r="H1139" i="9"/>
  <c r="H1140" i="9"/>
  <c r="H1141" i="9"/>
  <c r="H1142" i="9"/>
  <c r="H1143" i="9"/>
  <c r="H1144" i="9"/>
  <c r="H1145" i="9"/>
  <c r="H1146" i="9"/>
  <c r="H1147" i="9"/>
  <c r="H1148" i="9"/>
  <c r="H1149" i="9"/>
  <c r="H1150" i="9"/>
  <c r="H1151" i="9"/>
  <c r="H1152" i="9"/>
  <c r="H1153" i="9"/>
  <c r="H1154" i="9"/>
  <c r="H1155" i="9"/>
  <c r="H1156" i="9"/>
  <c r="H1157" i="9"/>
  <c r="H1158" i="9"/>
  <c r="H1159" i="9"/>
  <c r="H1160" i="9"/>
  <c r="H1161" i="9"/>
  <c r="H1162" i="9"/>
  <c r="H1163" i="9"/>
  <c r="H1164" i="9"/>
  <c r="H1165" i="9"/>
  <c r="H1166" i="9"/>
  <c r="H1167" i="9"/>
  <c r="H1168" i="9"/>
  <c r="H1169" i="9"/>
  <c r="H1170" i="9"/>
  <c r="H1171" i="9"/>
  <c r="H1172" i="9"/>
  <c r="H1173" i="9"/>
  <c r="H1174" i="9"/>
  <c r="H1175" i="9"/>
  <c r="H1176" i="9"/>
  <c r="H1177" i="9"/>
  <c r="H1178" i="9"/>
  <c r="H1179" i="9"/>
  <c r="H1180" i="9"/>
  <c r="H1181" i="9"/>
  <c r="H1182" i="9"/>
  <c r="H1183" i="9"/>
  <c r="H1184" i="9"/>
  <c r="H1185" i="9"/>
  <c r="H1186" i="9"/>
  <c r="H1187" i="9"/>
  <c r="H1188" i="9"/>
  <c r="H1189" i="9"/>
  <c r="H1190" i="9"/>
  <c r="H1191" i="9"/>
  <c r="H1192" i="9"/>
  <c r="H1193" i="9"/>
  <c r="H1194" i="9"/>
  <c r="H1195" i="9"/>
  <c r="H1196" i="9"/>
  <c r="H1197" i="9"/>
  <c r="H1198" i="9"/>
  <c r="H1199" i="9"/>
  <c r="H1200" i="9"/>
  <c r="H1201" i="9"/>
  <c r="H1202" i="9"/>
  <c r="H1203" i="9"/>
  <c r="H1204" i="9"/>
  <c r="H1205" i="9"/>
  <c r="H1206" i="9"/>
  <c r="H1207" i="9"/>
  <c r="H1208" i="9"/>
  <c r="H1209" i="9"/>
  <c r="H1210" i="9"/>
  <c r="H1211" i="9"/>
  <c r="H1212" i="9"/>
  <c r="H1213" i="9"/>
  <c r="H1214" i="9"/>
  <c r="H1215" i="9"/>
  <c r="H1216" i="9"/>
  <c r="H1217" i="9"/>
  <c r="H1218" i="9"/>
  <c r="H1219" i="9"/>
  <c r="H1220" i="9"/>
  <c r="H1221" i="9"/>
  <c r="H1222" i="9"/>
  <c r="H1223" i="9"/>
  <c r="H1224" i="9"/>
  <c r="H1225" i="9"/>
  <c r="H1226" i="9"/>
  <c r="H1227" i="9"/>
  <c r="H1228" i="9"/>
  <c r="H1229" i="9"/>
  <c r="H1230" i="9"/>
  <c r="H1231" i="9"/>
  <c r="H1232" i="9"/>
  <c r="H1233" i="9"/>
  <c r="H1234" i="9"/>
  <c r="H1235" i="9"/>
  <c r="H1236" i="9"/>
  <c r="H1237" i="9"/>
  <c r="H1238" i="9"/>
  <c r="H1239" i="9"/>
  <c r="H1240" i="9"/>
  <c r="H1241" i="9"/>
  <c r="H1242" i="9"/>
  <c r="H1243" i="9"/>
  <c r="H1244" i="9"/>
  <c r="H1245" i="9"/>
  <c r="H1246" i="9"/>
  <c r="H1247" i="9"/>
  <c r="H1248" i="9"/>
  <c r="H1249" i="9"/>
  <c r="H1250" i="9"/>
  <c r="H1251" i="9"/>
  <c r="H1252" i="9"/>
  <c r="H1253" i="9"/>
  <c r="H1254" i="9"/>
  <c r="H1255" i="9"/>
  <c r="H1256" i="9"/>
  <c r="H1257" i="9"/>
  <c r="H1258" i="9"/>
  <c r="H1259" i="9"/>
  <c r="H1260" i="9"/>
  <c r="H1261" i="9"/>
  <c r="H1262" i="9"/>
  <c r="H1263" i="9"/>
  <c r="H1264" i="9"/>
  <c r="H1265" i="9"/>
  <c r="H1266" i="9"/>
  <c r="H1267" i="9"/>
  <c r="H1268" i="9"/>
  <c r="H1269" i="9"/>
  <c r="H1270" i="9"/>
  <c r="H1271" i="9"/>
  <c r="H1272" i="9"/>
  <c r="H1273" i="9"/>
  <c r="H1274" i="9"/>
  <c r="H1275" i="9"/>
  <c r="H1276" i="9"/>
  <c r="H1277" i="9"/>
  <c r="H1278" i="9"/>
  <c r="H1279" i="9"/>
  <c r="H1280" i="9"/>
  <c r="H1281" i="9"/>
  <c r="H1282" i="9"/>
  <c r="H1283" i="9"/>
  <c r="H1284" i="9"/>
  <c r="H1285" i="9"/>
  <c r="H1286" i="9"/>
  <c r="H1287" i="9"/>
  <c r="H1288" i="9"/>
  <c r="H1289" i="9"/>
  <c r="H1290" i="9"/>
  <c r="H1291" i="9"/>
  <c r="H1292" i="9"/>
  <c r="H1293" i="9"/>
  <c r="H1294" i="9"/>
  <c r="H1295" i="9"/>
  <c r="H1296" i="9"/>
  <c r="H1297" i="9"/>
  <c r="H1298" i="9"/>
  <c r="H1299" i="9"/>
  <c r="H1300" i="9"/>
  <c r="H1301" i="9"/>
  <c r="H1302" i="9"/>
  <c r="H1303" i="9"/>
  <c r="H1304" i="9"/>
  <c r="H1305" i="9"/>
  <c r="H1306" i="9"/>
  <c r="H1307" i="9"/>
  <c r="H1308" i="9"/>
  <c r="H1309" i="9"/>
  <c r="H1310" i="9"/>
  <c r="H1311" i="9"/>
  <c r="H1312" i="9"/>
  <c r="H1313" i="9"/>
  <c r="H1314" i="9"/>
  <c r="H1315" i="9"/>
  <c r="H1316" i="9"/>
  <c r="H1317" i="9"/>
  <c r="H1318" i="9"/>
  <c r="H1319" i="9"/>
  <c r="H1320" i="9"/>
  <c r="H1321" i="9"/>
  <c r="H1322" i="9"/>
  <c r="H1323" i="9"/>
  <c r="H1324" i="9"/>
  <c r="H1325" i="9"/>
  <c r="H1326" i="9"/>
  <c r="H1327" i="9"/>
  <c r="H1328" i="9"/>
  <c r="H1329" i="9"/>
  <c r="H1330" i="9"/>
  <c r="H1331" i="9"/>
  <c r="H1332" i="9"/>
  <c r="H1333" i="9"/>
  <c r="H1334" i="9"/>
  <c r="H1335" i="9"/>
  <c r="H1336" i="9"/>
  <c r="H1337" i="9"/>
  <c r="H1338" i="9"/>
  <c r="H1339" i="9"/>
  <c r="H1340" i="9"/>
  <c r="H1341" i="9"/>
  <c r="H1342" i="9"/>
  <c r="H1343" i="9"/>
  <c r="H1344" i="9"/>
  <c r="H1345" i="9"/>
  <c r="H1346" i="9"/>
  <c r="H1347" i="9"/>
  <c r="H1348" i="9"/>
  <c r="H1349" i="9"/>
  <c r="H1350" i="9"/>
  <c r="H1351" i="9"/>
  <c r="H1352" i="9"/>
  <c r="H1353" i="9"/>
  <c r="H1354" i="9"/>
  <c r="H1355" i="9"/>
  <c r="H1356" i="9"/>
  <c r="H1357" i="9"/>
  <c r="H1358" i="9"/>
  <c r="H1359" i="9"/>
  <c r="H1360" i="9"/>
  <c r="H1361" i="9"/>
  <c r="H1362" i="9"/>
  <c r="H1363" i="9"/>
  <c r="H1364" i="9"/>
  <c r="H1365" i="9"/>
  <c r="H1366" i="9"/>
  <c r="H1367" i="9"/>
  <c r="H1368" i="9"/>
  <c r="H1369" i="9"/>
  <c r="H1370" i="9"/>
  <c r="H1371" i="9"/>
  <c r="H1372" i="9"/>
  <c r="H1373" i="9"/>
  <c r="H1374" i="9"/>
  <c r="H1375" i="9"/>
  <c r="H1376" i="9"/>
  <c r="H1377" i="9"/>
  <c r="H1378" i="9"/>
  <c r="H1379" i="9"/>
  <c r="H1380" i="9"/>
  <c r="H1381" i="9"/>
  <c r="H1382" i="9"/>
  <c r="H1383" i="9"/>
  <c r="H1384" i="9"/>
  <c r="H1385" i="9"/>
  <c r="H1386" i="9"/>
  <c r="H1387" i="9"/>
  <c r="H1388" i="9"/>
  <c r="H1389" i="9"/>
  <c r="H1390" i="9"/>
  <c r="H1391" i="9"/>
  <c r="H1392" i="9"/>
  <c r="H1393" i="9"/>
  <c r="H1394" i="9"/>
  <c r="H1395" i="9"/>
  <c r="H1396" i="9"/>
  <c r="H1397" i="9"/>
  <c r="H1398" i="9"/>
  <c r="H1399" i="9"/>
  <c r="H1400" i="9"/>
  <c r="H1401" i="9"/>
  <c r="H1402" i="9"/>
  <c r="H1403" i="9"/>
  <c r="H1404" i="9"/>
  <c r="H1405" i="9"/>
  <c r="H1406" i="9"/>
  <c r="H1407" i="9"/>
  <c r="H1408" i="9"/>
  <c r="H1409" i="9"/>
  <c r="H1410" i="9"/>
  <c r="H1411" i="9"/>
  <c r="H1412" i="9"/>
  <c r="H1413" i="9"/>
  <c r="H1414" i="9"/>
  <c r="H1415" i="9"/>
  <c r="H1416" i="9"/>
  <c r="H1417" i="9"/>
  <c r="H1418" i="9"/>
  <c r="H1419" i="9"/>
  <c r="H1420" i="9"/>
  <c r="H1421" i="9"/>
  <c r="H1422" i="9"/>
  <c r="H1423" i="9"/>
  <c r="H1424" i="9"/>
  <c r="H1425" i="9"/>
  <c r="H1426" i="9"/>
  <c r="H1427" i="9"/>
  <c r="H1428" i="9"/>
  <c r="H1429" i="9"/>
  <c r="H1430" i="9"/>
  <c r="H1431" i="9"/>
  <c r="H1432" i="9"/>
  <c r="H1433" i="9"/>
  <c r="H1434" i="9"/>
  <c r="H1435" i="9"/>
  <c r="H1436" i="9"/>
  <c r="H1437" i="9"/>
  <c r="H1438" i="9"/>
  <c r="H1439" i="9"/>
  <c r="H1440" i="9"/>
  <c r="H1441" i="9"/>
  <c r="H1442" i="9"/>
  <c r="H1443" i="9"/>
  <c r="H1444" i="9"/>
  <c r="H1445" i="9"/>
  <c r="H1446" i="9"/>
  <c r="H1447" i="9"/>
  <c r="H1448" i="9"/>
  <c r="H1449" i="9"/>
  <c r="H1450" i="9"/>
  <c r="H1451" i="9"/>
  <c r="H1452" i="9"/>
  <c r="H1453" i="9"/>
  <c r="H1454" i="9"/>
  <c r="H1455" i="9"/>
  <c r="H1456" i="9"/>
  <c r="H1457" i="9"/>
  <c r="H1458" i="9"/>
  <c r="H1459" i="9"/>
  <c r="H1460" i="9"/>
  <c r="H1461" i="9"/>
  <c r="I2" i="9"/>
  <c r="K2" i="9" s="1"/>
  <c r="I3" i="9"/>
  <c r="K3" i="9" s="1"/>
  <c r="I4" i="9"/>
  <c r="K4" i="9" s="1"/>
  <c r="I5" i="9"/>
  <c r="K5" i="9" s="1"/>
  <c r="I6" i="9"/>
  <c r="K6" i="9" s="1"/>
  <c r="I7" i="9"/>
  <c r="K7" i="9" s="1"/>
  <c r="I8" i="9"/>
  <c r="K8" i="9" s="1"/>
  <c r="I9" i="9"/>
  <c r="K9" i="9" s="1"/>
  <c r="I10" i="9"/>
  <c r="K10" i="9" s="1"/>
  <c r="I11" i="9"/>
  <c r="K11" i="9" s="1"/>
  <c r="I12" i="9"/>
  <c r="K12" i="9" s="1"/>
  <c r="I13" i="9"/>
  <c r="K13" i="9" s="1"/>
  <c r="I14" i="9"/>
  <c r="K14" i="9" s="1"/>
  <c r="I15" i="9"/>
  <c r="K15" i="9" s="1"/>
  <c r="I16" i="9"/>
  <c r="K16" i="9" s="1"/>
  <c r="I17" i="9"/>
  <c r="K17" i="9" s="1"/>
  <c r="I18" i="9"/>
  <c r="K18" i="9" s="1"/>
  <c r="I19" i="9"/>
  <c r="K19" i="9" s="1"/>
  <c r="I20" i="9"/>
  <c r="K20" i="9" s="1"/>
  <c r="I21" i="9"/>
  <c r="K21" i="9" s="1"/>
  <c r="I22" i="9"/>
  <c r="K22" i="9" s="1"/>
  <c r="I23" i="9"/>
  <c r="K23" i="9" s="1"/>
  <c r="I24" i="9"/>
  <c r="K24" i="9" s="1"/>
  <c r="I25" i="9"/>
  <c r="K25" i="9" s="1"/>
  <c r="I26" i="9"/>
  <c r="K26" i="9" s="1"/>
  <c r="I27" i="9"/>
  <c r="K27" i="9" s="1"/>
  <c r="I28" i="9"/>
  <c r="K28" i="9" s="1"/>
  <c r="I29" i="9"/>
  <c r="K29" i="9" s="1"/>
  <c r="I30" i="9"/>
  <c r="K30" i="9" s="1"/>
  <c r="I31" i="9"/>
  <c r="K31" i="9" s="1"/>
  <c r="I32" i="9"/>
  <c r="K32" i="9" s="1"/>
  <c r="I33" i="9"/>
  <c r="K33" i="9" s="1"/>
  <c r="I34" i="9"/>
  <c r="K34" i="9" s="1"/>
  <c r="I35" i="9"/>
  <c r="K35" i="9" s="1"/>
  <c r="I36" i="9"/>
  <c r="K36" i="9" s="1"/>
  <c r="I37" i="9"/>
  <c r="K37" i="9" s="1"/>
  <c r="I38" i="9"/>
  <c r="K38" i="9" s="1"/>
  <c r="I39" i="9"/>
  <c r="K39" i="9" s="1"/>
  <c r="I40" i="9"/>
  <c r="K40" i="9" s="1"/>
  <c r="I41" i="9"/>
  <c r="K41" i="9" s="1"/>
  <c r="I42" i="9"/>
  <c r="K42" i="9" s="1"/>
  <c r="I43" i="9"/>
  <c r="K43" i="9" s="1"/>
  <c r="I44" i="9"/>
  <c r="K44" i="9" s="1"/>
  <c r="I45" i="9"/>
  <c r="K45" i="9" s="1"/>
  <c r="I46" i="9"/>
  <c r="K46" i="9" s="1"/>
  <c r="I47" i="9"/>
  <c r="K47" i="9" s="1"/>
  <c r="I48" i="9"/>
  <c r="K48" i="9" s="1"/>
  <c r="I49" i="9"/>
  <c r="K49" i="9" s="1"/>
  <c r="I50" i="9"/>
  <c r="K50" i="9" s="1"/>
  <c r="I51" i="9"/>
  <c r="K51" i="9" s="1"/>
  <c r="I52" i="9"/>
  <c r="K52" i="9" s="1"/>
  <c r="I53" i="9"/>
  <c r="K53" i="9" s="1"/>
  <c r="I54" i="9"/>
  <c r="K54" i="9" s="1"/>
  <c r="I55" i="9"/>
  <c r="K55" i="9" s="1"/>
  <c r="I56" i="9"/>
  <c r="K56" i="9" s="1"/>
  <c r="I57" i="9"/>
  <c r="K57" i="9" s="1"/>
  <c r="I58" i="9"/>
  <c r="K58" i="9" s="1"/>
  <c r="I59" i="9"/>
  <c r="K59" i="9" s="1"/>
  <c r="I60" i="9"/>
  <c r="K60" i="9" s="1"/>
  <c r="I61" i="9"/>
  <c r="K61" i="9" s="1"/>
  <c r="I62" i="9"/>
  <c r="K62" i="9" s="1"/>
  <c r="I63" i="9"/>
  <c r="K63" i="9" s="1"/>
  <c r="I64" i="9"/>
  <c r="K64" i="9" s="1"/>
  <c r="I65" i="9"/>
  <c r="K65" i="9" s="1"/>
  <c r="I66" i="9"/>
  <c r="K66" i="9" s="1"/>
  <c r="I67" i="9"/>
  <c r="K67" i="9" s="1"/>
  <c r="I68" i="9"/>
  <c r="K68" i="9" s="1"/>
  <c r="I69" i="9"/>
  <c r="K69" i="9" s="1"/>
  <c r="I70" i="9"/>
  <c r="K70" i="9" s="1"/>
  <c r="I71" i="9"/>
  <c r="K71" i="9" s="1"/>
  <c r="I72" i="9"/>
  <c r="K72" i="9" s="1"/>
  <c r="I73" i="9"/>
  <c r="K73" i="9" s="1"/>
  <c r="I74" i="9"/>
  <c r="K74" i="9" s="1"/>
  <c r="I75" i="9"/>
  <c r="K75" i="9" s="1"/>
  <c r="I76" i="9"/>
  <c r="K76" i="9" s="1"/>
  <c r="I77" i="9"/>
  <c r="K77" i="9" s="1"/>
  <c r="I78" i="9"/>
  <c r="K78" i="9" s="1"/>
  <c r="I79" i="9"/>
  <c r="K79" i="9" s="1"/>
  <c r="I80" i="9"/>
  <c r="K80" i="9" s="1"/>
  <c r="I81" i="9"/>
  <c r="K81" i="9" s="1"/>
  <c r="I82" i="9"/>
  <c r="K82" i="9" s="1"/>
  <c r="I83" i="9"/>
  <c r="K83" i="9" s="1"/>
  <c r="I84" i="9"/>
  <c r="K84" i="9" s="1"/>
  <c r="I85" i="9"/>
  <c r="K85" i="9" s="1"/>
  <c r="I86" i="9"/>
  <c r="K86" i="9" s="1"/>
  <c r="I87" i="9"/>
  <c r="K87" i="9" s="1"/>
  <c r="I88" i="9"/>
  <c r="K88" i="9" s="1"/>
  <c r="I89" i="9"/>
  <c r="K89" i="9" s="1"/>
  <c r="I90" i="9"/>
  <c r="K90" i="9" s="1"/>
  <c r="I91" i="9"/>
  <c r="K91" i="9" s="1"/>
  <c r="I92" i="9"/>
  <c r="K92" i="9" s="1"/>
  <c r="I93" i="9"/>
  <c r="K93" i="9" s="1"/>
  <c r="I94" i="9"/>
  <c r="K94" i="9" s="1"/>
  <c r="I95" i="9"/>
  <c r="K95" i="9" s="1"/>
  <c r="I96" i="9"/>
  <c r="K96" i="9" s="1"/>
  <c r="I97" i="9"/>
  <c r="K97" i="9" s="1"/>
  <c r="I98" i="9"/>
  <c r="K98" i="9" s="1"/>
  <c r="I99" i="9"/>
  <c r="K99" i="9" s="1"/>
  <c r="I100" i="9"/>
  <c r="K100" i="9" s="1"/>
  <c r="I101" i="9"/>
  <c r="K101" i="9" s="1"/>
  <c r="I102" i="9"/>
  <c r="K102" i="9" s="1"/>
  <c r="I103" i="9"/>
  <c r="K103" i="9" s="1"/>
  <c r="I104" i="9"/>
  <c r="K104" i="9" s="1"/>
  <c r="I105" i="9"/>
  <c r="K105" i="9" s="1"/>
  <c r="I106" i="9"/>
  <c r="K106" i="9" s="1"/>
  <c r="I107" i="9"/>
  <c r="K107" i="9" s="1"/>
  <c r="I108" i="9"/>
  <c r="K108" i="9" s="1"/>
  <c r="I109" i="9"/>
  <c r="K109" i="9" s="1"/>
  <c r="I110" i="9"/>
  <c r="K110" i="9" s="1"/>
  <c r="I111" i="9"/>
  <c r="K111" i="9" s="1"/>
  <c r="I112" i="9"/>
  <c r="K112" i="9" s="1"/>
  <c r="I113" i="9"/>
  <c r="K113" i="9" s="1"/>
  <c r="I114" i="9"/>
  <c r="K114" i="9" s="1"/>
  <c r="I115" i="9"/>
  <c r="K115" i="9" s="1"/>
  <c r="I116" i="9"/>
  <c r="K116" i="9" s="1"/>
  <c r="I117" i="9"/>
  <c r="K117" i="9" s="1"/>
  <c r="I118" i="9"/>
  <c r="K118" i="9" s="1"/>
  <c r="I119" i="9"/>
  <c r="K119" i="9" s="1"/>
  <c r="I120" i="9"/>
  <c r="K120" i="9" s="1"/>
  <c r="I121" i="9"/>
  <c r="K121" i="9" s="1"/>
  <c r="I122" i="9"/>
  <c r="K122" i="9" s="1"/>
  <c r="I123" i="9"/>
  <c r="K123" i="9" s="1"/>
  <c r="I124" i="9"/>
  <c r="K124" i="9" s="1"/>
  <c r="I125" i="9"/>
  <c r="K125" i="9" s="1"/>
  <c r="I126" i="9"/>
  <c r="K126" i="9" s="1"/>
  <c r="I127" i="9"/>
  <c r="K127" i="9" s="1"/>
  <c r="I128" i="9"/>
  <c r="K128" i="9" s="1"/>
  <c r="I129" i="9"/>
  <c r="K129" i="9" s="1"/>
  <c r="I130" i="9"/>
  <c r="K130" i="9" s="1"/>
  <c r="I131" i="9"/>
  <c r="K131" i="9" s="1"/>
  <c r="I132" i="9"/>
  <c r="K132" i="9" s="1"/>
  <c r="I133" i="9"/>
  <c r="K133" i="9" s="1"/>
  <c r="I134" i="9"/>
  <c r="K134" i="9" s="1"/>
  <c r="I135" i="9"/>
  <c r="K135" i="9" s="1"/>
  <c r="I136" i="9"/>
  <c r="K136" i="9" s="1"/>
  <c r="I137" i="9"/>
  <c r="K137" i="9" s="1"/>
  <c r="I138" i="9"/>
  <c r="K138" i="9" s="1"/>
  <c r="I139" i="9"/>
  <c r="K139" i="9" s="1"/>
  <c r="I140" i="9"/>
  <c r="K140" i="9" s="1"/>
  <c r="I141" i="9"/>
  <c r="K141" i="9" s="1"/>
  <c r="I142" i="9"/>
  <c r="K142" i="9" s="1"/>
  <c r="I143" i="9"/>
  <c r="K143" i="9" s="1"/>
  <c r="I144" i="9"/>
  <c r="K144" i="9" s="1"/>
  <c r="I145" i="9"/>
  <c r="K145" i="9" s="1"/>
  <c r="I146" i="9"/>
  <c r="K146" i="9" s="1"/>
  <c r="I147" i="9"/>
  <c r="K147" i="9" s="1"/>
  <c r="I148" i="9"/>
  <c r="K148" i="9" s="1"/>
  <c r="I149" i="9"/>
  <c r="K149" i="9" s="1"/>
  <c r="I150" i="9"/>
  <c r="K150" i="9" s="1"/>
  <c r="I151" i="9"/>
  <c r="K151" i="9" s="1"/>
  <c r="I152" i="9"/>
  <c r="K152" i="9" s="1"/>
  <c r="I153" i="9"/>
  <c r="K153" i="9" s="1"/>
  <c r="I154" i="9"/>
  <c r="K154" i="9" s="1"/>
  <c r="I155" i="9"/>
  <c r="K155" i="9" s="1"/>
  <c r="I156" i="9"/>
  <c r="K156" i="9" s="1"/>
  <c r="I157" i="9"/>
  <c r="K157" i="9" s="1"/>
  <c r="I158" i="9"/>
  <c r="K158" i="9" s="1"/>
  <c r="I159" i="9"/>
  <c r="K159" i="9" s="1"/>
  <c r="I160" i="9"/>
  <c r="K160" i="9" s="1"/>
  <c r="I161" i="9"/>
  <c r="K161" i="9" s="1"/>
  <c r="I162" i="9"/>
  <c r="K162" i="9" s="1"/>
  <c r="I163" i="9"/>
  <c r="K163" i="9" s="1"/>
  <c r="I164" i="9"/>
  <c r="K164" i="9" s="1"/>
  <c r="I165" i="9"/>
  <c r="K165" i="9" s="1"/>
  <c r="I166" i="9"/>
  <c r="K166" i="9" s="1"/>
  <c r="I167" i="9"/>
  <c r="K167" i="9" s="1"/>
  <c r="I168" i="9"/>
  <c r="K168" i="9" s="1"/>
  <c r="I169" i="9"/>
  <c r="K169" i="9" s="1"/>
  <c r="I170" i="9"/>
  <c r="K170" i="9" s="1"/>
  <c r="I171" i="9"/>
  <c r="K171" i="9" s="1"/>
  <c r="I172" i="9"/>
  <c r="K172" i="9" s="1"/>
  <c r="I173" i="9"/>
  <c r="K173" i="9" s="1"/>
  <c r="I174" i="9"/>
  <c r="K174" i="9" s="1"/>
  <c r="I175" i="9"/>
  <c r="K175" i="9" s="1"/>
  <c r="I176" i="9"/>
  <c r="K176" i="9" s="1"/>
  <c r="I177" i="9"/>
  <c r="K177" i="9" s="1"/>
  <c r="I178" i="9"/>
  <c r="K178" i="9" s="1"/>
  <c r="I179" i="9"/>
  <c r="K179" i="9" s="1"/>
  <c r="I180" i="9"/>
  <c r="K180" i="9" s="1"/>
  <c r="I181" i="9"/>
  <c r="K181" i="9" s="1"/>
  <c r="I182" i="9"/>
  <c r="K182" i="9" s="1"/>
  <c r="I183" i="9"/>
  <c r="K183" i="9" s="1"/>
  <c r="I184" i="9"/>
  <c r="K184" i="9" s="1"/>
  <c r="I185" i="9"/>
  <c r="K185" i="9" s="1"/>
  <c r="I186" i="9"/>
  <c r="K186" i="9" s="1"/>
  <c r="I187" i="9"/>
  <c r="K187" i="9" s="1"/>
  <c r="I188" i="9"/>
  <c r="K188" i="9" s="1"/>
  <c r="I189" i="9"/>
  <c r="K189" i="9" s="1"/>
  <c r="I190" i="9"/>
  <c r="K190" i="9" s="1"/>
  <c r="I191" i="9"/>
  <c r="K191" i="9" s="1"/>
  <c r="I192" i="9"/>
  <c r="K192" i="9" s="1"/>
  <c r="I193" i="9"/>
  <c r="K193" i="9" s="1"/>
  <c r="I194" i="9"/>
  <c r="K194" i="9" s="1"/>
  <c r="I195" i="9"/>
  <c r="K195" i="9" s="1"/>
  <c r="I196" i="9"/>
  <c r="K196" i="9" s="1"/>
  <c r="I197" i="9"/>
  <c r="K197" i="9" s="1"/>
  <c r="I198" i="9"/>
  <c r="K198" i="9" s="1"/>
  <c r="I199" i="9"/>
  <c r="K199" i="9" s="1"/>
  <c r="I200" i="9"/>
  <c r="K200" i="9" s="1"/>
  <c r="I201" i="9"/>
  <c r="K201" i="9" s="1"/>
  <c r="I202" i="9"/>
  <c r="K202" i="9" s="1"/>
  <c r="I203" i="9"/>
  <c r="K203" i="9" s="1"/>
  <c r="I204" i="9"/>
  <c r="K204" i="9" s="1"/>
  <c r="I205" i="9"/>
  <c r="K205" i="9" s="1"/>
  <c r="I206" i="9"/>
  <c r="K206" i="9" s="1"/>
  <c r="I207" i="9"/>
  <c r="K207" i="9" s="1"/>
  <c r="I208" i="9"/>
  <c r="K208" i="9" s="1"/>
  <c r="I209" i="9"/>
  <c r="K209" i="9" s="1"/>
  <c r="I210" i="9"/>
  <c r="K210" i="9" s="1"/>
  <c r="I211" i="9"/>
  <c r="K211" i="9" s="1"/>
  <c r="I212" i="9"/>
  <c r="K212" i="9" s="1"/>
  <c r="I213" i="9"/>
  <c r="K213" i="9" s="1"/>
  <c r="I214" i="9"/>
  <c r="K214" i="9" s="1"/>
  <c r="I215" i="9"/>
  <c r="K215" i="9" s="1"/>
  <c r="I216" i="9"/>
  <c r="K216" i="9" s="1"/>
  <c r="I217" i="9"/>
  <c r="K217" i="9" s="1"/>
  <c r="I218" i="9"/>
  <c r="K218" i="9" s="1"/>
  <c r="I219" i="9"/>
  <c r="K219" i="9" s="1"/>
  <c r="I220" i="9"/>
  <c r="K220" i="9" s="1"/>
  <c r="I221" i="9"/>
  <c r="K221" i="9" s="1"/>
  <c r="I222" i="9"/>
  <c r="K222" i="9" s="1"/>
  <c r="I223" i="9"/>
  <c r="K223" i="9" s="1"/>
  <c r="I224" i="9"/>
  <c r="K224" i="9" s="1"/>
  <c r="I225" i="9"/>
  <c r="K225" i="9" s="1"/>
  <c r="I226" i="9"/>
  <c r="K226" i="9" s="1"/>
  <c r="I227" i="9"/>
  <c r="K227" i="9" s="1"/>
  <c r="I228" i="9"/>
  <c r="K228" i="9" s="1"/>
  <c r="I229" i="9"/>
  <c r="K229" i="9" s="1"/>
  <c r="I230" i="9"/>
  <c r="K230" i="9" s="1"/>
  <c r="I231" i="9"/>
  <c r="K231" i="9" s="1"/>
  <c r="I232" i="9"/>
  <c r="K232" i="9" s="1"/>
  <c r="I233" i="9"/>
  <c r="K233" i="9" s="1"/>
  <c r="I234" i="9"/>
  <c r="K234" i="9" s="1"/>
  <c r="I235" i="9"/>
  <c r="K235" i="9" s="1"/>
  <c r="I236" i="9"/>
  <c r="K236" i="9" s="1"/>
  <c r="I237" i="9"/>
  <c r="K237" i="9" s="1"/>
  <c r="I238" i="9"/>
  <c r="K238" i="9" s="1"/>
  <c r="I239" i="9"/>
  <c r="K239" i="9" s="1"/>
  <c r="I240" i="9"/>
  <c r="K240" i="9" s="1"/>
  <c r="I241" i="9"/>
  <c r="K241" i="9" s="1"/>
  <c r="I242" i="9"/>
  <c r="K242" i="9" s="1"/>
  <c r="I243" i="9"/>
  <c r="K243" i="9" s="1"/>
  <c r="I244" i="9"/>
  <c r="K244" i="9" s="1"/>
  <c r="I245" i="9"/>
  <c r="K245" i="9" s="1"/>
  <c r="I246" i="9"/>
  <c r="K246" i="9" s="1"/>
  <c r="I247" i="9"/>
  <c r="K247" i="9" s="1"/>
  <c r="I248" i="9"/>
  <c r="K248" i="9" s="1"/>
  <c r="I249" i="9"/>
  <c r="K249" i="9" s="1"/>
  <c r="I250" i="9"/>
  <c r="K250" i="9" s="1"/>
  <c r="I251" i="9"/>
  <c r="K251" i="9" s="1"/>
  <c r="I252" i="9"/>
  <c r="K252" i="9" s="1"/>
  <c r="I253" i="9"/>
  <c r="K253" i="9" s="1"/>
  <c r="I254" i="9"/>
  <c r="K254" i="9" s="1"/>
  <c r="I255" i="9"/>
  <c r="K255" i="9" s="1"/>
  <c r="I256" i="9"/>
  <c r="K256" i="9" s="1"/>
  <c r="I257" i="9"/>
  <c r="K257" i="9" s="1"/>
  <c r="I258" i="9"/>
  <c r="K258" i="9" s="1"/>
  <c r="I259" i="9"/>
  <c r="K259" i="9" s="1"/>
  <c r="I260" i="9"/>
  <c r="K260" i="9" s="1"/>
  <c r="I261" i="9"/>
  <c r="K261" i="9" s="1"/>
  <c r="I262" i="9"/>
  <c r="K262" i="9" s="1"/>
  <c r="I263" i="9"/>
  <c r="K263" i="9" s="1"/>
  <c r="I264" i="9"/>
  <c r="K264" i="9" s="1"/>
  <c r="I265" i="9"/>
  <c r="K265" i="9" s="1"/>
  <c r="I266" i="9"/>
  <c r="K266" i="9" s="1"/>
  <c r="I267" i="9"/>
  <c r="K267" i="9" s="1"/>
  <c r="I268" i="9"/>
  <c r="K268" i="9" s="1"/>
  <c r="I269" i="9"/>
  <c r="K269" i="9" s="1"/>
  <c r="I270" i="9"/>
  <c r="K270" i="9" s="1"/>
  <c r="I271" i="9"/>
  <c r="K271" i="9" s="1"/>
  <c r="I272" i="9"/>
  <c r="K272" i="9" s="1"/>
  <c r="I273" i="9"/>
  <c r="K273" i="9" s="1"/>
  <c r="I274" i="9"/>
  <c r="K274" i="9" s="1"/>
  <c r="I275" i="9"/>
  <c r="K275" i="9" s="1"/>
  <c r="I276" i="9"/>
  <c r="K276" i="9" s="1"/>
  <c r="I277" i="9"/>
  <c r="K277" i="9" s="1"/>
  <c r="I278" i="9"/>
  <c r="K278" i="9" s="1"/>
  <c r="I279" i="9"/>
  <c r="K279" i="9" s="1"/>
  <c r="I280" i="9"/>
  <c r="K280" i="9" s="1"/>
  <c r="I281" i="9"/>
  <c r="K281" i="9" s="1"/>
  <c r="I282" i="9"/>
  <c r="K282" i="9" s="1"/>
  <c r="I283" i="9"/>
  <c r="K283" i="9" s="1"/>
  <c r="I284" i="9"/>
  <c r="K284" i="9" s="1"/>
  <c r="I285" i="9"/>
  <c r="K285" i="9" s="1"/>
  <c r="I286" i="9"/>
  <c r="K286" i="9" s="1"/>
  <c r="I287" i="9"/>
  <c r="K287" i="9" s="1"/>
  <c r="I288" i="9"/>
  <c r="K288" i="9" s="1"/>
  <c r="I289" i="9"/>
  <c r="K289" i="9" s="1"/>
  <c r="I290" i="9"/>
  <c r="K290" i="9" s="1"/>
  <c r="I291" i="9"/>
  <c r="K291" i="9" s="1"/>
  <c r="I292" i="9"/>
  <c r="K292" i="9" s="1"/>
  <c r="I293" i="9"/>
  <c r="K293" i="9" s="1"/>
  <c r="I294" i="9"/>
  <c r="K294" i="9" s="1"/>
  <c r="I295" i="9"/>
  <c r="K295" i="9" s="1"/>
  <c r="I296" i="9"/>
  <c r="K296" i="9" s="1"/>
  <c r="I297" i="9"/>
  <c r="K297" i="9" s="1"/>
  <c r="I298" i="9"/>
  <c r="K298" i="9" s="1"/>
  <c r="I299" i="9"/>
  <c r="K299" i="9" s="1"/>
  <c r="I300" i="9"/>
  <c r="K300" i="9" s="1"/>
  <c r="I301" i="9"/>
  <c r="K301" i="9" s="1"/>
  <c r="I302" i="9"/>
  <c r="K302" i="9" s="1"/>
  <c r="I303" i="9"/>
  <c r="K303" i="9" s="1"/>
  <c r="I304" i="9"/>
  <c r="K304" i="9" s="1"/>
  <c r="I305" i="9"/>
  <c r="K305" i="9" s="1"/>
  <c r="I306" i="9"/>
  <c r="K306" i="9" s="1"/>
  <c r="I307" i="9"/>
  <c r="K307" i="9" s="1"/>
  <c r="I308" i="9"/>
  <c r="K308" i="9" s="1"/>
  <c r="I309" i="9"/>
  <c r="K309" i="9" s="1"/>
  <c r="I310" i="9"/>
  <c r="K310" i="9" s="1"/>
  <c r="I311" i="9"/>
  <c r="K311" i="9" s="1"/>
  <c r="I312" i="9"/>
  <c r="K312" i="9" s="1"/>
  <c r="I313" i="9"/>
  <c r="K313" i="9" s="1"/>
  <c r="I314" i="9"/>
  <c r="K314" i="9" s="1"/>
  <c r="I315" i="9"/>
  <c r="K315" i="9" s="1"/>
  <c r="I316" i="9"/>
  <c r="K316" i="9" s="1"/>
  <c r="I317" i="9"/>
  <c r="K317" i="9" s="1"/>
  <c r="I318" i="9"/>
  <c r="K318" i="9" s="1"/>
  <c r="I319" i="9"/>
  <c r="K319" i="9" s="1"/>
  <c r="I320" i="9"/>
  <c r="K320" i="9" s="1"/>
  <c r="I321" i="9"/>
  <c r="K321" i="9" s="1"/>
  <c r="I322" i="9"/>
  <c r="K322" i="9" s="1"/>
  <c r="I323" i="9"/>
  <c r="K323" i="9" s="1"/>
  <c r="I324" i="9"/>
  <c r="K324" i="9" s="1"/>
  <c r="I325" i="9"/>
  <c r="K325" i="9" s="1"/>
  <c r="I326" i="9"/>
  <c r="K326" i="9" s="1"/>
  <c r="I327" i="9"/>
  <c r="K327" i="9" s="1"/>
  <c r="I328" i="9"/>
  <c r="K328" i="9" s="1"/>
  <c r="I329" i="9"/>
  <c r="K329" i="9" s="1"/>
  <c r="I330" i="9"/>
  <c r="K330" i="9" s="1"/>
  <c r="I331" i="9"/>
  <c r="K331" i="9" s="1"/>
  <c r="I332" i="9"/>
  <c r="K332" i="9" s="1"/>
  <c r="I333" i="9"/>
  <c r="K333" i="9" s="1"/>
  <c r="I334" i="9"/>
  <c r="K334" i="9" s="1"/>
  <c r="I335" i="9"/>
  <c r="K335" i="9" s="1"/>
  <c r="I336" i="9"/>
  <c r="K336" i="9" s="1"/>
  <c r="I337" i="9"/>
  <c r="K337" i="9" s="1"/>
  <c r="I338" i="9"/>
  <c r="K338" i="9" s="1"/>
  <c r="I339" i="9"/>
  <c r="K339" i="9" s="1"/>
  <c r="I340" i="9"/>
  <c r="K340" i="9" s="1"/>
  <c r="I341" i="9"/>
  <c r="K341" i="9" s="1"/>
  <c r="I342" i="9"/>
  <c r="K342" i="9" s="1"/>
  <c r="I343" i="9"/>
  <c r="K343" i="9" s="1"/>
  <c r="I344" i="9"/>
  <c r="K344" i="9" s="1"/>
  <c r="I345" i="9"/>
  <c r="K345" i="9" s="1"/>
  <c r="I346" i="9"/>
  <c r="K346" i="9" s="1"/>
  <c r="I347" i="9"/>
  <c r="K347" i="9" s="1"/>
  <c r="I348" i="9"/>
  <c r="K348" i="9" s="1"/>
  <c r="I349" i="9"/>
  <c r="K349" i="9" s="1"/>
  <c r="I350" i="9"/>
  <c r="K350" i="9" s="1"/>
  <c r="I351" i="9"/>
  <c r="K351" i="9" s="1"/>
  <c r="I352" i="9"/>
  <c r="K352" i="9" s="1"/>
  <c r="I353" i="9"/>
  <c r="K353" i="9" s="1"/>
  <c r="I354" i="9"/>
  <c r="K354" i="9" s="1"/>
  <c r="I355" i="9"/>
  <c r="K355" i="9" s="1"/>
  <c r="I356" i="9"/>
  <c r="K356" i="9" s="1"/>
  <c r="I357" i="9"/>
  <c r="K357" i="9" s="1"/>
  <c r="I358" i="9"/>
  <c r="K358" i="9" s="1"/>
  <c r="I359" i="9"/>
  <c r="K359" i="9" s="1"/>
  <c r="I360" i="9"/>
  <c r="K360" i="9" s="1"/>
  <c r="I361" i="9"/>
  <c r="K361" i="9" s="1"/>
  <c r="I362" i="9"/>
  <c r="K362" i="9" s="1"/>
  <c r="I363" i="9"/>
  <c r="K363" i="9" s="1"/>
  <c r="I364" i="9"/>
  <c r="K364" i="9" s="1"/>
  <c r="I365" i="9"/>
  <c r="K365" i="9" s="1"/>
  <c r="I366" i="9"/>
  <c r="K366" i="9" s="1"/>
  <c r="I367" i="9"/>
  <c r="K367" i="9" s="1"/>
  <c r="I368" i="9"/>
  <c r="K368" i="9" s="1"/>
  <c r="I369" i="9"/>
  <c r="K369" i="9" s="1"/>
  <c r="I370" i="9"/>
  <c r="K370" i="9" s="1"/>
  <c r="I371" i="9"/>
  <c r="K371" i="9" s="1"/>
  <c r="I372" i="9"/>
  <c r="K372" i="9" s="1"/>
  <c r="I373" i="9"/>
  <c r="K373" i="9" s="1"/>
  <c r="I374" i="9"/>
  <c r="K374" i="9" s="1"/>
  <c r="I375" i="9"/>
  <c r="K375" i="9" s="1"/>
  <c r="I376" i="9"/>
  <c r="K376" i="9" s="1"/>
  <c r="I377" i="9"/>
  <c r="K377" i="9" s="1"/>
  <c r="I378" i="9"/>
  <c r="K378" i="9" s="1"/>
  <c r="I379" i="9"/>
  <c r="K379" i="9" s="1"/>
  <c r="I380" i="9"/>
  <c r="K380" i="9" s="1"/>
  <c r="I381" i="9"/>
  <c r="K381" i="9" s="1"/>
  <c r="I382" i="9"/>
  <c r="K382" i="9" s="1"/>
  <c r="I383" i="9"/>
  <c r="K383" i="9" s="1"/>
  <c r="I384" i="9"/>
  <c r="K384" i="9" s="1"/>
  <c r="I385" i="9"/>
  <c r="K385" i="9" s="1"/>
  <c r="I386" i="9"/>
  <c r="K386" i="9" s="1"/>
  <c r="I387" i="9"/>
  <c r="K387" i="9" s="1"/>
  <c r="I388" i="9"/>
  <c r="K388" i="9" s="1"/>
  <c r="I389" i="9"/>
  <c r="K389" i="9" s="1"/>
  <c r="I390" i="9"/>
  <c r="K390" i="9" s="1"/>
  <c r="I391" i="9"/>
  <c r="K391" i="9" s="1"/>
  <c r="I392" i="9"/>
  <c r="K392" i="9" s="1"/>
  <c r="I393" i="9"/>
  <c r="K393" i="9" s="1"/>
  <c r="I394" i="9"/>
  <c r="K394" i="9" s="1"/>
  <c r="I395" i="9"/>
  <c r="K395" i="9" s="1"/>
  <c r="I396" i="9"/>
  <c r="K396" i="9" s="1"/>
  <c r="I397" i="9"/>
  <c r="K397" i="9" s="1"/>
  <c r="I398" i="9"/>
  <c r="K398" i="9" s="1"/>
  <c r="I399" i="9"/>
  <c r="K399" i="9" s="1"/>
  <c r="I400" i="9"/>
  <c r="K400" i="9" s="1"/>
  <c r="I401" i="9"/>
  <c r="K401" i="9" s="1"/>
  <c r="I402" i="9"/>
  <c r="K402" i="9" s="1"/>
  <c r="I403" i="9"/>
  <c r="K403" i="9" s="1"/>
  <c r="I404" i="9"/>
  <c r="K404" i="9" s="1"/>
  <c r="I405" i="9"/>
  <c r="K405" i="9" s="1"/>
  <c r="I406" i="9"/>
  <c r="K406" i="9" s="1"/>
  <c r="I407" i="9"/>
  <c r="K407" i="9" s="1"/>
  <c r="I408" i="9"/>
  <c r="K408" i="9" s="1"/>
  <c r="I409" i="9"/>
  <c r="K409" i="9" s="1"/>
  <c r="I410" i="9"/>
  <c r="K410" i="9" s="1"/>
  <c r="I411" i="9"/>
  <c r="K411" i="9" s="1"/>
  <c r="I412" i="9"/>
  <c r="K412" i="9" s="1"/>
  <c r="I413" i="9"/>
  <c r="K413" i="9" s="1"/>
  <c r="I414" i="9"/>
  <c r="K414" i="9" s="1"/>
  <c r="I415" i="9"/>
  <c r="K415" i="9" s="1"/>
  <c r="I416" i="9"/>
  <c r="K416" i="9" s="1"/>
  <c r="I417" i="9"/>
  <c r="K417" i="9" s="1"/>
  <c r="I418" i="9"/>
  <c r="K418" i="9" s="1"/>
  <c r="I419" i="9"/>
  <c r="K419" i="9" s="1"/>
  <c r="I420" i="9"/>
  <c r="K420" i="9" s="1"/>
  <c r="I421" i="9"/>
  <c r="K421" i="9" s="1"/>
  <c r="I422" i="9"/>
  <c r="K422" i="9" s="1"/>
  <c r="I423" i="9"/>
  <c r="K423" i="9" s="1"/>
  <c r="I424" i="9"/>
  <c r="K424" i="9" s="1"/>
  <c r="I425" i="9"/>
  <c r="K425" i="9" s="1"/>
  <c r="I426" i="9"/>
  <c r="K426" i="9" s="1"/>
  <c r="I427" i="9"/>
  <c r="K427" i="9" s="1"/>
  <c r="I428" i="9"/>
  <c r="K428" i="9" s="1"/>
  <c r="I429" i="9"/>
  <c r="K429" i="9" s="1"/>
  <c r="I430" i="9"/>
  <c r="K430" i="9" s="1"/>
  <c r="I431" i="9"/>
  <c r="K431" i="9" s="1"/>
  <c r="I432" i="9"/>
  <c r="K432" i="9" s="1"/>
  <c r="I433" i="9"/>
  <c r="K433" i="9" s="1"/>
  <c r="I434" i="9"/>
  <c r="K434" i="9" s="1"/>
  <c r="I435" i="9"/>
  <c r="K435" i="9" s="1"/>
  <c r="I436" i="9"/>
  <c r="K436" i="9" s="1"/>
  <c r="I437" i="9"/>
  <c r="K437" i="9" s="1"/>
  <c r="I438" i="9"/>
  <c r="K438" i="9" s="1"/>
  <c r="I439" i="9"/>
  <c r="K439" i="9" s="1"/>
  <c r="I440" i="9"/>
  <c r="K440" i="9" s="1"/>
  <c r="I441" i="9"/>
  <c r="K441" i="9" s="1"/>
  <c r="I442" i="9"/>
  <c r="K442" i="9" s="1"/>
  <c r="I443" i="9"/>
  <c r="K443" i="9" s="1"/>
  <c r="I444" i="9"/>
  <c r="K444" i="9" s="1"/>
  <c r="I445" i="9"/>
  <c r="K445" i="9" s="1"/>
  <c r="I446" i="9"/>
  <c r="K446" i="9" s="1"/>
  <c r="I447" i="9"/>
  <c r="K447" i="9" s="1"/>
  <c r="I448" i="9"/>
  <c r="K448" i="9" s="1"/>
  <c r="I449" i="9"/>
  <c r="K449" i="9" s="1"/>
  <c r="I450" i="9"/>
  <c r="K450" i="9" s="1"/>
  <c r="I451" i="9"/>
  <c r="K451" i="9" s="1"/>
  <c r="I452" i="9"/>
  <c r="K452" i="9" s="1"/>
  <c r="I453" i="9"/>
  <c r="K453" i="9" s="1"/>
  <c r="I454" i="9"/>
  <c r="K454" i="9" s="1"/>
  <c r="I455" i="9"/>
  <c r="K455" i="9" s="1"/>
  <c r="I456" i="9"/>
  <c r="K456" i="9" s="1"/>
  <c r="I457" i="9"/>
  <c r="K457" i="9" s="1"/>
  <c r="I458" i="9"/>
  <c r="K458" i="9" s="1"/>
  <c r="I459" i="9"/>
  <c r="K459" i="9" s="1"/>
  <c r="I460" i="9"/>
  <c r="K460" i="9" s="1"/>
  <c r="I461" i="9"/>
  <c r="K461" i="9" s="1"/>
  <c r="I462" i="9"/>
  <c r="K462" i="9" s="1"/>
  <c r="I463" i="9"/>
  <c r="K463" i="9" s="1"/>
  <c r="I464" i="9"/>
  <c r="K464" i="9" s="1"/>
  <c r="I465" i="9"/>
  <c r="K465" i="9" s="1"/>
  <c r="I466" i="9"/>
  <c r="K466" i="9" s="1"/>
  <c r="I467" i="9"/>
  <c r="K467" i="9" s="1"/>
  <c r="I468" i="9"/>
  <c r="K468" i="9" s="1"/>
  <c r="I469" i="9"/>
  <c r="K469" i="9" s="1"/>
  <c r="I470" i="9"/>
  <c r="K470" i="9" s="1"/>
  <c r="I471" i="9"/>
  <c r="K471" i="9" s="1"/>
  <c r="I472" i="9"/>
  <c r="K472" i="9" s="1"/>
  <c r="I473" i="9"/>
  <c r="K473" i="9" s="1"/>
  <c r="I474" i="9"/>
  <c r="K474" i="9" s="1"/>
  <c r="I475" i="9"/>
  <c r="K475" i="9" s="1"/>
  <c r="I476" i="9"/>
  <c r="K476" i="9" s="1"/>
  <c r="I477" i="9"/>
  <c r="K477" i="9" s="1"/>
  <c r="I478" i="9"/>
  <c r="K478" i="9" s="1"/>
  <c r="I479" i="9"/>
  <c r="K479" i="9" s="1"/>
  <c r="I480" i="9"/>
  <c r="K480" i="9" s="1"/>
  <c r="I481" i="9"/>
  <c r="K481" i="9" s="1"/>
  <c r="I482" i="9"/>
  <c r="K482" i="9" s="1"/>
  <c r="I483" i="9"/>
  <c r="K483" i="9" s="1"/>
  <c r="I484" i="9"/>
  <c r="K484" i="9" s="1"/>
  <c r="I485" i="9"/>
  <c r="K485" i="9" s="1"/>
  <c r="I486" i="9"/>
  <c r="K486" i="9" s="1"/>
  <c r="I487" i="9"/>
  <c r="K487" i="9" s="1"/>
  <c r="I488" i="9"/>
  <c r="K488" i="9" s="1"/>
  <c r="I489" i="9"/>
  <c r="K489" i="9" s="1"/>
  <c r="I490" i="9"/>
  <c r="K490" i="9" s="1"/>
  <c r="I491" i="9"/>
  <c r="K491" i="9" s="1"/>
  <c r="I492" i="9"/>
  <c r="K492" i="9" s="1"/>
  <c r="I493" i="9"/>
  <c r="K493" i="9" s="1"/>
  <c r="I494" i="9"/>
  <c r="K494" i="9" s="1"/>
  <c r="I495" i="9"/>
  <c r="K495" i="9" s="1"/>
  <c r="I496" i="9"/>
  <c r="K496" i="9" s="1"/>
  <c r="I497" i="9"/>
  <c r="K497" i="9" s="1"/>
  <c r="I498" i="9"/>
  <c r="K498" i="9" s="1"/>
  <c r="I499" i="9"/>
  <c r="K499" i="9" s="1"/>
  <c r="I500" i="9"/>
  <c r="K500" i="9" s="1"/>
  <c r="I501" i="9"/>
  <c r="K501" i="9" s="1"/>
  <c r="I502" i="9"/>
  <c r="K502" i="9" s="1"/>
  <c r="I503" i="9"/>
  <c r="K503" i="9" s="1"/>
  <c r="I504" i="9"/>
  <c r="K504" i="9" s="1"/>
  <c r="I505" i="9"/>
  <c r="K505" i="9" s="1"/>
  <c r="I506" i="9"/>
  <c r="K506" i="9" s="1"/>
  <c r="I507" i="9"/>
  <c r="K507" i="9" s="1"/>
  <c r="I508" i="9"/>
  <c r="K508" i="9" s="1"/>
  <c r="I509" i="9"/>
  <c r="K509" i="9" s="1"/>
  <c r="I510" i="9"/>
  <c r="K510" i="9" s="1"/>
  <c r="I511" i="9"/>
  <c r="K511" i="9" s="1"/>
  <c r="I512" i="9"/>
  <c r="K512" i="9" s="1"/>
  <c r="I513" i="9"/>
  <c r="K513" i="9" s="1"/>
  <c r="I514" i="9"/>
  <c r="K514" i="9" s="1"/>
  <c r="I515" i="9"/>
  <c r="K515" i="9" s="1"/>
  <c r="I516" i="9"/>
  <c r="K516" i="9" s="1"/>
  <c r="I517" i="9"/>
  <c r="K517" i="9" s="1"/>
  <c r="I518" i="9"/>
  <c r="K518" i="9" s="1"/>
  <c r="I519" i="9"/>
  <c r="K519" i="9" s="1"/>
  <c r="I520" i="9"/>
  <c r="K520" i="9" s="1"/>
  <c r="I521" i="9"/>
  <c r="K521" i="9" s="1"/>
  <c r="I522" i="9"/>
  <c r="K522" i="9" s="1"/>
  <c r="I523" i="9"/>
  <c r="K523" i="9" s="1"/>
  <c r="I524" i="9"/>
  <c r="K524" i="9" s="1"/>
  <c r="I525" i="9"/>
  <c r="K525" i="9" s="1"/>
  <c r="I526" i="9"/>
  <c r="K526" i="9" s="1"/>
  <c r="I527" i="9"/>
  <c r="K527" i="9" s="1"/>
  <c r="I528" i="9"/>
  <c r="K528" i="9" s="1"/>
  <c r="I529" i="9"/>
  <c r="K529" i="9" s="1"/>
  <c r="I530" i="9"/>
  <c r="K530" i="9" s="1"/>
  <c r="I531" i="9"/>
  <c r="K531" i="9" s="1"/>
  <c r="I532" i="9"/>
  <c r="K532" i="9" s="1"/>
  <c r="I533" i="9"/>
  <c r="K533" i="9" s="1"/>
  <c r="I534" i="9"/>
  <c r="K534" i="9" s="1"/>
  <c r="I535" i="9"/>
  <c r="K535" i="9" s="1"/>
  <c r="I536" i="9"/>
  <c r="K536" i="9" s="1"/>
  <c r="I537" i="9"/>
  <c r="K537" i="9" s="1"/>
  <c r="I538" i="9"/>
  <c r="K538" i="9" s="1"/>
  <c r="I539" i="9"/>
  <c r="K539" i="9" s="1"/>
  <c r="I540" i="9"/>
  <c r="K540" i="9" s="1"/>
  <c r="I541" i="9"/>
  <c r="K541" i="9" s="1"/>
  <c r="I542" i="9"/>
  <c r="K542" i="9" s="1"/>
  <c r="I543" i="9"/>
  <c r="K543" i="9" s="1"/>
  <c r="I544" i="9"/>
  <c r="K544" i="9" s="1"/>
  <c r="I545" i="9"/>
  <c r="K545" i="9" s="1"/>
  <c r="I546" i="9"/>
  <c r="K546" i="9" s="1"/>
  <c r="I547" i="9"/>
  <c r="K547" i="9" s="1"/>
  <c r="I548" i="9"/>
  <c r="K548" i="9" s="1"/>
  <c r="I549" i="9"/>
  <c r="K549" i="9" s="1"/>
  <c r="I550" i="9"/>
  <c r="K550" i="9" s="1"/>
  <c r="I551" i="9"/>
  <c r="K551" i="9" s="1"/>
  <c r="I552" i="9"/>
  <c r="K552" i="9" s="1"/>
  <c r="I553" i="9"/>
  <c r="K553" i="9" s="1"/>
  <c r="I554" i="9"/>
  <c r="K554" i="9" s="1"/>
  <c r="I555" i="9"/>
  <c r="K555" i="9" s="1"/>
  <c r="I556" i="9"/>
  <c r="K556" i="9" s="1"/>
  <c r="I557" i="9"/>
  <c r="K557" i="9" s="1"/>
  <c r="I558" i="9"/>
  <c r="K558" i="9" s="1"/>
  <c r="I559" i="9"/>
  <c r="K559" i="9" s="1"/>
  <c r="I560" i="9"/>
  <c r="K560" i="9" s="1"/>
  <c r="I561" i="9"/>
  <c r="K561" i="9" s="1"/>
  <c r="I562" i="9"/>
  <c r="K562" i="9" s="1"/>
  <c r="I563" i="9"/>
  <c r="K563" i="9" s="1"/>
  <c r="I564" i="9"/>
  <c r="K564" i="9" s="1"/>
  <c r="I565" i="9"/>
  <c r="K565" i="9" s="1"/>
  <c r="I566" i="9"/>
  <c r="K566" i="9" s="1"/>
  <c r="I567" i="9"/>
  <c r="K567" i="9" s="1"/>
  <c r="I568" i="9"/>
  <c r="K568" i="9" s="1"/>
  <c r="I569" i="9"/>
  <c r="K569" i="9" s="1"/>
  <c r="I570" i="9"/>
  <c r="K570" i="9" s="1"/>
  <c r="I571" i="9"/>
  <c r="K571" i="9" s="1"/>
  <c r="I572" i="9"/>
  <c r="K572" i="9" s="1"/>
  <c r="I573" i="9"/>
  <c r="K573" i="9" s="1"/>
  <c r="I574" i="9"/>
  <c r="K574" i="9" s="1"/>
  <c r="I575" i="9"/>
  <c r="K575" i="9" s="1"/>
  <c r="I576" i="9"/>
  <c r="K576" i="9" s="1"/>
  <c r="I577" i="9"/>
  <c r="K577" i="9" s="1"/>
  <c r="I578" i="9"/>
  <c r="K578" i="9" s="1"/>
  <c r="I579" i="9"/>
  <c r="K579" i="9" s="1"/>
  <c r="I580" i="9"/>
  <c r="K580" i="9" s="1"/>
  <c r="I581" i="9"/>
  <c r="K581" i="9" s="1"/>
  <c r="I582" i="9"/>
  <c r="K582" i="9" s="1"/>
  <c r="I583" i="9"/>
  <c r="K583" i="9" s="1"/>
  <c r="I584" i="9"/>
  <c r="K584" i="9" s="1"/>
  <c r="I585" i="9"/>
  <c r="K585" i="9" s="1"/>
  <c r="I586" i="9"/>
  <c r="K586" i="9" s="1"/>
  <c r="I587" i="9"/>
  <c r="K587" i="9" s="1"/>
  <c r="I588" i="9"/>
  <c r="K588" i="9" s="1"/>
  <c r="I589" i="9"/>
  <c r="K589" i="9" s="1"/>
  <c r="I590" i="9"/>
  <c r="K590" i="9" s="1"/>
  <c r="I591" i="9"/>
  <c r="K591" i="9" s="1"/>
  <c r="I592" i="9"/>
  <c r="K592" i="9" s="1"/>
  <c r="I593" i="9"/>
  <c r="K593" i="9" s="1"/>
  <c r="I594" i="9"/>
  <c r="K594" i="9" s="1"/>
  <c r="I595" i="9"/>
  <c r="K595" i="9" s="1"/>
  <c r="I596" i="9"/>
  <c r="K596" i="9" s="1"/>
  <c r="I597" i="9"/>
  <c r="K597" i="9" s="1"/>
  <c r="I598" i="9"/>
  <c r="K598" i="9" s="1"/>
  <c r="I599" i="9"/>
  <c r="K599" i="9" s="1"/>
  <c r="I600" i="9"/>
  <c r="K600" i="9" s="1"/>
  <c r="I601" i="9"/>
  <c r="K601" i="9" s="1"/>
  <c r="I602" i="9"/>
  <c r="K602" i="9" s="1"/>
  <c r="I603" i="9"/>
  <c r="K603" i="9" s="1"/>
  <c r="I604" i="9"/>
  <c r="K604" i="9" s="1"/>
  <c r="I605" i="9"/>
  <c r="K605" i="9" s="1"/>
  <c r="I606" i="9"/>
  <c r="K606" i="9" s="1"/>
  <c r="I607" i="9"/>
  <c r="K607" i="9" s="1"/>
  <c r="I608" i="9"/>
  <c r="K608" i="9" s="1"/>
  <c r="I609" i="9"/>
  <c r="K609" i="9" s="1"/>
  <c r="I610" i="9"/>
  <c r="K610" i="9" s="1"/>
  <c r="I611" i="9"/>
  <c r="K611" i="9" s="1"/>
  <c r="I612" i="9"/>
  <c r="K612" i="9" s="1"/>
  <c r="I613" i="9"/>
  <c r="K613" i="9" s="1"/>
  <c r="I614" i="9"/>
  <c r="K614" i="9" s="1"/>
  <c r="I615" i="9"/>
  <c r="K615" i="9" s="1"/>
  <c r="I616" i="9"/>
  <c r="K616" i="9" s="1"/>
  <c r="I617" i="9"/>
  <c r="K617" i="9" s="1"/>
  <c r="I618" i="9"/>
  <c r="K618" i="9" s="1"/>
  <c r="I619" i="9"/>
  <c r="K619" i="9" s="1"/>
  <c r="I620" i="9"/>
  <c r="K620" i="9" s="1"/>
  <c r="I621" i="9"/>
  <c r="K621" i="9" s="1"/>
  <c r="I622" i="9"/>
  <c r="K622" i="9" s="1"/>
  <c r="I623" i="9"/>
  <c r="K623" i="9" s="1"/>
  <c r="I624" i="9"/>
  <c r="K624" i="9" s="1"/>
  <c r="I625" i="9"/>
  <c r="K625" i="9" s="1"/>
  <c r="I626" i="9"/>
  <c r="K626" i="9" s="1"/>
  <c r="I627" i="9"/>
  <c r="K627" i="9" s="1"/>
  <c r="I628" i="9"/>
  <c r="K628" i="9" s="1"/>
  <c r="I629" i="9"/>
  <c r="K629" i="9" s="1"/>
  <c r="I630" i="9"/>
  <c r="K630" i="9" s="1"/>
  <c r="I631" i="9"/>
  <c r="K631" i="9" s="1"/>
  <c r="I632" i="9"/>
  <c r="K632" i="9" s="1"/>
  <c r="I633" i="9"/>
  <c r="K633" i="9" s="1"/>
  <c r="I634" i="9"/>
  <c r="K634" i="9" s="1"/>
  <c r="I635" i="9"/>
  <c r="K635" i="9" s="1"/>
  <c r="I636" i="9"/>
  <c r="K636" i="9" s="1"/>
  <c r="I637" i="9"/>
  <c r="K637" i="9" s="1"/>
  <c r="I638" i="9"/>
  <c r="K638" i="9" s="1"/>
  <c r="I639" i="9"/>
  <c r="K639" i="9" s="1"/>
  <c r="I640" i="9"/>
  <c r="K640" i="9" s="1"/>
  <c r="I641" i="9"/>
  <c r="K641" i="9" s="1"/>
  <c r="I642" i="9"/>
  <c r="K642" i="9" s="1"/>
  <c r="I643" i="9"/>
  <c r="K643" i="9" s="1"/>
  <c r="I644" i="9"/>
  <c r="K644" i="9" s="1"/>
  <c r="I645" i="9"/>
  <c r="K645" i="9" s="1"/>
  <c r="I646" i="9"/>
  <c r="K646" i="9" s="1"/>
  <c r="I647" i="9"/>
  <c r="K647" i="9" s="1"/>
  <c r="I648" i="9"/>
  <c r="K648" i="9" s="1"/>
  <c r="I649" i="9"/>
  <c r="K649" i="9" s="1"/>
  <c r="I650" i="9"/>
  <c r="K650" i="9" s="1"/>
  <c r="I651" i="9"/>
  <c r="K651" i="9" s="1"/>
  <c r="I652" i="9"/>
  <c r="K652" i="9" s="1"/>
  <c r="I653" i="9"/>
  <c r="K653" i="9" s="1"/>
  <c r="I654" i="9"/>
  <c r="K654" i="9" s="1"/>
  <c r="I655" i="9"/>
  <c r="K655" i="9" s="1"/>
  <c r="I656" i="9"/>
  <c r="K656" i="9" s="1"/>
  <c r="I657" i="9"/>
  <c r="K657" i="9" s="1"/>
  <c r="I658" i="9"/>
  <c r="K658" i="9" s="1"/>
  <c r="I659" i="9"/>
  <c r="K659" i="9" s="1"/>
  <c r="I660" i="9"/>
  <c r="K660" i="9" s="1"/>
  <c r="I661" i="9"/>
  <c r="K661" i="9" s="1"/>
  <c r="I662" i="9"/>
  <c r="K662" i="9" s="1"/>
  <c r="I663" i="9"/>
  <c r="K663" i="9" s="1"/>
  <c r="I664" i="9"/>
  <c r="K664" i="9" s="1"/>
  <c r="I665" i="9"/>
  <c r="K665" i="9" s="1"/>
  <c r="I666" i="9"/>
  <c r="K666" i="9" s="1"/>
  <c r="I667" i="9"/>
  <c r="K667" i="9" s="1"/>
  <c r="I668" i="9"/>
  <c r="K668" i="9" s="1"/>
  <c r="I669" i="9"/>
  <c r="K669" i="9" s="1"/>
  <c r="I670" i="9"/>
  <c r="K670" i="9" s="1"/>
  <c r="I671" i="9"/>
  <c r="K671" i="9" s="1"/>
  <c r="I672" i="9"/>
  <c r="K672" i="9" s="1"/>
  <c r="I673" i="9"/>
  <c r="K673" i="9" s="1"/>
  <c r="I674" i="9"/>
  <c r="K674" i="9" s="1"/>
  <c r="I675" i="9"/>
  <c r="K675" i="9" s="1"/>
  <c r="I676" i="9"/>
  <c r="K676" i="9" s="1"/>
  <c r="I677" i="9"/>
  <c r="K677" i="9" s="1"/>
  <c r="I678" i="9"/>
  <c r="K678" i="9" s="1"/>
  <c r="I679" i="9"/>
  <c r="K679" i="9" s="1"/>
  <c r="I680" i="9"/>
  <c r="K680" i="9" s="1"/>
  <c r="I681" i="9"/>
  <c r="K681" i="9" s="1"/>
  <c r="I682" i="9"/>
  <c r="K682" i="9" s="1"/>
  <c r="I683" i="9"/>
  <c r="K683" i="9" s="1"/>
  <c r="I684" i="9"/>
  <c r="K684" i="9" s="1"/>
  <c r="I685" i="9"/>
  <c r="K685" i="9" s="1"/>
  <c r="I686" i="9"/>
  <c r="K686" i="9" s="1"/>
  <c r="I687" i="9"/>
  <c r="K687" i="9" s="1"/>
  <c r="I688" i="9"/>
  <c r="K688" i="9" s="1"/>
  <c r="I689" i="9"/>
  <c r="K689" i="9" s="1"/>
  <c r="I690" i="9"/>
  <c r="K690" i="9" s="1"/>
  <c r="I691" i="9"/>
  <c r="K691" i="9" s="1"/>
  <c r="I692" i="9"/>
  <c r="K692" i="9" s="1"/>
  <c r="I693" i="9"/>
  <c r="K693" i="9" s="1"/>
  <c r="I694" i="9"/>
  <c r="K694" i="9" s="1"/>
  <c r="I695" i="9"/>
  <c r="K695" i="9" s="1"/>
  <c r="I696" i="9"/>
  <c r="K696" i="9" s="1"/>
  <c r="I697" i="9"/>
  <c r="K697" i="9" s="1"/>
  <c r="I698" i="9"/>
  <c r="K698" i="9" s="1"/>
  <c r="I699" i="9"/>
  <c r="K699" i="9" s="1"/>
  <c r="I700" i="9"/>
  <c r="K700" i="9" s="1"/>
  <c r="I701" i="9"/>
  <c r="K701" i="9" s="1"/>
  <c r="I702" i="9"/>
  <c r="K702" i="9" s="1"/>
  <c r="I703" i="9"/>
  <c r="K703" i="9" s="1"/>
  <c r="I704" i="9"/>
  <c r="K704" i="9" s="1"/>
  <c r="I705" i="9"/>
  <c r="K705" i="9" s="1"/>
  <c r="I706" i="9"/>
  <c r="K706" i="9" s="1"/>
  <c r="I707" i="9"/>
  <c r="K707" i="9" s="1"/>
  <c r="I708" i="9"/>
  <c r="K708" i="9" s="1"/>
  <c r="I709" i="9"/>
  <c r="K709" i="9" s="1"/>
  <c r="I710" i="9"/>
  <c r="K710" i="9" s="1"/>
  <c r="I711" i="9"/>
  <c r="K711" i="9" s="1"/>
  <c r="I712" i="9"/>
  <c r="K712" i="9" s="1"/>
  <c r="I713" i="9"/>
  <c r="K713" i="9" s="1"/>
  <c r="I714" i="9"/>
  <c r="K714" i="9" s="1"/>
  <c r="I715" i="9"/>
  <c r="K715" i="9" s="1"/>
  <c r="I716" i="9"/>
  <c r="K716" i="9" s="1"/>
  <c r="I717" i="9"/>
  <c r="K717" i="9" s="1"/>
  <c r="I718" i="9"/>
  <c r="K718" i="9" s="1"/>
  <c r="I719" i="9"/>
  <c r="K719" i="9" s="1"/>
  <c r="I720" i="9"/>
  <c r="K720" i="9" s="1"/>
  <c r="I721" i="9"/>
  <c r="K721" i="9" s="1"/>
  <c r="I722" i="9"/>
  <c r="K722" i="9" s="1"/>
  <c r="I723" i="9"/>
  <c r="K723" i="9" s="1"/>
  <c r="I724" i="9"/>
  <c r="K724" i="9" s="1"/>
  <c r="I725" i="9"/>
  <c r="K725" i="9" s="1"/>
  <c r="I726" i="9"/>
  <c r="K726" i="9" s="1"/>
  <c r="I727" i="9"/>
  <c r="K727" i="9" s="1"/>
  <c r="I728" i="9"/>
  <c r="K728" i="9" s="1"/>
  <c r="I729" i="9"/>
  <c r="K729" i="9" s="1"/>
  <c r="I730" i="9"/>
  <c r="K730" i="9" s="1"/>
  <c r="I731" i="9"/>
  <c r="K731" i="9" s="1"/>
  <c r="I732" i="9"/>
  <c r="K732" i="9" s="1"/>
  <c r="I733" i="9"/>
  <c r="K733" i="9" s="1"/>
  <c r="I734" i="9"/>
  <c r="K734" i="9" s="1"/>
  <c r="I735" i="9"/>
  <c r="K735" i="9" s="1"/>
  <c r="I736" i="9"/>
  <c r="K736" i="9" s="1"/>
  <c r="I737" i="9"/>
  <c r="K737" i="9" s="1"/>
  <c r="I738" i="9"/>
  <c r="K738" i="9" s="1"/>
  <c r="I739" i="9"/>
  <c r="K739" i="9" s="1"/>
  <c r="I740" i="9"/>
  <c r="K740" i="9" s="1"/>
  <c r="I741" i="9"/>
  <c r="K741" i="9" s="1"/>
  <c r="I742" i="9"/>
  <c r="K742" i="9" s="1"/>
  <c r="I743" i="9"/>
  <c r="K743" i="9" s="1"/>
  <c r="I744" i="9"/>
  <c r="K744" i="9" s="1"/>
  <c r="I745" i="9"/>
  <c r="K745" i="9" s="1"/>
  <c r="I746" i="9"/>
  <c r="K746" i="9" s="1"/>
  <c r="I747" i="9"/>
  <c r="K747" i="9" s="1"/>
  <c r="I748" i="9"/>
  <c r="K748" i="9" s="1"/>
  <c r="I749" i="9"/>
  <c r="K749" i="9" s="1"/>
  <c r="I750" i="9"/>
  <c r="K750" i="9" s="1"/>
  <c r="I751" i="9"/>
  <c r="K751" i="9" s="1"/>
  <c r="I752" i="9"/>
  <c r="K752" i="9" s="1"/>
  <c r="I753" i="9"/>
  <c r="K753" i="9" s="1"/>
  <c r="I754" i="9"/>
  <c r="K754" i="9" s="1"/>
  <c r="I755" i="9"/>
  <c r="K755" i="9" s="1"/>
  <c r="I756" i="9"/>
  <c r="K756" i="9" s="1"/>
  <c r="I757" i="9"/>
  <c r="K757" i="9" s="1"/>
  <c r="I758" i="9"/>
  <c r="K758" i="9" s="1"/>
  <c r="I759" i="9"/>
  <c r="K759" i="9" s="1"/>
  <c r="I760" i="9"/>
  <c r="K760" i="9" s="1"/>
  <c r="I761" i="9"/>
  <c r="K761" i="9" s="1"/>
  <c r="I762" i="9"/>
  <c r="K762" i="9" s="1"/>
  <c r="I763" i="9"/>
  <c r="K763" i="9" s="1"/>
  <c r="I764" i="9"/>
  <c r="K764" i="9" s="1"/>
  <c r="I765" i="9"/>
  <c r="K765" i="9" s="1"/>
  <c r="I766" i="9"/>
  <c r="K766" i="9" s="1"/>
  <c r="I767" i="9"/>
  <c r="K767" i="9" s="1"/>
  <c r="I768" i="9"/>
  <c r="K768" i="9" s="1"/>
  <c r="I769" i="9"/>
  <c r="K769" i="9" s="1"/>
  <c r="I770" i="9"/>
  <c r="K770" i="9" s="1"/>
  <c r="I771" i="9"/>
  <c r="K771" i="9" s="1"/>
  <c r="I772" i="9"/>
  <c r="K772" i="9" s="1"/>
  <c r="I773" i="9"/>
  <c r="K773" i="9" s="1"/>
  <c r="I774" i="9"/>
  <c r="K774" i="9" s="1"/>
  <c r="I775" i="9"/>
  <c r="K775" i="9" s="1"/>
  <c r="I776" i="9"/>
  <c r="K776" i="9" s="1"/>
  <c r="I777" i="9"/>
  <c r="K777" i="9" s="1"/>
  <c r="I778" i="9"/>
  <c r="K778" i="9" s="1"/>
  <c r="I779" i="9"/>
  <c r="K779" i="9" s="1"/>
  <c r="I780" i="9"/>
  <c r="K780" i="9" s="1"/>
  <c r="I781" i="9"/>
  <c r="K781" i="9" s="1"/>
  <c r="I782" i="9"/>
  <c r="K782" i="9" s="1"/>
  <c r="I783" i="9"/>
  <c r="K783" i="9" s="1"/>
  <c r="I784" i="9"/>
  <c r="K784" i="9" s="1"/>
  <c r="I785" i="9"/>
  <c r="K785" i="9" s="1"/>
  <c r="I786" i="9"/>
  <c r="K786" i="9" s="1"/>
  <c r="I787" i="9"/>
  <c r="K787" i="9" s="1"/>
  <c r="I788" i="9"/>
  <c r="K788" i="9" s="1"/>
  <c r="I789" i="9"/>
  <c r="K789" i="9" s="1"/>
  <c r="I790" i="9"/>
  <c r="K790" i="9" s="1"/>
  <c r="I791" i="9"/>
  <c r="K791" i="9" s="1"/>
  <c r="I792" i="9"/>
  <c r="K792" i="9" s="1"/>
  <c r="I793" i="9"/>
  <c r="K793" i="9" s="1"/>
  <c r="I794" i="9"/>
  <c r="K794" i="9" s="1"/>
  <c r="I795" i="9"/>
  <c r="K795" i="9" s="1"/>
  <c r="I796" i="9"/>
  <c r="K796" i="9" s="1"/>
  <c r="I797" i="9"/>
  <c r="K797" i="9" s="1"/>
  <c r="I798" i="9"/>
  <c r="K798" i="9" s="1"/>
  <c r="I799" i="9"/>
  <c r="K799" i="9" s="1"/>
  <c r="I800" i="9"/>
  <c r="K800" i="9" s="1"/>
  <c r="I801" i="9"/>
  <c r="K801" i="9" s="1"/>
  <c r="I802" i="9"/>
  <c r="K802" i="9" s="1"/>
  <c r="I803" i="9"/>
  <c r="K803" i="9" s="1"/>
  <c r="I804" i="9"/>
  <c r="K804" i="9" s="1"/>
  <c r="I805" i="9"/>
  <c r="K805" i="9" s="1"/>
  <c r="I806" i="9"/>
  <c r="K806" i="9" s="1"/>
  <c r="I807" i="9"/>
  <c r="K807" i="9" s="1"/>
  <c r="I808" i="9"/>
  <c r="K808" i="9" s="1"/>
  <c r="I809" i="9"/>
  <c r="K809" i="9" s="1"/>
  <c r="I810" i="9"/>
  <c r="K810" i="9" s="1"/>
  <c r="I811" i="9"/>
  <c r="K811" i="9" s="1"/>
  <c r="I812" i="9"/>
  <c r="K812" i="9" s="1"/>
  <c r="I813" i="9"/>
  <c r="K813" i="9" s="1"/>
  <c r="I814" i="9"/>
  <c r="K814" i="9" s="1"/>
  <c r="I815" i="9"/>
  <c r="K815" i="9" s="1"/>
  <c r="I816" i="9"/>
  <c r="K816" i="9" s="1"/>
  <c r="I817" i="9"/>
  <c r="K817" i="9" s="1"/>
  <c r="I818" i="9"/>
  <c r="K818" i="9" s="1"/>
  <c r="I819" i="9"/>
  <c r="K819" i="9" s="1"/>
  <c r="I820" i="9"/>
  <c r="K820" i="9" s="1"/>
  <c r="I821" i="9"/>
  <c r="K821" i="9" s="1"/>
  <c r="I822" i="9"/>
  <c r="K822" i="9" s="1"/>
  <c r="I823" i="9"/>
  <c r="K823" i="9" s="1"/>
  <c r="I824" i="9"/>
  <c r="K824" i="9" s="1"/>
  <c r="I825" i="9"/>
  <c r="K825" i="9" s="1"/>
  <c r="I826" i="9"/>
  <c r="K826" i="9" s="1"/>
  <c r="I827" i="9"/>
  <c r="K827" i="9" s="1"/>
  <c r="I828" i="9"/>
  <c r="K828" i="9" s="1"/>
  <c r="I829" i="9"/>
  <c r="K829" i="9" s="1"/>
  <c r="I830" i="9"/>
  <c r="K830" i="9" s="1"/>
  <c r="I831" i="9"/>
  <c r="K831" i="9" s="1"/>
  <c r="I832" i="9"/>
  <c r="K832" i="9" s="1"/>
  <c r="I833" i="9"/>
  <c r="K833" i="9" s="1"/>
  <c r="I834" i="9"/>
  <c r="K834" i="9" s="1"/>
  <c r="I835" i="9"/>
  <c r="K835" i="9" s="1"/>
  <c r="I836" i="9"/>
  <c r="K836" i="9" s="1"/>
  <c r="I837" i="9"/>
  <c r="K837" i="9" s="1"/>
  <c r="I838" i="9"/>
  <c r="K838" i="9" s="1"/>
  <c r="I839" i="9"/>
  <c r="K839" i="9" s="1"/>
  <c r="I840" i="9"/>
  <c r="K840" i="9" s="1"/>
  <c r="I841" i="9"/>
  <c r="K841" i="9" s="1"/>
  <c r="I842" i="9"/>
  <c r="K842" i="9" s="1"/>
  <c r="I843" i="9"/>
  <c r="K843" i="9" s="1"/>
  <c r="I844" i="9"/>
  <c r="K844" i="9" s="1"/>
  <c r="I845" i="9"/>
  <c r="K845" i="9" s="1"/>
  <c r="I846" i="9"/>
  <c r="K846" i="9" s="1"/>
  <c r="I847" i="9"/>
  <c r="K847" i="9" s="1"/>
  <c r="I848" i="9"/>
  <c r="K848" i="9" s="1"/>
  <c r="I849" i="9"/>
  <c r="K849" i="9" s="1"/>
  <c r="I850" i="9"/>
  <c r="K850" i="9" s="1"/>
  <c r="I851" i="9"/>
  <c r="K851" i="9" s="1"/>
  <c r="I852" i="9"/>
  <c r="K852" i="9" s="1"/>
  <c r="I853" i="9"/>
  <c r="K853" i="9" s="1"/>
  <c r="I854" i="9"/>
  <c r="K854" i="9" s="1"/>
  <c r="I855" i="9"/>
  <c r="K855" i="9" s="1"/>
  <c r="I856" i="9"/>
  <c r="K856" i="9" s="1"/>
  <c r="I857" i="9"/>
  <c r="K857" i="9" s="1"/>
  <c r="I858" i="9"/>
  <c r="K858" i="9" s="1"/>
  <c r="I859" i="9"/>
  <c r="K859" i="9" s="1"/>
  <c r="I860" i="9"/>
  <c r="K860" i="9" s="1"/>
  <c r="I861" i="9"/>
  <c r="K861" i="9" s="1"/>
  <c r="I862" i="9"/>
  <c r="K862" i="9" s="1"/>
  <c r="I863" i="9"/>
  <c r="K863" i="9" s="1"/>
  <c r="I864" i="9"/>
  <c r="K864" i="9" s="1"/>
  <c r="I865" i="9"/>
  <c r="K865" i="9" s="1"/>
  <c r="I866" i="9"/>
  <c r="K866" i="9" s="1"/>
  <c r="I867" i="9"/>
  <c r="K867" i="9" s="1"/>
  <c r="I868" i="9"/>
  <c r="K868" i="9" s="1"/>
  <c r="I869" i="9"/>
  <c r="K869" i="9" s="1"/>
  <c r="I870" i="9"/>
  <c r="K870" i="9" s="1"/>
  <c r="I871" i="9"/>
  <c r="K871" i="9" s="1"/>
  <c r="I872" i="9"/>
  <c r="K872" i="9" s="1"/>
  <c r="I873" i="9"/>
  <c r="K873" i="9" s="1"/>
  <c r="I874" i="9"/>
  <c r="K874" i="9" s="1"/>
  <c r="I875" i="9"/>
  <c r="K875" i="9" s="1"/>
  <c r="I876" i="9"/>
  <c r="K876" i="9" s="1"/>
  <c r="I877" i="9"/>
  <c r="K877" i="9" s="1"/>
  <c r="I878" i="9"/>
  <c r="K878" i="9" s="1"/>
  <c r="I879" i="9"/>
  <c r="K879" i="9" s="1"/>
  <c r="I880" i="9"/>
  <c r="K880" i="9" s="1"/>
  <c r="I881" i="9"/>
  <c r="K881" i="9" s="1"/>
  <c r="I882" i="9"/>
  <c r="K882" i="9" s="1"/>
  <c r="I883" i="9"/>
  <c r="K883" i="9" s="1"/>
  <c r="I884" i="9"/>
  <c r="K884" i="9" s="1"/>
  <c r="I885" i="9"/>
  <c r="K885" i="9" s="1"/>
  <c r="I886" i="9"/>
  <c r="K886" i="9" s="1"/>
  <c r="I887" i="9"/>
  <c r="K887" i="9" s="1"/>
  <c r="I888" i="9"/>
  <c r="K888" i="9" s="1"/>
  <c r="I889" i="9"/>
  <c r="K889" i="9" s="1"/>
  <c r="I890" i="9"/>
  <c r="K890" i="9" s="1"/>
  <c r="I891" i="9"/>
  <c r="K891" i="9" s="1"/>
  <c r="I892" i="9"/>
  <c r="K892" i="9" s="1"/>
  <c r="I893" i="9"/>
  <c r="K893" i="9" s="1"/>
  <c r="I894" i="9"/>
  <c r="K894" i="9" s="1"/>
  <c r="I895" i="9"/>
  <c r="K895" i="9" s="1"/>
  <c r="I896" i="9"/>
  <c r="K896" i="9" s="1"/>
  <c r="I897" i="9"/>
  <c r="K897" i="9" s="1"/>
  <c r="I898" i="9"/>
  <c r="K898" i="9" s="1"/>
  <c r="I899" i="9"/>
  <c r="K899" i="9" s="1"/>
  <c r="I900" i="9"/>
  <c r="K900" i="9" s="1"/>
  <c r="I901" i="9"/>
  <c r="K901" i="9" s="1"/>
  <c r="I902" i="9"/>
  <c r="K902" i="9" s="1"/>
  <c r="I903" i="9"/>
  <c r="K903" i="9" s="1"/>
  <c r="I904" i="9"/>
  <c r="K904" i="9" s="1"/>
  <c r="I905" i="9"/>
  <c r="K905" i="9" s="1"/>
  <c r="I906" i="9"/>
  <c r="K906" i="9" s="1"/>
  <c r="I907" i="9"/>
  <c r="K907" i="9" s="1"/>
  <c r="I908" i="9"/>
  <c r="K908" i="9" s="1"/>
  <c r="I909" i="9"/>
  <c r="K909" i="9" s="1"/>
  <c r="I910" i="9"/>
  <c r="K910" i="9" s="1"/>
  <c r="I911" i="9"/>
  <c r="K911" i="9" s="1"/>
  <c r="I912" i="9"/>
  <c r="K912" i="9" s="1"/>
  <c r="I913" i="9"/>
  <c r="K913" i="9" s="1"/>
  <c r="I914" i="9"/>
  <c r="K914" i="9" s="1"/>
  <c r="I915" i="9"/>
  <c r="K915" i="9" s="1"/>
  <c r="I916" i="9"/>
  <c r="K916" i="9" s="1"/>
  <c r="I917" i="9"/>
  <c r="K917" i="9" s="1"/>
  <c r="I918" i="9"/>
  <c r="K918" i="9" s="1"/>
  <c r="I919" i="9"/>
  <c r="K919" i="9" s="1"/>
  <c r="I920" i="9"/>
  <c r="K920" i="9" s="1"/>
  <c r="I921" i="9"/>
  <c r="K921" i="9" s="1"/>
  <c r="I922" i="9"/>
  <c r="K922" i="9" s="1"/>
  <c r="I923" i="9"/>
  <c r="K923" i="9" s="1"/>
  <c r="I924" i="9"/>
  <c r="K924" i="9" s="1"/>
  <c r="I925" i="9"/>
  <c r="K925" i="9" s="1"/>
  <c r="I926" i="9"/>
  <c r="K926" i="9" s="1"/>
  <c r="I927" i="9"/>
  <c r="K927" i="9" s="1"/>
  <c r="I928" i="9"/>
  <c r="K928" i="9" s="1"/>
  <c r="I929" i="9"/>
  <c r="K929" i="9" s="1"/>
  <c r="I930" i="9"/>
  <c r="K930" i="9" s="1"/>
  <c r="I931" i="9"/>
  <c r="K931" i="9" s="1"/>
  <c r="I932" i="9"/>
  <c r="K932" i="9" s="1"/>
  <c r="I933" i="9"/>
  <c r="K933" i="9" s="1"/>
  <c r="I934" i="9"/>
  <c r="K934" i="9" s="1"/>
  <c r="I935" i="9"/>
  <c r="K935" i="9" s="1"/>
  <c r="I936" i="9"/>
  <c r="K936" i="9" s="1"/>
  <c r="I937" i="9"/>
  <c r="K937" i="9" s="1"/>
  <c r="I938" i="9"/>
  <c r="K938" i="9" s="1"/>
  <c r="I939" i="9"/>
  <c r="K939" i="9" s="1"/>
  <c r="I940" i="9"/>
  <c r="K940" i="9" s="1"/>
  <c r="I941" i="9"/>
  <c r="K941" i="9" s="1"/>
  <c r="I942" i="9"/>
  <c r="K942" i="9" s="1"/>
  <c r="I943" i="9"/>
  <c r="K943" i="9" s="1"/>
  <c r="I944" i="9"/>
  <c r="K944" i="9" s="1"/>
  <c r="I945" i="9"/>
  <c r="K945" i="9" s="1"/>
  <c r="I946" i="9"/>
  <c r="K946" i="9" s="1"/>
  <c r="I947" i="9"/>
  <c r="K947" i="9" s="1"/>
  <c r="I948" i="9"/>
  <c r="K948" i="9" s="1"/>
  <c r="I949" i="9"/>
  <c r="K949" i="9" s="1"/>
  <c r="I950" i="9"/>
  <c r="K950" i="9" s="1"/>
  <c r="I951" i="9"/>
  <c r="K951" i="9" s="1"/>
  <c r="I952" i="9"/>
  <c r="K952" i="9" s="1"/>
  <c r="I953" i="9"/>
  <c r="K953" i="9" s="1"/>
  <c r="I954" i="9"/>
  <c r="K954" i="9" s="1"/>
  <c r="I955" i="9"/>
  <c r="K955" i="9" s="1"/>
  <c r="I956" i="9"/>
  <c r="K956" i="9" s="1"/>
  <c r="I957" i="9"/>
  <c r="K957" i="9" s="1"/>
  <c r="I958" i="9"/>
  <c r="K958" i="9" s="1"/>
  <c r="I959" i="9"/>
  <c r="K959" i="9" s="1"/>
  <c r="I960" i="9"/>
  <c r="K960" i="9" s="1"/>
  <c r="I961" i="9"/>
  <c r="K961" i="9" s="1"/>
  <c r="I962" i="9"/>
  <c r="K962" i="9" s="1"/>
  <c r="I963" i="9"/>
  <c r="K963" i="9" s="1"/>
  <c r="I964" i="9"/>
  <c r="K964" i="9" s="1"/>
  <c r="I965" i="9"/>
  <c r="K965" i="9" s="1"/>
  <c r="I966" i="9"/>
  <c r="K966" i="9" s="1"/>
  <c r="I967" i="9"/>
  <c r="K967" i="9" s="1"/>
  <c r="I968" i="9"/>
  <c r="K968" i="9" s="1"/>
  <c r="I969" i="9"/>
  <c r="K969" i="9" s="1"/>
  <c r="I970" i="9"/>
  <c r="K970" i="9" s="1"/>
  <c r="I971" i="9"/>
  <c r="K971" i="9" s="1"/>
  <c r="I972" i="9"/>
  <c r="K972" i="9" s="1"/>
  <c r="I973" i="9"/>
  <c r="K973" i="9" s="1"/>
  <c r="I974" i="9"/>
  <c r="K974" i="9" s="1"/>
  <c r="I975" i="9"/>
  <c r="K975" i="9" s="1"/>
  <c r="I976" i="9"/>
  <c r="K976" i="9" s="1"/>
  <c r="I977" i="9"/>
  <c r="K977" i="9" s="1"/>
  <c r="I978" i="9"/>
  <c r="K978" i="9" s="1"/>
  <c r="I979" i="9"/>
  <c r="K979" i="9" s="1"/>
  <c r="I980" i="9"/>
  <c r="K980" i="9" s="1"/>
  <c r="I981" i="9"/>
  <c r="K981" i="9" s="1"/>
  <c r="I982" i="9"/>
  <c r="K982" i="9" s="1"/>
  <c r="I983" i="9"/>
  <c r="K983" i="9" s="1"/>
  <c r="I984" i="9"/>
  <c r="K984" i="9" s="1"/>
  <c r="I985" i="9"/>
  <c r="K985" i="9" s="1"/>
  <c r="I986" i="9"/>
  <c r="K986" i="9" s="1"/>
  <c r="I987" i="9"/>
  <c r="K987" i="9" s="1"/>
  <c r="I988" i="9"/>
  <c r="K988" i="9" s="1"/>
  <c r="I989" i="9"/>
  <c r="K989" i="9" s="1"/>
  <c r="I990" i="9"/>
  <c r="K990" i="9" s="1"/>
  <c r="I991" i="9"/>
  <c r="K991" i="9" s="1"/>
  <c r="I992" i="9"/>
  <c r="K992" i="9" s="1"/>
  <c r="I993" i="9"/>
  <c r="K993" i="9" s="1"/>
  <c r="I994" i="9"/>
  <c r="K994" i="9" s="1"/>
  <c r="I995" i="9"/>
  <c r="K995" i="9" s="1"/>
  <c r="I996" i="9"/>
  <c r="K996" i="9" s="1"/>
  <c r="I997" i="9"/>
  <c r="K997" i="9" s="1"/>
  <c r="I998" i="9"/>
  <c r="K998" i="9" s="1"/>
  <c r="I999" i="9"/>
  <c r="K999" i="9" s="1"/>
  <c r="I1000" i="9"/>
  <c r="K1000" i="9" s="1"/>
  <c r="I1001" i="9"/>
  <c r="K1001" i="9" s="1"/>
  <c r="I1002" i="9"/>
  <c r="K1002" i="9" s="1"/>
  <c r="I1003" i="9"/>
  <c r="K1003" i="9" s="1"/>
  <c r="I1004" i="9"/>
  <c r="K1004" i="9" s="1"/>
  <c r="I1005" i="9"/>
  <c r="K1005" i="9" s="1"/>
  <c r="I1006" i="9"/>
  <c r="K1006" i="9" s="1"/>
  <c r="I1007" i="9"/>
  <c r="K1007" i="9" s="1"/>
  <c r="I1008" i="9"/>
  <c r="K1008" i="9" s="1"/>
  <c r="I1009" i="9"/>
  <c r="K1009" i="9" s="1"/>
  <c r="I1010" i="9"/>
  <c r="K1010" i="9" s="1"/>
  <c r="I1011" i="9"/>
  <c r="K1011" i="9" s="1"/>
  <c r="I1012" i="9"/>
  <c r="K1012" i="9" s="1"/>
  <c r="I1013" i="9"/>
  <c r="K1013" i="9" s="1"/>
  <c r="I1014" i="9"/>
  <c r="K1014" i="9" s="1"/>
  <c r="I1015" i="9"/>
  <c r="K1015" i="9" s="1"/>
  <c r="I1016" i="9"/>
  <c r="K1016" i="9" s="1"/>
  <c r="I1017" i="9"/>
  <c r="K1017" i="9" s="1"/>
  <c r="I1018" i="9"/>
  <c r="K1018" i="9" s="1"/>
  <c r="I1019" i="9"/>
  <c r="K1019" i="9" s="1"/>
  <c r="I1020" i="9"/>
  <c r="K1020" i="9" s="1"/>
  <c r="I1021" i="9"/>
  <c r="K1021" i="9" s="1"/>
  <c r="I1022" i="9"/>
  <c r="K1022" i="9" s="1"/>
  <c r="I1023" i="9"/>
  <c r="K1023" i="9" s="1"/>
  <c r="I1024" i="9"/>
  <c r="K1024" i="9" s="1"/>
  <c r="I1025" i="9"/>
  <c r="K1025" i="9" s="1"/>
  <c r="I1026" i="9"/>
  <c r="K1026" i="9" s="1"/>
  <c r="I1027" i="9"/>
  <c r="K1027" i="9" s="1"/>
  <c r="I1028" i="9"/>
  <c r="K1028" i="9" s="1"/>
  <c r="I1029" i="9"/>
  <c r="K1029" i="9" s="1"/>
  <c r="I1030" i="9"/>
  <c r="K1030" i="9" s="1"/>
  <c r="I1031" i="9"/>
  <c r="K1031" i="9" s="1"/>
  <c r="I1032" i="9"/>
  <c r="K1032" i="9" s="1"/>
  <c r="I1033" i="9"/>
  <c r="K1033" i="9" s="1"/>
  <c r="I1034" i="9"/>
  <c r="K1034" i="9" s="1"/>
  <c r="I1035" i="9"/>
  <c r="K1035" i="9" s="1"/>
  <c r="I1036" i="9"/>
  <c r="K1036" i="9" s="1"/>
  <c r="I1037" i="9"/>
  <c r="K1037" i="9" s="1"/>
  <c r="I1038" i="9"/>
  <c r="K1038" i="9" s="1"/>
  <c r="I1039" i="9"/>
  <c r="K1039" i="9" s="1"/>
  <c r="I1040" i="9"/>
  <c r="K1040" i="9" s="1"/>
  <c r="I1041" i="9"/>
  <c r="K1041" i="9" s="1"/>
  <c r="I1042" i="9"/>
  <c r="K1042" i="9" s="1"/>
  <c r="I1043" i="9"/>
  <c r="K1043" i="9" s="1"/>
  <c r="I1044" i="9"/>
  <c r="K1044" i="9" s="1"/>
  <c r="I1045" i="9"/>
  <c r="K1045" i="9" s="1"/>
  <c r="I1046" i="9"/>
  <c r="K1046" i="9" s="1"/>
  <c r="I1047" i="9"/>
  <c r="K1047" i="9" s="1"/>
  <c r="I1048" i="9"/>
  <c r="K1048" i="9" s="1"/>
  <c r="I1049" i="9"/>
  <c r="K1049" i="9" s="1"/>
  <c r="I1050" i="9"/>
  <c r="K1050" i="9" s="1"/>
  <c r="I1051" i="9"/>
  <c r="K1051" i="9" s="1"/>
  <c r="I1052" i="9"/>
  <c r="K1052" i="9" s="1"/>
  <c r="I1053" i="9"/>
  <c r="K1053" i="9" s="1"/>
  <c r="I1054" i="9"/>
  <c r="K1054" i="9" s="1"/>
  <c r="I1055" i="9"/>
  <c r="K1055" i="9" s="1"/>
  <c r="I1056" i="9"/>
  <c r="K1056" i="9" s="1"/>
  <c r="I1057" i="9"/>
  <c r="K1057" i="9" s="1"/>
  <c r="I1058" i="9"/>
  <c r="K1058" i="9" s="1"/>
  <c r="I1059" i="9"/>
  <c r="K1059" i="9" s="1"/>
  <c r="I1060" i="9"/>
  <c r="K1060" i="9" s="1"/>
  <c r="I1061" i="9"/>
  <c r="K1061" i="9" s="1"/>
  <c r="I1062" i="9"/>
  <c r="K1062" i="9" s="1"/>
  <c r="I1063" i="9"/>
  <c r="K1063" i="9" s="1"/>
  <c r="I1064" i="9"/>
  <c r="K1064" i="9" s="1"/>
  <c r="I1065" i="9"/>
  <c r="K1065" i="9" s="1"/>
  <c r="I1066" i="9"/>
  <c r="K1066" i="9" s="1"/>
  <c r="I1067" i="9"/>
  <c r="K1067" i="9" s="1"/>
  <c r="I1068" i="9"/>
  <c r="K1068" i="9" s="1"/>
  <c r="I1069" i="9"/>
  <c r="K1069" i="9" s="1"/>
  <c r="I1070" i="9"/>
  <c r="K1070" i="9" s="1"/>
  <c r="I1071" i="9"/>
  <c r="K1071" i="9" s="1"/>
  <c r="I1072" i="9"/>
  <c r="K1072" i="9" s="1"/>
  <c r="I1073" i="9"/>
  <c r="K1073" i="9" s="1"/>
  <c r="I1074" i="9"/>
  <c r="K1074" i="9" s="1"/>
  <c r="I1075" i="9"/>
  <c r="K1075" i="9" s="1"/>
  <c r="I1076" i="9"/>
  <c r="K1076" i="9" s="1"/>
  <c r="I1077" i="9"/>
  <c r="K1077" i="9" s="1"/>
  <c r="I1078" i="9"/>
  <c r="K1078" i="9" s="1"/>
  <c r="I1079" i="9"/>
  <c r="K1079" i="9" s="1"/>
  <c r="I1080" i="9"/>
  <c r="K1080" i="9" s="1"/>
  <c r="I1081" i="9"/>
  <c r="K1081" i="9" s="1"/>
  <c r="I1082" i="9"/>
  <c r="K1082" i="9" s="1"/>
  <c r="I1083" i="9"/>
  <c r="K1083" i="9" s="1"/>
  <c r="I1084" i="9"/>
  <c r="K1084" i="9" s="1"/>
  <c r="I1085" i="9"/>
  <c r="K1085" i="9" s="1"/>
  <c r="I1086" i="9"/>
  <c r="K1086" i="9" s="1"/>
  <c r="I1087" i="9"/>
  <c r="K1087" i="9" s="1"/>
  <c r="I1088" i="9"/>
  <c r="K1088" i="9" s="1"/>
  <c r="I1089" i="9"/>
  <c r="K1089" i="9" s="1"/>
  <c r="I1090" i="9"/>
  <c r="K1090" i="9" s="1"/>
  <c r="I1091" i="9"/>
  <c r="K1091" i="9" s="1"/>
  <c r="I1092" i="9"/>
  <c r="K1092" i="9" s="1"/>
  <c r="I1093" i="9"/>
  <c r="K1093" i="9" s="1"/>
  <c r="I1094" i="9"/>
  <c r="K1094" i="9" s="1"/>
  <c r="I1095" i="9"/>
  <c r="K1095" i="9" s="1"/>
  <c r="I1096" i="9"/>
  <c r="K1096" i="9" s="1"/>
  <c r="I1097" i="9"/>
  <c r="K1097" i="9" s="1"/>
  <c r="I1098" i="9"/>
  <c r="K1098" i="9" s="1"/>
  <c r="I1099" i="9"/>
  <c r="K1099" i="9" s="1"/>
  <c r="I1100" i="9"/>
  <c r="K1100" i="9" s="1"/>
  <c r="I1101" i="9"/>
  <c r="K1101" i="9" s="1"/>
  <c r="I1102" i="9"/>
  <c r="K1102" i="9" s="1"/>
  <c r="I1103" i="9"/>
  <c r="K1103" i="9" s="1"/>
  <c r="I1104" i="9"/>
  <c r="K1104" i="9" s="1"/>
  <c r="I1105" i="9"/>
  <c r="K1105" i="9" s="1"/>
  <c r="I1106" i="9"/>
  <c r="K1106" i="9" s="1"/>
  <c r="I1107" i="9"/>
  <c r="K1107" i="9" s="1"/>
  <c r="I1108" i="9"/>
  <c r="K1108" i="9" s="1"/>
  <c r="I1109" i="9"/>
  <c r="K1109" i="9" s="1"/>
  <c r="I1110" i="9"/>
  <c r="K1110" i="9" s="1"/>
  <c r="I1111" i="9"/>
  <c r="K1111" i="9" s="1"/>
  <c r="I1112" i="9"/>
  <c r="K1112" i="9" s="1"/>
  <c r="I1113" i="9"/>
  <c r="K1113" i="9" s="1"/>
  <c r="I1114" i="9"/>
  <c r="K1114" i="9" s="1"/>
  <c r="I1115" i="9"/>
  <c r="K1115" i="9" s="1"/>
  <c r="I1116" i="9"/>
  <c r="K1116" i="9" s="1"/>
  <c r="I1117" i="9"/>
  <c r="K1117" i="9" s="1"/>
  <c r="I1118" i="9"/>
  <c r="K1118" i="9" s="1"/>
  <c r="I1119" i="9"/>
  <c r="K1119" i="9" s="1"/>
  <c r="I1120" i="9"/>
  <c r="K1120" i="9" s="1"/>
  <c r="I1121" i="9"/>
  <c r="K1121" i="9" s="1"/>
  <c r="I1122" i="9"/>
  <c r="K1122" i="9" s="1"/>
  <c r="I1123" i="9"/>
  <c r="K1123" i="9" s="1"/>
  <c r="I1124" i="9"/>
  <c r="K1124" i="9" s="1"/>
  <c r="I1125" i="9"/>
  <c r="K1125" i="9" s="1"/>
  <c r="I1126" i="9"/>
  <c r="K1126" i="9" s="1"/>
  <c r="I1127" i="9"/>
  <c r="K1127" i="9" s="1"/>
  <c r="I1128" i="9"/>
  <c r="K1128" i="9" s="1"/>
  <c r="I1129" i="9"/>
  <c r="K1129" i="9" s="1"/>
  <c r="I1130" i="9"/>
  <c r="K1130" i="9" s="1"/>
  <c r="I1131" i="9"/>
  <c r="K1131" i="9" s="1"/>
  <c r="I1132" i="9"/>
  <c r="K1132" i="9" s="1"/>
  <c r="I1133" i="9"/>
  <c r="K1133" i="9" s="1"/>
  <c r="I1134" i="9"/>
  <c r="K1134" i="9" s="1"/>
  <c r="I1135" i="9"/>
  <c r="K1135" i="9" s="1"/>
  <c r="I1136" i="9"/>
  <c r="K1136" i="9" s="1"/>
  <c r="I1137" i="9"/>
  <c r="K1137" i="9" s="1"/>
  <c r="I1138" i="9"/>
  <c r="K1138" i="9" s="1"/>
  <c r="I1139" i="9"/>
  <c r="K1139" i="9" s="1"/>
  <c r="I1140" i="9"/>
  <c r="K1140" i="9" s="1"/>
  <c r="I1141" i="9"/>
  <c r="K1141" i="9" s="1"/>
  <c r="I1142" i="9"/>
  <c r="K1142" i="9" s="1"/>
  <c r="I1143" i="9"/>
  <c r="K1143" i="9" s="1"/>
  <c r="I1144" i="9"/>
  <c r="K1144" i="9" s="1"/>
  <c r="I1145" i="9"/>
  <c r="K1145" i="9" s="1"/>
  <c r="I1146" i="9"/>
  <c r="K1146" i="9" s="1"/>
  <c r="I1147" i="9"/>
  <c r="K1147" i="9" s="1"/>
  <c r="I1148" i="9"/>
  <c r="K1148" i="9" s="1"/>
  <c r="I1149" i="9"/>
  <c r="K1149" i="9" s="1"/>
  <c r="I1150" i="9"/>
  <c r="K1150" i="9" s="1"/>
  <c r="I1151" i="9"/>
  <c r="K1151" i="9" s="1"/>
  <c r="I1152" i="9"/>
  <c r="K1152" i="9" s="1"/>
  <c r="I1153" i="9"/>
  <c r="K1153" i="9" s="1"/>
  <c r="I1154" i="9"/>
  <c r="K1154" i="9" s="1"/>
  <c r="I1155" i="9"/>
  <c r="K1155" i="9" s="1"/>
  <c r="I1156" i="9"/>
  <c r="K1156" i="9" s="1"/>
  <c r="I1157" i="9"/>
  <c r="K1157" i="9" s="1"/>
  <c r="I1158" i="9"/>
  <c r="K1158" i="9" s="1"/>
  <c r="I1159" i="9"/>
  <c r="K1159" i="9" s="1"/>
  <c r="I1160" i="9"/>
  <c r="K1160" i="9" s="1"/>
  <c r="I1161" i="9"/>
  <c r="K1161" i="9" s="1"/>
  <c r="I1162" i="9"/>
  <c r="K1162" i="9" s="1"/>
  <c r="I1163" i="9"/>
  <c r="K1163" i="9" s="1"/>
  <c r="I1164" i="9"/>
  <c r="K1164" i="9" s="1"/>
  <c r="I1165" i="9"/>
  <c r="K1165" i="9" s="1"/>
  <c r="I1166" i="9"/>
  <c r="K1166" i="9" s="1"/>
  <c r="I1167" i="9"/>
  <c r="K1167" i="9" s="1"/>
  <c r="I1168" i="9"/>
  <c r="K1168" i="9" s="1"/>
  <c r="I1169" i="9"/>
  <c r="K1169" i="9" s="1"/>
  <c r="I1170" i="9"/>
  <c r="K1170" i="9" s="1"/>
  <c r="I1171" i="9"/>
  <c r="K1171" i="9" s="1"/>
  <c r="I1172" i="9"/>
  <c r="K1172" i="9" s="1"/>
  <c r="I1173" i="9"/>
  <c r="K1173" i="9" s="1"/>
  <c r="I1174" i="9"/>
  <c r="K1174" i="9" s="1"/>
  <c r="I1175" i="9"/>
  <c r="K1175" i="9" s="1"/>
  <c r="I1176" i="9"/>
  <c r="K1176" i="9" s="1"/>
  <c r="I1177" i="9"/>
  <c r="K1177" i="9" s="1"/>
  <c r="I1178" i="9"/>
  <c r="K1178" i="9" s="1"/>
  <c r="I1179" i="9"/>
  <c r="K1179" i="9" s="1"/>
  <c r="I1180" i="9"/>
  <c r="K1180" i="9" s="1"/>
  <c r="I1181" i="9"/>
  <c r="K1181" i="9" s="1"/>
  <c r="I1182" i="9"/>
  <c r="K1182" i="9" s="1"/>
  <c r="I1183" i="9"/>
  <c r="K1183" i="9" s="1"/>
  <c r="I1184" i="9"/>
  <c r="K1184" i="9" s="1"/>
  <c r="I1185" i="9"/>
  <c r="K1185" i="9" s="1"/>
  <c r="I1186" i="9"/>
  <c r="K1186" i="9" s="1"/>
  <c r="I1187" i="9"/>
  <c r="K1187" i="9" s="1"/>
  <c r="I1188" i="9"/>
  <c r="K1188" i="9" s="1"/>
  <c r="I1189" i="9"/>
  <c r="K1189" i="9" s="1"/>
  <c r="I1190" i="9"/>
  <c r="K1190" i="9" s="1"/>
  <c r="I1191" i="9"/>
  <c r="K1191" i="9" s="1"/>
  <c r="I1192" i="9"/>
  <c r="K1192" i="9" s="1"/>
  <c r="I1193" i="9"/>
  <c r="K1193" i="9" s="1"/>
  <c r="I1194" i="9"/>
  <c r="K1194" i="9" s="1"/>
  <c r="I1195" i="9"/>
  <c r="K1195" i="9" s="1"/>
  <c r="I1196" i="9"/>
  <c r="K1196" i="9" s="1"/>
  <c r="I1197" i="9"/>
  <c r="K1197" i="9" s="1"/>
  <c r="I1198" i="9"/>
  <c r="K1198" i="9" s="1"/>
  <c r="I1199" i="9"/>
  <c r="K1199" i="9" s="1"/>
  <c r="I1200" i="9"/>
  <c r="K1200" i="9" s="1"/>
  <c r="I1201" i="9"/>
  <c r="K1201" i="9" s="1"/>
  <c r="I1202" i="9"/>
  <c r="K1202" i="9" s="1"/>
  <c r="I1203" i="9"/>
  <c r="K1203" i="9" s="1"/>
  <c r="I1204" i="9"/>
  <c r="K1204" i="9" s="1"/>
  <c r="I1205" i="9"/>
  <c r="K1205" i="9" s="1"/>
  <c r="I1206" i="9"/>
  <c r="K1206" i="9" s="1"/>
  <c r="I1207" i="9"/>
  <c r="K1207" i="9" s="1"/>
  <c r="I1208" i="9"/>
  <c r="K1208" i="9" s="1"/>
  <c r="I1209" i="9"/>
  <c r="K1209" i="9" s="1"/>
  <c r="I1210" i="9"/>
  <c r="K1210" i="9" s="1"/>
  <c r="I1211" i="9"/>
  <c r="K1211" i="9" s="1"/>
  <c r="I1212" i="9"/>
  <c r="K1212" i="9" s="1"/>
  <c r="I1213" i="9"/>
  <c r="K1213" i="9" s="1"/>
  <c r="I1214" i="9"/>
  <c r="K1214" i="9" s="1"/>
  <c r="I1215" i="9"/>
  <c r="K1215" i="9" s="1"/>
  <c r="I1216" i="9"/>
  <c r="K1216" i="9" s="1"/>
  <c r="I1217" i="9"/>
  <c r="K1217" i="9" s="1"/>
  <c r="I1218" i="9"/>
  <c r="K1218" i="9" s="1"/>
  <c r="I1219" i="9"/>
  <c r="K1219" i="9" s="1"/>
  <c r="I1220" i="9"/>
  <c r="K1220" i="9" s="1"/>
  <c r="I1221" i="9"/>
  <c r="K1221" i="9" s="1"/>
  <c r="I1222" i="9"/>
  <c r="K1222" i="9" s="1"/>
  <c r="I1223" i="9"/>
  <c r="K1223" i="9" s="1"/>
  <c r="I1224" i="9"/>
  <c r="K1224" i="9" s="1"/>
  <c r="I1225" i="9"/>
  <c r="K1225" i="9" s="1"/>
  <c r="I1226" i="9"/>
  <c r="K1226" i="9" s="1"/>
  <c r="I1227" i="9"/>
  <c r="K1227" i="9" s="1"/>
  <c r="I1228" i="9"/>
  <c r="K1228" i="9" s="1"/>
  <c r="I1229" i="9"/>
  <c r="K1229" i="9" s="1"/>
  <c r="I1230" i="9"/>
  <c r="K1230" i="9" s="1"/>
  <c r="I1231" i="9"/>
  <c r="K1231" i="9" s="1"/>
  <c r="I1232" i="9"/>
  <c r="K1232" i="9" s="1"/>
  <c r="I1233" i="9"/>
  <c r="K1233" i="9" s="1"/>
  <c r="I1234" i="9"/>
  <c r="K1234" i="9" s="1"/>
  <c r="I1235" i="9"/>
  <c r="K1235" i="9" s="1"/>
  <c r="I1236" i="9"/>
  <c r="K1236" i="9" s="1"/>
  <c r="I1237" i="9"/>
  <c r="K1237" i="9" s="1"/>
  <c r="I1238" i="9"/>
  <c r="K1238" i="9" s="1"/>
  <c r="I1239" i="9"/>
  <c r="K1239" i="9" s="1"/>
  <c r="I1240" i="9"/>
  <c r="K1240" i="9" s="1"/>
  <c r="I1241" i="9"/>
  <c r="K1241" i="9" s="1"/>
  <c r="I1242" i="9"/>
  <c r="K1242" i="9" s="1"/>
  <c r="I1243" i="9"/>
  <c r="K1243" i="9" s="1"/>
  <c r="I1244" i="9"/>
  <c r="K1244" i="9" s="1"/>
  <c r="I1245" i="9"/>
  <c r="K1245" i="9" s="1"/>
  <c r="I1246" i="9"/>
  <c r="K1246" i="9" s="1"/>
  <c r="I1247" i="9"/>
  <c r="K1247" i="9" s="1"/>
  <c r="I1248" i="9"/>
  <c r="K1248" i="9" s="1"/>
  <c r="I1249" i="9"/>
  <c r="K1249" i="9" s="1"/>
  <c r="I1250" i="9"/>
  <c r="K1250" i="9" s="1"/>
  <c r="I1251" i="9"/>
  <c r="K1251" i="9" s="1"/>
  <c r="I1252" i="9"/>
  <c r="K1252" i="9" s="1"/>
  <c r="I1253" i="9"/>
  <c r="K1253" i="9" s="1"/>
  <c r="I1254" i="9"/>
  <c r="K1254" i="9" s="1"/>
  <c r="I1255" i="9"/>
  <c r="K1255" i="9" s="1"/>
  <c r="I1256" i="9"/>
  <c r="K1256" i="9" s="1"/>
  <c r="I1257" i="9"/>
  <c r="K1257" i="9" s="1"/>
  <c r="I1258" i="9"/>
  <c r="K1258" i="9" s="1"/>
  <c r="I1259" i="9"/>
  <c r="K1259" i="9" s="1"/>
  <c r="I1260" i="9"/>
  <c r="K1260" i="9" s="1"/>
  <c r="I1261" i="9"/>
  <c r="K1261" i="9" s="1"/>
  <c r="I1262" i="9"/>
  <c r="K1262" i="9" s="1"/>
  <c r="I1263" i="9"/>
  <c r="K1263" i="9" s="1"/>
  <c r="I1264" i="9"/>
  <c r="K1264" i="9" s="1"/>
  <c r="I1265" i="9"/>
  <c r="K1265" i="9" s="1"/>
  <c r="I1266" i="9"/>
  <c r="K1266" i="9" s="1"/>
  <c r="I1267" i="9"/>
  <c r="K1267" i="9" s="1"/>
  <c r="I1268" i="9"/>
  <c r="K1268" i="9" s="1"/>
  <c r="I1269" i="9"/>
  <c r="K1269" i="9" s="1"/>
  <c r="I1270" i="9"/>
  <c r="K1270" i="9" s="1"/>
  <c r="I1271" i="9"/>
  <c r="K1271" i="9" s="1"/>
  <c r="I1272" i="9"/>
  <c r="K1272" i="9" s="1"/>
  <c r="I1273" i="9"/>
  <c r="K1273" i="9" s="1"/>
  <c r="I1274" i="9"/>
  <c r="K1274" i="9" s="1"/>
  <c r="I1275" i="9"/>
  <c r="K1275" i="9" s="1"/>
  <c r="I1276" i="9"/>
  <c r="K1276" i="9" s="1"/>
  <c r="I1277" i="9"/>
  <c r="K1277" i="9" s="1"/>
  <c r="I1278" i="9"/>
  <c r="K1278" i="9" s="1"/>
  <c r="I1279" i="9"/>
  <c r="K1279" i="9" s="1"/>
  <c r="I1280" i="9"/>
  <c r="K1280" i="9" s="1"/>
  <c r="I1281" i="9"/>
  <c r="K1281" i="9" s="1"/>
  <c r="I1282" i="9"/>
  <c r="K1282" i="9" s="1"/>
  <c r="I1283" i="9"/>
  <c r="K1283" i="9" s="1"/>
  <c r="I1284" i="9"/>
  <c r="K1284" i="9" s="1"/>
  <c r="I1285" i="9"/>
  <c r="K1285" i="9" s="1"/>
  <c r="I1286" i="9"/>
  <c r="K1286" i="9" s="1"/>
  <c r="I1287" i="9"/>
  <c r="K1287" i="9" s="1"/>
  <c r="I1288" i="9"/>
  <c r="K1288" i="9" s="1"/>
  <c r="I1289" i="9"/>
  <c r="K1289" i="9" s="1"/>
  <c r="I1290" i="9"/>
  <c r="K1290" i="9" s="1"/>
  <c r="I1291" i="9"/>
  <c r="K1291" i="9" s="1"/>
  <c r="I1292" i="9"/>
  <c r="K1292" i="9" s="1"/>
  <c r="I1293" i="9"/>
  <c r="K1293" i="9" s="1"/>
  <c r="I1294" i="9"/>
  <c r="K1294" i="9" s="1"/>
  <c r="I1295" i="9"/>
  <c r="K1295" i="9" s="1"/>
  <c r="I1296" i="9"/>
  <c r="K1296" i="9" s="1"/>
  <c r="I1297" i="9"/>
  <c r="K1297" i="9" s="1"/>
  <c r="I1298" i="9"/>
  <c r="K1298" i="9" s="1"/>
  <c r="I1299" i="9"/>
  <c r="K1299" i="9" s="1"/>
  <c r="I1300" i="9"/>
  <c r="K1300" i="9" s="1"/>
  <c r="I1301" i="9"/>
  <c r="K1301" i="9" s="1"/>
  <c r="I1302" i="9"/>
  <c r="K1302" i="9" s="1"/>
  <c r="I1303" i="9"/>
  <c r="K1303" i="9" s="1"/>
  <c r="I1304" i="9"/>
  <c r="K1304" i="9" s="1"/>
  <c r="I1305" i="9"/>
  <c r="K1305" i="9" s="1"/>
  <c r="I1306" i="9"/>
  <c r="K1306" i="9" s="1"/>
  <c r="I1307" i="9"/>
  <c r="K1307" i="9" s="1"/>
  <c r="I1308" i="9"/>
  <c r="K1308" i="9" s="1"/>
  <c r="I1309" i="9"/>
  <c r="K1309" i="9" s="1"/>
  <c r="I1310" i="9"/>
  <c r="K1310" i="9" s="1"/>
  <c r="I1311" i="9"/>
  <c r="K1311" i="9" s="1"/>
  <c r="I1312" i="9"/>
  <c r="K1312" i="9" s="1"/>
  <c r="I1313" i="9"/>
  <c r="K1313" i="9" s="1"/>
  <c r="I1314" i="9"/>
  <c r="K1314" i="9" s="1"/>
  <c r="I1315" i="9"/>
  <c r="K1315" i="9" s="1"/>
  <c r="I1316" i="9"/>
  <c r="K1316" i="9" s="1"/>
  <c r="I1317" i="9"/>
  <c r="K1317" i="9" s="1"/>
  <c r="I1318" i="9"/>
  <c r="K1318" i="9" s="1"/>
  <c r="I1319" i="9"/>
  <c r="K1319" i="9" s="1"/>
  <c r="I1320" i="9"/>
  <c r="K1320" i="9" s="1"/>
  <c r="I1321" i="9"/>
  <c r="K1321" i="9" s="1"/>
  <c r="I1322" i="9"/>
  <c r="K1322" i="9" s="1"/>
  <c r="I1323" i="9"/>
  <c r="K1323" i="9" s="1"/>
  <c r="I1324" i="9"/>
  <c r="K1324" i="9" s="1"/>
  <c r="I1325" i="9"/>
  <c r="K1325" i="9" s="1"/>
  <c r="I1326" i="9"/>
  <c r="K1326" i="9" s="1"/>
  <c r="I1327" i="9"/>
  <c r="K1327" i="9" s="1"/>
  <c r="I1328" i="9"/>
  <c r="K1328" i="9" s="1"/>
  <c r="I1329" i="9"/>
  <c r="K1329" i="9" s="1"/>
  <c r="I1330" i="9"/>
  <c r="K1330" i="9" s="1"/>
  <c r="I1331" i="9"/>
  <c r="K1331" i="9" s="1"/>
  <c r="I1332" i="9"/>
  <c r="K1332" i="9" s="1"/>
  <c r="I1333" i="9"/>
  <c r="K1333" i="9" s="1"/>
  <c r="I1334" i="9"/>
  <c r="K1334" i="9" s="1"/>
  <c r="I1335" i="9"/>
  <c r="K1335" i="9" s="1"/>
  <c r="I1336" i="9"/>
  <c r="K1336" i="9" s="1"/>
  <c r="I1337" i="9"/>
  <c r="K1337" i="9" s="1"/>
  <c r="I1338" i="9"/>
  <c r="K1338" i="9" s="1"/>
  <c r="I1339" i="9"/>
  <c r="K1339" i="9" s="1"/>
  <c r="I1340" i="9"/>
  <c r="K1340" i="9" s="1"/>
  <c r="I1341" i="9"/>
  <c r="K1341" i="9" s="1"/>
  <c r="I1342" i="9"/>
  <c r="K1342" i="9" s="1"/>
  <c r="I1343" i="9"/>
  <c r="K1343" i="9" s="1"/>
  <c r="I1344" i="9"/>
  <c r="K1344" i="9" s="1"/>
  <c r="I1345" i="9"/>
  <c r="K1345" i="9" s="1"/>
  <c r="I1346" i="9"/>
  <c r="K1346" i="9" s="1"/>
  <c r="I1347" i="9"/>
  <c r="K1347" i="9" s="1"/>
  <c r="I1348" i="9"/>
  <c r="K1348" i="9" s="1"/>
  <c r="I1349" i="9"/>
  <c r="K1349" i="9" s="1"/>
  <c r="I1350" i="9"/>
  <c r="K1350" i="9" s="1"/>
  <c r="I1351" i="9"/>
  <c r="K1351" i="9" s="1"/>
  <c r="I1352" i="9"/>
  <c r="K1352" i="9" s="1"/>
  <c r="I1353" i="9"/>
  <c r="K1353" i="9" s="1"/>
  <c r="I1354" i="9"/>
  <c r="K1354" i="9" s="1"/>
  <c r="I1355" i="9"/>
  <c r="K1355" i="9" s="1"/>
  <c r="I1356" i="9"/>
  <c r="K1356" i="9" s="1"/>
  <c r="I1357" i="9"/>
  <c r="K1357" i="9" s="1"/>
  <c r="I1358" i="9"/>
  <c r="K1358" i="9" s="1"/>
  <c r="I1359" i="9"/>
  <c r="K1359" i="9" s="1"/>
  <c r="I1360" i="9"/>
  <c r="K1360" i="9" s="1"/>
  <c r="I1361" i="9"/>
  <c r="K1361" i="9" s="1"/>
  <c r="I1362" i="9"/>
  <c r="K1362" i="9" s="1"/>
  <c r="I1363" i="9"/>
  <c r="K1363" i="9" s="1"/>
  <c r="I1364" i="9"/>
  <c r="K1364" i="9" s="1"/>
  <c r="I1365" i="9"/>
  <c r="K1365" i="9" s="1"/>
  <c r="I1366" i="9"/>
  <c r="K1366" i="9" s="1"/>
  <c r="I1367" i="9"/>
  <c r="K1367" i="9" s="1"/>
  <c r="I1368" i="9"/>
  <c r="K1368" i="9" s="1"/>
  <c r="I1369" i="9"/>
  <c r="K1369" i="9" s="1"/>
  <c r="I1370" i="9"/>
  <c r="K1370" i="9" s="1"/>
  <c r="I1371" i="9"/>
  <c r="K1371" i="9" s="1"/>
  <c r="I1372" i="9"/>
  <c r="K1372" i="9" s="1"/>
  <c r="I1373" i="9"/>
  <c r="K1373" i="9" s="1"/>
  <c r="I1374" i="9"/>
  <c r="K1374" i="9" s="1"/>
  <c r="I1375" i="9"/>
  <c r="K1375" i="9" s="1"/>
  <c r="I1376" i="9"/>
  <c r="K1376" i="9" s="1"/>
  <c r="I1377" i="9"/>
  <c r="K1377" i="9" s="1"/>
  <c r="I1378" i="9"/>
  <c r="K1378" i="9" s="1"/>
  <c r="I1379" i="9"/>
  <c r="K1379" i="9" s="1"/>
  <c r="I1380" i="9"/>
  <c r="K1380" i="9" s="1"/>
  <c r="I1381" i="9"/>
  <c r="K1381" i="9" s="1"/>
  <c r="I1382" i="9"/>
  <c r="K1382" i="9" s="1"/>
  <c r="I1383" i="9"/>
  <c r="K1383" i="9" s="1"/>
  <c r="I1384" i="9"/>
  <c r="K1384" i="9" s="1"/>
  <c r="I1385" i="9"/>
  <c r="K1385" i="9" s="1"/>
  <c r="I1386" i="9"/>
  <c r="K1386" i="9" s="1"/>
  <c r="I1387" i="9"/>
  <c r="K1387" i="9" s="1"/>
  <c r="I1388" i="9"/>
  <c r="K1388" i="9" s="1"/>
  <c r="I1389" i="9"/>
  <c r="K1389" i="9" s="1"/>
  <c r="I1390" i="9"/>
  <c r="K1390" i="9" s="1"/>
  <c r="I1391" i="9"/>
  <c r="K1391" i="9" s="1"/>
  <c r="I1392" i="9"/>
  <c r="K1392" i="9" s="1"/>
  <c r="I1393" i="9"/>
  <c r="K1393" i="9" s="1"/>
  <c r="I1394" i="9"/>
  <c r="K1394" i="9" s="1"/>
  <c r="I1395" i="9"/>
  <c r="K1395" i="9" s="1"/>
  <c r="I1396" i="9"/>
  <c r="K1396" i="9" s="1"/>
  <c r="I1397" i="9"/>
  <c r="K1397" i="9" s="1"/>
  <c r="I1398" i="9"/>
  <c r="K1398" i="9" s="1"/>
  <c r="I1399" i="9"/>
  <c r="K1399" i="9" s="1"/>
  <c r="I1400" i="9"/>
  <c r="K1400" i="9" s="1"/>
  <c r="I1401" i="9"/>
  <c r="K1401" i="9" s="1"/>
  <c r="I1402" i="9"/>
  <c r="K1402" i="9" s="1"/>
  <c r="I1403" i="9"/>
  <c r="K1403" i="9" s="1"/>
  <c r="I1404" i="9"/>
  <c r="K1404" i="9" s="1"/>
  <c r="I1405" i="9"/>
  <c r="K1405" i="9" s="1"/>
  <c r="I1406" i="9"/>
  <c r="K1406" i="9" s="1"/>
  <c r="I1407" i="9"/>
  <c r="K1407" i="9" s="1"/>
  <c r="I1408" i="9"/>
  <c r="K1408" i="9" s="1"/>
  <c r="I1409" i="9"/>
  <c r="K1409" i="9" s="1"/>
  <c r="I1410" i="9"/>
  <c r="K1410" i="9" s="1"/>
  <c r="I1411" i="9"/>
  <c r="K1411" i="9" s="1"/>
  <c r="I1412" i="9"/>
  <c r="K1412" i="9" s="1"/>
  <c r="I1413" i="9"/>
  <c r="K1413" i="9" s="1"/>
  <c r="I1414" i="9"/>
  <c r="K1414" i="9" s="1"/>
  <c r="I1415" i="9"/>
  <c r="K1415" i="9" s="1"/>
  <c r="I1416" i="9"/>
  <c r="K1416" i="9" s="1"/>
  <c r="I1417" i="9"/>
  <c r="K1417" i="9" s="1"/>
  <c r="I1418" i="9"/>
  <c r="K1418" i="9" s="1"/>
  <c r="I1419" i="9"/>
  <c r="K1419" i="9" s="1"/>
  <c r="I1420" i="9"/>
  <c r="K1420" i="9" s="1"/>
  <c r="I1421" i="9"/>
  <c r="K1421" i="9" s="1"/>
  <c r="I1422" i="9"/>
  <c r="K1422" i="9" s="1"/>
  <c r="I1423" i="9"/>
  <c r="K1423" i="9" s="1"/>
  <c r="I1424" i="9"/>
  <c r="K1424" i="9" s="1"/>
  <c r="I1425" i="9"/>
  <c r="K1425" i="9" s="1"/>
  <c r="I1426" i="9"/>
  <c r="K1426" i="9" s="1"/>
  <c r="I1427" i="9"/>
  <c r="K1427" i="9" s="1"/>
  <c r="I1428" i="9"/>
  <c r="K1428" i="9" s="1"/>
  <c r="I1429" i="9"/>
  <c r="K1429" i="9" s="1"/>
  <c r="I1430" i="9"/>
  <c r="K1430" i="9" s="1"/>
  <c r="I1431" i="9"/>
  <c r="K1431" i="9" s="1"/>
  <c r="I1432" i="9"/>
  <c r="K1432" i="9" s="1"/>
  <c r="I1433" i="9"/>
  <c r="K1433" i="9" s="1"/>
  <c r="I1434" i="9"/>
  <c r="K1434" i="9" s="1"/>
  <c r="I1435" i="9"/>
  <c r="K1435" i="9" s="1"/>
  <c r="I1436" i="9"/>
  <c r="K1436" i="9" s="1"/>
  <c r="I1437" i="9"/>
  <c r="K1437" i="9" s="1"/>
  <c r="I1438" i="9"/>
  <c r="K1438" i="9" s="1"/>
  <c r="I1439" i="9"/>
  <c r="K1439" i="9" s="1"/>
  <c r="I1440" i="9"/>
  <c r="K1440" i="9" s="1"/>
  <c r="I1441" i="9"/>
  <c r="K1441" i="9" s="1"/>
  <c r="I1442" i="9"/>
  <c r="K1442" i="9" s="1"/>
  <c r="I1443" i="9"/>
  <c r="K1443" i="9" s="1"/>
  <c r="I1444" i="9"/>
  <c r="K1444" i="9" s="1"/>
  <c r="I1445" i="9"/>
  <c r="K1445" i="9" s="1"/>
  <c r="I1446" i="9"/>
  <c r="K1446" i="9" s="1"/>
  <c r="I1447" i="9"/>
  <c r="K1447" i="9" s="1"/>
  <c r="I1448" i="9"/>
  <c r="K1448" i="9" s="1"/>
  <c r="I1449" i="9"/>
  <c r="K1449" i="9" s="1"/>
  <c r="I1450" i="9"/>
  <c r="K1450" i="9" s="1"/>
  <c r="I1451" i="9"/>
  <c r="K1451" i="9" s="1"/>
  <c r="I1452" i="9"/>
  <c r="K1452" i="9" s="1"/>
  <c r="I1453" i="9"/>
  <c r="K1453" i="9" s="1"/>
  <c r="I1454" i="9"/>
  <c r="K1454" i="9" s="1"/>
  <c r="I1455" i="9"/>
  <c r="K1455" i="9" s="1"/>
  <c r="I1456" i="9"/>
  <c r="K1456" i="9" s="1"/>
  <c r="I1457" i="9"/>
  <c r="K1457" i="9" s="1"/>
  <c r="I1458" i="9"/>
  <c r="K1458" i="9" s="1"/>
  <c r="I1459" i="9"/>
  <c r="K1459" i="9" s="1"/>
  <c r="I1460" i="9"/>
  <c r="K1460" i="9" s="1"/>
  <c r="I1461" i="9"/>
  <c r="K1461" i="9" s="1"/>
  <c r="G2" i="9"/>
  <c r="L2" i="9" s="1"/>
  <c r="G3" i="9"/>
  <c r="L3" i="9" s="1"/>
  <c r="G4" i="9"/>
  <c r="L4" i="9" s="1"/>
  <c r="G5" i="9"/>
  <c r="L5" i="9" s="1"/>
  <c r="G6" i="9"/>
  <c r="L6" i="9" s="1"/>
  <c r="G7" i="9"/>
  <c r="L7" i="9" s="1"/>
  <c r="G8" i="9"/>
  <c r="L8" i="9" s="1"/>
  <c r="G9" i="9"/>
  <c r="L9" i="9" s="1"/>
  <c r="G10" i="9"/>
  <c r="L10" i="9" s="1"/>
  <c r="G11" i="9"/>
  <c r="L11" i="9" s="1"/>
  <c r="G12" i="9"/>
  <c r="L12" i="9" s="1"/>
  <c r="G13" i="9"/>
  <c r="L13" i="9" s="1"/>
  <c r="G14" i="9"/>
  <c r="L14" i="9" s="1"/>
  <c r="G15" i="9"/>
  <c r="L15" i="9" s="1"/>
  <c r="G16" i="9"/>
  <c r="L16" i="9" s="1"/>
  <c r="G17" i="9"/>
  <c r="L17" i="9" s="1"/>
  <c r="G18" i="9"/>
  <c r="L18" i="9" s="1"/>
  <c r="G19" i="9"/>
  <c r="L19" i="9" s="1"/>
  <c r="G20" i="9"/>
  <c r="L20" i="9" s="1"/>
  <c r="G21" i="9"/>
  <c r="L21" i="9" s="1"/>
  <c r="G22" i="9"/>
  <c r="L22" i="9" s="1"/>
  <c r="G23" i="9"/>
  <c r="L23" i="9" s="1"/>
  <c r="G24" i="9"/>
  <c r="L24" i="9" s="1"/>
  <c r="G25" i="9"/>
  <c r="L25" i="9" s="1"/>
  <c r="G26" i="9"/>
  <c r="L26" i="9" s="1"/>
  <c r="G27" i="9"/>
  <c r="L27" i="9" s="1"/>
  <c r="G28" i="9"/>
  <c r="L28" i="9" s="1"/>
  <c r="G29" i="9"/>
  <c r="L29" i="9" s="1"/>
  <c r="G30" i="9"/>
  <c r="L30" i="9" s="1"/>
  <c r="G31" i="9"/>
  <c r="L31" i="9" s="1"/>
  <c r="G32" i="9"/>
  <c r="L32" i="9" s="1"/>
  <c r="G33" i="9"/>
  <c r="L33" i="9" s="1"/>
  <c r="G34" i="9"/>
  <c r="L34" i="9" s="1"/>
  <c r="G35" i="9"/>
  <c r="L35" i="9" s="1"/>
  <c r="G36" i="9"/>
  <c r="L36" i="9" s="1"/>
  <c r="G37" i="9"/>
  <c r="L37" i="9" s="1"/>
  <c r="G38" i="9"/>
  <c r="L38" i="9" s="1"/>
  <c r="G39" i="9"/>
  <c r="L39" i="9" s="1"/>
  <c r="G40" i="9"/>
  <c r="L40" i="9" s="1"/>
  <c r="G41" i="9"/>
  <c r="L41" i="9" s="1"/>
  <c r="G42" i="9"/>
  <c r="L42" i="9" s="1"/>
  <c r="G43" i="9"/>
  <c r="L43" i="9" s="1"/>
  <c r="G44" i="9"/>
  <c r="L44" i="9" s="1"/>
  <c r="G45" i="9"/>
  <c r="L45" i="9" s="1"/>
  <c r="G46" i="9"/>
  <c r="L46" i="9" s="1"/>
  <c r="G47" i="9"/>
  <c r="L47" i="9" s="1"/>
  <c r="G48" i="9"/>
  <c r="L48" i="9" s="1"/>
  <c r="G49" i="9"/>
  <c r="L49" i="9" s="1"/>
  <c r="G50" i="9"/>
  <c r="L50" i="9" s="1"/>
  <c r="G51" i="9"/>
  <c r="L51" i="9" s="1"/>
  <c r="G52" i="9"/>
  <c r="L52" i="9" s="1"/>
  <c r="G53" i="9"/>
  <c r="L53" i="9" s="1"/>
  <c r="G54" i="9"/>
  <c r="L54" i="9" s="1"/>
  <c r="G55" i="9"/>
  <c r="L55" i="9" s="1"/>
  <c r="G56" i="9"/>
  <c r="L56" i="9" s="1"/>
  <c r="G57" i="9"/>
  <c r="L57" i="9" s="1"/>
  <c r="G58" i="9"/>
  <c r="L58" i="9" s="1"/>
  <c r="G59" i="9"/>
  <c r="L59" i="9" s="1"/>
  <c r="G60" i="9"/>
  <c r="L60" i="9" s="1"/>
  <c r="G61" i="9"/>
  <c r="L61" i="9" s="1"/>
  <c r="G62" i="9"/>
  <c r="L62" i="9" s="1"/>
  <c r="G63" i="9"/>
  <c r="L63" i="9" s="1"/>
  <c r="G64" i="9"/>
  <c r="L64" i="9" s="1"/>
  <c r="G65" i="9"/>
  <c r="L65" i="9" s="1"/>
  <c r="G66" i="9"/>
  <c r="L66" i="9" s="1"/>
  <c r="G67" i="9"/>
  <c r="L67" i="9" s="1"/>
  <c r="G68" i="9"/>
  <c r="L68" i="9" s="1"/>
  <c r="G69" i="9"/>
  <c r="L69" i="9" s="1"/>
  <c r="G70" i="9"/>
  <c r="L70" i="9" s="1"/>
  <c r="G71" i="9"/>
  <c r="L71" i="9" s="1"/>
  <c r="G72" i="9"/>
  <c r="L72" i="9" s="1"/>
  <c r="G73" i="9"/>
  <c r="L73" i="9" s="1"/>
  <c r="G74" i="9"/>
  <c r="L74" i="9" s="1"/>
  <c r="G75" i="9"/>
  <c r="L75" i="9" s="1"/>
  <c r="G76" i="9"/>
  <c r="L76" i="9" s="1"/>
  <c r="G77" i="9"/>
  <c r="L77" i="9" s="1"/>
  <c r="G78" i="9"/>
  <c r="L78" i="9" s="1"/>
  <c r="G79" i="9"/>
  <c r="L79" i="9" s="1"/>
  <c r="G80" i="9"/>
  <c r="L80" i="9" s="1"/>
  <c r="G81" i="9"/>
  <c r="L81" i="9" s="1"/>
  <c r="G82" i="9"/>
  <c r="L82" i="9" s="1"/>
  <c r="G83" i="9"/>
  <c r="L83" i="9" s="1"/>
  <c r="G84" i="9"/>
  <c r="L84" i="9" s="1"/>
  <c r="G85" i="9"/>
  <c r="L85" i="9" s="1"/>
  <c r="G86" i="9"/>
  <c r="L86" i="9" s="1"/>
  <c r="G87" i="9"/>
  <c r="L87" i="9" s="1"/>
  <c r="G88" i="9"/>
  <c r="L88" i="9" s="1"/>
  <c r="G89" i="9"/>
  <c r="L89" i="9" s="1"/>
  <c r="G90" i="9"/>
  <c r="L90" i="9" s="1"/>
  <c r="G91" i="9"/>
  <c r="L91" i="9" s="1"/>
  <c r="G92" i="9"/>
  <c r="L92" i="9" s="1"/>
  <c r="G93" i="9"/>
  <c r="L93" i="9" s="1"/>
  <c r="G94" i="9"/>
  <c r="L94" i="9" s="1"/>
  <c r="G95" i="9"/>
  <c r="L95" i="9" s="1"/>
  <c r="G96" i="9"/>
  <c r="L96" i="9" s="1"/>
  <c r="G97" i="9"/>
  <c r="L97" i="9" s="1"/>
  <c r="G98" i="9"/>
  <c r="L98" i="9" s="1"/>
  <c r="G99" i="9"/>
  <c r="L99" i="9" s="1"/>
  <c r="G100" i="9"/>
  <c r="L100" i="9" s="1"/>
  <c r="G101" i="9"/>
  <c r="L101" i="9" s="1"/>
  <c r="G102" i="9"/>
  <c r="L102" i="9" s="1"/>
  <c r="G103" i="9"/>
  <c r="L103" i="9" s="1"/>
  <c r="G104" i="9"/>
  <c r="L104" i="9" s="1"/>
  <c r="G105" i="9"/>
  <c r="L105" i="9" s="1"/>
  <c r="G106" i="9"/>
  <c r="L106" i="9" s="1"/>
  <c r="G107" i="9"/>
  <c r="L107" i="9" s="1"/>
  <c r="G108" i="9"/>
  <c r="L108" i="9" s="1"/>
  <c r="G109" i="9"/>
  <c r="L109" i="9" s="1"/>
  <c r="G110" i="9"/>
  <c r="L110" i="9" s="1"/>
  <c r="G111" i="9"/>
  <c r="L111" i="9" s="1"/>
  <c r="G112" i="9"/>
  <c r="L112" i="9" s="1"/>
  <c r="G113" i="9"/>
  <c r="L113" i="9" s="1"/>
  <c r="G114" i="9"/>
  <c r="L114" i="9" s="1"/>
  <c r="G115" i="9"/>
  <c r="L115" i="9" s="1"/>
  <c r="G116" i="9"/>
  <c r="L116" i="9" s="1"/>
  <c r="G117" i="9"/>
  <c r="L117" i="9" s="1"/>
  <c r="G118" i="9"/>
  <c r="L118" i="9" s="1"/>
  <c r="G119" i="9"/>
  <c r="L119" i="9" s="1"/>
  <c r="G120" i="9"/>
  <c r="L120" i="9" s="1"/>
  <c r="G121" i="9"/>
  <c r="L121" i="9" s="1"/>
  <c r="G122" i="9"/>
  <c r="L122" i="9" s="1"/>
  <c r="G123" i="9"/>
  <c r="L123" i="9" s="1"/>
  <c r="G124" i="9"/>
  <c r="L124" i="9" s="1"/>
  <c r="G125" i="9"/>
  <c r="L125" i="9" s="1"/>
  <c r="G126" i="9"/>
  <c r="L126" i="9" s="1"/>
  <c r="G127" i="9"/>
  <c r="L127" i="9" s="1"/>
  <c r="G128" i="9"/>
  <c r="L128" i="9" s="1"/>
  <c r="G129" i="9"/>
  <c r="L129" i="9" s="1"/>
  <c r="G130" i="9"/>
  <c r="L130" i="9" s="1"/>
  <c r="G131" i="9"/>
  <c r="L131" i="9" s="1"/>
  <c r="G132" i="9"/>
  <c r="L132" i="9" s="1"/>
  <c r="G133" i="9"/>
  <c r="L133" i="9" s="1"/>
  <c r="G134" i="9"/>
  <c r="L134" i="9" s="1"/>
  <c r="G135" i="9"/>
  <c r="L135" i="9" s="1"/>
  <c r="G136" i="9"/>
  <c r="L136" i="9" s="1"/>
  <c r="G137" i="9"/>
  <c r="L137" i="9" s="1"/>
  <c r="G138" i="9"/>
  <c r="L138" i="9" s="1"/>
  <c r="G139" i="9"/>
  <c r="L139" i="9" s="1"/>
  <c r="G140" i="9"/>
  <c r="L140" i="9" s="1"/>
  <c r="G141" i="9"/>
  <c r="L141" i="9" s="1"/>
  <c r="G142" i="9"/>
  <c r="L142" i="9" s="1"/>
  <c r="G143" i="9"/>
  <c r="L143" i="9" s="1"/>
  <c r="G144" i="9"/>
  <c r="L144" i="9" s="1"/>
  <c r="G145" i="9"/>
  <c r="L145" i="9" s="1"/>
  <c r="G146" i="9"/>
  <c r="L146" i="9" s="1"/>
  <c r="G147" i="9"/>
  <c r="L147" i="9" s="1"/>
  <c r="G148" i="9"/>
  <c r="L148" i="9" s="1"/>
  <c r="G149" i="9"/>
  <c r="L149" i="9" s="1"/>
  <c r="G150" i="9"/>
  <c r="L150" i="9" s="1"/>
  <c r="G151" i="9"/>
  <c r="L151" i="9" s="1"/>
  <c r="G152" i="9"/>
  <c r="L152" i="9" s="1"/>
  <c r="G153" i="9"/>
  <c r="L153" i="9" s="1"/>
  <c r="G154" i="9"/>
  <c r="L154" i="9" s="1"/>
  <c r="G155" i="9"/>
  <c r="L155" i="9" s="1"/>
  <c r="G156" i="9"/>
  <c r="L156" i="9" s="1"/>
  <c r="G157" i="9"/>
  <c r="L157" i="9" s="1"/>
  <c r="G158" i="9"/>
  <c r="L158" i="9" s="1"/>
  <c r="G159" i="9"/>
  <c r="L159" i="9" s="1"/>
  <c r="G160" i="9"/>
  <c r="L160" i="9" s="1"/>
  <c r="G161" i="9"/>
  <c r="L161" i="9" s="1"/>
  <c r="G162" i="9"/>
  <c r="L162" i="9" s="1"/>
  <c r="G163" i="9"/>
  <c r="L163" i="9" s="1"/>
  <c r="G164" i="9"/>
  <c r="L164" i="9" s="1"/>
  <c r="G165" i="9"/>
  <c r="L165" i="9" s="1"/>
  <c r="G166" i="9"/>
  <c r="L166" i="9" s="1"/>
  <c r="G167" i="9"/>
  <c r="L167" i="9" s="1"/>
  <c r="G168" i="9"/>
  <c r="L168" i="9" s="1"/>
  <c r="G169" i="9"/>
  <c r="L169" i="9" s="1"/>
  <c r="G170" i="9"/>
  <c r="L170" i="9" s="1"/>
  <c r="G171" i="9"/>
  <c r="L171" i="9" s="1"/>
  <c r="G172" i="9"/>
  <c r="L172" i="9" s="1"/>
  <c r="G173" i="9"/>
  <c r="L173" i="9" s="1"/>
  <c r="G174" i="9"/>
  <c r="L174" i="9" s="1"/>
  <c r="G175" i="9"/>
  <c r="L175" i="9" s="1"/>
  <c r="G176" i="9"/>
  <c r="L176" i="9" s="1"/>
  <c r="G177" i="9"/>
  <c r="L177" i="9" s="1"/>
  <c r="G178" i="9"/>
  <c r="L178" i="9" s="1"/>
  <c r="G179" i="9"/>
  <c r="L179" i="9" s="1"/>
  <c r="G180" i="9"/>
  <c r="L180" i="9" s="1"/>
  <c r="G181" i="9"/>
  <c r="L181" i="9" s="1"/>
  <c r="G182" i="9"/>
  <c r="L182" i="9" s="1"/>
  <c r="G183" i="9"/>
  <c r="L183" i="9" s="1"/>
  <c r="G184" i="9"/>
  <c r="L184" i="9" s="1"/>
  <c r="G185" i="9"/>
  <c r="L185" i="9" s="1"/>
  <c r="G186" i="9"/>
  <c r="L186" i="9" s="1"/>
  <c r="G187" i="9"/>
  <c r="L187" i="9" s="1"/>
  <c r="G188" i="9"/>
  <c r="L188" i="9" s="1"/>
  <c r="G189" i="9"/>
  <c r="L189" i="9" s="1"/>
  <c r="G190" i="9"/>
  <c r="L190" i="9" s="1"/>
  <c r="G191" i="9"/>
  <c r="L191" i="9" s="1"/>
  <c r="G192" i="9"/>
  <c r="L192" i="9" s="1"/>
  <c r="G193" i="9"/>
  <c r="L193" i="9" s="1"/>
  <c r="G194" i="9"/>
  <c r="L194" i="9" s="1"/>
  <c r="G195" i="9"/>
  <c r="L195" i="9" s="1"/>
  <c r="G196" i="9"/>
  <c r="L196" i="9" s="1"/>
  <c r="G197" i="9"/>
  <c r="L197" i="9" s="1"/>
  <c r="G198" i="9"/>
  <c r="L198" i="9" s="1"/>
  <c r="G199" i="9"/>
  <c r="L199" i="9" s="1"/>
  <c r="G200" i="9"/>
  <c r="L200" i="9" s="1"/>
  <c r="G201" i="9"/>
  <c r="L201" i="9" s="1"/>
  <c r="G202" i="9"/>
  <c r="L202" i="9" s="1"/>
  <c r="G203" i="9"/>
  <c r="L203" i="9" s="1"/>
  <c r="G204" i="9"/>
  <c r="L204" i="9" s="1"/>
  <c r="G205" i="9"/>
  <c r="L205" i="9" s="1"/>
  <c r="G206" i="9"/>
  <c r="L206" i="9" s="1"/>
  <c r="G207" i="9"/>
  <c r="L207" i="9" s="1"/>
  <c r="G208" i="9"/>
  <c r="L208" i="9" s="1"/>
  <c r="G209" i="9"/>
  <c r="L209" i="9" s="1"/>
  <c r="G210" i="9"/>
  <c r="L210" i="9" s="1"/>
  <c r="G211" i="9"/>
  <c r="L211" i="9" s="1"/>
  <c r="G212" i="9"/>
  <c r="L212" i="9" s="1"/>
  <c r="G213" i="9"/>
  <c r="L213" i="9" s="1"/>
  <c r="G214" i="9"/>
  <c r="L214" i="9" s="1"/>
  <c r="G215" i="9"/>
  <c r="L215" i="9" s="1"/>
  <c r="G216" i="9"/>
  <c r="L216" i="9" s="1"/>
  <c r="G217" i="9"/>
  <c r="L217" i="9" s="1"/>
  <c r="G218" i="9"/>
  <c r="L218" i="9" s="1"/>
  <c r="G219" i="9"/>
  <c r="L219" i="9" s="1"/>
  <c r="G220" i="9"/>
  <c r="L220" i="9" s="1"/>
  <c r="G221" i="9"/>
  <c r="L221" i="9" s="1"/>
  <c r="G222" i="9"/>
  <c r="L222" i="9" s="1"/>
  <c r="G223" i="9"/>
  <c r="L223" i="9" s="1"/>
  <c r="G224" i="9"/>
  <c r="L224" i="9" s="1"/>
  <c r="G225" i="9"/>
  <c r="L225" i="9" s="1"/>
  <c r="G226" i="9"/>
  <c r="L226" i="9" s="1"/>
  <c r="G227" i="9"/>
  <c r="L227" i="9" s="1"/>
  <c r="G228" i="9"/>
  <c r="L228" i="9" s="1"/>
  <c r="G229" i="9"/>
  <c r="L229" i="9" s="1"/>
  <c r="G230" i="9"/>
  <c r="L230" i="9" s="1"/>
  <c r="G231" i="9"/>
  <c r="L231" i="9" s="1"/>
  <c r="G232" i="9"/>
  <c r="L232" i="9" s="1"/>
  <c r="G233" i="9"/>
  <c r="L233" i="9" s="1"/>
  <c r="G234" i="9"/>
  <c r="L234" i="9" s="1"/>
  <c r="G235" i="9"/>
  <c r="L235" i="9" s="1"/>
  <c r="G236" i="9"/>
  <c r="L236" i="9" s="1"/>
  <c r="G237" i="9"/>
  <c r="L237" i="9" s="1"/>
  <c r="G238" i="9"/>
  <c r="L238" i="9" s="1"/>
  <c r="G239" i="9"/>
  <c r="L239" i="9" s="1"/>
  <c r="G240" i="9"/>
  <c r="L240" i="9" s="1"/>
  <c r="G241" i="9"/>
  <c r="L241" i="9" s="1"/>
  <c r="G242" i="9"/>
  <c r="L242" i="9" s="1"/>
  <c r="G243" i="9"/>
  <c r="L243" i="9" s="1"/>
  <c r="G244" i="9"/>
  <c r="L244" i="9" s="1"/>
  <c r="G245" i="9"/>
  <c r="L245" i="9" s="1"/>
  <c r="G246" i="9"/>
  <c r="L246" i="9" s="1"/>
  <c r="G247" i="9"/>
  <c r="L247" i="9" s="1"/>
  <c r="G248" i="9"/>
  <c r="L248" i="9" s="1"/>
  <c r="G249" i="9"/>
  <c r="L249" i="9" s="1"/>
  <c r="G250" i="9"/>
  <c r="L250" i="9" s="1"/>
  <c r="G251" i="9"/>
  <c r="L251" i="9" s="1"/>
  <c r="G252" i="9"/>
  <c r="L252" i="9" s="1"/>
  <c r="G253" i="9"/>
  <c r="L253" i="9" s="1"/>
  <c r="G254" i="9"/>
  <c r="L254" i="9" s="1"/>
  <c r="G255" i="9"/>
  <c r="L255" i="9" s="1"/>
  <c r="G256" i="9"/>
  <c r="L256" i="9" s="1"/>
  <c r="G257" i="9"/>
  <c r="L257" i="9" s="1"/>
  <c r="G258" i="9"/>
  <c r="L258" i="9" s="1"/>
  <c r="G259" i="9"/>
  <c r="L259" i="9" s="1"/>
  <c r="G260" i="9"/>
  <c r="L260" i="9" s="1"/>
  <c r="G261" i="9"/>
  <c r="L261" i="9" s="1"/>
  <c r="G262" i="9"/>
  <c r="L262" i="9" s="1"/>
  <c r="G263" i="9"/>
  <c r="L263" i="9" s="1"/>
  <c r="G264" i="9"/>
  <c r="L264" i="9" s="1"/>
  <c r="G265" i="9"/>
  <c r="L265" i="9" s="1"/>
  <c r="G266" i="9"/>
  <c r="L266" i="9" s="1"/>
  <c r="G267" i="9"/>
  <c r="L267" i="9" s="1"/>
  <c r="G268" i="9"/>
  <c r="L268" i="9" s="1"/>
  <c r="G269" i="9"/>
  <c r="L269" i="9" s="1"/>
  <c r="G270" i="9"/>
  <c r="L270" i="9" s="1"/>
  <c r="G271" i="9"/>
  <c r="L271" i="9" s="1"/>
  <c r="G272" i="9"/>
  <c r="L272" i="9" s="1"/>
  <c r="G273" i="9"/>
  <c r="L273" i="9" s="1"/>
  <c r="G274" i="9"/>
  <c r="L274" i="9" s="1"/>
  <c r="G275" i="9"/>
  <c r="L275" i="9" s="1"/>
  <c r="G276" i="9"/>
  <c r="L276" i="9" s="1"/>
  <c r="G277" i="9"/>
  <c r="L277" i="9" s="1"/>
  <c r="G278" i="9"/>
  <c r="L278" i="9" s="1"/>
  <c r="G279" i="9"/>
  <c r="L279" i="9" s="1"/>
  <c r="G280" i="9"/>
  <c r="L280" i="9" s="1"/>
  <c r="G281" i="9"/>
  <c r="L281" i="9" s="1"/>
  <c r="G282" i="9"/>
  <c r="L282" i="9" s="1"/>
  <c r="G283" i="9"/>
  <c r="L283" i="9" s="1"/>
  <c r="G284" i="9"/>
  <c r="L284" i="9" s="1"/>
  <c r="G285" i="9"/>
  <c r="L285" i="9" s="1"/>
  <c r="G286" i="9"/>
  <c r="L286" i="9" s="1"/>
  <c r="G287" i="9"/>
  <c r="L287" i="9" s="1"/>
  <c r="G288" i="9"/>
  <c r="L288" i="9" s="1"/>
  <c r="G289" i="9"/>
  <c r="L289" i="9" s="1"/>
  <c r="G290" i="9"/>
  <c r="L290" i="9" s="1"/>
  <c r="G291" i="9"/>
  <c r="L291" i="9" s="1"/>
  <c r="G292" i="9"/>
  <c r="L292" i="9" s="1"/>
  <c r="G293" i="9"/>
  <c r="L293" i="9" s="1"/>
  <c r="G294" i="9"/>
  <c r="L294" i="9" s="1"/>
  <c r="G295" i="9"/>
  <c r="L295" i="9" s="1"/>
  <c r="G296" i="9"/>
  <c r="L296" i="9" s="1"/>
  <c r="G297" i="9"/>
  <c r="L297" i="9" s="1"/>
  <c r="G298" i="9"/>
  <c r="L298" i="9" s="1"/>
  <c r="G299" i="9"/>
  <c r="L299" i="9" s="1"/>
  <c r="G300" i="9"/>
  <c r="L300" i="9" s="1"/>
  <c r="G301" i="9"/>
  <c r="L301" i="9" s="1"/>
  <c r="G302" i="9"/>
  <c r="L302" i="9" s="1"/>
  <c r="G303" i="9"/>
  <c r="L303" i="9" s="1"/>
  <c r="G304" i="9"/>
  <c r="L304" i="9" s="1"/>
  <c r="G305" i="9"/>
  <c r="L305" i="9" s="1"/>
  <c r="G306" i="9"/>
  <c r="L306" i="9" s="1"/>
  <c r="G307" i="9"/>
  <c r="L307" i="9" s="1"/>
  <c r="G308" i="9"/>
  <c r="L308" i="9" s="1"/>
  <c r="G309" i="9"/>
  <c r="L309" i="9" s="1"/>
  <c r="G310" i="9"/>
  <c r="L310" i="9" s="1"/>
  <c r="G311" i="9"/>
  <c r="L311" i="9" s="1"/>
  <c r="G312" i="9"/>
  <c r="L312" i="9" s="1"/>
  <c r="G313" i="9"/>
  <c r="L313" i="9" s="1"/>
  <c r="G314" i="9"/>
  <c r="L314" i="9" s="1"/>
  <c r="G315" i="9"/>
  <c r="L315" i="9" s="1"/>
  <c r="G316" i="9"/>
  <c r="L316" i="9" s="1"/>
  <c r="G317" i="9"/>
  <c r="L317" i="9" s="1"/>
  <c r="G318" i="9"/>
  <c r="L318" i="9" s="1"/>
  <c r="G319" i="9"/>
  <c r="L319" i="9" s="1"/>
  <c r="G320" i="9"/>
  <c r="L320" i="9" s="1"/>
  <c r="G321" i="9"/>
  <c r="L321" i="9" s="1"/>
  <c r="G322" i="9"/>
  <c r="L322" i="9" s="1"/>
  <c r="G323" i="9"/>
  <c r="L323" i="9" s="1"/>
  <c r="G324" i="9"/>
  <c r="L324" i="9" s="1"/>
  <c r="G325" i="9"/>
  <c r="L325" i="9" s="1"/>
  <c r="G326" i="9"/>
  <c r="L326" i="9" s="1"/>
  <c r="G327" i="9"/>
  <c r="L327" i="9" s="1"/>
  <c r="G328" i="9"/>
  <c r="L328" i="9" s="1"/>
  <c r="G329" i="9"/>
  <c r="L329" i="9" s="1"/>
  <c r="G330" i="9"/>
  <c r="L330" i="9" s="1"/>
  <c r="G331" i="9"/>
  <c r="L331" i="9" s="1"/>
  <c r="G332" i="9"/>
  <c r="L332" i="9" s="1"/>
  <c r="G333" i="9"/>
  <c r="L333" i="9" s="1"/>
  <c r="G334" i="9"/>
  <c r="L334" i="9" s="1"/>
  <c r="G335" i="9"/>
  <c r="L335" i="9" s="1"/>
  <c r="G336" i="9"/>
  <c r="L336" i="9" s="1"/>
  <c r="G337" i="9"/>
  <c r="L337" i="9" s="1"/>
  <c r="G338" i="9"/>
  <c r="L338" i="9" s="1"/>
  <c r="G339" i="9"/>
  <c r="L339" i="9" s="1"/>
  <c r="G340" i="9"/>
  <c r="L340" i="9" s="1"/>
  <c r="G341" i="9"/>
  <c r="L341" i="9" s="1"/>
  <c r="G342" i="9"/>
  <c r="L342" i="9" s="1"/>
  <c r="G343" i="9"/>
  <c r="L343" i="9" s="1"/>
  <c r="G344" i="9"/>
  <c r="L344" i="9" s="1"/>
  <c r="G345" i="9"/>
  <c r="L345" i="9" s="1"/>
  <c r="G346" i="9"/>
  <c r="L346" i="9" s="1"/>
  <c r="G347" i="9"/>
  <c r="L347" i="9" s="1"/>
  <c r="G348" i="9"/>
  <c r="L348" i="9" s="1"/>
  <c r="G349" i="9"/>
  <c r="L349" i="9" s="1"/>
  <c r="G350" i="9"/>
  <c r="L350" i="9" s="1"/>
  <c r="G351" i="9"/>
  <c r="L351" i="9" s="1"/>
  <c r="G352" i="9"/>
  <c r="L352" i="9" s="1"/>
  <c r="G353" i="9"/>
  <c r="L353" i="9" s="1"/>
  <c r="G354" i="9"/>
  <c r="L354" i="9" s="1"/>
  <c r="G355" i="9"/>
  <c r="L355" i="9" s="1"/>
  <c r="G356" i="9"/>
  <c r="L356" i="9" s="1"/>
  <c r="G357" i="9"/>
  <c r="L357" i="9" s="1"/>
  <c r="G358" i="9"/>
  <c r="L358" i="9" s="1"/>
  <c r="G359" i="9"/>
  <c r="L359" i="9" s="1"/>
  <c r="G360" i="9"/>
  <c r="L360" i="9" s="1"/>
  <c r="G361" i="9"/>
  <c r="L361" i="9" s="1"/>
  <c r="G362" i="9"/>
  <c r="L362" i="9" s="1"/>
  <c r="G363" i="9"/>
  <c r="L363" i="9" s="1"/>
  <c r="G364" i="9"/>
  <c r="L364" i="9" s="1"/>
  <c r="G365" i="9"/>
  <c r="L365" i="9" s="1"/>
  <c r="G366" i="9"/>
  <c r="L366" i="9" s="1"/>
  <c r="G367" i="9"/>
  <c r="L367" i="9" s="1"/>
  <c r="G368" i="9"/>
  <c r="L368" i="9" s="1"/>
  <c r="G369" i="9"/>
  <c r="L369" i="9" s="1"/>
  <c r="G370" i="9"/>
  <c r="L370" i="9" s="1"/>
  <c r="G371" i="9"/>
  <c r="L371" i="9" s="1"/>
  <c r="G372" i="9"/>
  <c r="L372" i="9" s="1"/>
  <c r="G373" i="9"/>
  <c r="L373" i="9" s="1"/>
  <c r="G374" i="9"/>
  <c r="L374" i="9" s="1"/>
  <c r="G375" i="9"/>
  <c r="L375" i="9" s="1"/>
  <c r="G376" i="9"/>
  <c r="L376" i="9" s="1"/>
  <c r="G377" i="9"/>
  <c r="L377" i="9" s="1"/>
  <c r="G378" i="9"/>
  <c r="L378" i="9" s="1"/>
  <c r="G379" i="9"/>
  <c r="L379" i="9" s="1"/>
  <c r="G380" i="9"/>
  <c r="L380" i="9" s="1"/>
  <c r="G381" i="9"/>
  <c r="L381" i="9" s="1"/>
  <c r="G382" i="9"/>
  <c r="L382" i="9" s="1"/>
  <c r="G383" i="9"/>
  <c r="L383" i="9" s="1"/>
  <c r="G384" i="9"/>
  <c r="L384" i="9" s="1"/>
  <c r="G385" i="9"/>
  <c r="L385" i="9" s="1"/>
  <c r="G386" i="9"/>
  <c r="L386" i="9" s="1"/>
  <c r="G387" i="9"/>
  <c r="L387" i="9" s="1"/>
  <c r="G388" i="9"/>
  <c r="L388" i="9" s="1"/>
  <c r="G389" i="9"/>
  <c r="L389" i="9" s="1"/>
  <c r="G390" i="9"/>
  <c r="L390" i="9" s="1"/>
  <c r="G391" i="9"/>
  <c r="L391" i="9" s="1"/>
  <c r="G392" i="9"/>
  <c r="L392" i="9" s="1"/>
  <c r="G393" i="9"/>
  <c r="L393" i="9" s="1"/>
  <c r="G394" i="9"/>
  <c r="L394" i="9" s="1"/>
  <c r="G395" i="9"/>
  <c r="L395" i="9" s="1"/>
  <c r="G396" i="9"/>
  <c r="L396" i="9" s="1"/>
  <c r="G397" i="9"/>
  <c r="L397" i="9" s="1"/>
  <c r="G398" i="9"/>
  <c r="L398" i="9" s="1"/>
  <c r="G399" i="9"/>
  <c r="L399" i="9" s="1"/>
  <c r="G400" i="9"/>
  <c r="L400" i="9" s="1"/>
  <c r="G401" i="9"/>
  <c r="L401" i="9" s="1"/>
  <c r="G402" i="9"/>
  <c r="L402" i="9" s="1"/>
  <c r="G403" i="9"/>
  <c r="L403" i="9" s="1"/>
  <c r="G404" i="9"/>
  <c r="L404" i="9" s="1"/>
  <c r="G405" i="9"/>
  <c r="L405" i="9" s="1"/>
  <c r="G406" i="9"/>
  <c r="L406" i="9" s="1"/>
  <c r="G407" i="9"/>
  <c r="L407" i="9" s="1"/>
  <c r="G408" i="9"/>
  <c r="L408" i="9" s="1"/>
  <c r="G409" i="9"/>
  <c r="L409" i="9" s="1"/>
  <c r="G410" i="9"/>
  <c r="L410" i="9" s="1"/>
  <c r="G411" i="9"/>
  <c r="L411" i="9" s="1"/>
  <c r="G412" i="9"/>
  <c r="L412" i="9" s="1"/>
  <c r="G413" i="9"/>
  <c r="L413" i="9" s="1"/>
  <c r="G414" i="9"/>
  <c r="L414" i="9" s="1"/>
  <c r="G415" i="9"/>
  <c r="L415" i="9" s="1"/>
  <c r="G416" i="9"/>
  <c r="L416" i="9" s="1"/>
  <c r="G417" i="9"/>
  <c r="L417" i="9" s="1"/>
  <c r="G418" i="9"/>
  <c r="L418" i="9" s="1"/>
  <c r="G419" i="9"/>
  <c r="L419" i="9" s="1"/>
  <c r="G420" i="9"/>
  <c r="L420" i="9" s="1"/>
  <c r="G421" i="9"/>
  <c r="L421" i="9" s="1"/>
  <c r="G422" i="9"/>
  <c r="L422" i="9" s="1"/>
  <c r="G423" i="9"/>
  <c r="L423" i="9" s="1"/>
  <c r="G424" i="9"/>
  <c r="L424" i="9" s="1"/>
  <c r="G425" i="9"/>
  <c r="L425" i="9" s="1"/>
  <c r="G426" i="9"/>
  <c r="L426" i="9" s="1"/>
  <c r="G427" i="9"/>
  <c r="L427" i="9" s="1"/>
  <c r="G428" i="9"/>
  <c r="L428" i="9" s="1"/>
  <c r="G429" i="9"/>
  <c r="L429" i="9" s="1"/>
  <c r="G430" i="9"/>
  <c r="L430" i="9" s="1"/>
  <c r="G431" i="9"/>
  <c r="L431" i="9" s="1"/>
  <c r="G432" i="9"/>
  <c r="L432" i="9" s="1"/>
  <c r="G433" i="9"/>
  <c r="L433" i="9" s="1"/>
  <c r="G434" i="9"/>
  <c r="L434" i="9" s="1"/>
  <c r="G435" i="9"/>
  <c r="L435" i="9" s="1"/>
  <c r="G436" i="9"/>
  <c r="L436" i="9" s="1"/>
  <c r="G437" i="9"/>
  <c r="L437" i="9" s="1"/>
  <c r="G438" i="9"/>
  <c r="L438" i="9" s="1"/>
  <c r="G439" i="9"/>
  <c r="L439" i="9" s="1"/>
  <c r="G440" i="9"/>
  <c r="L440" i="9" s="1"/>
  <c r="G441" i="9"/>
  <c r="L441" i="9" s="1"/>
  <c r="G442" i="9"/>
  <c r="L442" i="9" s="1"/>
  <c r="G443" i="9"/>
  <c r="L443" i="9" s="1"/>
  <c r="G444" i="9"/>
  <c r="L444" i="9" s="1"/>
  <c r="G445" i="9"/>
  <c r="L445" i="9" s="1"/>
  <c r="G446" i="9"/>
  <c r="L446" i="9" s="1"/>
  <c r="G447" i="9"/>
  <c r="L447" i="9" s="1"/>
  <c r="G448" i="9"/>
  <c r="L448" i="9" s="1"/>
  <c r="G449" i="9"/>
  <c r="L449" i="9" s="1"/>
  <c r="G450" i="9"/>
  <c r="L450" i="9" s="1"/>
  <c r="G451" i="9"/>
  <c r="L451" i="9" s="1"/>
  <c r="G452" i="9"/>
  <c r="L452" i="9" s="1"/>
  <c r="G453" i="9"/>
  <c r="L453" i="9" s="1"/>
  <c r="G454" i="9"/>
  <c r="L454" i="9" s="1"/>
  <c r="G455" i="9"/>
  <c r="L455" i="9" s="1"/>
  <c r="G456" i="9"/>
  <c r="L456" i="9" s="1"/>
  <c r="G457" i="9"/>
  <c r="L457" i="9" s="1"/>
  <c r="G458" i="9"/>
  <c r="L458" i="9" s="1"/>
  <c r="G459" i="9"/>
  <c r="L459" i="9" s="1"/>
  <c r="G460" i="9"/>
  <c r="L460" i="9" s="1"/>
  <c r="G461" i="9"/>
  <c r="L461" i="9" s="1"/>
  <c r="G462" i="9"/>
  <c r="L462" i="9" s="1"/>
  <c r="G463" i="9"/>
  <c r="L463" i="9" s="1"/>
  <c r="G464" i="9"/>
  <c r="L464" i="9" s="1"/>
  <c r="G465" i="9"/>
  <c r="L465" i="9" s="1"/>
  <c r="G466" i="9"/>
  <c r="L466" i="9" s="1"/>
  <c r="G467" i="9"/>
  <c r="L467" i="9" s="1"/>
  <c r="G468" i="9"/>
  <c r="L468" i="9" s="1"/>
  <c r="G469" i="9"/>
  <c r="L469" i="9" s="1"/>
  <c r="G470" i="9"/>
  <c r="L470" i="9" s="1"/>
  <c r="G471" i="9"/>
  <c r="L471" i="9" s="1"/>
  <c r="G472" i="9"/>
  <c r="L472" i="9" s="1"/>
  <c r="G473" i="9"/>
  <c r="L473" i="9" s="1"/>
  <c r="G474" i="9"/>
  <c r="L474" i="9" s="1"/>
  <c r="G475" i="9"/>
  <c r="L475" i="9" s="1"/>
  <c r="G476" i="9"/>
  <c r="L476" i="9" s="1"/>
  <c r="G477" i="9"/>
  <c r="L477" i="9" s="1"/>
  <c r="G478" i="9"/>
  <c r="L478" i="9" s="1"/>
  <c r="G479" i="9"/>
  <c r="L479" i="9" s="1"/>
  <c r="G480" i="9"/>
  <c r="L480" i="9" s="1"/>
  <c r="G481" i="9"/>
  <c r="L481" i="9" s="1"/>
  <c r="G482" i="9"/>
  <c r="L482" i="9" s="1"/>
  <c r="G483" i="9"/>
  <c r="L483" i="9" s="1"/>
  <c r="G484" i="9"/>
  <c r="L484" i="9" s="1"/>
  <c r="G485" i="9"/>
  <c r="L485" i="9" s="1"/>
  <c r="G486" i="9"/>
  <c r="L486" i="9" s="1"/>
  <c r="G487" i="9"/>
  <c r="L487" i="9" s="1"/>
  <c r="G488" i="9"/>
  <c r="L488" i="9" s="1"/>
  <c r="G489" i="9"/>
  <c r="L489" i="9" s="1"/>
  <c r="G490" i="9"/>
  <c r="L490" i="9" s="1"/>
  <c r="G491" i="9"/>
  <c r="L491" i="9" s="1"/>
  <c r="G492" i="9"/>
  <c r="L492" i="9" s="1"/>
  <c r="G493" i="9"/>
  <c r="L493" i="9" s="1"/>
  <c r="G494" i="9"/>
  <c r="L494" i="9" s="1"/>
  <c r="G495" i="9"/>
  <c r="L495" i="9" s="1"/>
  <c r="G496" i="9"/>
  <c r="L496" i="9" s="1"/>
  <c r="G497" i="9"/>
  <c r="L497" i="9" s="1"/>
  <c r="G498" i="9"/>
  <c r="L498" i="9" s="1"/>
  <c r="G499" i="9"/>
  <c r="L499" i="9" s="1"/>
  <c r="G500" i="9"/>
  <c r="L500" i="9" s="1"/>
  <c r="G501" i="9"/>
  <c r="L501" i="9" s="1"/>
  <c r="G502" i="9"/>
  <c r="L502" i="9" s="1"/>
  <c r="G503" i="9"/>
  <c r="L503" i="9" s="1"/>
  <c r="G504" i="9"/>
  <c r="L504" i="9" s="1"/>
  <c r="G505" i="9"/>
  <c r="L505" i="9" s="1"/>
  <c r="G506" i="9"/>
  <c r="L506" i="9" s="1"/>
  <c r="G507" i="9"/>
  <c r="L507" i="9" s="1"/>
  <c r="G508" i="9"/>
  <c r="L508" i="9" s="1"/>
  <c r="G509" i="9"/>
  <c r="L509" i="9" s="1"/>
  <c r="G510" i="9"/>
  <c r="L510" i="9" s="1"/>
  <c r="G511" i="9"/>
  <c r="L511" i="9" s="1"/>
  <c r="G512" i="9"/>
  <c r="L512" i="9" s="1"/>
  <c r="G513" i="9"/>
  <c r="L513" i="9" s="1"/>
  <c r="G514" i="9"/>
  <c r="L514" i="9" s="1"/>
  <c r="G515" i="9"/>
  <c r="L515" i="9" s="1"/>
  <c r="G516" i="9"/>
  <c r="L516" i="9" s="1"/>
  <c r="G517" i="9"/>
  <c r="L517" i="9" s="1"/>
  <c r="G518" i="9"/>
  <c r="L518" i="9" s="1"/>
  <c r="G519" i="9"/>
  <c r="L519" i="9" s="1"/>
  <c r="G520" i="9"/>
  <c r="L520" i="9" s="1"/>
  <c r="G521" i="9"/>
  <c r="L521" i="9" s="1"/>
  <c r="G522" i="9"/>
  <c r="L522" i="9" s="1"/>
  <c r="G523" i="9"/>
  <c r="L523" i="9" s="1"/>
  <c r="G524" i="9"/>
  <c r="L524" i="9" s="1"/>
  <c r="G525" i="9"/>
  <c r="L525" i="9" s="1"/>
  <c r="G526" i="9"/>
  <c r="L526" i="9" s="1"/>
  <c r="G527" i="9"/>
  <c r="L527" i="9" s="1"/>
  <c r="G528" i="9"/>
  <c r="L528" i="9" s="1"/>
  <c r="G529" i="9"/>
  <c r="L529" i="9" s="1"/>
  <c r="G530" i="9"/>
  <c r="L530" i="9" s="1"/>
  <c r="G531" i="9"/>
  <c r="L531" i="9" s="1"/>
  <c r="G532" i="9"/>
  <c r="L532" i="9" s="1"/>
  <c r="G533" i="9"/>
  <c r="L533" i="9" s="1"/>
  <c r="G534" i="9"/>
  <c r="L534" i="9" s="1"/>
  <c r="G535" i="9"/>
  <c r="L535" i="9" s="1"/>
  <c r="G536" i="9"/>
  <c r="L536" i="9" s="1"/>
  <c r="G537" i="9"/>
  <c r="L537" i="9" s="1"/>
  <c r="G538" i="9"/>
  <c r="L538" i="9" s="1"/>
  <c r="G539" i="9"/>
  <c r="L539" i="9" s="1"/>
  <c r="G540" i="9"/>
  <c r="L540" i="9" s="1"/>
  <c r="G541" i="9"/>
  <c r="L541" i="9" s="1"/>
  <c r="G542" i="9"/>
  <c r="L542" i="9" s="1"/>
  <c r="G543" i="9"/>
  <c r="L543" i="9" s="1"/>
  <c r="G544" i="9"/>
  <c r="L544" i="9" s="1"/>
  <c r="G545" i="9"/>
  <c r="L545" i="9" s="1"/>
  <c r="G546" i="9"/>
  <c r="L546" i="9" s="1"/>
  <c r="G547" i="9"/>
  <c r="L547" i="9" s="1"/>
  <c r="G548" i="9"/>
  <c r="L548" i="9" s="1"/>
  <c r="G549" i="9"/>
  <c r="L549" i="9" s="1"/>
  <c r="G550" i="9"/>
  <c r="L550" i="9" s="1"/>
  <c r="G551" i="9"/>
  <c r="L551" i="9" s="1"/>
  <c r="G552" i="9"/>
  <c r="L552" i="9" s="1"/>
  <c r="G553" i="9"/>
  <c r="L553" i="9" s="1"/>
  <c r="G554" i="9"/>
  <c r="L554" i="9" s="1"/>
  <c r="G555" i="9"/>
  <c r="L555" i="9" s="1"/>
  <c r="G556" i="9"/>
  <c r="L556" i="9" s="1"/>
  <c r="G557" i="9"/>
  <c r="L557" i="9" s="1"/>
  <c r="G558" i="9"/>
  <c r="L558" i="9" s="1"/>
  <c r="G559" i="9"/>
  <c r="L559" i="9" s="1"/>
  <c r="G560" i="9"/>
  <c r="L560" i="9" s="1"/>
  <c r="G561" i="9"/>
  <c r="L561" i="9" s="1"/>
  <c r="G562" i="9"/>
  <c r="L562" i="9" s="1"/>
  <c r="G563" i="9"/>
  <c r="L563" i="9" s="1"/>
  <c r="G564" i="9"/>
  <c r="L564" i="9" s="1"/>
  <c r="G565" i="9"/>
  <c r="L565" i="9" s="1"/>
  <c r="G566" i="9"/>
  <c r="L566" i="9" s="1"/>
  <c r="G567" i="9"/>
  <c r="L567" i="9" s="1"/>
  <c r="G568" i="9"/>
  <c r="L568" i="9" s="1"/>
  <c r="G569" i="9"/>
  <c r="L569" i="9" s="1"/>
  <c r="G570" i="9"/>
  <c r="L570" i="9" s="1"/>
  <c r="G571" i="9"/>
  <c r="L571" i="9" s="1"/>
  <c r="G572" i="9"/>
  <c r="L572" i="9" s="1"/>
  <c r="G573" i="9"/>
  <c r="L573" i="9" s="1"/>
  <c r="G574" i="9"/>
  <c r="L574" i="9" s="1"/>
  <c r="G575" i="9"/>
  <c r="L575" i="9" s="1"/>
  <c r="G576" i="9"/>
  <c r="L576" i="9" s="1"/>
  <c r="G577" i="9"/>
  <c r="L577" i="9" s="1"/>
  <c r="G578" i="9"/>
  <c r="L578" i="9" s="1"/>
  <c r="G579" i="9"/>
  <c r="L579" i="9" s="1"/>
  <c r="G580" i="9"/>
  <c r="L580" i="9" s="1"/>
  <c r="G581" i="9"/>
  <c r="L581" i="9" s="1"/>
  <c r="G582" i="9"/>
  <c r="L582" i="9" s="1"/>
  <c r="G583" i="9"/>
  <c r="L583" i="9" s="1"/>
  <c r="G584" i="9"/>
  <c r="L584" i="9" s="1"/>
  <c r="G585" i="9"/>
  <c r="L585" i="9" s="1"/>
  <c r="G586" i="9"/>
  <c r="L586" i="9" s="1"/>
  <c r="G587" i="9"/>
  <c r="L587" i="9" s="1"/>
  <c r="G588" i="9"/>
  <c r="L588" i="9" s="1"/>
  <c r="G589" i="9"/>
  <c r="L589" i="9" s="1"/>
  <c r="G590" i="9"/>
  <c r="L590" i="9" s="1"/>
  <c r="G591" i="9"/>
  <c r="L591" i="9" s="1"/>
  <c r="G592" i="9"/>
  <c r="L592" i="9" s="1"/>
  <c r="G593" i="9"/>
  <c r="L593" i="9" s="1"/>
  <c r="G594" i="9"/>
  <c r="L594" i="9" s="1"/>
  <c r="G595" i="9"/>
  <c r="L595" i="9" s="1"/>
  <c r="G596" i="9"/>
  <c r="L596" i="9" s="1"/>
  <c r="G597" i="9"/>
  <c r="L597" i="9" s="1"/>
  <c r="G598" i="9"/>
  <c r="L598" i="9" s="1"/>
  <c r="G599" i="9"/>
  <c r="L599" i="9" s="1"/>
  <c r="G600" i="9"/>
  <c r="L600" i="9" s="1"/>
  <c r="G601" i="9"/>
  <c r="L601" i="9" s="1"/>
  <c r="G602" i="9"/>
  <c r="L602" i="9" s="1"/>
  <c r="G603" i="9"/>
  <c r="L603" i="9" s="1"/>
  <c r="G604" i="9"/>
  <c r="L604" i="9" s="1"/>
  <c r="G605" i="9"/>
  <c r="L605" i="9" s="1"/>
  <c r="G606" i="9"/>
  <c r="L606" i="9" s="1"/>
  <c r="G607" i="9"/>
  <c r="L607" i="9" s="1"/>
  <c r="G608" i="9"/>
  <c r="L608" i="9" s="1"/>
  <c r="G609" i="9"/>
  <c r="L609" i="9" s="1"/>
  <c r="G610" i="9"/>
  <c r="L610" i="9" s="1"/>
  <c r="G611" i="9"/>
  <c r="L611" i="9" s="1"/>
  <c r="G612" i="9"/>
  <c r="L612" i="9" s="1"/>
  <c r="G613" i="9"/>
  <c r="L613" i="9" s="1"/>
  <c r="G614" i="9"/>
  <c r="L614" i="9" s="1"/>
  <c r="G615" i="9"/>
  <c r="L615" i="9" s="1"/>
  <c r="G616" i="9"/>
  <c r="L616" i="9" s="1"/>
  <c r="G617" i="9"/>
  <c r="L617" i="9" s="1"/>
  <c r="G618" i="9"/>
  <c r="L618" i="9" s="1"/>
  <c r="G619" i="9"/>
  <c r="L619" i="9" s="1"/>
  <c r="G620" i="9"/>
  <c r="L620" i="9" s="1"/>
  <c r="G621" i="9"/>
  <c r="L621" i="9" s="1"/>
  <c r="G622" i="9"/>
  <c r="L622" i="9" s="1"/>
  <c r="G623" i="9"/>
  <c r="L623" i="9" s="1"/>
  <c r="G624" i="9"/>
  <c r="L624" i="9" s="1"/>
  <c r="G625" i="9"/>
  <c r="L625" i="9" s="1"/>
  <c r="G626" i="9"/>
  <c r="L626" i="9" s="1"/>
  <c r="G627" i="9"/>
  <c r="L627" i="9" s="1"/>
  <c r="G628" i="9"/>
  <c r="L628" i="9" s="1"/>
  <c r="G629" i="9"/>
  <c r="L629" i="9" s="1"/>
  <c r="G630" i="9"/>
  <c r="L630" i="9" s="1"/>
  <c r="G631" i="9"/>
  <c r="L631" i="9" s="1"/>
  <c r="G632" i="9"/>
  <c r="L632" i="9" s="1"/>
  <c r="G633" i="9"/>
  <c r="L633" i="9" s="1"/>
  <c r="G634" i="9"/>
  <c r="L634" i="9" s="1"/>
  <c r="G635" i="9"/>
  <c r="L635" i="9" s="1"/>
  <c r="G636" i="9"/>
  <c r="L636" i="9" s="1"/>
  <c r="G637" i="9"/>
  <c r="L637" i="9" s="1"/>
  <c r="G638" i="9"/>
  <c r="L638" i="9" s="1"/>
  <c r="G639" i="9"/>
  <c r="L639" i="9" s="1"/>
  <c r="G640" i="9"/>
  <c r="L640" i="9" s="1"/>
  <c r="G641" i="9"/>
  <c r="L641" i="9" s="1"/>
  <c r="G642" i="9"/>
  <c r="L642" i="9" s="1"/>
  <c r="G643" i="9"/>
  <c r="L643" i="9" s="1"/>
  <c r="G644" i="9"/>
  <c r="L644" i="9" s="1"/>
  <c r="G645" i="9"/>
  <c r="L645" i="9" s="1"/>
  <c r="G646" i="9"/>
  <c r="L646" i="9" s="1"/>
  <c r="G647" i="9"/>
  <c r="L647" i="9" s="1"/>
  <c r="G648" i="9"/>
  <c r="L648" i="9" s="1"/>
  <c r="G649" i="9"/>
  <c r="L649" i="9" s="1"/>
  <c r="G650" i="9"/>
  <c r="L650" i="9" s="1"/>
  <c r="G651" i="9"/>
  <c r="L651" i="9" s="1"/>
  <c r="G652" i="9"/>
  <c r="L652" i="9" s="1"/>
  <c r="G653" i="9"/>
  <c r="L653" i="9" s="1"/>
  <c r="G654" i="9"/>
  <c r="L654" i="9" s="1"/>
  <c r="G655" i="9"/>
  <c r="L655" i="9" s="1"/>
  <c r="G656" i="9"/>
  <c r="L656" i="9" s="1"/>
  <c r="G657" i="9"/>
  <c r="L657" i="9" s="1"/>
  <c r="G658" i="9"/>
  <c r="L658" i="9" s="1"/>
  <c r="G659" i="9"/>
  <c r="L659" i="9" s="1"/>
  <c r="G660" i="9"/>
  <c r="L660" i="9" s="1"/>
  <c r="G661" i="9"/>
  <c r="L661" i="9" s="1"/>
  <c r="G662" i="9"/>
  <c r="L662" i="9" s="1"/>
  <c r="G663" i="9"/>
  <c r="L663" i="9" s="1"/>
  <c r="G664" i="9"/>
  <c r="L664" i="9" s="1"/>
  <c r="G665" i="9"/>
  <c r="L665" i="9" s="1"/>
  <c r="G666" i="9"/>
  <c r="L666" i="9" s="1"/>
  <c r="G667" i="9"/>
  <c r="L667" i="9" s="1"/>
  <c r="G668" i="9"/>
  <c r="L668" i="9" s="1"/>
  <c r="G669" i="9"/>
  <c r="L669" i="9" s="1"/>
  <c r="G670" i="9"/>
  <c r="L670" i="9" s="1"/>
  <c r="G671" i="9"/>
  <c r="L671" i="9" s="1"/>
  <c r="G672" i="9"/>
  <c r="L672" i="9" s="1"/>
  <c r="G673" i="9"/>
  <c r="L673" i="9" s="1"/>
  <c r="G674" i="9"/>
  <c r="L674" i="9" s="1"/>
  <c r="G675" i="9"/>
  <c r="L675" i="9" s="1"/>
  <c r="G676" i="9"/>
  <c r="L676" i="9" s="1"/>
  <c r="G677" i="9"/>
  <c r="L677" i="9" s="1"/>
  <c r="G678" i="9"/>
  <c r="L678" i="9" s="1"/>
  <c r="G679" i="9"/>
  <c r="L679" i="9" s="1"/>
  <c r="G680" i="9"/>
  <c r="L680" i="9" s="1"/>
  <c r="G681" i="9"/>
  <c r="L681" i="9" s="1"/>
  <c r="G682" i="9"/>
  <c r="L682" i="9" s="1"/>
  <c r="G683" i="9"/>
  <c r="L683" i="9" s="1"/>
  <c r="G684" i="9"/>
  <c r="L684" i="9" s="1"/>
  <c r="G685" i="9"/>
  <c r="L685" i="9" s="1"/>
  <c r="G686" i="9"/>
  <c r="L686" i="9" s="1"/>
  <c r="G687" i="9"/>
  <c r="L687" i="9" s="1"/>
  <c r="G688" i="9"/>
  <c r="L688" i="9" s="1"/>
  <c r="G689" i="9"/>
  <c r="L689" i="9" s="1"/>
  <c r="G690" i="9"/>
  <c r="L690" i="9" s="1"/>
  <c r="G691" i="9"/>
  <c r="L691" i="9" s="1"/>
  <c r="G692" i="9"/>
  <c r="L692" i="9" s="1"/>
  <c r="G693" i="9"/>
  <c r="L693" i="9" s="1"/>
  <c r="G694" i="9"/>
  <c r="L694" i="9" s="1"/>
  <c r="G695" i="9"/>
  <c r="L695" i="9" s="1"/>
  <c r="G696" i="9"/>
  <c r="L696" i="9" s="1"/>
  <c r="G697" i="9"/>
  <c r="L697" i="9" s="1"/>
  <c r="G698" i="9"/>
  <c r="L698" i="9" s="1"/>
  <c r="G699" i="9"/>
  <c r="L699" i="9" s="1"/>
  <c r="G700" i="9"/>
  <c r="L700" i="9" s="1"/>
  <c r="G701" i="9"/>
  <c r="L701" i="9" s="1"/>
  <c r="G702" i="9"/>
  <c r="L702" i="9" s="1"/>
  <c r="G703" i="9"/>
  <c r="L703" i="9" s="1"/>
  <c r="G704" i="9"/>
  <c r="L704" i="9" s="1"/>
  <c r="G705" i="9"/>
  <c r="L705" i="9" s="1"/>
  <c r="G706" i="9"/>
  <c r="L706" i="9" s="1"/>
  <c r="G707" i="9"/>
  <c r="L707" i="9" s="1"/>
  <c r="G708" i="9"/>
  <c r="L708" i="9" s="1"/>
  <c r="G709" i="9"/>
  <c r="L709" i="9" s="1"/>
  <c r="G710" i="9"/>
  <c r="L710" i="9" s="1"/>
  <c r="G711" i="9"/>
  <c r="L711" i="9" s="1"/>
  <c r="G712" i="9"/>
  <c r="L712" i="9" s="1"/>
  <c r="G713" i="9"/>
  <c r="L713" i="9" s="1"/>
  <c r="G714" i="9"/>
  <c r="L714" i="9" s="1"/>
  <c r="G715" i="9"/>
  <c r="L715" i="9" s="1"/>
  <c r="G716" i="9"/>
  <c r="L716" i="9" s="1"/>
  <c r="G717" i="9"/>
  <c r="L717" i="9" s="1"/>
  <c r="G718" i="9"/>
  <c r="L718" i="9" s="1"/>
  <c r="G719" i="9"/>
  <c r="L719" i="9" s="1"/>
  <c r="G720" i="9"/>
  <c r="L720" i="9" s="1"/>
  <c r="G721" i="9"/>
  <c r="L721" i="9" s="1"/>
  <c r="G722" i="9"/>
  <c r="L722" i="9" s="1"/>
  <c r="G723" i="9"/>
  <c r="L723" i="9" s="1"/>
  <c r="G724" i="9"/>
  <c r="L724" i="9" s="1"/>
  <c r="G725" i="9"/>
  <c r="L725" i="9" s="1"/>
  <c r="G726" i="9"/>
  <c r="L726" i="9" s="1"/>
  <c r="G727" i="9"/>
  <c r="L727" i="9" s="1"/>
  <c r="G728" i="9"/>
  <c r="L728" i="9" s="1"/>
  <c r="G729" i="9"/>
  <c r="L729" i="9" s="1"/>
  <c r="G730" i="9"/>
  <c r="L730" i="9" s="1"/>
  <c r="G731" i="9"/>
  <c r="L731" i="9" s="1"/>
  <c r="G732" i="9"/>
  <c r="L732" i="9" s="1"/>
  <c r="G733" i="9"/>
  <c r="L733" i="9" s="1"/>
  <c r="G734" i="9"/>
  <c r="L734" i="9" s="1"/>
  <c r="G735" i="9"/>
  <c r="L735" i="9" s="1"/>
  <c r="G736" i="9"/>
  <c r="L736" i="9" s="1"/>
  <c r="G737" i="9"/>
  <c r="L737" i="9" s="1"/>
  <c r="G738" i="9"/>
  <c r="L738" i="9" s="1"/>
  <c r="G739" i="9"/>
  <c r="L739" i="9" s="1"/>
  <c r="G740" i="9"/>
  <c r="L740" i="9" s="1"/>
  <c r="G741" i="9"/>
  <c r="L741" i="9" s="1"/>
  <c r="G742" i="9"/>
  <c r="L742" i="9" s="1"/>
  <c r="G743" i="9"/>
  <c r="L743" i="9" s="1"/>
  <c r="G744" i="9"/>
  <c r="L744" i="9" s="1"/>
  <c r="G745" i="9"/>
  <c r="L745" i="9" s="1"/>
  <c r="G746" i="9"/>
  <c r="L746" i="9" s="1"/>
  <c r="G747" i="9"/>
  <c r="L747" i="9" s="1"/>
  <c r="G748" i="9"/>
  <c r="L748" i="9" s="1"/>
  <c r="G749" i="9"/>
  <c r="L749" i="9" s="1"/>
  <c r="G750" i="9"/>
  <c r="L750" i="9" s="1"/>
  <c r="G751" i="9"/>
  <c r="L751" i="9" s="1"/>
  <c r="G752" i="9"/>
  <c r="L752" i="9" s="1"/>
  <c r="G753" i="9"/>
  <c r="L753" i="9" s="1"/>
  <c r="G754" i="9"/>
  <c r="L754" i="9" s="1"/>
  <c r="G755" i="9"/>
  <c r="L755" i="9" s="1"/>
  <c r="G756" i="9"/>
  <c r="L756" i="9" s="1"/>
  <c r="G757" i="9"/>
  <c r="L757" i="9" s="1"/>
  <c r="G758" i="9"/>
  <c r="L758" i="9" s="1"/>
  <c r="G759" i="9"/>
  <c r="L759" i="9" s="1"/>
  <c r="G760" i="9"/>
  <c r="L760" i="9" s="1"/>
  <c r="G761" i="9"/>
  <c r="L761" i="9" s="1"/>
  <c r="G762" i="9"/>
  <c r="L762" i="9" s="1"/>
  <c r="G763" i="9"/>
  <c r="L763" i="9" s="1"/>
  <c r="G764" i="9"/>
  <c r="L764" i="9" s="1"/>
  <c r="G765" i="9"/>
  <c r="L765" i="9" s="1"/>
  <c r="G766" i="9"/>
  <c r="L766" i="9" s="1"/>
  <c r="G767" i="9"/>
  <c r="L767" i="9" s="1"/>
  <c r="G768" i="9"/>
  <c r="L768" i="9" s="1"/>
  <c r="G769" i="9"/>
  <c r="L769" i="9" s="1"/>
  <c r="G770" i="9"/>
  <c r="L770" i="9" s="1"/>
  <c r="G771" i="9"/>
  <c r="L771" i="9" s="1"/>
  <c r="G772" i="9"/>
  <c r="L772" i="9" s="1"/>
  <c r="G773" i="9"/>
  <c r="L773" i="9" s="1"/>
  <c r="G774" i="9"/>
  <c r="L774" i="9" s="1"/>
  <c r="G775" i="9"/>
  <c r="L775" i="9" s="1"/>
  <c r="G776" i="9"/>
  <c r="L776" i="9" s="1"/>
  <c r="G777" i="9"/>
  <c r="L777" i="9" s="1"/>
  <c r="G778" i="9"/>
  <c r="L778" i="9" s="1"/>
  <c r="G779" i="9"/>
  <c r="L779" i="9" s="1"/>
  <c r="G780" i="9"/>
  <c r="L780" i="9" s="1"/>
  <c r="G781" i="9"/>
  <c r="L781" i="9" s="1"/>
  <c r="G782" i="9"/>
  <c r="L782" i="9" s="1"/>
  <c r="G783" i="9"/>
  <c r="L783" i="9" s="1"/>
  <c r="G784" i="9"/>
  <c r="L784" i="9" s="1"/>
  <c r="G785" i="9"/>
  <c r="L785" i="9" s="1"/>
  <c r="G786" i="9"/>
  <c r="L786" i="9" s="1"/>
  <c r="G787" i="9"/>
  <c r="L787" i="9" s="1"/>
  <c r="G788" i="9"/>
  <c r="L788" i="9" s="1"/>
  <c r="G789" i="9"/>
  <c r="L789" i="9" s="1"/>
  <c r="G790" i="9"/>
  <c r="L790" i="9" s="1"/>
  <c r="G791" i="9"/>
  <c r="L791" i="9" s="1"/>
  <c r="G792" i="9"/>
  <c r="L792" i="9" s="1"/>
  <c r="G793" i="9"/>
  <c r="L793" i="9" s="1"/>
  <c r="G794" i="9"/>
  <c r="L794" i="9" s="1"/>
  <c r="G795" i="9"/>
  <c r="L795" i="9" s="1"/>
  <c r="G796" i="9"/>
  <c r="L796" i="9" s="1"/>
  <c r="G797" i="9"/>
  <c r="L797" i="9" s="1"/>
  <c r="G798" i="9"/>
  <c r="L798" i="9" s="1"/>
  <c r="G799" i="9"/>
  <c r="L799" i="9" s="1"/>
  <c r="G800" i="9"/>
  <c r="L800" i="9" s="1"/>
  <c r="G801" i="9"/>
  <c r="L801" i="9" s="1"/>
  <c r="G802" i="9"/>
  <c r="L802" i="9" s="1"/>
  <c r="G803" i="9"/>
  <c r="L803" i="9" s="1"/>
  <c r="G804" i="9"/>
  <c r="L804" i="9" s="1"/>
  <c r="G805" i="9"/>
  <c r="L805" i="9" s="1"/>
  <c r="G806" i="9"/>
  <c r="L806" i="9" s="1"/>
  <c r="G807" i="9"/>
  <c r="L807" i="9" s="1"/>
  <c r="G808" i="9"/>
  <c r="L808" i="9" s="1"/>
  <c r="G809" i="9"/>
  <c r="L809" i="9" s="1"/>
  <c r="G810" i="9"/>
  <c r="L810" i="9" s="1"/>
  <c r="G811" i="9"/>
  <c r="L811" i="9" s="1"/>
  <c r="G812" i="9"/>
  <c r="L812" i="9" s="1"/>
  <c r="G813" i="9"/>
  <c r="L813" i="9" s="1"/>
  <c r="G814" i="9"/>
  <c r="L814" i="9" s="1"/>
  <c r="G815" i="9"/>
  <c r="L815" i="9" s="1"/>
  <c r="G816" i="9"/>
  <c r="L816" i="9" s="1"/>
  <c r="G817" i="9"/>
  <c r="L817" i="9" s="1"/>
  <c r="G818" i="9"/>
  <c r="L818" i="9" s="1"/>
  <c r="G819" i="9"/>
  <c r="L819" i="9" s="1"/>
  <c r="G820" i="9"/>
  <c r="L820" i="9" s="1"/>
  <c r="G821" i="9"/>
  <c r="L821" i="9" s="1"/>
  <c r="G822" i="9"/>
  <c r="L822" i="9" s="1"/>
  <c r="G823" i="9"/>
  <c r="L823" i="9" s="1"/>
  <c r="G824" i="9"/>
  <c r="L824" i="9" s="1"/>
  <c r="G825" i="9"/>
  <c r="L825" i="9" s="1"/>
  <c r="G826" i="9"/>
  <c r="L826" i="9" s="1"/>
  <c r="G827" i="9"/>
  <c r="L827" i="9" s="1"/>
  <c r="G828" i="9"/>
  <c r="L828" i="9" s="1"/>
  <c r="G829" i="9"/>
  <c r="L829" i="9" s="1"/>
  <c r="G830" i="9"/>
  <c r="L830" i="9" s="1"/>
  <c r="G831" i="9"/>
  <c r="L831" i="9" s="1"/>
  <c r="G832" i="9"/>
  <c r="L832" i="9" s="1"/>
  <c r="G833" i="9"/>
  <c r="L833" i="9" s="1"/>
  <c r="G834" i="9"/>
  <c r="L834" i="9" s="1"/>
  <c r="G835" i="9"/>
  <c r="L835" i="9" s="1"/>
  <c r="G836" i="9"/>
  <c r="L836" i="9" s="1"/>
  <c r="G837" i="9"/>
  <c r="L837" i="9" s="1"/>
  <c r="G838" i="9"/>
  <c r="L838" i="9" s="1"/>
  <c r="G839" i="9"/>
  <c r="L839" i="9" s="1"/>
  <c r="G840" i="9"/>
  <c r="G841" i="9"/>
  <c r="L841" i="9" s="1"/>
  <c r="G842" i="9"/>
  <c r="L842" i="9" s="1"/>
  <c r="G843" i="9"/>
  <c r="L843" i="9" s="1"/>
  <c r="G844" i="9"/>
  <c r="L844" i="9" s="1"/>
  <c r="G845" i="9"/>
  <c r="L845" i="9" s="1"/>
  <c r="G846" i="9"/>
  <c r="L846" i="9" s="1"/>
  <c r="G847" i="9"/>
  <c r="L847" i="9" s="1"/>
  <c r="G848" i="9"/>
  <c r="L848" i="9" s="1"/>
  <c r="G849" i="9"/>
  <c r="L849" i="9" s="1"/>
  <c r="G850" i="9"/>
  <c r="L850" i="9" s="1"/>
  <c r="G851" i="9"/>
  <c r="L851" i="9" s="1"/>
  <c r="G852" i="9"/>
  <c r="L852" i="9" s="1"/>
  <c r="G853" i="9"/>
  <c r="L853" i="9" s="1"/>
  <c r="G854" i="9"/>
  <c r="L854" i="9" s="1"/>
  <c r="G855" i="9"/>
  <c r="L855" i="9" s="1"/>
  <c r="G856" i="9"/>
  <c r="L856" i="9" s="1"/>
  <c r="G857" i="9"/>
  <c r="L857" i="9" s="1"/>
  <c r="G858" i="9"/>
  <c r="L858" i="9" s="1"/>
  <c r="G859" i="9"/>
  <c r="L859" i="9" s="1"/>
  <c r="G860" i="9"/>
  <c r="L860" i="9" s="1"/>
  <c r="G861" i="9"/>
  <c r="L861" i="9" s="1"/>
  <c r="G862" i="9"/>
  <c r="L862" i="9" s="1"/>
  <c r="G863" i="9"/>
  <c r="L863" i="9" s="1"/>
  <c r="G864" i="9"/>
  <c r="L864" i="9" s="1"/>
  <c r="G865" i="9"/>
  <c r="L865" i="9" s="1"/>
  <c r="G866" i="9"/>
  <c r="L866" i="9" s="1"/>
  <c r="G867" i="9"/>
  <c r="L867" i="9" s="1"/>
  <c r="G868" i="9"/>
  <c r="L868" i="9" s="1"/>
  <c r="G869" i="9"/>
  <c r="L869" i="9" s="1"/>
  <c r="G870" i="9"/>
  <c r="L870" i="9" s="1"/>
  <c r="G871" i="9"/>
  <c r="L871" i="9" s="1"/>
  <c r="G872" i="9"/>
  <c r="L872" i="9" s="1"/>
  <c r="G873" i="9"/>
  <c r="L873" i="9" s="1"/>
  <c r="G874" i="9"/>
  <c r="L874" i="9" s="1"/>
  <c r="G875" i="9"/>
  <c r="L875" i="9" s="1"/>
  <c r="G876" i="9"/>
  <c r="L876" i="9" s="1"/>
  <c r="G877" i="9"/>
  <c r="L877" i="9" s="1"/>
  <c r="G878" i="9"/>
  <c r="L878" i="9" s="1"/>
  <c r="G879" i="9"/>
  <c r="L879" i="9" s="1"/>
  <c r="G880" i="9"/>
  <c r="L880" i="9" s="1"/>
  <c r="G881" i="9"/>
  <c r="L881" i="9" s="1"/>
  <c r="G882" i="9"/>
  <c r="L882" i="9" s="1"/>
  <c r="G883" i="9"/>
  <c r="L883" i="9" s="1"/>
  <c r="G884" i="9"/>
  <c r="L884" i="9" s="1"/>
  <c r="G885" i="9"/>
  <c r="L885" i="9" s="1"/>
  <c r="G886" i="9"/>
  <c r="L886" i="9" s="1"/>
  <c r="G887" i="9"/>
  <c r="L887" i="9" s="1"/>
  <c r="G888" i="9"/>
  <c r="L888" i="9" s="1"/>
  <c r="G889" i="9"/>
  <c r="L889" i="9" s="1"/>
  <c r="G890" i="9"/>
  <c r="L890" i="9" s="1"/>
  <c r="G891" i="9"/>
  <c r="L891" i="9" s="1"/>
  <c r="G892" i="9"/>
  <c r="L892" i="9" s="1"/>
  <c r="G893" i="9"/>
  <c r="L893" i="9" s="1"/>
  <c r="G894" i="9"/>
  <c r="L894" i="9" s="1"/>
  <c r="G895" i="9"/>
  <c r="L895" i="9" s="1"/>
  <c r="G896" i="9"/>
  <c r="L896" i="9" s="1"/>
  <c r="G897" i="9"/>
  <c r="L897" i="9" s="1"/>
  <c r="G898" i="9"/>
  <c r="L898" i="9" s="1"/>
  <c r="G899" i="9"/>
  <c r="L899" i="9" s="1"/>
  <c r="G900" i="9"/>
  <c r="L900" i="9" s="1"/>
  <c r="G901" i="9"/>
  <c r="L901" i="9" s="1"/>
  <c r="G902" i="9"/>
  <c r="L902" i="9" s="1"/>
  <c r="G903" i="9"/>
  <c r="L903" i="9" s="1"/>
  <c r="G904" i="9"/>
  <c r="L904" i="9" s="1"/>
  <c r="G905" i="9"/>
  <c r="L905" i="9" s="1"/>
  <c r="G906" i="9"/>
  <c r="L906" i="9" s="1"/>
  <c r="G907" i="9"/>
  <c r="L907" i="9" s="1"/>
  <c r="G908" i="9"/>
  <c r="L908" i="9" s="1"/>
  <c r="G909" i="9"/>
  <c r="L909" i="9" s="1"/>
  <c r="G910" i="9"/>
  <c r="L910" i="9" s="1"/>
  <c r="G911" i="9"/>
  <c r="L911" i="9" s="1"/>
  <c r="G912" i="9"/>
  <c r="L912" i="9" s="1"/>
  <c r="G913" i="9"/>
  <c r="L913" i="9" s="1"/>
  <c r="G914" i="9"/>
  <c r="L914" i="9" s="1"/>
  <c r="G915" i="9"/>
  <c r="L915" i="9" s="1"/>
  <c r="G916" i="9"/>
  <c r="L916" i="9" s="1"/>
  <c r="G917" i="9"/>
  <c r="L917" i="9" s="1"/>
  <c r="G918" i="9"/>
  <c r="L918" i="9" s="1"/>
  <c r="G919" i="9"/>
  <c r="L919" i="9" s="1"/>
  <c r="G920" i="9"/>
  <c r="L920" i="9" s="1"/>
  <c r="G921" i="9"/>
  <c r="L921" i="9" s="1"/>
  <c r="G922" i="9"/>
  <c r="L922" i="9" s="1"/>
  <c r="G923" i="9"/>
  <c r="L923" i="9" s="1"/>
  <c r="G924" i="9"/>
  <c r="L924" i="9" s="1"/>
  <c r="G925" i="9"/>
  <c r="L925" i="9" s="1"/>
  <c r="G926" i="9"/>
  <c r="L926" i="9" s="1"/>
  <c r="G927" i="9"/>
  <c r="L927" i="9" s="1"/>
  <c r="G928" i="9"/>
  <c r="L928" i="9" s="1"/>
  <c r="G929" i="9"/>
  <c r="L929" i="9" s="1"/>
  <c r="G930" i="9"/>
  <c r="L930" i="9" s="1"/>
  <c r="G931" i="9"/>
  <c r="L931" i="9" s="1"/>
  <c r="G932" i="9"/>
  <c r="L932" i="9" s="1"/>
  <c r="G933" i="9"/>
  <c r="L933" i="9" s="1"/>
  <c r="G934" i="9"/>
  <c r="L934" i="9" s="1"/>
  <c r="G935" i="9"/>
  <c r="L935" i="9" s="1"/>
  <c r="G936" i="9"/>
  <c r="L936" i="9" s="1"/>
  <c r="G937" i="9"/>
  <c r="L937" i="9" s="1"/>
  <c r="G938" i="9"/>
  <c r="L938" i="9" s="1"/>
  <c r="G939" i="9"/>
  <c r="L939" i="9" s="1"/>
  <c r="G940" i="9"/>
  <c r="L940" i="9" s="1"/>
  <c r="G941" i="9"/>
  <c r="L941" i="9" s="1"/>
  <c r="G942" i="9"/>
  <c r="L942" i="9" s="1"/>
  <c r="G943" i="9"/>
  <c r="L943" i="9" s="1"/>
  <c r="G944" i="9"/>
  <c r="L944" i="9" s="1"/>
  <c r="G945" i="9"/>
  <c r="L945" i="9" s="1"/>
  <c r="G946" i="9"/>
  <c r="L946" i="9" s="1"/>
  <c r="G947" i="9"/>
  <c r="L947" i="9" s="1"/>
  <c r="G948" i="9"/>
  <c r="L948" i="9" s="1"/>
  <c r="G949" i="9"/>
  <c r="L949" i="9" s="1"/>
  <c r="G950" i="9"/>
  <c r="L950" i="9" s="1"/>
  <c r="G951" i="9"/>
  <c r="L951" i="9" s="1"/>
  <c r="G952" i="9"/>
  <c r="L952" i="9" s="1"/>
  <c r="G953" i="9"/>
  <c r="L953" i="9" s="1"/>
  <c r="G954" i="9"/>
  <c r="L954" i="9" s="1"/>
  <c r="G955" i="9"/>
  <c r="L955" i="9" s="1"/>
  <c r="G956" i="9"/>
  <c r="L956" i="9" s="1"/>
  <c r="G957" i="9"/>
  <c r="L957" i="9" s="1"/>
  <c r="G958" i="9"/>
  <c r="L958" i="9" s="1"/>
  <c r="G959" i="9"/>
  <c r="L959" i="9" s="1"/>
  <c r="G960" i="9"/>
  <c r="L960" i="9" s="1"/>
  <c r="G961" i="9"/>
  <c r="L961" i="9" s="1"/>
  <c r="G962" i="9"/>
  <c r="L962" i="9" s="1"/>
  <c r="G963" i="9"/>
  <c r="L963" i="9" s="1"/>
  <c r="G964" i="9"/>
  <c r="L964" i="9" s="1"/>
  <c r="G965" i="9"/>
  <c r="L965" i="9" s="1"/>
  <c r="G966" i="9"/>
  <c r="L966" i="9" s="1"/>
  <c r="G967" i="9"/>
  <c r="L967" i="9" s="1"/>
  <c r="G968" i="9"/>
  <c r="L968" i="9" s="1"/>
  <c r="G969" i="9"/>
  <c r="L969" i="9" s="1"/>
  <c r="G970" i="9"/>
  <c r="L970" i="9" s="1"/>
  <c r="G971" i="9"/>
  <c r="L971" i="9" s="1"/>
  <c r="G972" i="9"/>
  <c r="L972" i="9" s="1"/>
  <c r="G973" i="9"/>
  <c r="L973" i="9" s="1"/>
  <c r="G974" i="9"/>
  <c r="L974" i="9" s="1"/>
  <c r="G975" i="9"/>
  <c r="L975" i="9" s="1"/>
  <c r="G976" i="9"/>
  <c r="L976" i="9" s="1"/>
  <c r="G977" i="9"/>
  <c r="L977" i="9" s="1"/>
  <c r="G978" i="9"/>
  <c r="L978" i="9" s="1"/>
  <c r="G979" i="9"/>
  <c r="L979" i="9" s="1"/>
  <c r="G980" i="9"/>
  <c r="L980" i="9" s="1"/>
  <c r="G981" i="9"/>
  <c r="L981" i="9" s="1"/>
  <c r="G982" i="9"/>
  <c r="L982" i="9" s="1"/>
  <c r="G983" i="9"/>
  <c r="L983" i="9" s="1"/>
  <c r="G984" i="9"/>
  <c r="L984" i="9" s="1"/>
  <c r="G985" i="9"/>
  <c r="L985" i="9" s="1"/>
  <c r="G986" i="9"/>
  <c r="L986" i="9" s="1"/>
  <c r="G987" i="9"/>
  <c r="L987" i="9" s="1"/>
  <c r="G988" i="9"/>
  <c r="L988" i="9" s="1"/>
  <c r="G989" i="9"/>
  <c r="L989" i="9" s="1"/>
  <c r="G990" i="9"/>
  <c r="L990" i="9" s="1"/>
  <c r="G991" i="9"/>
  <c r="L991" i="9" s="1"/>
  <c r="G992" i="9"/>
  <c r="L992" i="9" s="1"/>
  <c r="G993" i="9"/>
  <c r="L993" i="9" s="1"/>
  <c r="G994" i="9"/>
  <c r="L994" i="9" s="1"/>
  <c r="G995" i="9"/>
  <c r="L995" i="9" s="1"/>
  <c r="G996" i="9"/>
  <c r="L996" i="9" s="1"/>
  <c r="G997" i="9"/>
  <c r="L997" i="9" s="1"/>
  <c r="G998" i="9"/>
  <c r="L998" i="9" s="1"/>
  <c r="G999" i="9"/>
  <c r="L999" i="9" s="1"/>
  <c r="G1000" i="9"/>
  <c r="L1000" i="9" s="1"/>
  <c r="G1001" i="9"/>
  <c r="L1001" i="9" s="1"/>
  <c r="G1002" i="9"/>
  <c r="L1002" i="9" s="1"/>
  <c r="G1003" i="9"/>
  <c r="L1003" i="9" s="1"/>
  <c r="G1004" i="9"/>
  <c r="L1004" i="9" s="1"/>
  <c r="G1005" i="9"/>
  <c r="L1005" i="9" s="1"/>
  <c r="G1006" i="9"/>
  <c r="L1006" i="9" s="1"/>
  <c r="G1007" i="9"/>
  <c r="L1007" i="9" s="1"/>
  <c r="G1008" i="9"/>
  <c r="L1008" i="9" s="1"/>
  <c r="G1009" i="9"/>
  <c r="L1009" i="9" s="1"/>
  <c r="G1010" i="9"/>
  <c r="L1010" i="9" s="1"/>
  <c r="G1011" i="9"/>
  <c r="L1011" i="9" s="1"/>
  <c r="G1012" i="9"/>
  <c r="L1012" i="9" s="1"/>
  <c r="G1013" i="9"/>
  <c r="L1013" i="9" s="1"/>
  <c r="G1014" i="9"/>
  <c r="L1014" i="9" s="1"/>
  <c r="G1015" i="9"/>
  <c r="L1015" i="9" s="1"/>
  <c r="G1016" i="9"/>
  <c r="L1016" i="9" s="1"/>
  <c r="G1017" i="9"/>
  <c r="L1017" i="9" s="1"/>
  <c r="G1018" i="9"/>
  <c r="L1018" i="9" s="1"/>
  <c r="G1019" i="9"/>
  <c r="L1019" i="9" s="1"/>
  <c r="G1020" i="9"/>
  <c r="L1020" i="9" s="1"/>
  <c r="G1021" i="9"/>
  <c r="L1021" i="9" s="1"/>
  <c r="G1022" i="9"/>
  <c r="L1022" i="9" s="1"/>
  <c r="G1023" i="9"/>
  <c r="L1023" i="9" s="1"/>
  <c r="G1024" i="9"/>
  <c r="L1024" i="9" s="1"/>
  <c r="G1025" i="9"/>
  <c r="L1025" i="9" s="1"/>
  <c r="G1026" i="9"/>
  <c r="L1026" i="9" s="1"/>
  <c r="G1027" i="9"/>
  <c r="L1027" i="9" s="1"/>
  <c r="G1028" i="9"/>
  <c r="L1028" i="9" s="1"/>
  <c r="G1029" i="9"/>
  <c r="L1029" i="9" s="1"/>
  <c r="G1030" i="9"/>
  <c r="L1030" i="9" s="1"/>
  <c r="G1031" i="9"/>
  <c r="L1031" i="9" s="1"/>
  <c r="G1032" i="9"/>
  <c r="L1032" i="9" s="1"/>
  <c r="G1033" i="9"/>
  <c r="L1033" i="9" s="1"/>
  <c r="G1034" i="9"/>
  <c r="L1034" i="9" s="1"/>
  <c r="G1035" i="9"/>
  <c r="L1035" i="9" s="1"/>
  <c r="G1036" i="9"/>
  <c r="L1036" i="9" s="1"/>
  <c r="G1037" i="9"/>
  <c r="L1037" i="9" s="1"/>
  <c r="G1038" i="9"/>
  <c r="L1038" i="9" s="1"/>
  <c r="G1039" i="9"/>
  <c r="L1039" i="9" s="1"/>
  <c r="G1040" i="9"/>
  <c r="L1040" i="9" s="1"/>
  <c r="G1041" i="9"/>
  <c r="L1041" i="9" s="1"/>
  <c r="G1042" i="9"/>
  <c r="L1042" i="9" s="1"/>
  <c r="G1043" i="9"/>
  <c r="L1043" i="9" s="1"/>
  <c r="G1044" i="9"/>
  <c r="L1044" i="9" s="1"/>
  <c r="G1045" i="9"/>
  <c r="L1045" i="9" s="1"/>
  <c r="G1046" i="9"/>
  <c r="L1046" i="9" s="1"/>
  <c r="G1047" i="9"/>
  <c r="L1047" i="9" s="1"/>
  <c r="G1048" i="9"/>
  <c r="L1048" i="9" s="1"/>
  <c r="G1049" i="9"/>
  <c r="L1049" i="9" s="1"/>
  <c r="G1050" i="9"/>
  <c r="L1050" i="9" s="1"/>
  <c r="G1051" i="9"/>
  <c r="L1051" i="9" s="1"/>
  <c r="G1052" i="9"/>
  <c r="L1052" i="9" s="1"/>
  <c r="G1053" i="9"/>
  <c r="L1053" i="9" s="1"/>
  <c r="G1054" i="9"/>
  <c r="L1054" i="9" s="1"/>
  <c r="G1055" i="9"/>
  <c r="L1055" i="9" s="1"/>
  <c r="G1056" i="9"/>
  <c r="L1056" i="9" s="1"/>
  <c r="G1057" i="9"/>
  <c r="L1057" i="9" s="1"/>
  <c r="G1058" i="9"/>
  <c r="L1058" i="9" s="1"/>
  <c r="G1059" i="9"/>
  <c r="L1059" i="9" s="1"/>
  <c r="G1060" i="9"/>
  <c r="L1060" i="9" s="1"/>
  <c r="G1061" i="9"/>
  <c r="L1061" i="9" s="1"/>
  <c r="G1062" i="9"/>
  <c r="L1062" i="9" s="1"/>
  <c r="G1063" i="9"/>
  <c r="L1063" i="9" s="1"/>
  <c r="G1064" i="9"/>
  <c r="L1064" i="9" s="1"/>
  <c r="G1065" i="9"/>
  <c r="L1065" i="9" s="1"/>
  <c r="G1066" i="9"/>
  <c r="L1066" i="9" s="1"/>
  <c r="G1067" i="9"/>
  <c r="L1067" i="9" s="1"/>
  <c r="G1068" i="9"/>
  <c r="L1068" i="9" s="1"/>
  <c r="G1069" i="9"/>
  <c r="L1069" i="9" s="1"/>
  <c r="G1070" i="9"/>
  <c r="L1070" i="9" s="1"/>
  <c r="G1071" i="9"/>
  <c r="L1071" i="9" s="1"/>
  <c r="G1072" i="9"/>
  <c r="L1072" i="9" s="1"/>
  <c r="G1073" i="9"/>
  <c r="L1073" i="9" s="1"/>
  <c r="G1074" i="9"/>
  <c r="L1074" i="9" s="1"/>
  <c r="G1075" i="9"/>
  <c r="L1075" i="9" s="1"/>
  <c r="G1076" i="9"/>
  <c r="L1076" i="9" s="1"/>
  <c r="G1077" i="9"/>
  <c r="L1077" i="9" s="1"/>
  <c r="G1078" i="9"/>
  <c r="L1078" i="9" s="1"/>
  <c r="G1079" i="9"/>
  <c r="L1079" i="9" s="1"/>
  <c r="G1080" i="9"/>
  <c r="L1080" i="9" s="1"/>
  <c r="G1081" i="9"/>
  <c r="L1081" i="9" s="1"/>
  <c r="G1082" i="9"/>
  <c r="L1082" i="9" s="1"/>
  <c r="G1083" i="9"/>
  <c r="L1083" i="9" s="1"/>
  <c r="G1084" i="9"/>
  <c r="L1084" i="9" s="1"/>
  <c r="G1085" i="9"/>
  <c r="L1085" i="9" s="1"/>
  <c r="G1086" i="9"/>
  <c r="L1086" i="9" s="1"/>
  <c r="G1087" i="9"/>
  <c r="L1087" i="9" s="1"/>
  <c r="G1088" i="9"/>
  <c r="L1088" i="9" s="1"/>
  <c r="G1089" i="9"/>
  <c r="L1089" i="9" s="1"/>
  <c r="G1090" i="9"/>
  <c r="L1090" i="9" s="1"/>
  <c r="G1091" i="9"/>
  <c r="L1091" i="9" s="1"/>
  <c r="G1092" i="9"/>
  <c r="L1092" i="9" s="1"/>
  <c r="G1093" i="9"/>
  <c r="L1093" i="9" s="1"/>
  <c r="G1094" i="9"/>
  <c r="L1094" i="9" s="1"/>
  <c r="G1095" i="9"/>
  <c r="L1095" i="9" s="1"/>
  <c r="G1096" i="9"/>
  <c r="L1096" i="9" s="1"/>
  <c r="G1097" i="9"/>
  <c r="L1097" i="9" s="1"/>
  <c r="G1098" i="9"/>
  <c r="L1098" i="9" s="1"/>
  <c r="G1099" i="9"/>
  <c r="L1099" i="9" s="1"/>
  <c r="G1100" i="9"/>
  <c r="L1100" i="9" s="1"/>
  <c r="G1101" i="9"/>
  <c r="L1101" i="9" s="1"/>
  <c r="G1102" i="9"/>
  <c r="L1102" i="9" s="1"/>
  <c r="G1103" i="9"/>
  <c r="L1103" i="9" s="1"/>
  <c r="G1104" i="9"/>
  <c r="L1104" i="9" s="1"/>
  <c r="G1105" i="9"/>
  <c r="L1105" i="9" s="1"/>
  <c r="G1106" i="9"/>
  <c r="L1106" i="9" s="1"/>
  <c r="G1107" i="9"/>
  <c r="L1107" i="9" s="1"/>
  <c r="G1108" i="9"/>
  <c r="L1108" i="9" s="1"/>
  <c r="G1109" i="9"/>
  <c r="L1109" i="9" s="1"/>
  <c r="G1110" i="9"/>
  <c r="L1110" i="9" s="1"/>
  <c r="G1111" i="9"/>
  <c r="L1111" i="9" s="1"/>
  <c r="G1112" i="9"/>
  <c r="L1112" i="9" s="1"/>
  <c r="G1113" i="9"/>
  <c r="L1113" i="9" s="1"/>
  <c r="G1114" i="9"/>
  <c r="L1114" i="9" s="1"/>
  <c r="G1115" i="9"/>
  <c r="L1115" i="9" s="1"/>
  <c r="G1116" i="9"/>
  <c r="L1116" i="9" s="1"/>
  <c r="G1117" i="9"/>
  <c r="L1117" i="9" s="1"/>
  <c r="G1118" i="9"/>
  <c r="L1118" i="9" s="1"/>
  <c r="G1119" i="9"/>
  <c r="L1119" i="9" s="1"/>
  <c r="G1120" i="9"/>
  <c r="L1120" i="9" s="1"/>
  <c r="G1121" i="9"/>
  <c r="L1121" i="9" s="1"/>
  <c r="G1122" i="9"/>
  <c r="L1122" i="9" s="1"/>
  <c r="G1123" i="9"/>
  <c r="G1124" i="9"/>
  <c r="L1124" i="9" s="1"/>
  <c r="G1125" i="9"/>
  <c r="L1125" i="9" s="1"/>
  <c r="G1126" i="9"/>
  <c r="L1126" i="9" s="1"/>
  <c r="G1127" i="9"/>
  <c r="L1127" i="9" s="1"/>
  <c r="G1128" i="9"/>
  <c r="L1128" i="9" s="1"/>
  <c r="G1129" i="9"/>
  <c r="L1129" i="9" s="1"/>
  <c r="G1130" i="9"/>
  <c r="L1130" i="9" s="1"/>
  <c r="G1131" i="9"/>
  <c r="L1131" i="9" s="1"/>
  <c r="G1132" i="9"/>
  <c r="L1132" i="9" s="1"/>
  <c r="G1133" i="9"/>
  <c r="L1133" i="9" s="1"/>
  <c r="G1134" i="9"/>
  <c r="L1134" i="9" s="1"/>
  <c r="G1135" i="9"/>
  <c r="L1135" i="9" s="1"/>
  <c r="G1136" i="9"/>
  <c r="L1136" i="9" s="1"/>
  <c r="G1137" i="9"/>
  <c r="L1137" i="9" s="1"/>
  <c r="G1138" i="9"/>
  <c r="L1138" i="9" s="1"/>
  <c r="G1139" i="9"/>
  <c r="L1139" i="9" s="1"/>
  <c r="G1140" i="9"/>
  <c r="L1140" i="9" s="1"/>
  <c r="G1141" i="9"/>
  <c r="L1141" i="9" s="1"/>
  <c r="G1142" i="9"/>
  <c r="L1142" i="9" s="1"/>
  <c r="G1143" i="9"/>
  <c r="L1143" i="9" s="1"/>
  <c r="G1144" i="9"/>
  <c r="L1144" i="9" s="1"/>
  <c r="G1145" i="9"/>
  <c r="L1145" i="9" s="1"/>
  <c r="G1146" i="9"/>
  <c r="L1146" i="9" s="1"/>
  <c r="G1147" i="9"/>
  <c r="L1147" i="9" s="1"/>
  <c r="G1148" i="9"/>
  <c r="L1148" i="9" s="1"/>
  <c r="G1149" i="9"/>
  <c r="L1149" i="9" s="1"/>
  <c r="G1150" i="9"/>
  <c r="L1150" i="9" s="1"/>
  <c r="G1151" i="9"/>
  <c r="L1151" i="9" s="1"/>
  <c r="G1152" i="9"/>
  <c r="L1152" i="9" s="1"/>
  <c r="G1153" i="9"/>
  <c r="L1153" i="9" s="1"/>
  <c r="G1154" i="9"/>
  <c r="L1154" i="9" s="1"/>
  <c r="G1155" i="9"/>
  <c r="L1155" i="9" s="1"/>
  <c r="G1156" i="9"/>
  <c r="L1156" i="9" s="1"/>
  <c r="G1157" i="9"/>
  <c r="L1157" i="9" s="1"/>
  <c r="G1158" i="9"/>
  <c r="L1158" i="9" s="1"/>
  <c r="G1159" i="9"/>
  <c r="L1159" i="9" s="1"/>
  <c r="G1160" i="9"/>
  <c r="L1160" i="9" s="1"/>
  <c r="G1161" i="9"/>
  <c r="L1161" i="9" s="1"/>
  <c r="G1162" i="9"/>
  <c r="L1162" i="9" s="1"/>
  <c r="G1163" i="9"/>
  <c r="L1163" i="9" s="1"/>
  <c r="G1164" i="9"/>
  <c r="L1164" i="9" s="1"/>
  <c r="G1165" i="9"/>
  <c r="L1165" i="9" s="1"/>
  <c r="G1166" i="9"/>
  <c r="L1166" i="9" s="1"/>
  <c r="G1167" i="9"/>
  <c r="L1167" i="9" s="1"/>
  <c r="G1168" i="9"/>
  <c r="L1168" i="9" s="1"/>
  <c r="G1169" i="9"/>
  <c r="L1169" i="9" s="1"/>
  <c r="G1170" i="9"/>
  <c r="L1170" i="9" s="1"/>
  <c r="G1171" i="9"/>
  <c r="L1171" i="9" s="1"/>
  <c r="G1172" i="9"/>
  <c r="L1172" i="9" s="1"/>
  <c r="G1173" i="9"/>
  <c r="L1173" i="9" s="1"/>
  <c r="G1174" i="9"/>
  <c r="L1174" i="9" s="1"/>
  <c r="G1175" i="9"/>
  <c r="L1175" i="9" s="1"/>
  <c r="G1176" i="9"/>
  <c r="L1176" i="9" s="1"/>
  <c r="G1177" i="9"/>
  <c r="L1177" i="9" s="1"/>
  <c r="G1178" i="9"/>
  <c r="L1178" i="9" s="1"/>
  <c r="G1179" i="9"/>
  <c r="L1179" i="9" s="1"/>
  <c r="G1180" i="9"/>
  <c r="L1180" i="9" s="1"/>
  <c r="G1181" i="9"/>
  <c r="L1181" i="9" s="1"/>
  <c r="G1182" i="9"/>
  <c r="L1182" i="9" s="1"/>
  <c r="G1183" i="9"/>
  <c r="L1183" i="9" s="1"/>
  <c r="G1184" i="9"/>
  <c r="L1184" i="9" s="1"/>
  <c r="G1185" i="9"/>
  <c r="L1185" i="9" s="1"/>
  <c r="G1186" i="9"/>
  <c r="L1186" i="9" s="1"/>
  <c r="G1187" i="9"/>
  <c r="L1187" i="9" s="1"/>
  <c r="G1188" i="9"/>
  <c r="L1188" i="9" s="1"/>
  <c r="G1189" i="9"/>
  <c r="L1189" i="9" s="1"/>
  <c r="G1190" i="9"/>
  <c r="L1190" i="9" s="1"/>
  <c r="G1191" i="9"/>
  <c r="L1191" i="9" s="1"/>
  <c r="G1192" i="9"/>
  <c r="L1192" i="9" s="1"/>
  <c r="G1193" i="9"/>
  <c r="L1193" i="9" s="1"/>
  <c r="G1194" i="9"/>
  <c r="L1194" i="9" s="1"/>
  <c r="G1195" i="9"/>
  <c r="L1195" i="9" s="1"/>
  <c r="G1196" i="9"/>
  <c r="L1196" i="9" s="1"/>
  <c r="G1197" i="9"/>
  <c r="L1197" i="9" s="1"/>
  <c r="G1198" i="9"/>
  <c r="L1198" i="9" s="1"/>
  <c r="G1199" i="9"/>
  <c r="L1199" i="9" s="1"/>
  <c r="G1200" i="9"/>
  <c r="L1200" i="9" s="1"/>
  <c r="G1201" i="9"/>
  <c r="L1201" i="9" s="1"/>
  <c r="G1202" i="9"/>
  <c r="L1202" i="9" s="1"/>
  <c r="G1203" i="9"/>
  <c r="L1203" i="9" s="1"/>
  <c r="G1204" i="9"/>
  <c r="L1204" i="9" s="1"/>
  <c r="G1205" i="9"/>
  <c r="L1205" i="9" s="1"/>
  <c r="G1206" i="9"/>
  <c r="L1206" i="9" s="1"/>
  <c r="G1207" i="9"/>
  <c r="L1207" i="9" s="1"/>
  <c r="G1208" i="9"/>
  <c r="L1208" i="9" s="1"/>
  <c r="G1209" i="9"/>
  <c r="L1209" i="9" s="1"/>
  <c r="G1210" i="9"/>
  <c r="L1210" i="9" s="1"/>
  <c r="G1211" i="9"/>
  <c r="L1211" i="9" s="1"/>
  <c r="G1212" i="9"/>
  <c r="L1212" i="9" s="1"/>
  <c r="G1213" i="9"/>
  <c r="L1213" i="9" s="1"/>
  <c r="G1214" i="9"/>
  <c r="L1214" i="9" s="1"/>
  <c r="G1215" i="9"/>
  <c r="L1215" i="9" s="1"/>
  <c r="G1216" i="9"/>
  <c r="L1216" i="9" s="1"/>
  <c r="G1217" i="9"/>
  <c r="L1217" i="9" s="1"/>
  <c r="G1218" i="9"/>
  <c r="L1218" i="9" s="1"/>
  <c r="G1219" i="9"/>
  <c r="L1219" i="9" s="1"/>
  <c r="G1220" i="9"/>
  <c r="L1220" i="9" s="1"/>
  <c r="G1221" i="9"/>
  <c r="L1221" i="9" s="1"/>
  <c r="G1222" i="9"/>
  <c r="L1222" i="9" s="1"/>
  <c r="G1223" i="9"/>
  <c r="L1223" i="9" s="1"/>
  <c r="G1224" i="9"/>
  <c r="L1224" i="9" s="1"/>
  <c r="G1225" i="9"/>
  <c r="L1225" i="9" s="1"/>
  <c r="G1226" i="9"/>
  <c r="G1227" i="9"/>
  <c r="L1227" i="9" s="1"/>
  <c r="G1228" i="9"/>
  <c r="L1228" i="9" s="1"/>
  <c r="G1229" i="9"/>
  <c r="L1229" i="9" s="1"/>
  <c r="G1230" i="9"/>
  <c r="L1230" i="9" s="1"/>
  <c r="G1231" i="9"/>
  <c r="L1231" i="9" s="1"/>
  <c r="G1232" i="9"/>
  <c r="L1232" i="9" s="1"/>
  <c r="G1233" i="9"/>
  <c r="L1233" i="9" s="1"/>
  <c r="G1234" i="9"/>
  <c r="L1234" i="9" s="1"/>
  <c r="G1235" i="9"/>
  <c r="L1235" i="9" s="1"/>
  <c r="G1236" i="9"/>
  <c r="L1236" i="9" s="1"/>
  <c r="G1237" i="9"/>
  <c r="L1237" i="9" s="1"/>
  <c r="G1238" i="9"/>
  <c r="L1238" i="9" s="1"/>
  <c r="G1239" i="9"/>
  <c r="L1239" i="9" s="1"/>
  <c r="G1240" i="9"/>
  <c r="L1240" i="9" s="1"/>
  <c r="G1241" i="9"/>
  <c r="L1241" i="9" s="1"/>
  <c r="G1242" i="9"/>
  <c r="L1242" i="9" s="1"/>
  <c r="G1243" i="9"/>
  <c r="L1243" i="9" s="1"/>
  <c r="G1244" i="9"/>
  <c r="L1244" i="9" s="1"/>
  <c r="G1245" i="9"/>
  <c r="L1245" i="9" s="1"/>
  <c r="G1246" i="9"/>
  <c r="L1246" i="9" s="1"/>
  <c r="G1247" i="9"/>
  <c r="L1247" i="9" s="1"/>
  <c r="G1248" i="9"/>
  <c r="L1248" i="9" s="1"/>
  <c r="G1249" i="9"/>
  <c r="L1249" i="9" s="1"/>
  <c r="G1250" i="9"/>
  <c r="L1250" i="9" s="1"/>
  <c r="G1251" i="9"/>
  <c r="L1251" i="9" s="1"/>
  <c r="G1252" i="9"/>
  <c r="L1252" i="9" s="1"/>
  <c r="G1253" i="9"/>
  <c r="L1253" i="9" s="1"/>
  <c r="G1254" i="9"/>
  <c r="L1254" i="9" s="1"/>
  <c r="G1255" i="9"/>
  <c r="L1255" i="9" s="1"/>
  <c r="G1256" i="9"/>
  <c r="L1256" i="9" s="1"/>
  <c r="G1257" i="9"/>
  <c r="L1257" i="9" s="1"/>
  <c r="G1258" i="9"/>
  <c r="L1258" i="9" s="1"/>
  <c r="G1259" i="9"/>
  <c r="L1259" i="9" s="1"/>
  <c r="G1260" i="9"/>
  <c r="L1260" i="9" s="1"/>
  <c r="G1261" i="9"/>
  <c r="L1261" i="9" s="1"/>
  <c r="G1262" i="9"/>
  <c r="L1262" i="9" s="1"/>
  <c r="G1263" i="9"/>
  <c r="L1263" i="9" s="1"/>
  <c r="G1264" i="9"/>
  <c r="L1264" i="9" s="1"/>
  <c r="G1265" i="9"/>
  <c r="L1265" i="9" s="1"/>
  <c r="G1266" i="9"/>
  <c r="L1266" i="9" s="1"/>
  <c r="G1267" i="9"/>
  <c r="L1267" i="9" s="1"/>
  <c r="G1268" i="9"/>
  <c r="L1268" i="9" s="1"/>
  <c r="G1269" i="9"/>
  <c r="L1269" i="9" s="1"/>
  <c r="G1270" i="9"/>
  <c r="L1270" i="9" s="1"/>
  <c r="G1271" i="9"/>
  <c r="L1271" i="9" s="1"/>
  <c r="G1272" i="9"/>
  <c r="L1272" i="9" s="1"/>
  <c r="G1273" i="9"/>
  <c r="L1273" i="9" s="1"/>
  <c r="G1274" i="9"/>
  <c r="L1274" i="9" s="1"/>
  <c r="G1275" i="9"/>
  <c r="L1275" i="9" s="1"/>
  <c r="G1276" i="9"/>
  <c r="L1276" i="9" s="1"/>
  <c r="G1277" i="9"/>
  <c r="L1277" i="9" s="1"/>
  <c r="G1278" i="9"/>
  <c r="L1278" i="9" s="1"/>
  <c r="G1279" i="9"/>
  <c r="L1279" i="9" s="1"/>
  <c r="G1280" i="9"/>
  <c r="L1280" i="9" s="1"/>
  <c r="G1281" i="9"/>
  <c r="L1281" i="9" s="1"/>
  <c r="G1282" i="9"/>
  <c r="L1282" i="9" s="1"/>
  <c r="G1283" i="9"/>
  <c r="L1283" i="9" s="1"/>
  <c r="G1284" i="9"/>
  <c r="L1284" i="9" s="1"/>
  <c r="G1285" i="9"/>
  <c r="L1285" i="9" s="1"/>
  <c r="G1286" i="9"/>
  <c r="L1286" i="9" s="1"/>
  <c r="G1287" i="9"/>
  <c r="L1287" i="9" s="1"/>
  <c r="G1288" i="9"/>
  <c r="L1288" i="9" s="1"/>
  <c r="G1289" i="9"/>
  <c r="L1289" i="9" s="1"/>
  <c r="G1290" i="9"/>
  <c r="L1290" i="9" s="1"/>
  <c r="G1291" i="9"/>
  <c r="L1291" i="9" s="1"/>
  <c r="G1292" i="9"/>
  <c r="L1292" i="9" s="1"/>
  <c r="G1293" i="9"/>
  <c r="L1293" i="9" s="1"/>
  <c r="G1294" i="9"/>
  <c r="L1294" i="9" s="1"/>
  <c r="G1295" i="9"/>
  <c r="L1295" i="9" s="1"/>
  <c r="G1296" i="9"/>
  <c r="L1296" i="9" s="1"/>
  <c r="G1297" i="9"/>
  <c r="L1297" i="9" s="1"/>
  <c r="G1298" i="9"/>
  <c r="L1298" i="9" s="1"/>
  <c r="G1299" i="9"/>
  <c r="L1299" i="9" s="1"/>
  <c r="G1300" i="9"/>
  <c r="L1300" i="9" s="1"/>
  <c r="G1301" i="9"/>
  <c r="L1301" i="9" s="1"/>
  <c r="G1302" i="9"/>
  <c r="L1302" i="9" s="1"/>
  <c r="G1303" i="9"/>
  <c r="L1303" i="9" s="1"/>
  <c r="G1304" i="9"/>
  <c r="L1304" i="9" s="1"/>
  <c r="G1305" i="9"/>
  <c r="L1305" i="9" s="1"/>
  <c r="G1306" i="9"/>
  <c r="L1306" i="9" s="1"/>
  <c r="G1307" i="9"/>
  <c r="L1307" i="9" s="1"/>
  <c r="G1308" i="9"/>
  <c r="L1308" i="9" s="1"/>
  <c r="G1309" i="9"/>
  <c r="L1309" i="9" s="1"/>
  <c r="G1310" i="9"/>
  <c r="L1310" i="9" s="1"/>
  <c r="G1311" i="9"/>
  <c r="L1311" i="9" s="1"/>
  <c r="G1312" i="9"/>
  <c r="L1312" i="9" s="1"/>
  <c r="G1313" i="9"/>
  <c r="L1313" i="9" s="1"/>
  <c r="G1314" i="9"/>
  <c r="L1314" i="9" s="1"/>
  <c r="G1315" i="9"/>
  <c r="L1315" i="9" s="1"/>
  <c r="G1316" i="9"/>
  <c r="L1316" i="9" s="1"/>
  <c r="G1317" i="9"/>
  <c r="L1317" i="9" s="1"/>
  <c r="G1318" i="9"/>
  <c r="L1318" i="9" s="1"/>
  <c r="G1319" i="9"/>
  <c r="L1319" i="9" s="1"/>
  <c r="G1320" i="9"/>
  <c r="L1320" i="9" s="1"/>
  <c r="G1321" i="9"/>
  <c r="G1322" i="9"/>
  <c r="L1322" i="9" s="1"/>
  <c r="G1323" i="9"/>
  <c r="L1323" i="9" s="1"/>
  <c r="G1324" i="9"/>
  <c r="L1324" i="9" s="1"/>
  <c r="G1325" i="9"/>
  <c r="L1325" i="9" s="1"/>
  <c r="G1326" i="9"/>
  <c r="L1326" i="9" s="1"/>
  <c r="G1327" i="9"/>
  <c r="L1327" i="9" s="1"/>
  <c r="G1328" i="9"/>
  <c r="L1328" i="9" s="1"/>
  <c r="G1329" i="9"/>
  <c r="L1329" i="9" s="1"/>
  <c r="G1330" i="9"/>
  <c r="L1330" i="9" s="1"/>
  <c r="G1331" i="9"/>
  <c r="L1331" i="9" s="1"/>
  <c r="G1332" i="9"/>
  <c r="L1332" i="9" s="1"/>
  <c r="G1333" i="9"/>
  <c r="L1333" i="9" s="1"/>
  <c r="G1334" i="9"/>
  <c r="L1334" i="9" s="1"/>
  <c r="G1335" i="9"/>
  <c r="L1335" i="9" s="1"/>
  <c r="G1336" i="9"/>
  <c r="L1336" i="9" s="1"/>
  <c r="G1337" i="9"/>
  <c r="L1337" i="9" s="1"/>
  <c r="G1338" i="9"/>
  <c r="L1338" i="9" s="1"/>
  <c r="G1339" i="9"/>
  <c r="L1339" i="9" s="1"/>
  <c r="G1340" i="9"/>
  <c r="L1340" i="9" s="1"/>
  <c r="G1341" i="9"/>
  <c r="L1341" i="9" s="1"/>
  <c r="G1342" i="9"/>
  <c r="L1342" i="9" s="1"/>
  <c r="G1343" i="9"/>
  <c r="L1343" i="9" s="1"/>
  <c r="G1344" i="9"/>
  <c r="L1344" i="9" s="1"/>
  <c r="G1345" i="9"/>
  <c r="L1345" i="9" s="1"/>
  <c r="G1346" i="9"/>
  <c r="L1346" i="9" s="1"/>
  <c r="G1347" i="9"/>
  <c r="L1347" i="9" s="1"/>
  <c r="G1348" i="9"/>
  <c r="L1348" i="9" s="1"/>
  <c r="G1349" i="9"/>
  <c r="L1349" i="9" s="1"/>
  <c r="G1350" i="9"/>
  <c r="L1350" i="9" s="1"/>
  <c r="G1351" i="9"/>
  <c r="L1351" i="9" s="1"/>
  <c r="G1352" i="9"/>
  <c r="L1352" i="9" s="1"/>
  <c r="G1353" i="9"/>
  <c r="L1353" i="9" s="1"/>
  <c r="G1354" i="9"/>
  <c r="L1354" i="9" s="1"/>
  <c r="G1355" i="9"/>
  <c r="L1355" i="9" s="1"/>
  <c r="G1356" i="9"/>
  <c r="L1356" i="9" s="1"/>
  <c r="G1357" i="9"/>
  <c r="L1357" i="9" s="1"/>
  <c r="G1358" i="9"/>
  <c r="L1358" i="9" s="1"/>
  <c r="G1359" i="9"/>
  <c r="L1359" i="9" s="1"/>
  <c r="G1360" i="9"/>
  <c r="L1360" i="9" s="1"/>
  <c r="G1361" i="9"/>
  <c r="L1361" i="9" s="1"/>
  <c r="G1362" i="9"/>
  <c r="L1362" i="9" s="1"/>
  <c r="G1363" i="9"/>
  <c r="L1363" i="9" s="1"/>
  <c r="G1364" i="9"/>
  <c r="L1364" i="9" s="1"/>
  <c r="G1365" i="9"/>
  <c r="L1365" i="9" s="1"/>
  <c r="G1366" i="9"/>
  <c r="L1366" i="9" s="1"/>
  <c r="G1367" i="9"/>
  <c r="L1367" i="9" s="1"/>
  <c r="G1368" i="9"/>
  <c r="L1368" i="9" s="1"/>
  <c r="G1369" i="9"/>
  <c r="L1369" i="9" s="1"/>
  <c r="G1370" i="9"/>
  <c r="L1370" i="9" s="1"/>
  <c r="G1371" i="9"/>
  <c r="L1371" i="9" s="1"/>
  <c r="G1372" i="9"/>
  <c r="L1372" i="9" s="1"/>
  <c r="G1373" i="9"/>
  <c r="L1373" i="9" s="1"/>
  <c r="G1374" i="9"/>
  <c r="L1374" i="9" s="1"/>
  <c r="G1375" i="9"/>
  <c r="L1375" i="9" s="1"/>
  <c r="G1376" i="9"/>
  <c r="L1376" i="9" s="1"/>
  <c r="G1377" i="9"/>
  <c r="L1377" i="9" s="1"/>
  <c r="G1378" i="9"/>
  <c r="L1378" i="9" s="1"/>
  <c r="G1379" i="9"/>
  <c r="L1379" i="9" s="1"/>
  <c r="G1380" i="9"/>
  <c r="L1380" i="9" s="1"/>
  <c r="G1381" i="9"/>
  <c r="L1381" i="9" s="1"/>
  <c r="G1382" i="9"/>
  <c r="L1382" i="9" s="1"/>
  <c r="G1383" i="9"/>
  <c r="L1383" i="9" s="1"/>
  <c r="G1384" i="9"/>
  <c r="L1384" i="9" s="1"/>
  <c r="G1385" i="9"/>
  <c r="L1385" i="9" s="1"/>
  <c r="G1386" i="9"/>
  <c r="L1386" i="9" s="1"/>
  <c r="G1387" i="9"/>
  <c r="L1387" i="9" s="1"/>
  <c r="G1388" i="9"/>
  <c r="L1388" i="9" s="1"/>
  <c r="G1389" i="9"/>
  <c r="L1389" i="9" s="1"/>
  <c r="G1390" i="9"/>
  <c r="L1390" i="9" s="1"/>
  <c r="G1391" i="9"/>
  <c r="L1391" i="9" s="1"/>
  <c r="G1392" i="9"/>
  <c r="L1392" i="9" s="1"/>
  <c r="G1393" i="9"/>
  <c r="L1393" i="9" s="1"/>
  <c r="G1394" i="9"/>
  <c r="L1394" i="9" s="1"/>
  <c r="G1395" i="9"/>
  <c r="L1395" i="9" s="1"/>
  <c r="G1396" i="9"/>
  <c r="L1396" i="9" s="1"/>
  <c r="G1397" i="9"/>
  <c r="L1397" i="9" s="1"/>
  <c r="G1398" i="9"/>
  <c r="L1398" i="9" s="1"/>
  <c r="G1399" i="9"/>
  <c r="L1399" i="9" s="1"/>
  <c r="G1400" i="9"/>
  <c r="L1400" i="9" s="1"/>
  <c r="G1401" i="9"/>
  <c r="L1401" i="9" s="1"/>
  <c r="G1402" i="9"/>
  <c r="L1402" i="9" s="1"/>
  <c r="G1403" i="9"/>
  <c r="G1404" i="9"/>
  <c r="L1404" i="9" s="1"/>
  <c r="G1405" i="9"/>
  <c r="L1405" i="9" s="1"/>
  <c r="G1406" i="9"/>
  <c r="L1406" i="9" s="1"/>
  <c r="G1407" i="9"/>
  <c r="L1407" i="9" s="1"/>
  <c r="G1408" i="9"/>
  <c r="L1408" i="9" s="1"/>
  <c r="G1409" i="9"/>
  <c r="L1409" i="9" s="1"/>
  <c r="G1410" i="9"/>
  <c r="L1410" i="9" s="1"/>
  <c r="G1411" i="9"/>
  <c r="L1411" i="9" s="1"/>
  <c r="G1412" i="9"/>
  <c r="L1412" i="9" s="1"/>
  <c r="G1413" i="9"/>
  <c r="L1413" i="9" s="1"/>
  <c r="G1414" i="9"/>
  <c r="L1414" i="9" s="1"/>
  <c r="G1415" i="9"/>
  <c r="L1415" i="9" s="1"/>
  <c r="G1416" i="9"/>
  <c r="L1416" i="9" s="1"/>
  <c r="G1417" i="9"/>
  <c r="L1417" i="9" s="1"/>
  <c r="G1418" i="9"/>
  <c r="L1418" i="9" s="1"/>
  <c r="G1419" i="9"/>
  <c r="L1419" i="9" s="1"/>
  <c r="G1420" i="9"/>
  <c r="L1420" i="9" s="1"/>
  <c r="G1421" i="9"/>
  <c r="L1421" i="9" s="1"/>
  <c r="G1422" i="9"/>
  <c r="L1422" i="9" s="1"/>
  <c r="G1423" i="9"/>
  <c r="L1423" i="9" s="1"/>
  <c r="G1424" i="9"/>
  <c r="L1424" i="9" s="1"/>
  <c r="G1425" i="9"/>
  <c r="L1425" i="9" s="1"/>
  <c r="G1426" i="9"/>
  <c r="L1426" i="9" s="1"/>
  <c r="G1427" i="9"/>
  <c r="L1427" i="9" s="1"/>
  <c r="G1428" i="9"/>
  <c r="L1428" i="9" s="1"/>
  <c r="G1429" i="9"/>
  <c r="L1429" i="9" s="1"/>
  <c r="G1430" i="9"/>
  <c r="L1430" i="9" s="1"/>
  <c r="G1431" i="9"/>
  <c r="L1431" i="9" s="1"/>
  <c r="G1432" i="9"/>
  <c r="L1432" i="9" s="1"/>
  <c r="G1433" i="9"/>
  <c r="L1433" i="9" s="1"/>
  <c r="G1434" i="9"/>
  <c r="L1434" i="9" s="1"/>
  <c r="G1435" i="9"/>
  <c r="L1435" i="9" s="1"/>
  <c r="G1436" i="9"/>
  <c r="L1436" i="9" s="1"/>
  <c r="G1437" i="9"/>
  <c r="L1437" i="9" s="1"/>
  <c r="G1438" i="9"/>
  <c r="L1438" i="9" s="1"/>
  <c r="G1439" i="9"/>
  <c r="L1439" i="9" s="1"/>
  <c r="G1440" i="9"/>
  <c r="L1440" i="9" s="1"/>
  <c r="G1441" i="9"/>
  <c r="L1441" i="9" s="1"/>
  <c r="G1442" i="9"/>
  <c r="L1442" i="9" s="1"/>
  <c r="G1443" i="9"/>
  <c r="L1443" i="9" s="1"/>
  <c r="G1444" i="9"/>
  <c r="L1444" i="9" s="1"/>
  <c r="G1445" i="9"/>
  <c r="L1445" i="9" s="1"/>
  <c r="G1446" i="9"/>
  <c r="L1446" i="9" s="1"/>
  <c r="G1447" i="9"/>
  <c r="L1447" i="9" s="1"/>
  <c r="G1448" i="9"/>
  <c r="L1448" i="9" s="1"/>
  <c r="G1449" i="9"/>
  <c r="L1449" i="9" s="1"/>
  <c r="G1450" i="9"/>
  <c r="L1450" i="9" s="1"/>
  <c r="G1451" i="9"/>
  <c r="L1451" i="9" s="1"/>
  <c r="G1452" i="9"/>
  <c r="L1452" i="9" s="1"/>
  <c r="G1453" i="9"/>
  <c r="L1453" i="9" s="1"/>
  <c r="G1454" i="9"/>
  <c r="L1454" i="9" s="1"/>
  <c r="G1455" i="9"/>
  <c r="L1455" i="9" s="1"/>
  <c r="G1456" i="9"/>
  <c r="L1456" i="9" s="1"/>
  <c r="G1457" i="9"/>
  <c r="L1457" i="9" s="1"/>
  <c r="G1458" i="9"/>
  <c r="L1458" i="9" s="1"/>
  <c r="G1459" i="9"/>
  <c r="L1459" i="9" s="1"/>
  <c r="G1460" i="9"/>
  <c r="L1460" i="9" s="1"/>
  <c r="G1461" i="9"/>
  <c r="L1461" i="9" s="1"/>
  <c r="AA2" i="9" l="1"/>
  <c r="AA3" i="9"/>
  <c r="AA4" i="9"/>
  <c r="AA5" i="9"/>
  <c r="AA6" i="9"/>
  <c r="AA7" i="9"/>
  <c r="AA8" i="9"/>
  <c r="AA9" i="9"/>
  <c r="AA10" i="9"/>
  <c r="AA11" i="9"/>
  <c r="AA12" i="9"/>
  <c r="AA13" i="9"/>
  <c r="AA14" i="9"/>
  <c r="AA15" i="9"/>
  <c r="AA16" i="9"/>
  <c r="AA17" i="9"/>
  <c r="AA18" i="9"/>
  <c r="AA19" i="9"/>
  <c r="AA20" i="9"/>
  <c r="AA21" i="9"/>
  <c r="AA22" i="9"/>
  <c r="AA23" i="9"/>
  <c r="AA24" i="9"/>
  <c r="AA25" i="9"/>
  <c r="AA26" i="9"/>
  <c r="AA27" i="9"/>
  <c r="AA28" i="9"/>
  <c r="AA29" i="9"/>
  <c r="AA30" i="9"/>
  <c r="AA31" i="9"/>
  <c r="AA32" i="9"/>
  <c r="AA33" i="9"/>
  <c r="AA34" i="9"/>
  <c r="AA35" i="9"/>
  <c r="AA36" i="9"/>
  <c r="AA37" i="9"/>
  <c r="AA38" i="9"/>
  <c r="AA39" i="9"/>
  <c r="AA40" i="9"/>
  <c r="AA41" i="9"/>
  <c r="AA42" i="9"/>
  <c r="AA43" i="9"/>
  <c r="AA44" i="9"/>
  <c r="AA45" i="9"/>
  <c r="AA46" i="9"/>
  <c r="AA47" i="9"/>
  <c r="AA48" i="9"/>
  <c r="AA49" i="9"/>
  <c r="AA50" i="9"/>
  <c r="AA51" i="9"/>
  <c r="AA52" i="9"/>
  <c r="AA53" i="9"/>
  <c r="AA54" i="9"/>
  <c r="AA55" i="9"/>
  <c r="AA56" i="9"/>
  <c r="AA57" i="9"/>
  <c r="AA58" i="9"/>
  <c r="AA59" i="9"/>
  <c r="AA60" i="9"/>
  <c r="AA61" i="9"/>
  <c r="AA62" i="9"/>
  <c r="AA63" i="9"/>
  <c r="AA64" i="9"/>
  <c r="AA65" i="9"/>
  <c r="AA66" i="9"/>
  <c r="AA67" i="9"/>
  <c r="AA68" i="9"/>
  <c r="AA69" i="9"/>
  <c r="AA70" i="9"/>
  <c r="AA71" i="9"/>
  <c r="AA72" i="9"/>
  <c r="AA73" i="9"/>
  <c r="AA74" i="9"/>
  <c r="AA75" i="9"/>
  <c r="AA76" i="9"/>
  <c r="AA77" i="9"/>
  <c r="AA78" i="9"/>
  <c r="AA79" i="9"/>
  <c r="AA80" i="9"/>
  <c r="AA81" i="9"/>
  <c r="AA82" i="9"/>
  <c r="AA83" i="9"/>
  <c r="AA84" i="9"/>
  <c r="AA85" i="9"/>
  <c r="AA86" i="9"/>
  <c r="AA87" i="9"/>
  <c r="AA88" i="9"/>
  <c r="AA89" i="9"/>
  <c r="AA90" i="9"/>
  <c r="AA91" i="9"/>
  <c r="AA92" i="9"/>
  <c r="AA93" i="9"/>
  <c r="AA94" i="9"/>
  <c r="AA95" i="9"/>
  <c r="AA96" i="9"/>
  <c r="AA97" i="9"/>
  <c r="AA98" i="9"/>
  <c r="AA99" i="9"/>
  <c r="AA100" i="9"/>
  <c r="AA101" i="9"/>
  <c r="AA102" i="9"/>
  <c r="AA103" i="9"/>
  <c r="AA104" i="9"/>
  <c r="AA105" i="9"/>
  <c r="AA106" i="9"/>
  <c r="AA107" i="9"/>
  <c r="AA108" i="9"/>
  <c r="AA109" i="9"/>
  <c r="AA110" i="9"/>
  <c r="AA111" i="9"/>
  <c r="AA112" i="9"/>
  <c r="AA113" i="9"/>
  <c r="AA114" i="9"/>
  <c r="AA115" i="9"/>
  <c r="AA116" i="9"/>
  <c r="AA117" i="9"/>
  <c r="AA118" i="9"/>
  <c r="AA119" i="9"/>
  <c r="AA120" i="9"/>
  <c r="AA121" i="9"/>
  <c r="AA122" i="9"/>
  <c r="AA123" i="9"/>
  <c r="AA124" i="9"/>
  <c r="AA125" i="9"/>
  <c r="AA126" i="9"/>
  <c r="AA127" i="9"/>
  <c r="AA128" i="9"/>
  <c r="AA129" i="9"/>
  <c r="AA130" i="9"/>
  <c r="AA131" i="9"/>
  <c r="AA132" i="9"/>
  <c r="AA133" i="9"/>
  <c r="AA134" i="9"/>
  <c r="AA135" i="9"/>
  <c r="AA136" i="9"/>
  <c r="AA137" i="9"/>
  <c r="AA138" i="9"/>
  <c r="AA139" i="9"/>
  <c r="AA140" i="9"/>
  <c r="AA141" i="9"/>
  <c r="AA142" i="9"/>
  <c r="AA143" i="9"/>
  <c r="AA144" i="9"/>
  <c r="AA145" i="9"/>
  <c r="AA146" i="9"/>
  <c r="AA147" i="9"/>
  <c r="AA148" i="9"/>
  <c r="AA149" i="9"/>
  <c r="AA150" i="9"/>
  <c r="AA151" i="9"/>
  <c r="AA152" i="9"/>
  <c r="AA153" i="9"/>
  <c r="AA154" i="9"/>
  <c r="AA155" i="9"/>
  <c r="AA156" i="9"/>
  <c r="AA157" i="9"/>
  <c r="AA158" i="9"/>
  <c r="AA159" i="9"/>
  <c r="AA160" i="9"/>
  <c r="AA161" i="9"/>
  <c r="AA162" i="9"/>
  <c r="AA163" i="9"/>
  <c r="AA164" i="9"/>
  <c r="AA165" i="9"/>
  <c r="AA166" i="9"/>
  <c r="AA167" i="9"/>
  <c r="AA168" i="9"/>
  <c r="AA169" i="9"/>
  <c r="AA170" i="9"/>
  <c r="AA171" i="9"/>
  <c r="AA172" i="9"/>
  <c r="AA173" i="9"/>
  <c r="AA174" i="9"/>
  <c r="AA175" i="9"/>
  <c r="AA176" i="9"/>
  <c r="AA177" i="9"/>
  <c r="AA178" i="9"/>
  <c r="AA179" i="9"/>
  <c r="AA180" i="9"/>
  <c r="AA181" i="9"/>
  <c r="AA182" i="9"/>
  <c r="AA183" i="9"/>
  <c r="AA184" i="9"/>
  <c r="AA185" i="9"/>
  <c r="AA186" i="9"/>
  <c r="AA187" i="9"/>
  <c r="AA188" i="9"/>
  <c r="AA189" i="9"/>
  <c r="AA190" i="9"/>
  <c r="AA191" i="9"/>
  <c r="AA192" i="9"/>
  <c r="AA193" i="9"/>
  <c r="AA194" i="9"/>
  <c r="AA195" i="9"/>
  <c r="AA196" i="9"/>
  <c r="AA197" i="9"/>
  <c r="AA198" i="9"/>
  <c r="AA199" i="9"/>
  <c r="AA200" i="9"/>
  <c r="AA201" i="9"/>
  <c r="AA202" i="9"/>
  <c r="AA203" i="9"/>
  <c r="AA204" i="9"/>
  <c r="AA205" i="9"/>
  <c r="AA206" i="9"/>
  <c r="AA207" i="9"/>
  <c r="AA208" i="9"/>
  <c r="AA209" i="9"/>
  <c r="AA210" i="9"/>
  <c r="AA211" i="9"/>
  <c r="AA212" i="9"/>
  <c r="AA213" i="9"/>
  <c r="AA214" i="9"/>
  <c r="AA215" i="9"/>
  <c r="AA216" i="9"/>
  <c r="AA217" i="9"/>
  <c r="AA218" i="9"/>
  <c r="AA219" i="9"/>
  <c r="AA220" i="9"/>
  <c r="AA221" i="9"/>
  <c r="AA222" i="9"/>
  <c r="AA223" i="9"/>
  <c r="AA224" i="9"/>
  <c r="AA225" i="9"/>
  <c r="AA226" i="9"/>
  <c r="AA227" i="9"/>
  <c r="AA228" i="9"/>
  <c r="AA229" i="9"/>
  <c r="AA230" i="9"/>
  <c r="AA231" i="9"/>
  <c r="AA232" i="9"/>
  <c r="AA233" i="9"/>
  <c r="AA234" i="9"/>
  <c r="AA235" i="9"/>
  <c r="AA236" i="9"/>
  <c r="AA237" i="9"/>
  <c r="AA238" i="9"/>
  <c r="AA239" i="9"/>
  <c r="AA240" i="9"/>
  <c r="AA241" i="9"/>
  <c r="AA242" i="9"/>
  <c r="AA243" i="9"/>
  <c r="AA244" i="9"/>
  <c r="AA245" i="9"/>
  <c r="AA246" i="9"/>
  <c r="AA247" i="9"/>
  <c r="AA248" i="9"/>
  <c r="AA249" i="9"/>
  <c r="AA250" i="9"/>
  <c r="AA251" i="9"/>
  <c r="AA252" i="9"/>
  <c r="AA253" i="9"/>
  <c r="AA254" i="9"/>
  <c r="AA255" i="9"/>
  <c r="AA256" i="9"/>
  <c r="AA257" i="9"/>
  <c r="AA258" i="9"/>
  <c r="AA259" i="9"/>
  <c r="AA260" i="9"/>
  <c r="AA261" i="9"/>
  <c r="AA262" i="9"/>
  <c r="AA263" i="9"/>
  <c r="AA264" i="9"/>
  <c r="AA265" i="9"/>
  <c r="AA266" i="9"/>
  <c r="AA267" i="9"/>
  <c r="AA268" i="9"/>
  <c r="AA269" i="9"/>
  <c r="AA270" i="9"/>
  <c r="AA271" i="9"/>
  <c r="AA272" i="9"/>
  <c r="AA273" i="9"/>
  <c r="AA274" i="9"/>
  <c r="AA275" i="9"/>
  <c r="AA276" i="9"/>
  <c r="AA277" i="9"/>
  <c r="AA278" i="9"/>
  <c r="AA279" i="9"/>
  <c r="AA280" i="9"/>
  <c r="AA281" i="9"/>
  <c r="AA282" i="9"/>
  <c r="AA283" i="9"/>
  <c r="AA284" i="9"/>
  <c r="AA285" i="9"/>
  <c r="AA286" i="9"/>
  <c r="AA287" i="9"/>
  <c r="AA288" i="9"/>
  <c r="AA289" i="9"/>
  <c r="AA290" i="9"/>
  <c r="AA291" i="9"/>
  <c r="AA292" i="9"/>
  <c r="AA293" i="9"/>
  <c r="AA294" i="9"/>
  <c r="AA295" i="9"/>
  <c r="AA296" i="9"/>
  <c r="AA297" i="9"/>
  <c r="AA298" i="9"/>
  <c r="AA299" i="9"/>
  <c r="AA300" i="9"/>
  <c r="AA301" i="9"/>
  <c r="AA302" i="9"/>
  <c r="AA303" i="9"/>
  <c r="AA304" i="9"/>
  <c r="AA305" i="9"/>
  <c r="AA306" i="9"/>
  <c r="AA307" i="9"/>
  <c r="AA308" i="9"/>
  <c r="AA309" i="9"/>
  <c r="AA310" i="9"/>
  <c r="AA311" i="9"/>
  <c r="AA312" i="9"/>
  <c r="AA313" i="9"/>
  <c r="AA314" i="9"/>
  <c r="AA315" i="9"/>
  <c r="AA316" i="9"/>
  <c r="AA317" i="9"/>
  <c r="AA318" i="9"/>
  <c r="AA319" i="9"/>
  <c r="AA320" i="9"/>
  <c r="AA321" i="9"/>
  <c r="AA322" i="9"/>
  <c r="AA323" i="9"/>
  <c r="AA324" i="9"/>
  <c r="AA325" i="9"/>
  <c r="AA326" i="9"/>
  <c r="AA327" i="9"/>
  <c r="AA328" i="9"/>
  <c r="AA329" i="9"/>
  <c r="AA330" i="9"/>
  <c r="AA331" i="9"/>
  <c r="AA332" i="9"/>
  <c r="AA333" i="9"/>
  <c r="AA334" i="9"/>
  <c r="AA335" i="9"/>
  <c r="AA336" i="9"/>
  <c r="AA337" i="9"/>
  <c r="AA338" i="9"/>
  <c r="AA339" i="9"/>
  <c r="AA340" i="9"/>
  <c r="AA341" i="9"/>
  <c r="AA342" i="9"/>
  <c r="AA343" i="9"/>
  <c r="AA344" i="9"/>
  <c r="AA345" i="9"/>
  <c r="AA346" i="9"/>
  <c r="AA347" i="9"/>
  <c r="AA348" i="9"/>
  <c r="AA349" i="9"/>
  <c r="AA350" i="9"/>
  <c r="AA351" i="9"/>
  <c r="AA352" i="9"/>
  <c r="AA353" i="9"/>
  <c r="AA354" i="9"/>
  <c r="AA355" i="9"/>
  <c r="AA356" i="9"/>
  <c r="AA357" i="9"/>
  <c r="AA358" i="9"/>
  <c r="AA359" i="9"/>
  <c r="AA360" i="9"/>
  <c r="AA361" i="9"/>
  <c r="AA362" i="9"/>
  <c r="AA363" i="9"/>
  <c r="AA364" i="9"/>
  <c r="AA365" i="9"/>
  <c r="AA366" i="9"/>
  <c r="AA367" i="9"/>
  <c r="AA368" i="9"/>
  <c r="AA369" i="9"/>
  <c r="AA370" i="9"/>
  <c r="AA371" i="9"/>
  <c r="AA372" i="9"/>
  <c r="AA373" i="9"/>
  <c r="AA374" i="9"/>
  <c r="AA375" i="9"/>
  <c r="AA376" i="9"/>
  <c r="AA377" i="9"/>
  <c r="AA378" i="9"/>
  <c r="AA379" i="9"/>
  <c r="AA380" i="9"/>
  <c r="AA381" i="9"/>
  <c r="AA382" i="9"/>
  <c r="AA383" i="9"/>
  <c r="AA384" i="9"/>
  <c r="AA385" i="9"/>
  <c r="AA386" i="9"/>
  <c r="AA387" i="9"/>
  <c r="AA388" i="9"/>
  <c r="AA389" i="9"/>
  <c r="AA390" i="9"/>
  <c r="AA391" i="9"/>
  <c r="AA392" i="9"/>
  <c r="AA393" i="9"/>
  <c r="AA394" i="9"/>
  <c r="AA395" i="9"/>
  <c r="AA396" i="9"/>
  <c r="AA397" i="9"/>
  <c r="AA398" i="9"/>
  <c r="AA399" i="9"/>
  <c r="AA400" i="9"/>
  <c r="AA401" i="9"/>
  <c r="AA402" i="9"/>
  <c r="AA403" i="9"/>
  <c r="AA404" i="9"/>
  <c r="AA405" i="9"/>
  <c r="AA406" i="9"/>
  <c r="AA407" i="9"/>
  <c r="AA408" i="9"/>
  <c r="AA409" i="9"/>
  <c r="AA410" i="9"/>
  <c r="AA411" i="9"/>
  <c r="AA412" i="9"/>
  <c r="AA413" i="9"/>
  <c r="AA414" i="9"/>
  <c r="AA415" i="9"/>
  <c r="AA416" i="9"/>
  <c r="AA417" i="9"/>
  <c r="AA418" i="9"/>
  <c r="AA419" i="9"/>
  <c r="AA420" i="9"/>
  <c r="AA421" i="9"/>
  <c r="AA422" i="9"/>
  <c r="AA423" i="9"/>
  <c r="AA424" i="9"/>
  <c r="AA425" i="9"/>
  <c r="AA426" i="9"/>
  <c r="AA427" i="9"/>
  <c r="AA428" i="9"/>
  <c r="AA429" i="9"/>
  <c r="AA430" i="9"/>
  <c r="AA431" i="9"/>
  <c r="AA432" i="9"/>
  <c r="AA433" i="9"/>
  <c r="AA434" i="9"/>
  <c r="AA435" i="9"/>
  <c r="AA436" i="9"/>
  <c r="AA437" i="9"/>
  <c r="AA438" i="9"/>
  <c r="AA439" i="9"/>
  <c r="AA440" i="9"/>
  <c r="AA441" i="9"/>
  <c r="AA442" i="9"/>
  <c r="AA443" i="9"/>
  <c r="AA444" i="9"/>
  <c r="AA445" i="9"/>
  <c r="AA446" i="9"/>
  <c r="AA447" i="9"/>
  <c r="AA448" i="9"/>
  <c r="AA449" i="9"/>
  <c r="AA450" i="9"/>
  <c r="AA451" i="9"/>
  <c r="AA452" i="9"/>
  <c r="AA453" i="9"/>
  <c r="AA454" i="9"/>
  <c r="AA455" i="9"/>
  <c r="AA456" i="9"/>
  <c r="AA457" i="9"/>
  <c r="AA458" i="9"/>
  <c r="AA459" i="9"/>
  <c r="AA460" i="9"/>
  <c r="AA461" i="9"/>
  <c r="AA462" i="9"/>
  <c r="AA463" i="9"/>
  <c r="AA464" i="9"/>
  <c r="AA465" i="9"/>
  <c r="AA466" i="9"/>
  <c r="AA467" i="9"/>
  <c r="AA468" i="9"/>
  <c r="AA469" i="9"/>
  <c r="AA470" i="9"/>
  <c r="AA471" i="9"/>
  <c r="AA472" i="9"/>
  <c r="AA473" i="9"/>
  <c r="AA474" i="9"/>
  <c r="AA475" i="9"/>
  <c r="AA476" i="9"/>
  <c r="AA477" i="9"/>
  <c r="AA478" i="9"/>
  <c r="AA479" i="9"/>
  <c r="AA480" i="9"/>
  <c r="AA481" i="9"/>
  <c r="AA482" i="9"/>
  <c r="AA483" i="9"/>
  <c r="AA484" i="9"/>
  <c r="AA485" i="9"/>
  <c r="AA486" i="9"/>
  <c r="AA487" i="9"/>
  <c r="AA488" i="9"/>
  <c r="AA489" i="9"/>
  <c r="AA490" i="9"/>
  <c r="AA491" i="9"/>
  <c r="AA492" i="9"/>
  <c r="AA493" i="9"/>
  <c r="AA494" i="9"/>
  <c r="AA495" i="9"/>
  <c r="AA496" i="9"/>
  <c r="AA497" i="9"/>
  <c r="AA498" i="9"/>
  <c r="AA499" i="9"/>
  <c r="AA500" i="9"/>
  <c r="AA501" i="9"/>
  <c r="AA502" i="9"/>
  <c r="AA503" i="9"/>
  <c r="AA504" i="9"/>
  <c r="AA505" i="9"/>
  <c r="AA506" i="9"/>
  <c r="AA507" i="9"/>
  <c r="AA508" i="9"/>
  <c r="AA509" i="9"/>
  <c r="AA510" i="9"/>
  <c r="AA511" i="9"/>
  <c r="AA512" i="9"/>
  <c r="AA513" i="9"/>
  <c r="AA514" i="9"/>
  <c r="AA515" i="9"/>
  <c r="AA516" i="9"/>
  <c r="AA517" i="9"/>
  <c r="AA518" i="9"/>
  <c r="AA519" i="9"/>
  <c r="AA520" i="9"/>
  <c r="AA521" i="9"/>
  <c r="AA522" i="9"/>
  <c r="AA523" i="9"/>
  <c r="AA524" i="9"/>
  <c r="AA525" i="9"/>
  <c r="AA526" i="9"/>
  <c r="AA527" i="9"/>
  <c r="AA528" i="9"/>
  <c r="AA529" i="9"/>
  <c r="AA530" i="9"/>
  <c r="AA531" i="9"/>
  <c r="AA532" i="9"/>
  <c r="AA533" i="9"/>
  <c r="AA534" i="9"/>
  <c r="AA535" i="9"/>
  <c r="AA536" i="9"/>
  <c r="AA537" i="9"/>
  <c r="AA538" i="9"/>
  <c r="AA539" i="9"/>
  <c r="AA540" i="9"/>
  <c r="AA541" i="9"/>
  <c r="AA542" i="9"/>
  <c r="AA543" i="9"/>
  <c r="AA544" i="9"/>
  <c r="AA545" i="9"/>
  <c r="AA546" i="9"/>
  <c r="AA547" i="9"/>
  <c r="AA548" i="9"/>
  <c r="AA549" i="9"/>
  <c r="AA550" i="9"/>
  <c r="AA551" i="9"/>
  <c r="AA552" i="9"/>
  <c r="AA553" i="9"/>
  <c r="AA554" i="9"/>
  <c r="AA555" i="9"/>
  <c r="AA556" i="9"/>
  <c r="AA557" i="9"/>
  <c r="AA558" i="9"/>
  <c r="AA559" i="9"/>
  <c r="AA560" i="9"/>
  <c r="AA561" i="9"/>
  <c r="AA562" i="9"/>
  <c r="AA563" i="9"/>
  <c r="AA564" i="9"/>
  <c r="AA565" i="9"/>
  <c r="AA566" i="9"/>
  <c r="AA567" i="9"/>
  <c r="AA568" i="9"/>
  <c r="AA569" i="9"/>
  <c r="AA570" i="9"/>
  <c r="AA571" i="9"/>
  <c r="AA572" i="9"/>
  <c r="AA573" i="9"/>
  <c r="AA574" i="9"/>
  <c r="AA575" i="9"/>
  <c r="AA576" i="9"/>
  <c r="AA577" i="9"/>
  <c r="AA578" i="9"/>
  <c r="AA579" i="9"/>
  <c r="AA580" i="9"/>
  <c r="AA581" i="9"/>
  <c r="AA582" i="9"/>
  <c r="AA583" i="9"/>
  <c r="AA584" i="9"/>
  <c r="AA585" i="9"/>
  <c r="AA586" i="9"/>
  <c r="AA587" i="9"/>
  <c r="AA588" i="9"/>
  <c r="AA589" i="9"/>
  <c r="AA590" i="9"/>
  <c r="AA591" i="9"/>
  <c r="AA592" i="9"/>
  <c r="AA593" i="9"/>
  <c r="AA594" i="9"/>
  <c r="AA595" i="9"/>
  <c r="AA596" i="9"/>
  <c r="AA597" i="9"/>
  <c r="AA598" i="9"/>
  <c r="AA599" i="9"/>
  <c r="AA600" i="9"/>
  <c r="AA601" i="9"/>
  <c r="AA602" i="9"/>
  <c r="AA603" i="9"/>
  <c r="AA604" i="9"/>
  <c r="AA605" i="9"/>
  <c r="AA606" i="9"/>
  <c r="AA607" i="9"/>
  <c r="AA608" i="9"/>
  <c r="AA609" i="9"/>
  <c r="AA610" i="9"/>
  <c r="AA611" i="9"/>
  <c r="AA612" i="9"/>
  <c r="AA613" i="9"/>
  <c r="AA614" i="9"/>
  <c r="AA615" i="9"/>
  <c r="AA616" i="9"/>
  <c r="AA617" i="9"/>
  <c r="AA618" i="9"/>
  <c r="AA619" i="9"/>
  <c r="AA620" i="9"/>
  <c r="AA621" i="9"/>
  <c r="AA622" i="9"/>
  <c r="AA623" i="9"/>
  <c r="AA624" i="9"/>
  <c r="AA625" i="9"/>
  <c r="AA626" i="9"/>
  <c r="AA627" i="9"/>
  <c r="AA628" i="9"/>
  <c r="AA629" i="9"/>
  <c r="AA630" i="9"/>
  <c r="AA631" i="9"/>
  <c r="AA632" i="9"/>
  <c r="AA633" i="9"/>
  <c r="AA634" i="9"/>
  <c r="AA635" i="9"/>
  <c r="AA636" i="9"/>
  <c r="AA637" i="9"/>
  <c r="AA638" i="9"/>
  <c r="AA639" i="9"/>
  <c r="AA640" i="9"/>
  <c r="AA641" i="9"/>
  <c r="AA642" i="9"/>
  <c r="AA643" i="9"/>
  <c r="AA644" i="9"/>
  <c r="AA645" i="9"/>
  <c r="AA646" i="9"/>
  <c r="AA647" i="9"/>
  <c r="AA648" i="9"/>
  <c r="AA649" i="9"/>
  <c r="AA650" i="9"/>
  <c r="AA651" i="9"/>
  <c r="AA652" i="9"/>
  <c r="AA653" i="9"/>
  <c r="AA654" i="9"/>
  <c r="AA655" i="9"/>
  <c r="AA656" i="9"/>
  <c r="AA657" i="9"/>
  <c r="AA658" i="9"/>
  <c r="AA659" i="9"/>
  <c r="AA660" i="9"/>
  <c r="AA661" i="9"/>
  <c r="AA662" i="9"/>
  <c r="AA663" i="9"/>
  <c r="AA664" i="9"/>
  <c r="AA665" i="9"/>
  <c r="AA666" i="9"/>
  <c r="AA667" i="9"/>
  <c r="AA668" i="9"/>
  <c r="AA669" i="9"/>
  <c r="AA670" i="9"/>
  <c r="AA671" i="9"/>
  <c r="AA672" i="9"/>
  <c r="AA673" i="9"/>
  <c r="AA674" i="9"/>
  <c r="AA675" i="9"/>
  <c r="AA676" i="9"/>
  <c r="AA677" i="9"/>
  <c r="AA678" i="9"/>
  <c r="AA679" i="9"/>
  <c r="AA680" i="9"/>
  <c r="AA681" i="9"/>
  <c r="AA682" i="9"/>
  <c r="AA683" i="9"/>
  <c r="AA684" i="9"/>
  <c r="AA685" i="9"/>
  <c r="AA686" i="9"/>
  <c r="AA687" i="9"/>
  <c r="AA688" i="9"/>
  <c r="AA689" i="9"/>
  <c r="AA690" i="9"/>
  <c r="AA691" i="9"/>
  <c r="AA692" i="9"/>
  <c r="AA693" i="9"/>
  <c r="AA694" i="9"/>
  <c r="AA695" i="9"/>
  <c r="AA696" i="9"/>
  <c r="AA697" i="9"/>
  <c r="AA698" i="9"/>
  <c r="AA699" i="9"/>
  <c r="AA700" i="9"/>
  <c r="AA701" i="9"/>
  <c r="AA702" i="9"/>
  <c r="AA703" i="9"/>
  <c r="AA704" i="9"/>
  <c r="AA705" i="9"/>
  <c r="AA706" i="9"/>
  <c r="AA707" i="9"/>
  <c r="AA708" i="9"/>
  <c r="AA709" i="9"/>
  <c r="AA710" i="9"/>
  <c r="AA711" i="9"/>
  <c r="AA712" i="9"/>
  <c r="AA713" i="9"/>
  <c r="AA714" i="9"/>
  <c r="AA715" i="9"/>
  <c r="AA716" i="9"/>
  <c r="AA717" i="9"/>
  <c r="AA718" i="9"/>
  <c r="AA719" i="9"/>
  <c r="AA720" i="9"/>
  <c r="AA721" i="9"/>
  <c r="AA722" i="9"/>
  <c r="AA723" i="9"/>
  <c r="AA724" i="9"/>
  <c r="AA725" i="9"/>
  <c r="AA726" i="9"/>
  <c r="AA727" i="9"/>
  <c r="AA728" i="9"/>
  <c r="AA729" i="9"/>
  <c r="AA730" i="9"/>
  <c r="AA731" i="9"/>
  <c r="AA732" i="9"/>
  <c r="AA733" i="9"/>
  <c r="AA734" i="9"/>
  <c r="AA735" i="9"/>
  <c r="AA736" i="9"/>
  <c r="AA737" i="9"/>
  <c r="AA738" i="9"/>
  <c r="AA739" i="9"/>
  <c r="AA740" i="9"/>
  <c r="AA741" i="9"/>
  <c r="AA742" i="9"/>
  <c r="AA743" i="9"/>
  <c r="AA744" i="9"/>
  <c r="AA745" i="9"/>
  <c r="AA746" i="9"/>
  <c r="AA747" i="9"/>
  <c r="AA748" i="9"/>
  <c r="AA749" i="9"/>
  <c r="AA750" i="9"/>
  <c r="AA751" i="9"/>
  <c r="AA752" i="9"/>
  <c r="AA753" i="9"/>
  <c r="AA754" i="9"/>
  <c r="AA755" i="9"/>
  <c r="AA756" i="9"/>
  <c r="AA757" i="9"/>
  <c r="AA758" i="9"/>
  <c r="AA759" i="9"/>
  <c r="AA760" i="9"/>
  <c r="AA761" i="9"/>
  <c r="AA762" i="9"/>
  <c r="AA763" i="9"/>
  <c r="AA764" i="9"/>
  <c r="AA765" i="9"/>
  <c r="AA766" i="9"/>
  <c r="AA767" i="9"/>
  <c r="AA768" i="9"/>
  <c r="AA769" i="9"/>
  <c r="AA770" i="9"/>
  <c r="AA771" i="9"/>
  <c r="AA772" i="9"/>
  <c r="AA773" i="9"/>
  <c r="AA774" i="9"/>
  <c r="AA775" i="9"/>
  <c r="AA776" i="9"/>
  <c r="AA777" i="9"/>
  <c r="AA778" i="9"/>
  <c r="AA779" i="9"/>
  <c r="AA780" i="9"/>
  <c r="AA781" i="9"/>
  <c r="AA782" i="9"/>
  <c r="AA783" i="9"/>
  <c r="AA784" i="9"/>
  <c r="AA785" i="9"/>
  <c r="AA786" i="9"/>
  <c r="AA787" i="9"/>
  <c r="AA788" i="9"/>
  <c r="AA789" i="9"/>
  <c r="AA790" i="9"/>
  <c r="AA791" i="9"/>
  <c r="AA792" i="9"/>
  <c r="AA793" i="9"/>
  <c r="AA794" i="9"/>
  <c r="AA795" i="9"/>
  <c r="AA796" i="9"/>
  <c r="AA797" i="9"/>
  <c r="AA798" i="9"/>
  <c r="AA799" i="9"/>
  <c r="AA800" i="9"/>
  <c r="AA801" i="9"/>
  <c r="AA802" i="9"/>
  <c r="AA803" i="9"/>
  <c r="AA804" i="9"/>
  <c r="AA805" i="9"/>
  <c r="AA806" i="9"/>
  <c r="AA807" i="9"/>
  <c r="AA808" i="9"/>
  <c r="AA809" i="9"/>
  <c r="AA810" i="9"/>
  <c r="AA811" i="9"/>
  <c r="AA812" i="9"/>
  <c r="AA813" i="9"/>
  <c r="AA814" i="9"/>
  <c r="AA815" i="9"/>
  <c r="AA816" i="9"/>
  <c r="AA817" i="9"/>
  <c r="AA818" i="9"/>
  <c r="AA819" i="9"/>
  <c r="AA820" i="9"/>
  <c r="AA821" i="9"/>
  <c r="AA822" i="9"/>
  <c r="AA823" i="9"/>
  <c r="AA824" i="9"/>
  <c r="AA825" i="9"/>
  <c r="AA826" i="9"/>
  <c r="AA827" i="9"/>
  <c r="AA828" i="9"/>
  <c r="AA829" i="9"/>
  <c r="AA830" i="9"/>
  <c r="AA831" i="9"/>
  <c r="AA832" i="9"/>
  <c r="AA833" i="9"/>
  <c r="AA834" i="9"/>
  <c r="AA835" i="9"/>
  <c r="AA836" i="9"/>
  <c r="AA837" i="9"/>
  <c r="AA838" i="9"/>
  <c r="AA839" i="9"/>
  <c r="AA840" i="9"/>
  <c r="AA841" i="9"/>
  <c r="AA842" i="9"/>
  <c r="AA843" i="9"/>
  <c r="AA844" i="9"/>
  <c r="AA845" i="9"/>
  <c r="AA846" i="9"/>
  <c r="AA847" i="9"/>
  <c r="AA848" i="9"/>
  <c r="AA849" i="9"/>
  <c r="AA850" i="9"/>
  <c r="AA851" i="9"/>
  <c r="AA852" i="9"/>
  <c r="AA853" i="9"/>
  <c r="AA854" i="9"/>
  <c r="AA855" i="9"/>
  <c r="AA856" i="9"/>
  <c r="AA857" i="9"/>
  <c r="AA858" i="9"/>
  <c r="AA859" i="9"/>
  <c r="AA860" i="9"/>
  <c r="AA861" i="9"/>
  <c r="AA862" i="9"/>
  <c r="AA863" i="9"/>
  <c r="AA864" i="9"/>
  <c r="AA865" i="9"/>
  <c r="AA866" i="9"/>
  <c r="AA867" i="9"/>
  <c r="AA868" i="9"/>
  <c r="AA869" i="9"/>
  <c r="AA870" i="9"/>
  <c r="AA871" i="9"/>
  <c r="AA872" i="9"/>
  <c r="AA873" i="9"/>
  <c r="AA874" i="9"/>
  <c r="AA875" i="9"/>
  <c r="AA876" i="9"/>
  <c r="AA877" i="9"/>
  <c r="AA878" i="9"/>
  <c r="AA879" i="9"/>
  <c r="AA880" i="9"/>
  <c r="AA881" i="9"/>
  <c r="AA882" i="9"/>
  <c r="AA883" i="9"/>
  <c r="AA884" i="9"/>
  <c r="AA885" i="9"/>
  <c r="AA886" i="9"/>
  <c r="AA887" i="9"/>
  <c r="AA888" i="9"/>
  <c r="AA889" i="9"/>
  <c r="AA890" i="9"/>
  <c r="AA891" i="9"/>
  <c r="AA892" i="9"/>
  <c r="AA893" i="9"/>
  <c r="AA894" i="9"/>
  <c r="AA895" i="9"/>
  <c r="AA896" i="9"/>
  <c r="AA897" i="9"/>
  <c r="AA898" i="9"/>
  <c r="AA899" i="9"/>
  <c r="AA900" i="9"/>
  <c r="AA901" i="9"/>
  <c r="AA902" i="9"/>
  <c r="AA903" i="9"/>
  <c r="AA904" i="9"/>
  <c r="AA905" i="9"/>
  <c r="AA906" i="9"/>
  <c r="AA907" i="9"/>
  <c r="AA908" i="9"/>
  <c r="AA909" i="9"/>
  <c r="AA910" i="9"/>
  <c r="AA911" i="9"/>
  <c r="AA912" i="9"/>
  <c r="AA913" i="9"/>
  <c r="AA914" i="9"/>
  <c r="AA915" i="9"/>
  <c r="AA916" i="9"/>
  <c r="AA917" i="9"/>
  <c r="AA918" i="9"/>
  <c r="AA919" i="9"/>
  <c r="AA920" i="9"/>
  <c r="AA921" i="9"/>
  <c r="AA922" i="9"/>
  <c r="AA923" i="9"/>
  <c r="AA924" i="9"/>
  <c r="AA925" i="9"/>
  <c r="AA926" i="9"/>
  <c r="AA927" i="9"/>
  <c r="AA928" i="9"/>
  <c r="AA929" i="9"/>
  <c r="AA930" i="9"/>
  <c r="AA931" i="9"/>
  <c r="AA932" i="9"/>
  <c r="AA933" i="9"/>
  <c r="AA934" i="9"/>
  <c r="AA935" i="9"/>
  <c r="AA936" i="9"/>
  <c r="AA937" i="9"/>
  <c r="AA938" i="9"/>
  <c r="AA939" i="9"/>
  <c r="AA940" i="9"/>
  <c r="AA941" i="9"/>
  <c r="AA942" i="9"/>
  <c r="AA943" i="9"/>
  <c r="AA944" i="9"/>
  <c r="AA945" i="9"/>
  <c r="AA946" i="9"/>
  <c r="AA947" i="9"/>
  <c r="AA948" i="9"/>
  <c r="AA949" i="9"/>
  <c r="AA950" i="9"/>
  <c r="AA951" i="9"/>
  <c r="AA952" i="9"/>
  <c r="AA953" i="9"/>
  <c r="AA954" i="9"/>
  <c r="AA955" i="9"/>
  <c r="AA956" i="9"/>
  <c r="AA957" i="9"/>
  <c r="AA958" i="9"/>
  <c r="AA959" i="9"/>
  <c r="AA960" i="9"/>
  <c r="AA961" i="9"/>
  <c r="AA962" i="9"/>
  <c r="AA963" i="9"/>
  <c r="AA964" i="9"/>
  <c r="AA965" i="9"/>
  <c r="AA966" i="9"/>
  <c r="AA967" i="9"/>
  <c r="AA968" i="9"/>
  <c r="AA969" i="9"/>
  <c r="AA970" i="9"/>
  <c r="AA971" i="9"/>
  <c r="AA972" i="9"/>
  <c r="AA973" i="9"/>
  <c r="AA974" i="9"/>
  <c r="AA975" i="9"/>
  <c r="AA976" i="9"/>
  <c r="AA977" i="9"/>
  <c r="AA978" i="9"/>
  <c r="AA979" i="9"/>
  <c r="AA980" i="9"/>
  <c r="AA981" i="9"/>
  <c r="AA982" i="9"/>
  <c r="AA983" i="9"/>
  <c r="AA984" i="9"/>
  <c r="AA985" i="9"/>
  <c r="AA986" i="9"/>
  <c r="AA987" i="9"/>
  <c r="AA988" i="9"/>
  <c r="AA989" i="9"/>
  <c r="AA990" i="9"/>
  <c r="AA991" i="9"/>
  <c r="AA992" i="9"/>
  <c r="AA993" i="9"/>
  <c r="AA994" i="9"/>
  <c r="AA995" i="9"/>
  <c r="AA996" i="9"/>
  <c r="AA997" i="9"/>
  <c r="AA998" i="9"/>
  <c r="AA999" i="9"/>
  <c r="AA1000" i="9"/>
  <c r="AA1001" i="9"/>
  <c r="AA1002" i="9"/>
  <c r="AA1003" i="9"/>
  <c r="AA1004" i="9"/>
  <c r="AA1005" i="9"/>
  <c r="AA1006" i="9"/>
  <c r="AA1007" i="9"/>
  <c r="AA1008" i="9"/>
  <c r="AA1009" i="9"/>
  <c r="AA1010" i="9"/>
  <c r="AA1011" i="9"/>
  <c r="AA1012" i="9"/>
  <c r="AA1013" i="9"/>
  <c r="AA1014" i="9"/>
  <c r="AA1015" i="9"/>
  <c r="AA1016" i="9"/>
  <c r="AA1017" i="9"/>
  <c r="AA1018" i="9"/>
  <c r="AA1019" i="9"/>
  <c r="AA1020" i="9"/>
  <c r="AA1021" i="9"/>
  <c r="AA1022" i="9"/>
  <c r="AA1023" i="9"/>
  <c r="AA1024" i="9"/>
  <c r="AA1025" i="9"/>
  <c r="AA1026" i="9"/>
  <c r="AA1027" i="9"/>
  <c r="AA1028" i="9"/>
  <c r="AA1029" i="9"/>
  <c r="AA1030" i="9"/>
  <c r="AA1031" i="9"/>
  <c r="AA1032" i="9"/>
  <c r="AA1033" i="9"/>
  <c r="AA1034" i="9"/>
  <c r="AA1035" i="9"/>
  <c r="AA1036" i="9"/>
  <c r="AA1037" i="9"/>
  <c r="AA1038" i="9"/>
  <c r="AA1039" i="9"/>
  <c r="AA1040" i="9"/>
  <c r="AA1041" i="9"/>
  <c r="AA1042" i="9"/>
  <c r="AA1043" i="9"/>
  <c r="AA1044" i="9"/>
  <c r="AA1045" i="9"/>
  <c r="AA1046" i="9"/>
  <c r="AA1047" i="9"/>
  <c r="AA1048" i="9"/>
  <c r="AA1049" i="9"/>
  <c r="AA1050" i="9"/>
  <c r="AA1051" i="9"/>
  <c r="AA1052" i="9"/>
  <c r="AA1053" i="9"/>
  <c r="AA1054" i="9"/>
  <c r="AA1055" i="9"/>
  <c r="AA1056" i="9"/>
  <c r="AA1057" i="9"/>
  <c r="AA1058" i="9"/>
  <c r="AA1059" i="9"/>
  <c r="AA1060" i="9"/>
  <c r="AA1061" i="9"/>
  <c r="AA1062" i="9"/>
  <c r="AA1063" i="9"/>
  <c r="AA1064" i="9"/>
  <c r="AA1065" i="9"/>
  <c r="AA1066" i="9"/>
  <c r="AA1067" i="9"/>
  <c r="AA1068" i="9"/>
  <c r="AA1069" i="9"/>
  <c r="AA1070" i="9"/>
  <c r="AA1071" i="9"/>
  <c r="AA1072" i="9"/>
  <c r="AA1073" i="9"/>
  <c r="AA1074" i="9"/>
  <c r="AA1075" i="9"/>
  <c r="AA1076" i="9"/>
  <c r="AA1077" i="9"/>
  <c r="AA1078" i="9"/>
  <c r="AA1079" i="9"/>
  <c r="AA1080" i="9"/>
  <c r="AA1081" i="9"/>
  <c r="AA1082" i="9"/>
  <c r="AA1083" i="9"/>
  <c r="AA1084" i="9"/>
  <c r="AA1085" i="9"/>
  <c r="AA1086" i="9"/>
  <c r="AA1087" i="9"/>
  <c r="AA1088" i="9"/>
  <c r="AA1089" i="9"/>
  <c r="AA1090" i="9"/>
  <c r="AA1091" i="9"/>
  <c r="AA1092" i="9"/>
  <c r="AA1093" i="9"/>
  <c r="AA1094" i="9"/>
  <c r="AA1095" i="9"/>
  <c r="AA1096" i="9"/>
  <c r="AA1097" i="9"/>
  <c r="AA1098" i="9"/>
  <c r="AA1099" i="9"/>
  <c r="AA1100" i="9"/>
  <c r="AA1101" i="9"/>
  <c r="AA1102" i="9"/>
  <c r="AA1103" i="9"/>
  <c r="AA1104" i="9"/>
  <c r="AA1105" i="9"/>
  <c r="AA1106" i="9"/>
  <c r="AA1107" i="9"/>
  <c r="AA1108" i="9"/>
  <c r="AA1109" i="9"/>
  <c r="AA1110" i="9"/>
  <c r="AA1111" i="9"/>
  <c r="AA1112" i="9"/>
  <c r="AA1113" i="9"/>
  <c r="AA1114" i="9"/>
  <c r="AA1115" i="9"/>
  <c r="AA1116" i="9"/>
  <c r="AA1117" i="9"/>
  <c r="AA1118" i="9"/>
  <c r="AA1119" i="9"/>
  <c r="AA1120" i="9"/>
  <c r="AA1121" i="9"/>
  <c r="AA1122" i="9"/>
  <c r="AA1123" i="9"/>
  <c r="AA1124" i="9"/>
  <c r="AA1125" i="9"/>
  <c r="AA1126" i="9"/>
  <c r="AA1127" i="9"/>
  <c r="AA1128" i="9"/>
  <c r="AA1129" i="9"/>
  <c r="AA1130" i="9"/>
  <c r="AA1131" i="9"/>
  <c r="AA1132" i="9"/>
  <c r="AA1133" i="9"/>
  <c r="AA1134" i="9"/>
  <c r="AA1135" i="9"/>
  <c r="AA1136" i="9"/>
  <c r="AA1137" i="9"/>
  <c r="AA1138" i="9"/>
  <c r="AA1139" i="9"/>
  <c r="AA1140" i="9"/>
  <c r="AA1141" i="9"/>
  <c r="AA1142" i="9"/>
  <c r="AA1143" i="9"/>
  <c r="AA1144" i="9"/>
  <c r="AA1145" i="9"/>
  <c r="AA1146" i="9"/>
  <c r="AA1147" i="9"/>
  <c r="AA1148" i="9"/>
  <c r="AA1149" i="9"/>
  <c r="AA1150" i="9"/>
  <c r="AA1151" i="9"/>
  <c r="AA1152" i="9"/>
  <c r="AA1153" i="9"/>
  <c r="AA1154" i="9"/>
  <c r="AA1155" i="9"/>
  <c r="AA1156" i="9"/>
  <c r="AA1157" i="9"/>
  <c r="AA1158" i="9"/>
  <c r="AA1159" i="9"/>
  <c r="AA1160" i="9"/>
  <c r="AA1161" i="9"/>
  <c r="AA1162" i="9"/>
  <c r="AA1163" i="9"/>
  <c r="AA1164" i="9"/>
  <c r="AA1165" i="9"/>
  <c r="AA1166" i="9"/>
  <c r="AA1167" i="9"/>
  <c r="AA1168" i="9"/>
  <c r="AA1169" i="9"/>
  <c r="AA1170" i="9"/>
  <c r="AA1171" i="9"/>
  <c r="AA1172" i="9"/>
  <c r="AA1173" i="9"/>
  <c r="AA1174" i="9"/>
  <c r="AA1175" i="9"/>
  <c r="AA1176" i="9"/>
  <c r="AA1177" i="9"/>
  <c r="AA1178" i="9"/>
  <c r="AA1179" i="9"/>
  <c r="AA1180" i="9"/>
  <c r="AA1181" i="9"/>
  <c r="AA1182" i="9"/>
  <c r="AA1183" i="9"/>
  <c r="AA1184" i="9"/>
  <c r="AA1185" i="9"/>
  <c r="AA1186" i="9"/>
  <c r="AA1187" i="9"/>
  <c r="AA1188" i="9"/>
  <c r="AA1189" i="9"/>
  <c r="AA1190" i="9"/>
  <c r="AA1191" i="9"/>
  <c r="AA1192" i="9"/>
  <c r="AA1193" i="9"/>
  <c r="AA1194" i="9"/>
  <c r="AA1195" i="9"/>
  <c r="AA1196" i="9"/>
  <c r="AA1197" i="9"/>
  <c r="AA1198" i="9"/>
  <c r="AA1199" i="9"/>
  <c r="AA1200" i="9"/>
  <c r="AA1201" i="9"/>
  <c r="AA1202" i="9"/>
  <c r="AA1203" i="9"/>
  <c r="AA1204" i="9"/>
  <c r="AA1205" i="9"/>
  <c r="AA1206" i="9"/>
  <c r="AA1207" i="9"/>
  <c r="AA1208" i="9"/>
  <c r="AA1209" i="9"/>
  <c r="AA1210" i="9"/>
  <c r="AA1211" i="9"/>
  <c r="AA1212" i="9"/>
  <c r="AA1213" i="9"/>
  <c r="AA1214" i="9"/>
  <c r="AA1215" i="9"/>
  <c r="AA1216" i="9"/>
  <c r="AA1217" i="9"/>
  <c r="AA1218" i="9"/>
  <c r="AA1219" i="9"/>
  <c r="AA1220" i="9"/>
  <c r="AA1221" i="9"/>
  <c r="AA1222" i="9"/>
  <c r="AA1223" i="9"/>
  <c r="AA1224" i="9"/>
  <c r="AA1225" i="9"/>
  <c r="AA1226" i="9"/>
  <c r="AA1227" i="9"/>
  <c r="AA1228" i="9"/>
  <c r="AA1229" i="9"/>
  <c r="AA1230" i="9"/>
  <c r="AA1231" i="9"/>
  <c r="AA1232" i="9"/>
  <c r="AA1233" i="9"/>
  <c r="AA1234" i="9"/>
  <c r="AA1235" i="9"/>
  <c r="AA1236" i="9"/>
  <c r="AA1237" i="9"/>
  <c r="AA1238" i="9"/>
  <c r="AA1239" i="9"/>
  <c r="AA1240" i="9"/>
  <c r="AA1241" i="9"/>
  <c r="AA1242" i="9"/>
  <c r="AA1243" i="9"/>
  <c r="AA1244" i="9"/>
  <c r="AA1245" i="9"/>
  <c r="AA1246" i="9"/>
  <c r="AA1247" i="9"/>
  <c r="AA1248" i="9"/>
  <c r="AA1249" i="9"/>
  <c r="AA1250" i="9"/>
  <c r="AA1251" i="9"/>
  <c r="AA1252" i="9"/>
  <c r="AA1253" i="9"/>
  <c r="AA1254" i="9"/>
  <c r="AA1255" i="9"/>
  <c r="AA1256" i="9"/>
  <c r="AA1257" i="9"/>
  <c r="AA1258" i="9"/>
  <c r="AA1259" i="9"/>
  <c r="AA1260" i="9"/>
  <c r="AA1261" i="9"/>
  <c r="AA1262" i="9"/>
  <c r="AA1263" i="9"/>
  <c r="AA1264" i="9"/>
  <c r="AA1265" i="9"/>
  <c r="AA1266" i="9"/>
  <c r="AA1267" i="9"/>
  <c r="AA1268" i="9"/>
  <c r="AA1269" i="9"/>
  <c r="AA1270" i="9"/>
  <c r="AA1271" i="9"/>
  <c r="AA1272" i="9"/>
  <c r="AA1273" i="9"/>
  <c r="AA1274" i="9"/>
  <c r="AA1275" i="9"/>
  <c r="AA1276" i="9"/>
  <c r="AA1277" i="9"/>
  <c r="AA1278" i="9"/>
  <c r="AA1279" i="9"/>
  <c r="AA1280" i="9"/>
  <c r="AA1281" i="9"/>
  <c r="AA1282" i="9"/>
  <c r="AA1283" i="9"/>
  <c r="AA1284" i="9"/>
  <c r="AA1285" i="9"/>
  <c r="AA1286" i="9"/>
  <c r="AA1287" i="9"/>
  <c r="AA1288" i="9"/>
  <c r="AA1289" i="9"/>
  <c r="AA1290" i="9"/>
  <c r="AA1291" i="9"/>
  <c r="AA1292" i="9"/>
  <c r="AA1293" i="9"/>
  <c r="AA1294" i="9"/>
  <c r="AA1295" i="9"/>
  <c r="AA1296" i="9"/>
  <c r="AA1297" i="9"/>
  <c r="AA1298" i="9"/>
  <c r="AA1299" i="9"/>
  <c r="AA1300" i="9"/>
  <c r="AA1301" i="9"/>
  <c r="AA1302" i="9"/>
  <c r="AA1303" i="9"/>
  <c r="AA1304" i="9"/>
  <c r="AA1305" i="9"/>
  <c r="AA1306" i="9"/>
  <c r="AA1307" i="9"/>
  <c r="AA1308" i="9"/>
  <c r="AA1309" i="9"/>
  <c r="AA1310" i="9"/>
  <c r="AA1311" i="9"/>
  <c r="AA1312" i="9"/>
  <c r="AA1313" i="9"/>
  <c r="AA1314" i="9"/>
  <c r="AA1315" i="9"/>
  <c r="AA1316" i="9"/>
  <c r="AA1317" i="9"/>
  <c r="AA1318" i="9"/>
  <c r="AA1319" i="9"/>
  <c r="AA1320" i="9"/>
  <c r="AA1321" i="9"/>
  <c r="AA1322" i="9"/>
  <c r="AA1323" i="9"/>
  <c r="AA1324" i="9"/>
  <c r="AA1325" i="9"/>
  <c r="AA1326" i="9"/>
  <c r="AA1327" i="9"/>
  <c r="AA1328" i="9"/>
  <c r="AA1329" i="9"/>
  <c r="AA1330" i="9"/>
  <c r="AA1331" i="9"/>
  <c r="AA1332" i="9"/>
  <c r="AA1333" i="9"/>
  <c r="AA1334" i="9"/>
  <c r="AA1335" i="9"/>
  <c r="AA1336" i="9"/>
  <c r="AA1337" i="9"/>
  <c r="AA1338" i="9"/>
  <c r="AA1339" i="9"/>
  <c r="AA1340" i="9"/>
  <c r="AA1341" i="9"/>
  <c r="AA1342" i="9"/>
  <c r="AA1343" i="9"/>
  <c r="AA1344" i="9"/>
  <c r="AA1345" i="9"/>
  <c r="AA1346" i="9"/>
  <c r="AA1347" i="9"/>
  <c r="AA1348" i="9"/>
  <c r="AA1349" i="9"/>
  <c r="AA1350" i="9"/>
  <c r="AA1351" i="9"/>
  <c r="AA1352" i="9"/>
  <c r="AA1353" i="9"/>
  <c r="AA1354" i="9"/>
  <c r="AA1355" i="9"/>
  <c r="AA1356" i="9"/>
  <c r="AA1357" i="9"/>
  <c r="AA1358" i="9"/>
  <c r="AA1359" i="9"/>
  <c r="AA1360" i="9"/>
  <c r="AA1361" i="9"/>
  <c r="AA1362" i="9"/>
  <c r="AA1363" i="9"/>
  <c r="AA1364" i="9"/>
  <c r="AA1365" i="9"/>
  <c r="AA1366" i="9"/>
  <c r="AA1367" i="9"/>
  <c r="AA1368" i="9"/>
  <c r="AA1369" i="9"/>
  <c r="AA1370" i="9"/>
  <c r="AA1371" i="9"/>
  <c r="AA1372" i="9"/>
  <c r="AA1373" i="9"/>
  <c r="AA1374" i="9"/>
  <c r="AA1375" i="9"/>
  <c r="AA1376" i="9"/>
  <c r="AA1377" i="9"/>
  <c r="AA1378" i="9"/>
  <c r="AA1379" i="9"/>
  <c r="AA1380" i="9"/>
  <c r="AA1381" i="9"/>
  <c r="AA1382" i="9"/>
  <c r="AA1383" i="9"/>
  <c r="AA1384" i="9"/>
  <c r="AA1385" i="9"/>
  <c r="AA1386" i="9"/>
  <c r="AA1387" i="9"/>
  <c r="AA1388" i="9"/>
  <c r="AA1389" i="9"/>
  <c r="AA1390" i="9"/>
  <c r="AA1391" i="9"/>
  <c r="AA1392" i="9"/>
  <c r="AA1393" i="9"/>
  <c r="AA1394" i="9"/>
  <c r="AA1395" i="9"/>
  <c r="AA1396" i="9"/>
  <c r="AA1397" i="9"/>
  <c r="AA1398" i="9"/>
  <c r="AA1399" i="9"/>
  <c r="AA1400" i="9"/>
  <c r="AA1401" i="9"/>
  <c r="AA1402" i="9"/>
  <c r="AA1403" i="9"/>
  <c r="AA1404" i="9"/>
  <c r="AA1405" i="9"/>
  <c r="AA1406" i="9"/>
  <c r="AA1407" i="9"/>
  <c r="AA1408" i="9"/>
  <c r="AA1409" i="9"/>
  <c r="AA1410" i="9"/>
  <c r="AA1411" i="9"/>
  <c r="AA1412" i="9"/>
  <c r="AA1413" i="9"/>
  <c r="AA1414" i="9"/>
  <c r="AA1415" i="9"/>
  <c r="AA1416" i="9"/>
  <c r="AA1417" i="9"/>
  <c r="AA1418" i="9"/>
  <c r="AA1419" i="9"/>
  <c r="AA1420" i="9"/>
  <c r="AA1421" i="9"/>
  <c r="AA1422" i="9"/>
  <c r="AA1423" i="9"/>
  <c r="AA1424" i="9"/>
  <c r="AA1425" i="9"/>
  <c r="AA1426" i="9"/>
  <c r="AA1427" i="9"/>
  <c r="AA1428" i="9"/>
  <c r="AA1429" i="9"/>
  <c r="AA1430" i="9"/>
  <c r="AA1431" i="9"/>
  <c r="AA1432" i="9"/>
  <c r="AA1433" i="9"/>
  <c r="AA1434" i="9"/>
  <c r="AA1435" i="9"/>
  <c r="AA1436" i="9"/>
  <c r="AA1437" i="9"/>
  <c r="AA1438" i="9"/>
  <c r="AA1439" i="9"/>
  <c r="AA1440" i="9"/>
  <c r="AA1441" i="9"/>
  <c r="AA1442" i="9"/>
  <c r="AA1443" i="9"/>
  <c r="AA1444" i="9"/>
  <c r="AA1445" i="9"/>
  <c r="AA1446" i="9"/>
  <c r="AA1447" i="9"/>
  <c r="AA1448" i="9"/>
  <c r="AA1449" i="9"/>
  <c r="AA1450" i="9"/>
  <c r="AA1451" i="9"/>
  <c r="AA1452" i="9"/>
  <c r="AA1453" i="9"/>
  <c r="AA1454" i="9"/>
  <c r="AA1455" i="9"/>
  <c r="AA1456" i="9"/>
  <c r="AA1457" i="9"/>
  <c r="AA1458" i="9"/>
  <c r="AA1459" i="9"/>
  <c r="AA1460" i="9"/>
  <c r="AA1461" i="9"/>
  <c r="F2" i="9" l="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F701" i="9"/>
  <c r="F702" i="9"/>
  <c r="F703" i="9"/>
  <c r="F704" i="9"/>
  <c r="F705" i="9"/>
  <c r="F706" i="9"/>
  <c r="F707" i="9"/>
  <c r="F708" i="9"/>
  <c r="F709" i="9"/>
  <c r="F710" i="9"/>
  <c r="F711" i="9"/>
  <c r="F712" i="9"/>
  <c r="F713" i="9"/>
  <c r="F714" i="9"/>
  <c r="F715" i="9"/>
  <c r="F716" i="9"/>
  <c r="F717" i="9"/>
  <c r="F718" i="9"/>
  <c r="F719" i="9"/>
  <c r="F720" i="9"/>
  <c r="F721" i="9"/>
  <c r="F722" i="9"/>
  <c r="F723" i="9"/>
  <c r="F724" i="9"/>
  <c r="F725" i="9"/>
  <c r="F726" i="9"/>
  <c r="F727" i="9"/>
  <c r="F728" i="9"/>
  <c r="F729" i="9"/>
  <c r="F730" i="9"/>
  <c r="F731" i="9"/>
  <c r="F732" i="9"/>
  <c r="F733" i="9"/>
  <c r="F734" i="9"/>
  <c r="F735" i="9"/>
  <c r="F736" i="9"/>
  <c r="F737" i="9"/>
  <c r="F738" i="9"/>
  <c r="F739" i="9"/>
  <c r="F740" i="9"/>
  <c r="F741" i="9"/>
  <c r="F742" i="9"/>
  <c r="F743" i="9"/>
  <c r="F744" i="9"/>
  <c r="F745" i="9"/>
  <c r="F746" i="9"/>
  <c r="F747" i="9"/>
  <c r="F748" i="9"/>
  <c r="F749" i="9"/>
  <c r="F750" i="9"/>
  <c r="F751" i="9"/>
  <c r="F752" i="9"/>
  <c r="F753" i="9"/>
  <c r="F754" i="9"/>
  <c r="F755" i="9"/>
  <c r="F756" i="9"/>
  <c r="F757" i="9"/>
  <c r="F758" i="9"/>
  <c r="F759" i="9"/>
  <c r="F760" i="9"/>
  <c r="F761" i="9"/>
  <c r="F762" i="9"/>
  <c r="F763" i="9"/>
  <c r="F764" i="9"/>
  <c r="F765" i="9"/>
  <c r="F766" i="9"/>
  <c r="F767" i="9"/>
  <c r="F768" i="9"/>
  <c r="F769" i="9"/>
  <c r="F770" i="9"/>
  <c r="F771" i="9"/>
  <c r="F772" i="9"/>
  <c r="F773" i="9"/>
  <c r="F774" i="9"/>
  <c r="F775" i="9"/>
  <c r="F776" i="9"/>
  <c r="F777" i="9"/>
  <c r="F778" i="9"/>
  <c r="F779" i="9"/>
  <c r="F780" i="9"/>
  <c r="F781" i="9"/>
  <c r="F782" i="9"/>
  <c r="F783" i="9"/>
  <c r="F784" i="9"/>
  <c r="F785" i="9"/>
  <c r="F786" i="9"/>
  <c r="F787" i="9"/>
  <c r="F788" i="9"/>
  <c r="F789" i="9"/>
  <c r="F790" i="9"/>
  <c r="F791" i="9"/>
  <c r="F792" i="9"/>
  <c r="F793" i="9"/>
  <c r="F794" i="9"/>
  <c r="F795" i="9"/>
  <c r="F796" i="9"/>
  <c r="F797" i="9"/>
  <c r="F798" i="9"/>
  <c r="F799" i="9"/>
  <c r="F800" i="9"/>
  <c r="F801" i="9"/>
  <c r="F802" i="9"/>
  <c r="F803" i="9"/>
  <c r="F804" i="9"/>
  <c r="F805" i="9"/>
  <c r="F806" i="9"/>
  <c r="F807" i="9"/>
  <c r="F808" i="9"/>
  <c r="F809" i="9"/>
  <c r="F810" i="9"/>
  <c r="F811" i="9"/>
  <c r="F812" i="9"/>
  <c r="F813" i="9"/>
  <c r="F814" i="9"/>
  <c r="F815" i="9"/>
  <c r="F816" i="9"/>
  <c r="F817" i="9"/>
  <c r="F818" i="9"/>
  <c r="F819" i="9"/>
  <c r="F820" i="9"/>
  <c r="F821" i="9"/>
  <c r="F822" i="9"/>
  <c r="F823" i="9"/>
  <c r="F824" i="9"/>
  <c r="F825" i="9"/>
  <c r="F826" i="9"/>
  <c r="F827" i="9"/>
  <c r="F828" i="9"/>
  <c r="F829" i="9"/>
  <c r="F830" i="9"/>
  <c r="F831" i="9"/>
  <c r="F832" i="9"/>
  <c r="F833" i="9"/>
  <c r="F834" i="9"/>
  <c r="F835" i="9"/>
  <c r="F836" i="9"/>
  <c r="F837" i="9"/>
  <c r="F838" i="9"/>
  <c r="F839" i="9"/>
  <c r="F840" i="9"/>
  <c r="F841" i="9"/>
  <c r="F842" i="9"/>
  <c r="F843" i="9"/>
  <c r="F844" i="9"/>
  <c r="F845" i="9"/>
  <c r="F846" i="9"/>
  <c r="F847" i="9"/>
  <c r="F848" i="9"/>
  <c r="F849" i="9"/>
  <c r="F850" i="9"/>
  <c r="F851" i="9"/>
  <c r="F852" i="9"/>
  <c r="F853" i="9"/>
  <c r="F854" i="9"/>
  <c r="F855" i="9"/>
  <c r="F856" i="9"/>
  <c r="F857" i="9"/>
  <c r="F858" i="9"/>
  <c r="F859" i="9"/>
  <c r="F860" i="9"/>
  <c r="F861" i="9"/>
  <c r="F862" i="9"/>
  <c r="F863" i="9"/>
  <c r="F864" i="9"/>
  <c r="F865" i="9"/>
  <c r="F866" i="9"/>
  <c r="F867" i="9"/>
  <c r="F868" i="9"/>
  <c r="F869" i="9"/>
  <c r="F870" i="9"/>
  <c r="F871" i="9"/>
  <c r="F872" i="9"/>
  <c r="F873" i="9"/>
  <c r="F874" i="9"/>
  <c r="F875" i="9"/>
  <c r="F876" i="9"/>
  <c r="F877" i="9"/>
  <c r="F878" i="9"/>
  <c r="F879" i="9"/>
  <c r="F880" i="9"/>
  <c r="F881" i="9"/>
  <c r="F882" i="9"/>
  <c r="F883" i="9"/>
  <c r="F884" i="9"/>
  <c r="F885" i="9"/>
  <c r="F886" i="9"/>
  <c r="F887" i="9"/>
  <c r="F888" i="9"/>
  <c r="F889" i="9"/>
  <c r="F890" i="9"/>
  <c r="F891" i="9"/>
  <c r="F892" i="9"/>
  <c r="F893" i="9"/>
  <c r="F894" i="9"/>
  <c r="F895" i="9"/>
  <c r="F896" i="9"/>
  <c r="F897" i="9"/>
  <c r="F898" i="9"/>
  <c r="F899" i="9"/>
  <c r="F900" i="9"/>
  <c r="F901" i="9"/>
  <c r="F902" i="9"/>
  <c r="F903" i="9"/>
  <c r="F904" i="9"/>
  <c r="F905" i="9"/>
  <c r="F906" i="9"/>
  <c r="F907" i="9"/>
  <c r="F908" i="9"/>
  <c r="F909" i="9"/>
  <c r="F910" i="9"/>
  <c r="F911" i="9"/>
  <c r="F912" i="9"/>
  <c r="F913" i="9"/>
  <c r="F914" i="9"/>
  <c r="F915" i="9"/>
  <c r="F916" i="9"/>
  <c r="F917" i="9"/>
  <c r="F918" i="9"/>
  <c r="F919" i="9"/>
  <c r="F920" i="9"/>
  <c r="F921" i="9"/>
  <c r="F922" i="9"/>
  <c r="F923" i="9"/>
  <c r="F924" i="9"/>
  <c r="F925" i="9"/>
  <c r="F926" i="9"/>
  <c r="F927" i="9"/>
  <c r="F928" i="9"/>
  <c r="F929" i="9"/>
  <c r="F930" i="9"/>
  <c r="F931" i="9"/>
  <c r="F932" i="9"/>
  <c r="F933" i="9"/>
  <c r="F934" i="9"/>
  <c r="F935" i="9"/>
  <c r="F936" i="9"/>
  <c r="F937" i="9"/>
  <c r="F938" i="9"/>
  <c r="F939" i="9"/>
  <c r="F940" i="9"/>
  <c r="F941" i="9"/>
  <c r="F942" i="9"/>
  <c r="F943" i="9"/>
  <c r="F944" i="9"/>
  <c r="F945" i="9"/>
  <c r="F946" i="9"/>
  <c r="F947" i="9"/>
  <c r="F948" i="9"/>
  <c r="F949" i="9"/>
  <c r="F950" i="9"/>
  <c r="F951" i="9"/>
  <c r="F952" i="9"/>
  <c r="F953" i="9"/>
  <c r="F954" i="9"/>
  <c r="F955" i="9"/>
  <c r="F956" i="9"/>
  <c r="F957" i="9"/>
  <c r="F958" i="9"/>
  <c r="F959" i="9"/>
  <c r="F960" i="9"/>
  <c r="F961" i="9"/>
  <c r="F962" i="9"/>
  <c r="F963" i="9"/>
  <c r="F964" i="9"/>
  <c r="F965" i="9"/>
  <c r="F966" i="9"/>
  <c r="F967" i="9"/>
  <c r="F968" i="9"/>
  <c r="F969" i="9"/>
  <c r="F970" i="9"/>
  <c r="F971" i="9"/>
  <c r="F972" i="9"/>
  <c r="F973" i="9"/>
  <c r="F974" i="9"/>
  <c r="F975" i="9"/>
  <c r="F976" i="9"/>
  <c r="F977" i="9"/>
  <c r="F978" i="9"/>
  <c r="F979" i="9"/>
  <c r="F980" i="9"/>
  <c r="F981" i="9"/>
  <c r="F982" i="9"/>
  <c r="F983" i="9"/>
  <c r="F984" i="9"/>
  <c r="F985" i="9"/>
  <c r="F986" i="9"/>
  <c r="F987" i="9"/>
  <c r="F988" i="9"/>
  <c r="F989" i="9"/>
  <c r="F990" i="9"/>
  <c r="F991" i="9"/>
  <c r="F992" i="9"/>
  <c r="F993" i="9"/>
  <c r="F994" i="9"/>
  <c r="F995" i="9"/>
  <c r="F996" i="9"/>
  <c r="F997" i="9"/>
  <c r="F998" i="9"/>
  <c r="F999" i="9"/>
  <c r="F1000" i="9"/>
  <c r="F1001" i="9"/>
  <c r="F1002" i="9"/>
  <c r="F1003" i="9"/>
  <c r="F1004" i="9"/>
  <c r="F1005" i="9"/>
  <c r="F1006" i="9"/>
  <c r="F1007" i="9"/>
  <c r="F1008" i="9"/>
  <c r="F1009" i="9"/>
  <c r="F1010" i="9"/>
  <c r="F1011" i="9"/>
  <c r="F1012" i="9"/>
  <c r="F1013" i="9"/>
  <c r="F1014" i="9"/>
  <c r="F1015" i="9"/>
  <c r="F1016" i="9"/>
  <c r="F1017" i="9"/>
  <c r="F1018" i="9"/>
  <c r="F1019" i="9"/>
  <c r="F1020" i="9"/>
  <c r="F1021" i="9"/>
  <c r="F1022" i="9"/>
  <c r="F1023" i="9"/>
  <c r="F1024" i="9"/>
  <c r="F1025" i="9"/>
  <c r="F1026" i="9"/>
  <c r="F1027" i="9"/>
  <c r="F1028" i="9"/>
  <c r="F1029" i="9"/>
  <c r="F1030" i="9"/>
  <c r="F1031" i="9"/>
  <c r="F1032" i="9"/>
  <c r="F1033" i="9"/>
  <c r="F1034" i="9"/>
  <c r="F1035" i="9"/>
  <c r="F1036" i="9"/>
  <c r="F1037" i="9"/>
  <c r="F1038" i="9"/>
  <c r="F1039" i="9"/>
  <c r="F1040" i="9"/>
  <c r="F1041" i="9"/>
  <c r="F1042" i="9"/>
  <c r="F1043" i="9"/>
  <c r="F1044" i="9"/>
  <c r="F1045" i="9"/>
  <c r="F1046" i="9"/>
  <c r="F1047" i="9"/>
  <c r="F1048" i="9"/>
  <c r="F1049" i="9"/>
  <c r="F1050" i="9"/>
  <c r="F1051" i="9"/>
  <c r="F1052" i="9"/>
  <c r="F1053" i="9"/>
  <c r="F1054" i="9"/>
  <c r="F1055" i="9"/>
  <c r="F1056" i="9"/>
  <c r="F1057" i="9"/>
  <c r="F1058" i="9"/>
  <c r="F1059" i="9"/>
  <c r="F1060" i="9"/>
  <c r="F1061" i="9"/>
  <c r="F1062" i="9"/>
  <c r="F1063" i="9"/>
  <c r="F1064" i="9"/>
  <c r="F1065" i="9"/>
  <c r="F1066" i="9"/>
  <c r="F1067" i="9"/>
  <c r="F1068" i="9"/>
  <c r="F1069" i="9"/>
  <c r="F1070" i="9"/>
  <c r="F1071" i="9"/>
  <c r="F1072" i="9"/>
  <c r="F1073" i="9"/>
  <c r="F1074" i="9"/>
  <c r="F1075" i="9"/>
  <c r="F1076" i="9"/>
  <c r="F1077" i="9"/>
  <c r="F1078" i="9"/>
  <c r="F1079" i="9"/>
  <c r="F1080" i="9"/>
  <c r="F1081" i="9"/>
  <c r="F1082" i="9"/>
  <c r="F1083" i="9"/>
  <c r="F1084" i="9"/>
  <c r="F1085" i="9"/>
  <c r="F1086" i="9"/>
  <c r="F1087" i="9"/>
  <c r="F1088" i="9"/>
  <c r="F1089" i="9"/>
  <c r="F1090" i="9"/>
  <c r="F1091" i="9"/>
  <c r="F1092" i="9"/>
  <c r="F1093" i="9"/>
  <c r="F1094" i="9"/>
  <c r="F1095" i="9"/>
  <c r="F1096" i="9"/>
  <c r="F1097" i="9"/>
  <c r="F1098" i="9"/>
  <c r="F1099" i="9"/>
  <c r="F1100" i="9"/>
  <c r="F1101" i="9"/>
  <c r="F1102" i="9"/>
  <c r="F1103" i="9"/>
  <c r="F1104" i="9"/>
  <c r="F1105" i="9"/>
  <c r="F1106" i="9"/>
  <c r="F1107" i="9"/>
  <c r="F1108" i="9"/>
  <c r="F1109" i="9"/>
  <c r="F1110" i="9"/>
  <c r="F1111" i="9"/>
  <c r="F1112" i="9"/>
  <c r="F1113" i="9"/>
  <c r="F1114" i="9"/>
  <c r="F1115" i="9"/>
  <c r="F1116" i="9"/>
  <c r="F1117" i="9"/>
  <c r="F1118" i="9"/>
  <c r="F1119" i="9"/>
  <c r="F1120" i="9"/>
  <c r="F1121" i="9"/>
  <c r="F1122" i="9"/>
  <c r="F1123" i="9"/>
  <c r="F1124" i="9"/>
  <c r="F1125" i="9"/>
  <c r="F1126" i="9"/>
  <c r="F1127" i="9"/>
  <c r="F1128" i="9"/>
  <c r="F1129" i="9"/>
  <c r="F1130" i="9"/>
  <c r="F1131" i="9"/>
  <c r="F1132" i="9"/>
  <c r="F1133" i="9"/>
  <c r="F1134" i="9"/>
  <c r="F1135" i="9"/>
  <c r="F1136" i="9"/>
  <c r="F1137" i="9"/>
  <c r="F1138" i="9"/>
  <c r="F1139" i="9"/>
  <c r="F1140" i="9"/>
  <c r="F1141" i="9"/>
  <c r="F1142" i="9"/>
  <c r="F1143" i="9"/>
  <c r="F1144" i="9"/>
  <c r="F1145" i="9"/>
  <c r="F1146" i="9"/>
  <c r="F1147" i="9"/>
  <c r="F1148" i="9"/>
  <c r="F1149" i="9"/>
  <c r="F1150" i="9"/>
  <c r="F1151" i="9"/>
  <c r="F1152" i="9"/>
  <c r="F1153" i="9"/>
  <c r="F1154" i="9"/>
  <c r="F1155" i="9"/>
  <c r="F1156" i="9"/>
  <c r="F1157" i="9"/>
  <c r="F1158" i="9"/>
  <c r="F1159" i="9"/>
  <c r="F1160" i="9"/>
  <c r="F1161" i="9"/>
  <c r="F1162" i="9"/>
  <c r="F1163" i="9"/>
  <c r="F1164" i="9"/>
  <c r="F1165" i="9"/>
  <c r="F1166" i="9"/>
  <c r="F1167" i="9"/>
  <c r="F1168" i="9"/>
  <c r="F1169" i="9"/>
  <c r="F1170" i="9"/>
  <c r="F1171" i="9"/>
  <c r="F1172" i="9"/>
  <c r="F1173" i="9"/>
  <c r="F1174" i="9"/>
  <c r="F1175" i="9"/>
  <c r="F1176" i="9"/>
  <c r="F1177" i="9"/>
  <c r="F1178" i="9"/>
  <c r="F1179" i="9"/>
  <c r="F1180" i="9"/>
  <c r="F1181" i="9"/>
  <c r="F1182" i="9"/>
  <c r="F1183" i="9"/>
  <c r="F1184" i="9"/>
  <c r="F1185" i="9"/>
  <c r="F1186" i="9"/>
  <c r="F1187" i="9"/>
  <c r="F1188" i="9"/>
  <c r="F1189" i="9"/>
  <c r="F1190" i="9"/>
  <c r="F1191" i="9"/>
  <c r="F1192" i="9"/>
  <c r="F1193" i="9"/>
  <c r="F1194" i="9"/>
  <c r="F1195" i="9"/>
  <c r="F1196" i="9"/>
  <c r="F1197" i="9"/>
  <c r="F1198" i="9"/>
  <c r="F1199" i="9"/>
  <c r="F1200" i="9"/>
  <c r="F1201" i="9"/>
  <c r="F1202" i="9"/>
  <c r="F1203" i="9"/>
  <c r="F1204" i="9"/>
  <c r="F1205" i="9"/>
  <c r="F1206" i="9"/>
  <c r="F1207" i="9"/>
  <c r="F1208" i="9"/>
  <c r="F1209" i="9"/>
  <c r="F1210" i="9"/>
  <c r="F1211" i="9"/>
  <c r="F1212" i="9"/>
  <c r="F1213" i="9"/>
  <c r="F1214" i="9"/>
  <c r="F1215" i="9"/>
  <c r="F1216" i="9"/>
  <c r="F1217" i="9"/>
  <c r="F1218" i="9"/>
  <c r="F1219" i="9"/>
  <c r="F1220" i="9"/>
  <c r="F1221" i="9"/>
  <c r="F1222" i="9"/>
  <c r="F1223" i="9"/>
  <c r="F1224" i="9"/>
  <c r="F1225" i="9"/>
  <c r="F1226" i="9"/>
  <c r="F1227" i="9"/>
  <c r="F1228" i="9"/>
  <c r="F1229" i="9"/>
  <c r="F1230" i="9"/>
  <c r="F1231" i="9"/>
  <c r="F1232" i="9"/>
  <c r="F1233" i="9"/>
  <c r="F1234" i="9"/>
  <c r="F1235" i="9"/>
  <c r="F1236" i="9"/>
  <c r="F1237" i="9"/>
  <c r="F1238" i="9"/>
  <c r="F1239" i="9"/>
  <c r="F1240" i="9"/>
  <c r="F1241" i="9"/>
  <c r="F1242" i="9"/>
  <c r="F1243" i="9"/>
  <c r="F1244" i="9"/>
  <c r="F1245" i="9"/>
  <c r="F1246" i="9"/>
  <c r="F1247" i="9"/>
  <c r="F1248" i="9"/>
  <c r="F1249" i="9"/>
  <c r="F1250" i="9"/>
  <c r="F1251" i="9"/>
  <c r="F1252" i="9"/>
  <c r="F1253" i="9"/>
  <c r="F1254" i="9"/>
  <c r="F1255" i="9"/>
  <c r="F1256" i="9"/>
  <c r="F1257" i="9"/>
  <c r="F1258" i="9"/>
  <c r="F1259" i="9"/>
  <c r="F1260" i="9"/>
  <c r="F1261" i="9"/>
  <c r="F1262" i="9"/>
  <c r="F1263" i="9"/>
  <c r="F1264" i="9"/>
  <c r="F1265" i="9"/>
  <c r="F1266" i="9"/>
  <c r="F1267" i="9"/>
  <c r="F1268" i="9"/>
  <c r="F1269" i="9"/>
  <c r="F1270" i="9"/>
  <c r="F1271" i="9"/>
  <c r="F1272" i="9"/>
  <c r="F1273" i="9"/>
  <c r="F1274" i="9"/>
  <c r="F1275" i="9"/>
  <c r="F1276" i="9"/>
  <c r="F1277" i="9"/>
  <c r="F1278" i="9"/>
  <c r="F1279" i="9"/>
  <c r="F1280" i="9"/>
  <c r="F1281" i="9"/>
  <c r="F1282" i="9"/>
  <c r="F1283" i="9"/>
  <c r="F1284" i="9"/>
  <c r="F1285" i="9"/>
  <c r="F1286" i="9"/>
  <c r="F1287" i="9"/>
  <c r="F1288" i="9"/>
  <c r="F1289" i="9"/>
  <c r="F1290" i="9"/>
  <c r="F1291" i="9"/>
  <c r="F1292" i="9"/>
  <c r="F1293" i="9"/>
  <c r="F1294" i="9"/>
  <c r="F1295" i="9"/>
  <c r="F1296" i="9"/>
  <c r="F1297" i="9"/>
  <c r="F1298" i="9"/>
  <c r="F1299" i="9"/>
  <c r="F1300" i="9"/>
  <c r="F1301" i="9"/>
  <c r="F1302" i="9"/>
  <c r="F1303" i="9"/>
  <c r="F1304" i="9"/>
  <c r="F1305" i="9"/>
  <c r="F1306" i="9"/>
  <c r="F1307" i="9"/>
  <c r="F1308" i="9"/>
  <c r="F1309" i="9"/>
  <c r="F1310" i="9"/>
  <c r="F1311" i="9"/>
  <c r="F1312" i="9"/>
  <c r="F1313" i="9"/>
  <c r="F1314" i="9"/>
  <c r="F1315" i="9"/>
  <c r="F1316" i="9"/>
  <c r="F1317" i="9"/>
  <c r="F1318" i="9"/>
  <c r="F1319" i="9"/>
  <c r="F1320" i="9"/>
  <c r="F1321" i="9"/>
  <c r="F1322" i="9"/>
  <c r="F1323" i="9"/>
  <c r="F1324" i="9"/>
  <c r="F1325" i="9"/>
  <c r="F1326" i="9"/>
  <c r="F1327" i="9"/>
  <c r="F1328" i="9"/>
  <c r="F1329" i="9"/>
  <c r="F1330" i="9"/>
  <c r="F1331" i="9"/>
  <c r="F1332" i="9"/>
  <c r="F1333" i="9"/>
  <c r="F1334" i="9"/>
  <c r="F1335" i="9"/>
  <c r="F1336" i="9"/>
  <c r="F1337" i="9"/>
  <c r="F1338" i="9"/>
  <c r="F1339" i="9"/>
  <c r="F1340" i="9"/>
  <c r="F1341" i="9"/>
  <c r="F1342" i="9"/>
  <c r="F1343" i="9"/>
  <c r="F1344" i="9"/>
  <c r="F1345" i="9"/>
  <c r="F1346" i="9"/>
  <c r="F1347" i="9"/>
  <c r="F1348" i="9"/>
  <c r="F1349" i="9"/>
  <c r="F1350" i="9"/>
  <c r="F1351" i="9"/>
  <c r="F1352" i="9"/>
  <c r="F1353" i="9"/>
  <c r="F1354" i="9"/>
  <c r="F1355" i="9"/>
  <c r="F1356" i="9"/>
  <c r="F1357" i="9"/>
  <c r="F1358" i="9"/>
  <c r="F1359" i="9"/>
  <c r="F1360" i="9"/>
  <c r="F1361" i="9"/>
  <c r="F1362" i="9"/>
  <c r="F1363" i="9"/>
  <c r="F1364" i="9"/>
  <c r="F1365" i="9"/>
  <c r="F1366" i="9"/>
  <c r="F1367" i="9"/>
  <c r="F1368" i="9"/>
  <c r="F1369" i="9"/>
  <c r="F1370" i="9"/>
  <c r="F1371" i="9"/>
  <c r="F1372" i="9"/>
  <c r="F1373" i="9"/>
  <c r="F1374" i="9"/>
  <c r="F1375" i="9"/>
  <c r="F1376" i="9"/>
  <c r="F1377" i="9"/>
  <c r="F1378" i="9"/>
  <c r="F1379" i="9"/>
  <c r="F1380" i="9"/>
  <c r="F1381" i="9"/>
  <c r="F1382" i="9"/>
  <c r="F1383" i="9"/>
  <c r="F1384" i="9"/>
  <c r="F1385" i="9"/>
  <c r="F1386" i="9"/>
  <c r="F1387" i="9"/>
  <c r="F1388" i="9"/>
  <c r="F1389" i="9"/>
  <c r="F1390" i="9"/>
  <c r="F1391" i="9"/>
  <c r="F1392" i="9"/>
  <c r="F1393" i="9"/>
  <c r="F1394" i="9"/>
  <c r="F1395" i="9"/>
  <c r="F1396" i="9"/>
  <c r="F1397" i="9"/>
  <c r="F1398" i="9"/>
  <c r="F1399" i="9"/>
  <c r="F1400" i="9"/>
  <c r="F1401" i="9"/>
  <c r="F1402" i="9"/>
  <c r="F1403" i="9"/>
  <c r="F1404" i="9"/>
  <c r="F1405" i="9"/>
  <c r="F1406" i="9"/>
  <c r="F1407" i="9"/>
  <c r="F1408" i="9"/>
  <c r="F1409" i="9"/>
  <c r="F1410" i="9"/>
  <c r="F1411" i="9"/>
  <c r="F1412" i="9"/>
  <c r="F1413" i="9"/>
  <c r="F1414" i="9"/>
  <c r="F1415" i="9"/>
  <c r="F1416" i="9"/>
  <c r="F1417" i="9"/>
  <c r="F1418" i="9"/>
  <c r="F1419" i="9"/>
  <c r="F1420" i="9"/>
  <c r="F1421" i="9"/>
  <c r="F1422" i="9"/>
  <c r="F1423" i="9"/>
  <c r="F1424" i="9"/>
  <c r="F1425" i="9"/>
  <c r="F1426" i="9"/>
  <c r="F1427" i="9"/>
  <c r="F1428" i="9"/>
  <c r="F1429" i="9"/>
  <c r="F1430" i="9"/>
  <c r="F1431" i="9"/>
  <c r="F1432" i="9"/>
  <c r="F1433" i="9"/>
  <c r="F1434" i="9"/>
  <c r="F1435" i="9"/>
  <c r="F1436" i="9"/>
  <c r="F1437" i="9"/>
  <c r="F1438" i="9"/>
  <c r="F1439" i="9"/>
  <c r="F1440" i="9"/>
  <c r="F1441" i="9"/>
  <c r="F1442" i="9"/>
  <c r="F1443" i="9"/>
  <c r="F1444" i="9"/>
  <c r="F1445" i="9"/>
  <c r="F1446" i="9"/>
  <c r="F1447" i="9"/>
  <c r="F1448" i="9"/>
  <c r="F1449" i="9"/>
  <c r="F1450" i="9"/>
  <c r="F1451" i="9"/>
  <c r="F1452" i="9"/>
  <c r="F1453" i="9"/>
  <c r="F1454" i="9"/>
  <c r="F1455" i="9"/>
  <c r="F1456" i="9"/>
  <c r="F1457" i="9"/>
  <c r="F1458" i="9"/>
  <c r="F1459" i="9"/>
  <c r="F1460" i="9"/>
  <c r="F1461" i="9"/>
  <c r="D2" i="9"/>
  <c r="E2" i="9" s="1"/>
  <c r="D3" i="9"/>
  <c r="E3" i="9" s="1"/>
  <c r="D4" i="9"/>
  <c r="E4" i="9" s="1"/>
  <c r="D5" i="9"/>
  <c r="E5" i="9" s="1"/>
  <c r="D6" i="9"/>
  <c r="E6" i="9" s="1"/>
  <c r="D7" i="9"/>
  <c r="E7" i="9" s="1"/>
  <c r="D8" i="9"/>
  <c r="E8" i="9" s="1"/>
  <c r="D9" i="9"/>
  <c r="E9" i="9" s="1"/>
  <c r="D10" i="9"/>
  <c r="E10" i="9" s="1"/>
  <c r="D11" i="9"/>
  <c r="E11" i="9" s="1"/>
  <c r="D12" i="9"/>
  <c r="E12" i="9" s="1"/>
  <c r="D13" i="9"/>
  <c r="E13" i="9" s="1"/>
  <c r="D14" i="9"/>
  <c r="E14" i="9" s="1"/>
  <c r="D15" i="9"/>
  <c r="E15" i="9" s="1"/>
  <c r="D16" i="9"/>
  <c r="E16" i="9" s="1"/>
  <c r="D17" i="9"/>
  <c r="E17" i="9" s="1"/>
  <c r="D18" i="9"/>
  <c r="E18" i="9" s="1"/>
  <c r="D19" i="9"/>
  <c r="E19" i="9" s="1"/>
  <c r="D20" i="9"/>
  <c r="E20" i="9" s="1"/>
  <c r="D21" i="9"/>
  <c r="E21" i="9" s="1"/>
  <c r="D22" i="9"/>
  <c r="E22" i="9" s="1"/>
  <c r="D23" i="9"/>
  <c r="E23" i="9" s="1"/>
  <c r="D24" i="9"/>
  <c r="E24" i="9" s="1"/>
  <c r="D25" i="9"/>
  <c r="E25" i="9" s="1"/>
  <c r="D26" i="9"/>
  <c r="E26" i="9" s="1"/>
  <c r="D27" i="9"/>
  <c r="E27" i="9" s="1"/>
  <c r="D28" i="9"/>
  <c r="E28" i="9" s="1"/>
  <c r="D29" i="9"/>
  <c r="E29" i="9" s="1"/>
  <c r="D30" i="9"/>
  <c r="E30" i="9" s="1"/>
  <c r="D31" i="9"/>
  <c r="E31" i="9" s="1"/>
  <c r="D32" i="9"/>
  <c r="E32" i="9" s="1"/>
  <c r="D33" i="9"/>
  <c r="E33" i="9" s="1"/>
  <c r="D34" i="9"/>
  <c r="E34" i="9" s="1"/>
  <c r="D35" i="9"/>
  <c r="E35" i="9" s="1"/>
  <c r="D36" i="9"/>
  <c r="E36" i="9" s="1"/>
  <c r="D37" i="9"/>
  <c r="E37" i="9" s="1"/>
  <c r="D38" i="9"/>
  <c r="E38" i="9" s="1"/>
  <c r="D39" i="9"/>
  <c r="E39" i="9" s="1"/>
  <c r="D40" i="9"/>
  <c r="E40" i="9" s="1"/>
  <c r="D41" i="9"/>
  <c r="E41" i="9" s="1"/>
  <c r="D42" i="9"/>
  <c r="E42" i="9" s="1"/>
  <c r="D43" i="9"/>
  <c r="E43" i="9" s="1"/>
  <c r="D44" i="9"/>
  <c r="E44" i="9" s="1"/>
  <c r="D45" i="9"/>
  <c r="E45" i="9" s="1"/>
  <c r="D46" i="9"/>
  <c r="E46" i="9" s="1"/>
  <c r="D47" i="9"/>
  <c r="E47" i="9" s="1"/>
  <c r="D48" i="9"/>
  <c r="E48" i="9" s="1"/>
  <c r="D49" i="9"/>
  <c r="E49" i="9" s="1"/>
  <c r="D50" i="9"/>
  <c r="E50" i="9" s="1"/>
  <c r="D51" i="9"/>
  <c r="E51" i="9" s="1"/>
  <c r="D52" i="9"/>
  <c r="E52" i="9" s="1"/>
  <c r="D53" i="9"/>
  <c r="E53" i="9" s="1"/>
  <c r="D54" i="9"/>
  <c r="E54" i="9" s="1"/>
  <c r="D55" i="9"/>
  <c r="E55" i="9" s="1"/>
  <c r="D56" i="9"/>
  <c r="E56" i="9" s="1"/>
  <c r="D57" i="9"/>
  <c r="E57" i="9" s="1"/>
  <c r="D58" i="9"/>
  <c r="E58" i="9" s="1"/>
  <c r="D59" i="9"/>
  <c r="E59" i="9" s="1"/>
  <c r="D60" i="9"/>
  <c r="E60" i="9" s="1"/>
  <c r="D61" i="9"/>
  <c r="E61" i="9" s="1"/>
  <c r="D62" i="9"/>
  <c r="E62" i="9" s="1"/>
  <c r="D63" i="9"/>
  <c r="E63" i="9" s="1"/>
  <c r="D64" i="9"/>
  <c r="E64" i="9" s="1"/>
  <c r="D65" i="9"/>
  <c r="E65" i="9" s="1"/>
  <c r="D66" i="9"/>
  <c r="E66" i="9" s="1"/>
  <c r="D67" i="9"/>
  <c r="E67" i="9" s="1"/>
  <c r="D68" i="9"/>
  <c r="E68" i="9" s="1"/>
  <c r="D69" i="9"/>
  <c r="E69" i="9" s="1"/>
  <c r="D70" i="9"/>
  <c r="E70" i="9" s="1"/>
  <c r="D71" i="9"/>
  <c r="E71" i="9" s="1"/>
  <c r="D72" i="9"/>
  <c r="E72" i="9" s="1"/>
  <c r="D73" i="9"/>
  <c r="E73" i="9" s="1"/>
  <c r="D74" i="9"/>
  <c r="E74" i="9" s="1"/>
  <c r="D75" i="9"/>
  <c r="E75" i="9" s="1"/>
  <c r="D76" i="9"/>
  <c r="E76" i="9" s="1"/>
  <c r="D77" i="9"/>
  <c r="E77" i="9" s="1"/>
  <c r="D78" i="9"/>
  <c r="E78" i="9" s="1"/>
  <c r="D79" i="9"/>
  <c r="E79" i="9" s="1"/>
  <c r="D80" i="9"/>
  <c r="E80" i="9" s="1"/>
  <c r="D81" i="9"/>
  <c r="E81" i="9" s="1"/>
  <c r="D82" i="9"/>
  <c r="E82" i="9" s="1"/>
  <c r="D83" i="9"/>
  <c r="E83" i="9" s="1"/>
  <c r="D84" i="9"/>
  <c r="E84" i="9" s="1"/>
  <c r="D85" i="9"/>
  <c r="E85" i="9" s="1"/>
  <c r="D86" i="9"/>
  <c r="E86" i="9" s="1"/>
  <c r="D87" i="9"/>
  <c r="E87" i="9" s="1"/>
  <c r="D88" i="9"/>
  <c r="E88" i="9" s="1"/>
  <c r="D89" i="9"/>
  <c r="E89" i="9" s="1"/>
  <c r="D90" i="9"/>
  <c r="E90" i="9" s="1"/>
  <c r="D91" i="9"/>
  <c r="E91" i="9" s="1"/>
  <c r="D92" i="9"/>
  <c r="E92" i="9" s="1"/>
  <c r="D93" i="9"/>
  <c r="E93" i="9" s="1"/>
  <c r="D94" i="9"/>
  <c r="E94" i="9" s="1"/>
  <c r="D95" i="9"/>
  <c r="E95" i="9" s="1"/>
  <c r="D96" i="9"/>
  <c r="E96" i="9" s="1"/>
  <c r="D97" i="9"/>
  <c r="E97" i="9" s="1"/>
  <c r="D98" i="9"/>
  <c r="E98" i="9" s="1"/>
  <c r="D99" i="9"/>
  <c r="E99" i="9" s="1"/>
  <c r="D100" i="9"/>
  <c r="E100" i="9" s="1"/>
  <c r="D101" i="9"/>
  <c r="E101" i="9" s="1"/>
  <c r="D102" i="9"/>
  <c r="E102" i="9" s="1"/>
  <c r="D103" i="9"/>
  <c r="E103" i="9" s="1"/>
  <c r="D104" i="9"/>
  <c r="E104" i="9" s="1"/>
  <c r="D105" i="9"/>
  <c r="E105" i="9" s="1"/>
  <c r="D106" i="9"/>
  <c r="E106" i="9" s="1"/>
  <c r="D107" i="9"/>
  <c r="E107" i="9" s="1"/>
  <c r="D108" i="9"/>
  <c r="E108" i="9" s="1"/>
  <c r="D109" i="9"/>
  <c r="E109" i="9" s="1"/>
  <c r="D110" i="9"/>
  <c r="E110" i="9" s="1"/>
  <c r="D111" i="9"/>
  <c r="E111" i="9" s="1"/>
  <c r="D112" i="9"/>
  <c r="E112" i="9" s="1"/>
  <c r="D113" i="9"/>
  <c r="E113" i="9" s="1"/>
  <c r="D114" i="9"/>
  <c r="E114" i="9" s="1"/>
  <c r="D115" i="9"/>
  <c r="E115" i="9" s="1"/>
  <c r="D116" i="9"/>
  <c r="E116" i="9" s="1"/>
  <c r="D117" i="9"/>
  <c r="E117" i="9" s="1"/>
  <c r="D118" i="9"/>
  <c r="E118" i="9" s="1"/>
  <c r="D119" i="9"/>
  <c r="E119" i="9" s="1"/>
  <c r="D120" i="9"/>
  <c r="E120" i="9" s="1"/>
  <c r="D121" i="9"/>
  <c r="E121" i="9" s="1"/>
  <c r="D122" i="9"/>
  <c r="E122" i="9" s="1"/>
  <c r="D123" i="9"/>
  <c r="E123" i="9" s="1"/>
  <c r="D124" i="9"/>
  <c r="E124" i="9" s="1"/>
  <c r="D125" i="9"/>
  <c r="E125" i="9" s="1"/>
  <c r="D126" i="9"/>
  <c r="E126" i="9" s="1"/>
  <c r="D127" i="9"/>
  <c r="E127" i="9" s="1"/>
  <c r="D128" i="9"/>
  <c r="E128" i="9" s="1"/>
  <c r="D129" i="9"/>
  <c r="E129" i="9" s="1"/>
  <c r="D130" i="9"/>
  <c r="E130" i="9" s="1"/>
  <c r="D131" i="9"/>
  <c r="E131" i="9" s="1"/>
  <c r="D132" i="9"/>
  <c r="E132" i="9" s="1"/>
  <c r="D133" i="9"/>
  <c r="E133" i="9" s="1"/>
  <c r="D134" i="9"/>
  <c r="E134" i="9" s="1"/>
  <c r="D135" i="9"/>
  <c r="E135" i="9" s="1"/>
  <c r="D136" i="9"/>
  <c r="E136" i="9" s="1"/>
  <c r="D137" i="9"/>
  <c r="E137" i="9" s="1"/>
  <c r="D138" i="9"/>
  <c r="E138" i="9" s="1"/>
  <c r="D139" i="9"/>
  <c r="E139" i="9" s="1"/>
  <c r="D140" i="9"/>
  <c r="E140" i="9" s="1"/>
  <c r="D141" i="9"/>
  <c r="E141" i="9" s="1"/>
  <c r="D142" i="9"/>
  <c r="E142" i="9" s="1"/>
  <c r="D143" i="9"/>
  <c r="E143" i="9" s="1"/>
  <c r="D144" i="9"/>
  <c r="E144" i="9" s="1"/>
  <c r="D145" i="9"/>
  <c r="E145" i="9" s="1"/>
  <c r="D146" i="9"/>
  <c r="E146" i="9" s="1"/>
  <c r="D147" i="9"/>
  <c r="E147" i="9" s="1"/>
  <c r="D148" i="9"/>
  <c r="E148" i="9" s="1"/>
  <c r="D149" i="9"/>
  <c r="E149" i="9" s="1"/>
  <c r="D150" i="9"/>
  <c r="E150" i="9" s="1"/>
  <c r="D151" i="9"/>
  <c r="E151" i="9" s="1"/>
  <c r="D152" i="9"/>
  <c r="E152" i="9" s="1"/>
  <c r="D153" i="9"/>
  <c r="E153" i="9" s="1"/>
  <c r="D154" i="9"/>
  <c r="E154" i="9" s="1"/>
  <c r="D155" i="9"/>
  <c r="E155" i="9" s="1"/>
  <c r="D156" i="9"/>
  <c r="E156" i="9" s="1"/>
  <c r="D157" i="9"/>
  <c r="E157" i="9" s="1"/>
  <c r="D158" i="9"/>
  <c r="E158" i="9" s="1"/>
  <c r="D159" i="9"/>
  <c r="E159" i="9" s="1"/>
  <c r="D160" i="9"/>
  <c r="E160" i="9" s="1"/>
  <c r="D161" i="9"/>
  <c r="E161" i="9" s="1"/>
  <c r="D162" i="9"/>
  <c r="E162" i="9" s="1"/>
  <c r="D163" i="9"/>
  <c r="E163" i="9" s="1"/>
  <c r="D164" i="9"/>
  <c r="E164" i="9" s="1"/>
  <c r="D165" i="9"/>
  <c r="E165" i="9" s="1"/>
  <c r="D166" i="9"/>
  <c r="E166" i="9" s="1"/>
  <c r="D167" i="9"/>
  <c r="E167" i="9" s="1"/>
  <c r="D168" i="9"/>
  <c r="E168" i="9" s="1"/>
  <c r="D169" i="9"/>
  <c r="E169" i="9" s="1"/>
  <c r="D170" i="9"/>
  <c r="E170" i="9" s="1"/>
  <c r="D171" i="9"/>
  <c r="E171" i="9" s="1"/>
  <c r="D172" i="9"/>
  <c r="E172" i="9" s="1"/>
  <c r="D173" i="9"/>
  <c r="E173" i="9" s="1"/>
  <c r="D174" i="9"/>
  <c r="E174" i="9" s="1"/>
  <c r="D175" i="9"/>
  <c r="E175" i="9" s="1"/>
  <c r="D176" i="9"/>
  <c r="E176" i="9" s="1"/>
  <c r="D177" i="9"/>
  <c r="E177" i="9" s="1"/>
  <c r="D178" i="9"/>
  <c r="E178" i="9" s="1"/>
  <c r="D179" i="9"/>
  <c r="E179" i="9" s="1"/>
  <c r="D180" i="9"/>
  <c r="E180" i="9" s="1"/>
  <c r="D181" i="9"/>
  <c r="E181" i="9" s="1"/>
  <c r="D182" i="9"/>
  <c r="E182" i="9" s="1"/>
  <c r="D183" i="9"/>
  <c r="E183" i="9" s="1"/>
  <c r="D184" i="9"/>
  <c r="E184" i="9" s="1"/>
  <c r="D185" i="9"/>
  <c r="E185" i="9" s="1"/>
  <c r="D186" i="9"/>
  <c r="E186" i="9" s="1"/>
  <c r="D187" i="9"/>
  <c r="E187" i="9" s="1"/>
  <c r="D188" i="9"/>
  <c r="E188" i="9" s="1"/>
  <c r="D189" i="9"/>
  <c r="E189" i="9" s="1"/>
  <c r="D190" i="9"/>
  <c r="E190" i="9" s="1"/>
  <c r="D191" i="9"/>
  <c r="E191" i="9" s="1"/>
  <c r="D192" i="9"/>
  <c r="E192" i="9" s="1"/>
  <c r="D193" i="9"/>
  <c r="E193" i="9" s="1"/>
  <c r="D194" i="9"/>
  <c r="E194" i="9" s="1"/>
  <c r="D195" i="9"/>
  <c r="E195" i="9" s="1"/>
  <c r="D196" i="9"/>
  <c r="E196" i="9" s="1"/>
  <c r="D197" i="9"/>
  <c r="E197" i="9" s="1"/>
  <c r="D198" i="9"/>
  <c r="E198" i="9" s="1"/>
  <c r="D199" i="9"/>
  <c r="E199" i="9" s="1"/>
  <c r="D200" i="9"/>
  <c r="E200" i="9" s="1"/>
  <c r="D201" i="9"/>
  <c r="E201" i="9" s="1"/>
  <c r="D202" i="9"/>
  <c r="E202" i="9" s="1"/>
  <c r="D203" i="9"/>
  <c r="E203" i="9" s="1"/>
  <c r="D204" i="9"/>
  <c r="E204" i="9" s="1"/>
  <c r="D205" i="9"/>
  <c r="E205" i="9" s="1"/>
  <c r="D206" i="9"/>
  <c r="E206" i="9" s="1"/>
  <c r="D207" i="9"/>
  <c r="E207" i="9" s="1"/>
  <c r="D208" i="9"/>
  <c r="E208" i="9" s="1"/>
  <c r="D209" i="9"/>
  <c r="E209" i="9" s="1"/>
  <c r="D210" i="9"/>
  <c r="E210" i="9" s="1"/>
  <c r="D211" i="9"/>
  <c r="E211" i="9" s="1"/>
  <c r="D212" i="9"/>
  <c r="E212" i="9" s="1"/>
  <c r="D213" i="9"/>
  <c r="E213" i="9" s="1"/>
  <c r="D214" i="9"/>
  <c r="E214" i="9" s="1"/>
  <c r="D215" i="9"/>
  <c r="E215" i="9" s="1"/>
  <c r="D216" i="9"/>
  <c r="E216" i="9" s="1"/>
  <c r="D217" i="9"/>
  <c r="E217" i="9" s="1"/>
  <c r="D218" i="9"/>
  <c r="E218" i="9" s="1"/>
  <c r="D219" i="9"/>
  <c r="E219" i="9" s="1"/>
  <c r="D220" i="9"/>
  <c r="E220" i="9" s="1"/>
  <c r="D221" i="9"/>
  <c r="E221" i="9" s="1"/>
  <c r="D222" i="9"/>
  <c r="E222" i="9" s="1"/>
  <c r="D223" i="9"/>
  <c r="E223" i="9" s="1"/>
  <c r="D224" i="9"/>
  <c r="E224" i="9" s="1"/>
  <c r="D225" i="9"/>
  <c r="E225" i="9" s="1"/>
  <c r="D226" i="9"/>
  <c r="E226" i="9" s="1"/>
  <c r="D227" i="9"/>
  <c r="E227" i="9" s="1"/>
  <c r="D228" i="9"/>
  <c r="E228" i="9" s="1"/>
  <c r="D229" i="9"/>
  <c r="E229" i="9" s="1"/>
  <c r="D230" i="9"/>
  <c r="E230" i="9" s="1"/>
  <c r="D231" i="9"/>
  <c r="E231" i="9" s="1"/>
  <c r="D232" i="9"/>
  <c r="E232" i="9" s="1"/>
  <c r="D233" i="9"/>
  <c r="E233" i="9" s="1"/>
  <c r="D234" i="9"/>
  <c r="E234" i="9" s="1"/>
  <c r="D235" i="9"/>
  <c r="E235" i="9" s="1"/>
  <c r="D236" i="9"/>
  <c r="E236" i="9" s="1"/>
  <c r="D237" i="9"/>
  <c r="E237" i="9" s="1"/>
  <c r="D238" i="9"/>
  <c r="E238" i="9" s="1"/>
  <c r="D239" i="9"/>
  <c r="E239" i="9" s="1"/>
  <c r="D240" i="9"/>
  <c r="E240" i="9" s="1"/>
  <c r="D241" i="9"/>
  <c r="E241" i="9" s="1"/>
  <c r="D242" i="9"/>
  <c r="E242" i="9" s="1"/>
  <c r="D243" i="9"/>
  <c r="E243" i="9" s="1"/>
  <c r="D244" i="9"/>
  <c r="E244" i="9" s="1"/>
  <c r="D245" i="9"/>
  <c r="E245" i="9" s="1"/>
  <c r="D246" i="9"/>
  <c r="E246" i="9" s="1"/>
  <c r="D247" i="9"/>
  <c r="E247" i="9" s="1"/>
  <c r="D248" i="9"/>
  <c r="E248" i="9" s="1"/>
  <c r="D249" i="9"/>
  <c r="E249" i="9" s="1"/>
  <c r="D250" i="9"/>
  <c r="E250" i="9" s="1"/>
  <c r="D251" i="9"/>
  <c r="E251" i="9" s="1"/>
  <c r="D252" i="9"/>
  <c r="E252" i="9" s="1"/>
  <c r="D253" i="9"/>
  <c r="E253" i="9" s="1"/>
  <c r="D254" i="9"/>
  <c r="E254" i="9" s="1"/>
  <c r="D255" i="9"/>
  <c r="E255" i="9" s="1"/>
  <c r="D256" i="9"/>
  <c r="E256" i="9" s="1"/>
  <c r="D257" i="9"/>
  <c r="E257" i="9" s="1"/>
  <c r="D258" i="9"/>
  <c r="E258" i="9" s="1"/>
  <c r="D259" i="9"/>
  <c r="E259" i="9" s="1"/>
  <c r="D260" i="9"/>
  <c r="E260" i="9" s="1"/>
  <c r="D261" i="9"/>
  <c r="E261" i="9" s="1"/>
  <c r="D262" i="9"/>
  <c r="E262" i="9" s="1"/>
  <c r="D263" i="9"/>
  <c r="E263" i="9" s="1"/>
  <c r="D264" i="9"/>
  <c r="E264" i="9" s="1"/>
  <c r="D265" i="9"/>
  <c r="E265" i="9" s="1"/>
  <c r="D266" i="9"/>
  <c r="E266" i="9" s="1"/>
  <c r="D267" i="9"/>
  <c r="E267" i="9" s="1"/>
  <c r="D268" i="9"/>
  <c r="E268" i="9" s="1"/>
  <c r="D269" i="9"/>
  <c r="E269" i="9" s="1"/>
  <c r="D270" i="9"/>
  <c r="E270" i="9" s="1"/>
  <c r="D271" i="9"/>
  <c r="E271" i="9" s="1"/>
  <c r="D272" i="9"/>
  <c r="E272" i="9" s="1"/>
  <c r="D273" i="9"/>
  <c r="E273" i="9" s="1"/>
  <c r="D274" i="9"/>
  <c r="E274" i="9" s="1"/>
  <c r="D275" i="9"/>
  <c r="E275" i="9" s="1"/>
  <c r="D276" i="9"/>
  <c r="E276" i="9" s="1"/>
  <c r="D277" i="9"/>
  <c r="E277" i="9" s="1"/>
  <c r="D278" i="9"/>
  <c r="E278" i="9" s="1"/>
  <c r="D279" i="9"/>
  <c r="E279" i="9" s="1"/>
  <c r="D280" i="9"/>
  <c r="E280" i="9" s="1"/>
  <c r="D281" i="9"/>
  <c r="E281" i="9" s="1"/>
  <c r="D282" i="9"/>
  <c r="E282" i="9" s="1"/>
  <c r="D283" i="9"/>
  <c r="E283" i="9" s="1"/>
  <c r="D284" i="9"/>
  <c r="E284" i="9" s="1"/>
  <c r="D285" i="9"/>
  <c r="E285" i="9" s="1"/>
  <c r="D286" i="9"/>
  <c r="E286" i="9" s="1"/>
  <c r="D287" i="9"/>
  <c r="E287" i="9" s="1"/>
  <c r="D288" i="9"/>
  <c r="E288" i="9" s="1"/>
  <c r="D289" i="9"/>
  <c r="E289" i="9" s="1"/>
  <c r="D290" i="9"/>
  <c r="E290" i="9" s="1"/>
  <c r="D291" i="9"/>
  <c r="E291" i="9" s="1"/>
  <c r="D292" i="9"/>
  <c r="E292" i="9" s="1"/>
  <c r="D293" i="9"/>
  <c r="E293" i="9" s="1"/>
  <c r="D294" i="9"/>
  <c r="E294" i="9" s="1"/>
  <c r="D295" i="9"/>
  <c r="E295" i="9" s="1"/>
  <c r="D296" i="9"/>
  <c r="E296" i="9" s="1"/>
  <c r="D297" i="9"/>
  <c r="E297" i="9" s="1"/>
  <c r="D298" i="9"/>
  <c r="E298" i="9" s="1"/>
  <c r="D299" i="9"/>
  <c r="E299" i="9" s="1"/>
  <c r="D300" i="9"/>
  <c r="E300" i="9" s="1"/>
  <c r="D301" i="9"/>
  <c r="E301" i="9" s="1"/>
  <c r="D302" i="9"/>
  <c r="E302" i="9" s="1"/>
  <c r="D303" i="9"/>
  <c r="E303" i="9" s="1"/>
  <c r="D304" i="9"/>
  <c r="E304" i="9" s="1"/>
  <c r="D305" i="9"/>
  <c r="E305" i="9" s="1"/>
  <c r="D306" i="9"/>
  <c r="E306" i="9" s="1"/>
  <c r="D307" i="9"/>
  <c r="E307" i="9" s="1"/>
  <c r="D308" i="9"/>
  <c r="E308" i="9" s="1"/>
  <c r="D309" i="9"/>
  <c r="E309" i="9" s="1"/>
  <c r="D310" i="9"/>
  <c r="E310" i="9" s="1"/>
  <c r="D311" i="9"/>
  <c r="E311" i="9" s="1"/>
  <c r="D312" i="9"/>
  <c r="E312" i="9" s="1"/>
  <c r="D313" i="9"/>
  <c r="E313" i="9" s="1"/>
  <c r="D314" i="9"/>
  <c r="E314" i="9" s="1"/>
  <c r="D315" i="9"/>
  <c r="E315" i="9" s="1"/>
  <c r="D316" i="9"/>
  <c r="E316" i="9" s="1"/>
  <c r="D317" i="9"/>
  <c r="E317" i="9" s="1"/>
  <c r="D318" i="9"/>
  <c r="E318" i="9" s="1"/>
  <c r="D319" i="9"/>
  <c r="E319" i="9" s="1"/>
  <c r="D320" i="9"/>
  <c r="E320" i="9" s="1"/>
  <c r="D321" i="9"/>
  <c r="E321" i="9" s="1"/>
  <c r="D322" i="9"/>
  <c r="E322" i="9" s="1"/>
  <c r="D323" i="9"/>
  <c r="E323" i="9" s="1"/>
  <c r="D324" i="9"/>
  <c r="E324" i="9" s="1"/>
  <c r="D325" i="9"/>
  <c r="E325" i="9" s="1"/>
  <c r="D326" i="9"/>
  <c r="E326" i="9" s="1"/>
  <c r="D327" i="9"/>
  <c r="E327" i="9" s="1"/>
  <c r="D328" i="9"/>
  <c r="E328" i="9" s="1"/>
  <c r="D329" i="9"/>
  <c r="E329" i="9" s="1"/>
  <c r="D330" i="9"/>
  <c r="E330" i="9" s="1"/>
  <c r="D331" i="9"/>
  <c r="E331" i="9" s="1"/>
  <c r="D332" i="9"/>
  <c r="E332" i="9" s="1"/>
  <c r="D333" i="9"/>
  <c r="E333" i="9" s="1"/>
  <c r="D334" i="9"/>
  <c r="E334" i="9" s="1"/>
  <c r="D335" i="9"/>
  <c r="E335" i="9" s="1"/>
  <c r="D336" i="9"/>
  <c r="E336" i="9" s="1"/>
  <c r="D337" i="9"/>
  <c r="E337" i="9" s="1"/>
  <c r="D338" i="9"/>
  <c r="E338" i="9" s="1"/>
  <c r="D339" i="9"/>
  <c r="E339" i="9" s="1"/>
  <c r="D340" i="9"/>
  <c r="E340" i="9" s="1"/>
  <c r="D341" i="9"/>
  <c r="E341" i="9" s="1"/>
  <c r="D342" i="9"/>
  <c r="E342" i="9" s="1"/>
  <c r="D343" i="9"/>
  <c r="E343" i="9" s="1"/>
  <c r="D344" i="9"/>
  <c r="E344" i="9" s="1"/>
  <c r="D345" i="9"/>
  <c r="E345" i="9" s="1"/>
  <c r="D346" i="9"/>
  <c r="E346" i="9" s="1"/>
  <c r="D347" i="9"/>
  <c r="E347" i="9" s="1"/>
  <c r="D348" i="9"/>
  <c r="E348" i="9" s="1"/>
  <c r="D349" i="9"/>
  <c r="E349" i="9" s="1"/>
  <c r="D350" i="9"/>
  <c r="E350" i="9" s="1"/>
  <c r="D351" i="9"/>
  <c r="E351" i="9" s="1"/>
  <c r="D352" i="9"/>
  <c r="E352" i="9" s="1"/>
  <c r="D353" i="9"/>
  <c r="E353" i="9" s="1"/>
  <c r="D354" i="9"/>
  <c r="E354" i="9" s="1"/>
  <c r="D355" i="9"/>
  <c r="E355" i="9" s="1"/>
  <c r="D356" i="9"/>
  <c r="E356" i="9" s="1"/>
  <c r="D357" i="9"/>
  <c r="E357" i="9" s="1"/>
  <c r="D358" i="9"/>
  <c r="E358" i="9" s="1"/>
  <c r="D359" i="9"/>
  <c r="E359" i="9" s="1"/>
  <c r="D360" i="9"/>
  <c r="E360" i="9" s="1"/>
  <c r="D361" i="9"/>
  <c r="E361" i="9" s="1"/>
  <c r="D362" i="9"/>
  <c r="E362" i="9" s="1"/>
  <c r="D363" i="9"/>
  <c r="E363" i="9" s="1"/>
  <c r="D364" i="9"/>
  <c r="E364" i="9" s="1"/>
  <c r="D365" i="9"/>
  <c r="E365" i="9" s="1"/>
  <c r="D366" i="9"/>
  <c r="E366" i="9" s="1"/>
  <c r="D367" i="9"/>
  <c r="E367" i="9" s="1"/>
  <c r="D368" i="9"/>
  <c r="E368" i="9" s="1"/>
  <c r="D369" i="9"/>
  <c r="E369" i="9" s="1"/>
  <c r="D370" i="9"/>
  <c r="E370" i="9" s="1"/>
  <c r="D371" i="9"/>
  <c r="E371" i="9" s="1"/>
  <c r="D372" i="9"/>
  <c r="E372" i="9" s="1"/>
  <c r="D373" i="9"/>
  <c r="E373" i="9" s="1"/>
  <c r="D374" i="9"/>
  <c r="E374" i="9" s="1"/>
  <c r="D375" i="9"/>
  <c r="E375" i="9" s="1"/>
  <c r="D376" i="9"/>
  <c r="E376" i="9" s="1"/>
  <c r="D377" i="9"/>
  <c r="E377" i="9" s="1"/>
  <c r="D378" i="9"/>
  <c r="E378" i="9" s="1"/>
  <c r="D379" i="9"/>
  <c r="E379" i="9" s="1"/>
  <c r="D380" i="9"/>
  <c r="E380" i="9" s="1"/>
  <c r="D381" i="9"/>
  <c r="E381" i="9" s="1"/>
  <c r="D382" i="9"/>
  <c r="E382" i="9" s="1"/>
  <c r="D383" i="9"/>
  <c r="E383" i="9" s="1"/>
  <c r="D384" i="9"/>
  <c r="E384" i="9" s="1"/>
  <c r="D385" i="9"/>
  <c r="E385" i="9" s="1"/>
  <c r="D386" i="9"/>
  <c r="E386" i="9" s="1"/>
  <c r="D387" i="9"/>
  <c r="E387" i="9" s="1"/>
  <c r="D388" i="9"/>
  <c r="E388" i="9" s="1"/>
  <c r="D389" i="9"/>
  <c r="E389" i="9" s="1"/>
  <c r="D390" i="9"/>
  <c r="E390" i="9" s="1"/>
  <c r="D391" i="9"/>
  <c r="E391" i="9" s="1"/>
  <c r="D392" i="9"/>
  <c r="E392" i="9" s="1"/>
  <c r="D393" i="9"/>
  <c r="E393" i="9" s="1"/>
  <c r="D394" i="9"/>
  <c r="E394" i="9" s="1"/>
  <c r="D395" i="9"/>
  <c r="E395" i="9" s="1"/>
  <c r="D396" i="9"/>
  <c r="E396" i="9" s="1"/>
  <c r="D397" i="9"/>
  <c r="E397" i="9" s="1"/>
  <c r="D398" i="9"/>
  <c r="E398" i="9" s="1"/>
  <c r="D399" i="9"/>
  <c r="E399" i="9" s="1"/>
  <c r="D400" i="9"/>
  <c r="E400" i="9" s="1"/>
  <c r="D401" i="9"/>
  <c r="E401" i="9" s="1"/>
  <c r="D402" i="9"/>
  <c r="E402" i="9" s="1"/>
  <c r="D403" i="9"/>
  <c r="E403" i="9" s="1"/>
  <c r="D404" i="9"/>
  <c r="E404" i="9" s="1"/>
  <c r="D405" i="9"/>
  <c r="E405" i="9" s="1"/>
  <c r="D406" i="9"/>
  <c r="E406" i="9" s="1"/>
  <c r="D407" i="9"/>
  <c r="E407" i="9" s="1"/>
  <c r="D408" i="9"/>
  <c r="E408" i="9" s="1"/>
  <c r="D409" i="9"/>
  <c r="E409" i="9" s="1"/>
  <c r="D410" i="9"/>
  <c r="E410" i="9" s="1"/>
  <c r="D411" i="9"/>
  <c r="E411" i="9" s="1"/>
  <c r="D412" i="9"/>
  <c r="E412" i="9" s="1"/>
  <c r="D413" i="9"/>
  <c r="E413" i="9" s="1"/>
  <c r="D414" i="9"/>
  <c r="E414" i="9" s="1"/>
  <c r="D415" i="9"/>
  <c r="E415" i="9" s="1"/>
  <c r="D416" i="9"/>
  <c r="E416" i="9" s="1"/>
  <c r="D417" i="9"/>
  <c r="E417" i="9" s="1"/>
  <c r="D418" i="9"/>
  <c r="E418" i="9" s="1"/>
  <c r="D419" i="9"/>
  <c r="E419" i="9" s="1"/>
  <c r="D420" i="9"/>
  <c r="E420" i="9" s="1"/>
  <c r="D421" i="9"/>
  <c r="E421" i="9" s="1"/>
  <c r="D422" i="9"/>
  <c r="E422" i="9" s="1"/>
  <c r="D423" i="9"/>
  <c r="E423" i="9" s="1"/>
  <c r="D424" i="9"/>
  <c r="E424" i="9" s="1"/>
  <c r="D425" i="9"/>
  <c r="E425" i="9" s="1"/>
  <c r="D426" i="9"/>
  <c r="E426" i="9" s="1"/>
  <c r="D427" i="9"/>
  <c r="E427" i="9" s="1"/>
  <c r="D428" i="9"/>
  <c r="E428" i="9" s="1"/>
  <c r="D429" i="9"/>
  <c r="E429" i="9" s="1"/>
  <c r="D430" i="9"/>
  <c r="E430" i="9" s="1"/>
  <c r="D431" i="9"/>
  <c r="E431" i="9" s="1"/>
  <c r="D432" i="9"/>
  <c r="E432" i="9" s="1"/>
  <c r="D433" i="9"/>
  <c r="E433" i="9" s="1"/>
  <c r="D434" i="9"/>
  <c r="E434" i="9" s="1"/>
  <c r="D435" i="9"/>
  <c r="E435" i="9" s="1"/>
  <c r="D436" i="9"/>
  <c r="E436" i="9" s="1"/>
  <c r="D437" i="9"/>
  <c r="E437" i="9" s="1"/>
  <c r="D438" i="9"/>
  <c r="E438" i="9" s="1"/>
  <c r="D439" i="9"/>
  <c r="E439" i="9" s="1"/>
  <c r="D440" i="9"/>
  <c r="E440" i="9" s="1"/>
  <c r="D441" i="9"/>
  <c r="E441" i="9" s="1"/>
  <c r="D442" i="9"/>
  <c r="E442" i="9" s="1"/>
  <c r="D443" i="9"/>
  <c r="E443" i="9" s="1"/>
  <c r="D444" i="9"/>
  <c r="E444" i="9" s="1"/>
  <c r="D445" i="9"/>
  <c r="E445" i="9" s="1"/>
  <c r="D446" i="9"/>
  <c r="E446" i="9" s="1"/>
  <c r="D447" i="9"/>
  <c r="E447" i="9" s="1"/>
  <c r="D448" i="9"/>
  <c r="E448" i="9" s="1"/>
  <c r="D449" i="9"/>
  <c r="E449" i="9" s="1"/>
  <c r="D450" i="9"/>
  <c r="E450" i="9" s="1"/>
  <c r="D451" i="9"/>
  <c r="E451" i="9" s="1"/>
  <c r="D452" i="9"/>
  <c r="E452" i="9" s="1"/>
  <c r="D453" i="9"/>
  <c r="E453" i="9" s="1"/>
  <c r="D454" i="9"/>
  <c r="E454" i="9" s="1"/>
  <c r="D455" i="9"/>
  <c r="E455" i="9" s="1"/>
  <c r="D456" i="9"/>
  <c r="E456" i="9" s="1"/>
  <c r="D457" i="9"/>
  <c r="E457" i="9" s="1"/>
  <c r="D458" i="9"/>
  <c r="E458" i="9" s="1"/>
  <c r="D459" i="9"/>
  <c r="E459" i="9" s="1"/>
  <c r="D460" i="9"/>
  <c r="E460" i="9" s="1"/>
  <c r="D461" i="9"/>
  <c r="E461" i="9" s="1"/>
  <c r="D462" i="9"/>
  <c r="E462" i="9" s="1"/>
  <c r="D463" i="9"/>
  <c r="E463" i="9" s="1"/>
  <c r="D464" i="9"/>
  <c r="E464" i="9" s="1"/>
  <c r="D465" i="9"/>
  <c r="E465" i="9" s="1"/>
  <c r="D466" i="9"/>
  <c r="E466" i="9" s="1"/>
  <c r="D467" i="9"/>
  <c r="E467" i="9" s="1"/>
  <c r="D468" i="9"/>
  <c r="E468" i="9" s="1"/>
  <c r="D469" i="9"/>
  <c r="E469" i="9" s="1"/>
  <c r="D470" i="9"/>
  <c r="E470" i="9" s="1"/>
  <c r="D471" i="9"/>
  <c r="E471" i="9" s="1"/>
  <c r="D472" i="9"/>
  <c r="E472" i="9" s="1"/>
  <c r="D473" i="9"/>
  <c r="E473" i="9" s="1"/>
  <c r="D474" i="9"/>
  <c r="E474" i="9" s="1"/>
  <c r="D475" i="9"/>
  <c r="E475" i="9" s="1"/>
  <c r="D476" i="9"/>
  <c r="E476" i="9" s="1"/>
  <c r="D477" i="9"/>
  <c r="E477" i="9" s="1"/>
  <c r="D478" i="9"/>
  <c r="E478" i="9" s="1"/>
  <c r="D479" i="9"/>
  <c r="E479" i="9" s="1"/>
  <c r="D480" i="9"/>
  <c r="E480" i="9" s="1"/>
  <c r="D481" i="9"/>
  <c r="E481" i="9" s="1"/>
  <c r="D482" i="9"/>
  <c r="E482" i="9" s="1"/>
  <c r="D483" i="9"/>
  <c r="E483" i="9" s="1"/>
  <c r="D484" i="9"/>
  <c r="E484" i="9" s="1"/>
  <c r="D485" i="9"/>
  <c r="E485" i="9" s="1"/>
  <c r="D486" i="9"/>
  <c r="E486" i="9" s="1"/>
  <c r="D487" i="9"/>
  <c r="E487" i="9" s="1"/>
  <c r="D488" i="9"/>
  <c r="E488" i="9" s="1"/>
  <c r="D489" i="9"/>
  <c r="E489" i="9" s="1"/>
  <c r="D490" i="9"/>
  <c r="E490" i="9" s="1"/>
  <c r="D491" i="9"/>
  <c r="E491" i="9" s="1"/>
  <c r="D492" i="9"/>
  <c r="E492" i="9" s="1"/>
  <c r="D493" i="9"/>
  <c r="E493" i="9" s="1"/>
  <c r="D494" i="9"/>
  <c r="E494" i="9" s="1"/>
  <c r="D495" i="9"/>
  <c r="E495" i="9" s="1"/>
  <c r="D496" i="9"/>
  <c r="E496" i="9" s="1"/>
  <c r="D497" i="9"/>
  <c r="E497" i="9" s="1"/>
  <c r="D498" i="9"/>
  <c r="E498" i="9" s="1"/>
  <c r="D499" i="9"/>
  <c r="E499" i="9" s="1"/>
  <c r="D500" i="9"/>
  <c r="E500" i="9" s="1"/>
  <c r="D501" i="9"/>
  <c r="E501" i="9" s="1"/>
  <c r="D502" i="9"/>
  <c r="E502" i="9" s="1"/>
  <c r="D503" i="9"/>
  <c r="E503" i="9" s="1"/>
  <c r="D504" i="9"/>
  <c r="E504" i="9" s="1"/>
  <c r="D505" i="9"/>
  <c r="E505" i="9" s="1"/>
  <c r="D506" i="9"/>
  <c r="E506" i="9" s="1"/>
  <c r="D507" i="9"/>
  <c r="E507" i="9" s="1"/>
  <c r="D508" i="9"/>
  <c r="E508" i="9" s="1"/>
  <c r="D509" i="9"/>
  <c r="E509" i="9" s="1"/>
  <c r="D510" i="9"/>
  <c r="E510" i="9" s="1"/>
  <c r="D511" i="9"/>
  <c r="E511" i="9" s="1"/>
  <c r="D512" i="9"/>
  <c r="E512" i="9" s="1"/>
  <c r="D513" i="9"/>
  <c r="E513" i="9" s="1"/>
  <c r="D514" i="9"/>
  <c r="E514" i="9" s="1"/>
  <c r="D515" i="9"/>
  <c r="E515" i="9" s="1"/>
  <c r="D516" i="9"/>
  <c r="E516" i="9" s="1"/>
  <c r="D517" i="9"/>
  <c r="E517" i="9" s="1"/>
  <c r="D518" i="9"/>
  <c r="E518" i="9" s="1"/>
  <c r="D519" i="9"/>
  <c r="E519" i="9" s="1"/>
  <c r="D520" i="9"/>
  <c r="E520" i="9" s="1"/>
  <c r="D521" i="9"/>
  <c r="E521" i="9" s="1"/>
  <c r="D522" i="9"/>
  <c r="E522" i="9" s="1"/>
  <c r="D523" i="9"/>
  <c r="E523" i="9" s="1"/>
  <c r="D524" i="9"/>
  <c r="E524" i="9" s="1"/>
  <c r="D525" i="9"/>
  <c r="E525" i="9" s="1"/>
  <c r="D526" i="9"/>
  <c r="E526" i="9" s="1"/>
  <c r="D527" i="9"/>
  <c r="E527" i="9" s="1"/>
  <c r="D528" i="9"/>
  <c r="E528" i="9" s="1"/>
  <c r="D529" i="9"/>
  <c r="E529" i="9" s="1"/>
  <c r="D530" i="9"/>
  <c r="E530" i="9" s="1"/>
  <c r="D531" i="9"/>
  <c r="E531" i="9" s="1"/>
  <c r="D532" i="9"/>
  <c r="E532" i="9" s="1"/>
  <c r="D533" i="9"/>
  <c r="E533" i="9" s="1"/>
  <c r="D534" i="9"/>
  <c r="E534" i="9" s="1"/>
  <c r="D535" i="9"/>
  <c r="E535" i="9" s="1"/>
  <c r="D536" i="9"/>
  <c r="E536" i="9" s="1"/>
  <c r="D537" i="9"/>
  <c r="E537" i="9" s="1"/>
  <c r="D538" i="9"/>
  <c r="E538" i="9" s="1"/>
  <c r="D539" i="9"/>
  <c r="E539" i="9" s="1"/>
  <c r="D540" i="9"/>
  <c r="E540" i="9" s="1"/>
  <c r="D541" i="9"/>
  <c r="E541" i="9" s="1"/>
  <c r="D542" i="9"/>
  <c r="E542" i="9" s="1"/>
  <c r="D543" i="9"/>
  <c r="E543" i="9" s="1"/>
  <c r="D544" i="9"/>
  <c r="E544" i="9" s="1"/>
  <c r="D545" i="9"/>
  <c r="E545" i="9" s="1"/>
  <c r="D546" i="9"/>
  <c r="E546" i="9" s="1"/>
  <c r="D547" i="9"/>
  <c r="E547" i="9" s="1"/>
  <c r="D548" i="9"/>
  <c r="E548" i="9" s="1"/>
  <c r="D549" i="9"/>
  <c r="E549" i="9" s="1"/>
  <c r="D550" i="9"/>
  <c r="E550" i="9" s="1"/>
  <c r="D551" i="9"/>
  <c r="E551" i="9" s="1"/>
  <c r="D552" i="9"/>
  <c r="E552" i="9" s="1"/>
  <c r="D553" i="9"/>
  <c r="E553" i="9" s="1"/>
  <c r="D554" i="9"/>
  <c r="E554" i="9" s="1"/>
  <c r="D555" i="9"/>
  <c r="E555" i="9" s="1"/>
  <c r="D556" i="9"/>
  <c r="E556" i="9" s="1"/>
  <c r="D557" i="9"/>
  <c r="E557" i="9" s="1"/>
  <c r="D558" i="9"/>
  <c r="E558" i="9" s="1"/>
  <c r="D559" i="9"/>
  <c r="E559" i="9" s="1"/>
  <c r="D560" i="9"/>
  <c r="E560" i="9" s="1"/>
  <c r="D561" i="9"/>
  <c r="E561" i="9" s="1"/>
  <c r="D562" i="9"/>
  <c r="E562" i="9" s="1"/>
  <c r="D563" i="9"/>
  <c r="E563" i="9" s="1"/>
  <c r="D564" i="9"/>
  <c r="E564" i="9" s="1"/>
  <c r="D565" i="9"/>
  <c r="E565" i="9" s="1"/>
  <c r="D566" i="9"/>
  <c r="E566" i="9" s="1"/>
  <c r="D567" i="9"/>
  <c r="E567" i="9" s="1"/>
  <c r="D568" i="9"/>
  <c r="E568" i="9" s="1"/>
  <c r="D569" i="9"/>
  <c r="E569" i="9" s="1"/>
  <c r="D570" i="9"/>
  <c r="E570" i="9" s="1"/>
  <c r="D571" i="9"/>
  <c r="E571" i="9" s="1"/>
  <c r="D572" i="9"/>
  <c r="E572" i="9" s="1"/>
  <c r="D573" i="9"/>
  <c r="E573" i="9" s="1"/>
  <c r="D574" i="9"/>
  <c r="E574" i="9" s="1"/>
  <c r="D575" i="9"/>
  <c r="E575" i="9" s="1"/>
  <c r="D576" i="9"/>
  <c r="E576" i="9" s="1"/>
  <c r="D577" i="9"/>
  <c r="E577" i="9" s="1"/>
  <c r="D578" i="9"/>
  <c r="E578" i="9" s="1"/>
  <c r="D579" i="9"/>
  <c r="E579" i="9" s="1"/>
  <c r="D580" i="9"/>
  <c r="E580" i="9" s="1"/>
  <c r="D581" i="9"/>
  <c r="E581" i="9" s="1"/>
  <c r="D582" i="9"/>
  <c r="E582" i="9" s="1"/>
  <c r="D583" i="9"/>
  <c r="E583" i="9" s="1"/>
  <c r="D584" i="9"/>
  <c r="E584" i="9" s="1"/>
  <c r="D585" i="9"/>
  <c r="E585" i="9" s="1"/>
  <c r="D586" i="9"/>
  <c r="E586" i="9" s="1"/>
  <c r="D587" i="9"/>
  <c r="E587" i="9" s="1"/>
  <c r="D588" i="9"/>
  <c r="E588" i="9" s="1"/>
  <c r="D589" i="9"/>
  <c r="E589" i="9" s="1"/>
  <c r="D590" i="9"/>
  <c r="E590" i="9" s="1"/>
  <c r="D591" i="9"/>
  <c r="E591" i="9" s="1"/>
  <c r="D592" i="9"/>
  <c r="E592" i="9" s="1"/>
  <c r="D593" i="9"/>
  <c r="E593" i="9" s="1"/>
  <c r="D594" i="9"/>
  <c r="E594" i="9" s="1"/>
  <c r="D595" i="9"/>
  <c r="E595" i="9" s="1"/>
  <c r="D596" i="9"/>
  <c r="E596" i="9" s="1"/>
  <c r="D597" i="9"/>
  <c r="E597" i="9" s="1"/>
  <c r="D598" i="9"/>
  <c r="E598" i="9" s="1"/>
  <c r="D599" i="9"/>
  <c r="E599" i="9" s="1"/>
  <c r="D600" i="9"/>
  <c r="E600" i="9" s="1"/>
  <c r="D601" i="9"/>
  <c r="E601" i="9" s="1"/>
  <c r="D602" i="9"/>
  <c r="E602" i="9" s="1"/>
  <c r="D603" i="9"/>
  <c r="E603" i="9" s="1"/>
  <c r="D604" i="9"/>
  <c r="E604" i="9" s="1"/>
  <c r="D605" i="9"/>
  <c r="E605" i="9" s="1"/>
  <c r="D606" i="9"/>
  <c r="E606" i="9" s="1"/>
  <c r="D607" i="9"/>
  <c r="E607" i="9" s="1"/>
  <c r="D608" i="9"/>
  <c r="E608" i="9" s="1"/>
  <c r="D609" i="9"/>
  <c r="E609" i="9" s="1"/>
  <c r="D610" i="9"/>
  <c r="E610" i="9" s="1"/>
  <c r="D611" i="9"/>
  <c r="E611" i="9" s="1"/>
  <c r="D612" i="9"/>
  <c r="E612" i="9" s="1"/>
  <c r="D613" i="9"/>
  <c r="E613" i="9" s="1"/>
  <c r="D614" i="9"/>
  <c r="E614" i="9" s="1"/>
  <c r="D615" i="9"/>
  <c r="E615" i="9" s="1"/>
  <c r="D616" i="9"/>
  <c r="E616" i="9" s="1"/>
  <c r="D617" i="9"/>
  <c r="E617" i="9" s="1"/>
  <c r="D618" i="9"/>
  <c r="E618" i="9" s="1"/>
  <c r="D619" i="9"/>
  <c r="E619" i="9" s="1"/>
  <c r="D620" i="9"/>
  <c r="E620" i="9" s="1"/>
  <c r="D621" i="9"/>
  <c r="E621" i="9" s="1"/>
  <c r="D622" i="9"/>
  <c r="E622" i="9" s="1"/>
  <c r="D623" i="9"/>
  <c r="E623" i="9" s="1"/>
  <c r="D624" i="9"/>
  <c r="E624" i="9" s="1"/>
  <c r="D625" i="9"/>
  <c r="E625" i="9" s="1"/>
  <c r="D626" i="9"/>
  <c r="E626" i="9" s="1"/>
  <c r="D627" i="9"/>
  <c r="E627" i="9" s="1"/>
  <c r="D628" i="9"/>
  <c r="E628" i="9" s="1"/>
  <c r="D629" i="9"/>
  <c r="E629" i="9" s="1"/>
  <c r="D630" i="9"/>
  <c r="E630" i="9" s="1"/>
  <c r="D631" i="9"/>
  <c r="E631" i="9" s="1"/>
  <c r="D632" i="9"/>
  <c r="E632" i="9" s="1"/>
  <c r="D633" i="9"/>
  <c r="E633" i="9" s="1"/>
  <c r="D634" i="9"/>
  <c r="E634" i="9" s="1"/>
  <c r="D635" i="9"/>
  <c r="E635" i="9" s="1"/>
  <c r="D636" i="9"/>
  <c r="E636" i="9" s="1"/>
  <c r="D637" i="9"/>
  <c r="E637" i="9" s="1"/>
  <c r="D638" i="9"/>
  <c r="E638" i="9" s="1"/>
  <c r="D639" i="9"/>
  <c r="E639" i="9" s="1"/>
  <c r="D640" i="9"/>
  <c r="E640" i="9" s="1"/>
  <c r="D641" i="9"/>
  <c r="E641" i="9" s="1"/>
  <c r="D642" i="9"/>
  <c r="E642" i="9" s="1"/>
  <c r="D643" i="9"/>
  <c r="E643" i="9" s="1"/>
  <c r="D644" i="9"/>
  <c r="E644" i="9" s="1"/>
  <c r="D645" i="9"/>
  <c r="E645" i="9" s="1"/>
  <c r="D646" i="9"/>
  <c r="E646" i="9" s="1"/>
  <c r="D647" i="9"/>
  <c r="E647" i="9" s="1"/>
  <c r="D648" i="9"/>
  <c r="E648" i="9" s="1"/>
  <c r="D649" i="9"/>
  <c r="E649" i="9" s="1"/>
  <c r="D650" i="9"/>
  <c r="E650" i="9" s="1"/>
  <c r="D651" i="9"/>
  <c r="E651" i="9" s="1"/>
  <c r="D652" i="9"/>
  <c r="E652" i="9" s="1"/>
  <c r="D653" i="9"/>
  <c r="E653" i="9" s="1"/>
  <c r="D654" i="9"/>
  <c r="E654" i="9" s="1"/>
  <c r="D655" i="9"/>
  <c r="E655" i="9" s="1"/>
  <c r="D656" i="9"/>
  <c r="E656" i="9" s="1"/>
  <c r="D657" i="9"/>
  <c r="E657" i="9" s="1"/>
  <c r="D658" i="9"/>
  <c r="E658" i="9" s="1"/>
  <c r="D659" i="9"/>
  <c r="E659" i="9" s="1"/>
  <c r="D660" i="9"/>
  <c r="E660" i="9" s="1"/>
  <c r="D661" i="9"/>
  <c r="E661" i="9" s="1"/>
  <c r="D662" i="9"/>
  <c r="E662" i="9" s="1"/>
  <c r="D663" i="9"/>
  <c r="E663" i="9" s="1"/>
  <c r="D664" i="9"/>
  <c r="E664" i="9" s="1"/>
  <c r="D665" i="9"/>
  <c r="E665" i="9" s="1"/>
  <c r="D666" i="9"/>
  <c r="E666" i="9" s="1"/>
  <c r="D667" i="9"/>
  <c r="E667" i="9" s="1"/>
  <c r="D668" i="9"/>
  <c r="E668" i="9" s="1"/>
  <c r="D669" i="9"/>
  <c r="E669" i="9" s="1"/>
  <c r="D670" i="9"/>
  <c r="E670" i="9" s="1"/>
  <c r="D671" i="9"/>
  <c r="E671" i="9" s="1"/>
  <c r="D672" i="9"/>
  <c r="E672" i="9" s="1"/>
  <c r="D673" i="9"/>
  <c r="E673" i="9" s="1"/>
  <c r="D674" i="9"/>
  <c r="E674" i="9" s="1"/>
  <c r="D675" i="9"/>
  <c r="E675" i="9" s="1"/>
  <c r="D676" i="9"/>
  <c r="E676" i="9" s="1"/>
  <c r="D677" i="9"/>
  <c r="E677" i="9" s="1"/>
  <c r="D678" i="9"/>
  <c r="E678" i="9" s="1"/>
  <c r="D679" i="9"/>
  <c r="E679" i="9" s="1"/>
  <c r="D680" i="9"/>
  <c r="E680" i="9" s="1"/>
  <c r="D681" i="9"/>
  <c r="E681" i="9" s="1"/>
  <c r="D682" i="9"/>
  <c r="E682" i="9" s="1"/>
  <c r="D683" i="9"/>
  <c r="E683" i="9" s="1"/>
  <c r="D684" i="9"/>
  <c r="E684" i="9" s="1"/>
  <c r="D685" i="9"/>
  <c r="E685" i="9" s="1"/>
  <c r="D686" i="9"/>
  <c r="E686" i="9" s="1"/>
  <c r="D687" i="9"/>
  <c r="E687" i="9" s="1"/>
  <c r="D688" i="9"/>
  <c r="E688" i="9" s="1"/>
  <c r="D689" i="9"/>
  <c r="E689" i="9" s="1"/>
  <c r="D690" i="9"/>
  <c r="E690" i="9" s="1"/>
  <c r="D691" i="9"/>
  <c r="E691" i="9" s="1"/>
  <c r="D692" i="9"/>
  <c r="E692" i="9" s="1"/>
  <c r="D693" i="9"/>
  <c r="E693" i="9" s="1"/>
  <c r="D694" i="9"/>
  <c r="E694" i="9" s="1"/>
  <c r="D695" i="9"/>
  <c r="E695" i="9" s="1"/>
  <c r="D696" i="9"/>
  <c r="E696" i="9" s="1"/>
  <c r="D697" i="9"/>
  <c r="E697" i="9" s="1"/>
  <c r="D698" i="9"/>
  <c r="E698" i="9" s="1"/>
  <c r="D699" i="9"/>
  <c r="E699" i="9" s="1"/>
  <c r="D700" i="9"/>
  <c r="E700" i="9" s="1"/>
  <c r="D701" i="9"/>
  <c r="E701" i="9" s="1"/>
  <c r="D702" i="9"/>
  <c r="E702" i="9" s="1"/>
  <c r="D703" i="9"/>
  <c r="E703" i="9" s="1"/>
  <c r="D704" i="9"/>
  <c r="E704" i="9" s="1"/>
  <c r="D705" i="9"/>
  <c r="E705" i="9" s="1"/>
  <c r="D706" i="9"/>
  <c r="E706" i="9" s="1"/>
  <c r="D707" i="9"/>
  <c r="E707" i="9" s="1"/>
  <c r="D708" i="9"/>
  <c r="E708" i="9" s="1"/>
  <c r="D709" i="9"/>
  <c r="E709" i="9" s="1"/>
  <c r="D710" i="9"/>
  <c r="E710" i="9" s="1"/>
  <c r="D711" i="9"/>
  <c r="E711" i="9" s="1"/>
  <c r="D712" i="9"/>
  <c r="E712" i="9" s="1"/>
  <c r="D713" i="9"/>
  <c r="E713" i="9" s="1"/>
  <c r="D714" i="9"/>
  <c r="E714" i="9" s="1"/>
  <c r="D715" i="9"/>
  <c r="E715" i="9" s="1"/>
  <c r="D716" i="9"/>
  <c r="E716" i="9" s="1"/>
  <c r="D717" i="9"/>
  <c r="E717" i="9" s="1"/>
  <c r="D718" i="9"/>
  <c r="E718" i="9" s="1"/>
  <c r="D719" i="9"/>
  <c r="E719" i="9" s="1"/>
  <c r="D720" i="9"/>
  <c r="E720" i="9" s="1"/>
  <c r="D721" i="9"/>
  <c r="E721" i="9" s="1"/>
  <c r="D722" i="9"/>
  <c r="E722" i="9" s="1"/>
  <c r="D723" i="9"/>
  <c r="E723" i="9" s="1"/>
  <c r="D724" i="9"/>
  <c r="E724" i="9" s="1"/>
  <c r="D725" i="9"/>
  <c r="E725" i="9" s="1"/>
  <c r="D726" i="9"/>
  <c r="E726" i="9" s="1"/>
  <c r="D727" i="9"/>
  <c r="E727" i="9" s="1"/>
  <c r="D728" i="9"/>
  <c r="E728" i="9" s="1"/>
  <c r="D729" i="9"/>
  <c r="E729" i="9" s="1"/>
  <c r="D730" i="9"/>
  <c r="E730" i="9" s="1"/>
  <c r="D731" i="9"/>
  <c r="E731" i="9" s="1"/>
  <c r="D732" i="9"/>
  <c r="E732" i="9" s="1"/>
  <c r="D733" i="9"/>
  <c r="E733" i="9" s="1"/>
  <c r="D734" i="9"/>
  <c r="E734" i="9" s="1"/>
  <c r="D735" i="9"/>
  <c r="E735" i="9" s="1"/>
  <c r="D736" i="9"/>
  <c r="E736" i="9" s="1"/>
  <c r="D737" i="9"/>
  <c r="E737" i="9" s="1"/>
  <c r="D738" i="9"/>
  <c r="E738" i="9" s="1"/>
  <c r="D739" i="9"/>
  <c r="E739" i="9" s="1"/>
  <c r="D740" i="9"/>
  <c r="E740" i="9" s="1"/>
  <c r="D741" i="9"/>
  <c r="E741" i="9" s="1"/>
  <c r="D742" i="9"/>
  <c r="E742" i="9" s="1"/>
  <c r="D743" i="9"/>
  <c r="E743" i="9" s="1"/>
  <c r="D744" i="9"/>
  <c r="E744" i="9" s="1"/>
  <c r="D745" i="9"/>
  <c r="E745" i="9" s="1"/>
  <c r="D746" i="9"/>
  <c r="E746" i="9" s="1"/>
  <c r="D747" i="9"/>
  <c r="E747" i="9" s="1"/>
  <c r="D748" i="9"/>
  <c r="E748" i="9" s="1"/>
  <c r="D749" i="9"/>
  <c r="E749" i="9" s="1"/>
  <c r="D750" i="9"/>
  <c r="E750" i="9" s="1"/>
  <c r="D751" i="9"/>
  <c r="E751" i="9" s="1"/>
  <c r="D752" i="9"/>
  <c r="E752" i="9" s="1"/>
  <c r="D753" i="9"/>
  <c r="E753" i="9" s="1"/>
  <c r="D754" i="9"/>
  <c r="E754" i="9" s="1"/>
  <c r="D755" i="9"/>
  <c r="E755" i="9" s="1"/>
  <c r="D756" i="9"/>
  <c r="E756" i="9" s="1"/>
  <c r="D757" i="9"/>
  <c r="E757" i="9" s="1"/>
  <c r="D758" i="9"/>
  <c r="E758" i="9" s="1"/>
  <c r="D759" i="9"/>
  <c r="E759" i="9" s="1"/>
  <c r="D760" i="9"/>
  <c r="E760" i="9" s="1"/>
  <c r="D761" i="9"/>
  <c r="E761" i="9" s="1"/>
  <c r="D762" i="9"/>
  <c r="E762" i="9" s="1"/>
  <c r="D763" i="9"/>
  <c r="E763" i="9" s="1"/>
  <c r="D764" i="9"/>
  <c r="E764" i="9" s="1"/>
  <c r="D765" i="9"/>
  <c r="E765" i="9" s="1"/>
  <c r="D766" i="9"/>
  <c r="E766" i="9" s="1"/>
  <c r="D767" i="9"/>
  <c r="E767" i="9" s="1"/>
  <c r="D768" i="9"/>
  <c r="E768" i="9" s="1"/>
  <c r="D769" i="9"/>
  <c r="E769" i="9" s="1"/>
  <c r="D770" i="9"/>
  <c r="E770" i="9" s="1"/>
  <c r="D771" i="9"/>
  <c r="E771" i="9" s="1"/>
  <c r="D772" i="9"/>
  <c r="E772" i="9" s="1"/>
  <c r="D773" i="9"/>
  <c r="E773" i="9" s="1"/>
  <c r="D774" i="9"/>
  <c r="E774" i="9" s="1"/>
  <c r="D775" i="9"/>
  <c r="E775" i="9" s="1"/>
  <c r="D776" i="9"/>
  <c r="E776" i="9" s="1"/>
  <c r="D777" i="9"/>
  <c r="E777" i="9" s="1"/>
  <c r="D778" i="9"/>
  <c r="E778" i="9" s="1"/>
  <c r="D779" i="9"/>
  <c r="E779" i="9" s="1"/>
  <c r="D780" i="9"/>
  <c r="E780" i="9" s="1"/>
  <c r="D781" i="9"/>
  <c r="E781" i="9" s="1"/>
  <c r="D782" i="9"/>
  <c r="E782" i="9" s="1"/>
  <c r="D783" i="9"/>
  <c r="E783" i="9" s="1"/>
  <c r="D784" i="9"/>
  <c r="E784" i="9" s="1"/>
  <c r="D785" i="9"/>
  <c r="E785" i="9" s="1"/>
  <c r="D786" i="9"/>
  <c r="E786" i="9" s="1"/>
  <c r="D787" i="9"/>
  <c r="E787" i="9" s="1"/>
  <c r="D788" i="9"/>
  <c r="E788" i="9" s="1"/>
  <c r="D789" i="9"/>
  <c r="E789" i="9" s="1"/>
  <c r="D790" i="9"/>
  <c r="E790" i="9" s="1"/>
  <c r="D791" i="9"/>
  <c r="E791" i="9" s="1"/>
  <c r="D792" i="9"/>
  <c r="E792" i="9" s="1"/>
  <c r="D793" i="9"/>
  <c r="E793" i="9" s="1"/>
  <c r="D794" i="9"/>
  <c r="E794" i="9" s="1"/>
  <c r="D795" i="9"/>
  <c r="E795" i="9" s="1"/>
  <c r="D796" i="9"/>
  <c r="E796" i="9" s="1"/>
  <c r="D797" i="9"/>
  <c r="E797" i="9" s="1"/>
  <c r="D798" i="9"/>
  <c r="E798" i="9" s="1"/>
  <c r="D799" i="9"/>
  <c r="E799" i="9" s="1"/>
  <c r="D800" i="9"/>
  <c r="E800" i="9" s="1"/>
  <c r="D801" i="9"/>
  <c r="E801" i="9" s="1"/>
  <c r="D802" i="9"/>
  <c r="E802" i="9" s="1"/>
  <c r="D803" i="9"/>
  <c r="E803" i="9" s="1"/>
  <c r="D804" i="9"/>
  <c r="E804" i="9" s="1"/>
  <c r="D805" i="9"/>
  <c r="E805" i="9" s="1"/>
  <c r="D806" i="9"/>
  <c r="E806" i="9" s="1"/>
  <c r="D807" i="9"/>
  <c r="E807" i="9" s="1"/>
  <c r="D808" i="9"/>
  <c r="E808" i="9" s="1"/>
  <c r="D809" i="9"/>
  <c r="E809" i="9" s="1"/>
  <c r="D810" i="9"/>
  <c r="E810" i="9" s="1"/>
  <c r="D811" i="9"/>
  <c r="E811" i="9" s="1"/>
  <c r="D812" i="9"/>
  <c r="E812" i="9" s="1"/>
  <c r="D813" i="9"/>
  <c r="E813" i="9" s="1"/>
  <c r="D814" i="9"/>
  <c r="E814" i="9" s="1"/>
  <c r="D815" i="9"/>
  <c r="E815" i="9" s="1"/>
  <c r="D816" i="9"/>
  <c r="E816" i="9" s="1"/>
  <c r="D817" i="9"/>
  <c r="E817" i="9" s="1"/>
  <c r="D818" i="9"/>
  <c r="E818" i="9" s="1"/>
  <c r="D819" i="9"/>
  <c r="E819" i="9" s="1"/>
  <c r="D820" i="9"/>
  <c r="E820" i="9" s="1"/>
  <c r="D821" i="9"/>
  <c r="E821" i="9" s="1"/>
  <c r="D822" i="9"/>
  <c r="E822" i="9" s="1"/>
  <c r="D823" i="9"/>
  <c r="E823" i="9" s="1"/>
  <c r="D824" i="9"/>
  <c r="E824" i="9" s="1"/>
  <c r="D825" i="9"/>
  <c r="E825" i="9" s="1"/>
  <c r="D826" i="9"/>
  <c r="E826" i="9" s="1"/>
  <c r="D827" i="9"/>
  <c r="E827" i="9" s="1"/>
  <c r="D828" i="9"/>
  <c r="E828" i="9" s="1"/>
  <c r="D829" i="9"/>
  <c r="E829" i="9" s="1"/>
  <c r="D830" i="9"/>
  <c r="E830" i="9" s="1"/>
  <c r="D831" i="9"/>
  <c r="E831" i="9" s="1"/>
  <c r="D832" i="9"/>
  <c r="E832" i="9" s="1"/>
  <c r="D833" i="9"/>
  <c r="E833" i="9" s="1"/>
  <c r="D834" i="9"/>
  <c r="E834" i="9" s="1"/>
  <c r="D835" i="9"/>
  <c r="E835" i="9" s="1"/>
  <c r="D836" i="9"/>
  <c r="E836" i="9" s="1"/>
  <c r="D837" i="9"/>
  <c r="E837" i="9" s="1"/>
  <c r="D838" i="9"/>
  <c r="E838" i="9" s="1"/>
  <c r="D839" i="9"/>
  <c r="E839" i="9" s="1"/>
  <c r="D840" i="9"/>
  <c r="E840" i="9" s="1"/>
  <c r="D841" i="9"/>
  <c r="E841" i="9" s="1"/>
  <c r="D842" i="9"/>
  <c r="E842" i="9" s="1"/>
  <c r="D843" i="9"/>
  <c r="E843" i="9" s="1"/>
  <c r="D844" i="9"/>
  <c r="E844" i="9" s="1"/>
  <c r="D845" i="9"/>
  <c r="E845" i="9" s="1"/>
  <c r="D846" i="9"/>
  <c r="E846" i="9" s="1"/>
  <c r="D847" i="9"/>
  <c r="E847" i="9" s="1"/>
  <c r="D848" i="9"/>
  <c r="E848" i="9" s="1"/>
  <c r="D849" i="9"/>
  <c r="E849" i="9" s="1"/>
  <c r="D850" i="9"/>
  <c r="E850" i="9" s="1"/>
  <c r="D851" i="9"/>
  <c r="E851" i="9" s="1"/>
  <c r="D852" i="9"/>
  <c r="E852" i="9" s="1"/>
  <c r="D853" i="9"/>
  <c r="E853" i="9" s="1"/>
  <c r="D854" i="9"/>
  <c r="E854" i="9" s="1"/>
  <c r="D855" i="9"/>
  <c r="E855" i="9" s="1"/>
  <c r="D856" i="9"/>
  <c r="E856" i="9" s="1"/>
  <c r="D857" i="9"/>
  <c r="E857" i="9" s="1"/>
  <c r="D858" i="9"/>
  <c r="E858" i="9" s="1"/>
  <c r="D859" i="9"/>
  <c r="E859" i="9" s="1"/>
  <c r="D860" i="9"/>
  <c r="E860" i="9" s="1"/>
  <c r="D861" i="9"/>
  <c r="E861" i="9" s="1"/>
  <c r="D862" i="9"/>
  <c r="E862" i="9" s="1"/>
  <c r="D863" i="9"/>
  <c r="E863" i="9" s="1"/>
  <c r="D864" i="9"/>
  <c r="E864" i="9" s="1"/>
  <c r="D865" i="9"/>
  <c r="E865" i="9" s="1"/>
  <c r="D866" i="9"/>
  <c r="E866" i="9" s="1"/>
  <c r="D867" i="9"/>
  <c r="E867" i="9" s="1"/>
  <c r="D868" i="9"/>
  <c r="E868" i="9" s="1"/>
  <c r="D869" i="9"/>
  <c r="E869" i="9" s="1"/>
  <c r="D870" i="9"/>
  <c r="E870" i="9" s="1"/>
  <c r="D871" i="9"/>
  <c r="E871" i="9" s="1"/>
  <c r="D872" i="9"/>
  <c r="E872" i="9" s="1"/>
  <c r="D873" i="9"/>
  <c r="E873" i="9" s="1"/>
  <c r="D874" i="9"/>
  <c r="E874" i="9" s="1"/>
  <c r="D875" i="9"/>
  <c r="E875" i="9" s="1"/>
  <c r="D876" i="9"/>
  <c r="E876" i="9" s="1"/>
  <c r="D877" i="9"/>
  <c r="E877" i="9" s="1"/>
  <c r="D878" i="9"/>
  <c r="E878" i="9" s="1"/>
  <c r="D879" i="9"/>
  <c r="E879" i="9" s="1"/>
  <c r="D880" i="9"/>
  <c r="E880" i="9" s="1"/>
  <c r="D881" i="9"/>
  <c r="E881" i="9" s="1"/>
  <c r="D882" i="9"/>
  <c r="E882" i="9" s="1"/>
  <c r="D883" i="9"/>
  <c r="E883" i="9" s="1"/>
  <c r="D884" i="9"/>
  <c r="E884" i="9" s="1"/>
  <c r="D885" i="9"/>
  <c r="E885" i="9" s="1"/>
  <c r="D886" i="9"/>
  <c r="E886" i="9" s="1"/>
  <c r="D887" i="9"/>
  <c r="E887" i="9" s="1"/>
  <c r="D888" i="9"/>
  <c r="E888" i="9" s="1"/>
  <c r="D889" i="9"/>
  <c r="E889" i="9" s="1"/>
  <c r="D890" i="9"/>
  <c r="E890" i="9" s="1"/>
  <c r="D891" i="9"/>
  <c r="E891" i="9" s="1"/>
  <c r="D892" i="9"/>
  <c r="E892" i="9" s="1"/>
  <c r="D893" i="9"/>
  <c r="E893" i="9" s="1"/>
  <c r="D894" i="9"/>
  <c r="E894" i="9" s="1"/>
  <c r="D895" i="9"/>
  <c r="E895" i="9" s="1"/>
  <c r="D896" i="9"/>
  <c r="E896" i="9" s="1"/>
  <c r="D897" i="9"/>
  <c r="E897" i="9" s="1"/>
  <c r="D898" i="9"/>
  <c r="E898" i="9" s="1"/>
  <c r="D899" i="9"/>
  <c r="E899" i="9" s="1"/>
  <c r="D900" i="9"/>
  <c r="E900" i="9" s="1"/>
  <c r="D901" i="9"/>
  <c r="E901" i="9" s="1"/>
  <c r="D902" i="9"/>
  <c r="E902" i="9" s="1"/>
  <c r="D903" i="9"/>
  <c r="E903" i="9" s="1"/>
  <c r="D904" i="9"/>
  <c r="E904" i="9" s="1"/>
  <c r="D905" i="9"/>
  <c r="E905" i="9" s="1"/>
  <c r="D906" i="9"/>
  <c r="E906" i="9" s="1"/>
  <c r="D907" i="9"/>
  <c r="E907" i="9" s="1"/>
  <c r="D908" i="9"/>
  <c r="E908" i="9" s="1"/>
  <c r="D909" i="9"/>
  <c r="E909" i="9" s="1"/>
  <c r="D910" i="9"/>
  <c r="E910" i="9" s="1"/>
  <c r="D911" i="9"/>
  <c r="E911" i="9" s="1"/>
  <c r="D912" i="9"/>
  <c r="E912" i="9" s="1"/>
  <c r="D913" i="9"/>
  <c r="E913" i="9" s="1"/>
  <c r="D914" i="9"/>
  <c r="E914" i="9" s="1"/>
  <c r="D915" i="9"/>
  <c r="E915" i="9" s="1"/>
  <c r="D916" i="9"/>
  <c r="E916" i="9" s="1"/>
  <c r="D917" i="9"/>
  <c r="E917" i="9" s="1"/>
  <c r="D918" i="9"/>
  <c r="E918" i="9" s="1"/>
  <c r="D919" i="9"/>
  <c r="E919" i="9" s="1"/>
  <c r="D920" i="9"/>
  <c r="E920" i="9" s="1"/>
  <c r="D921" i="9"/>
  <c r="E921" i="9" s="1"/>
  <c r="D922" i="9"/>
  <c r="E922" i="9" s="1"/>
  <c r="D923" i="9"/>
  <c r="E923" i="9" s="1"/>
  <c r="D924" i="9"/>
  <c r="E924" i="9" s="1"/>
  <c r="D925" i="9"/>
  <c r="E925" i="9" s="1"/>
  <c r="D926" i="9"/>
  <c r="E926" i="9" s="1"/>
  <c r="D927" i="9"/>
  <c r="E927" i="9" s="1"/>
  <c r="D928" i="9"/>
  <c r="E928" i="9" s="1"/>
  <c r="D929" i="9"/>
  <c r="E929" i="9" s="1"/>
  <c r="D930" i="9"/>
  <c r="E930" i="9" s="1"/>
  <c r="D931" i="9"/>
  <c r="E931" i="9" s="1"/>
  <c r="D932" i="9"/>
  <c r="E932" i="9" s="1"/>
  <c r="D933" i="9"/>
  <c r="E933" i="9" s="1"/>
  <c r="D934" i="9"/>
  <c r="E934" i="9" s="1"/>
  <c r="D935" i="9"/>
  <c r="E935" i="9" s="1"/>
  <c r="D936" i="9"/>
  <c r="E936" i="9" s="1"/>
  <c r="D937" i="9"/>
  <c r="E937" i="9" s="1"/>
  <c r="D938" i="9"/>
  <c r="E938" i="9" s="1"/>
  <c r="D939" i="9"/>
  <c r="E939" i="9" s="1"/>
  <c r="D940" i="9"/>
  <c r="E940" i="9" s="1"/>
  <c r="D941" i="9"/>
  <c r="E941" i="9" s="1"/>
  <c r="D942" i="9"/>
  <c r="E942" i="9" s="1"/>
  <c r="D943" i="9"/>
  <c r="E943" i="9" s="1"/>
  <c r="D944" i="9"/>
  <c r="E944" i="9" s="1"/>
  <c r="D945" i="9"/>
  <c r="E945" i="9" s="1"/>
  <c r="D946" i="9"/>
  <c r="E946" i="9" s="1"/>
  <c r="D947" i="9"/>
  <c r="E947" i="9" s="1"/>
  <c r="D948" i="9"/>
  <c r="E948" i="9" s="1"/>
  <c r="D949" i="9"/>
  <c r="E949" i="9" s="1"/>
  <c r="D950" i="9"/>
  <c r="E950" i="9" s="1"/>
  <c r="D951" i="9"/>
  <c r="E951" i="9" s="1"/>
  <c r="D952" i="9"/>
  <c r="E952" i="9" s="1"/>
  <c r="D953" i="9"/>
  <c r="E953" i="9" s="1"/>
  <c r="D954" i="9"/>
  <c r="E954" i="9" s="1"/>
  <c r="D955" i="9"/>
  <c r="E955" i="9" s="1"/>
  <c r="D956" i="9"/>
  <c r="E956" i="9" s="1"/>
  <c r="D957" i="9"/>
  <c r="E957" i="9" s="1"/>
  <c r="D958" i="9"/>
  <c r="E958" i="9" s="1"/>
  <c r="D959" i="9"/>
  <c r="E959" i="9" s="1"/>
  <c r="D960" i="9"/>
  <c r="E960" i="9" s="1"/>
  <c r="D961" i="9"/>
  <c r="E961" i="9" s="1"/>
  <c r="D962" i="9"/>
  <c r="E962" i="9" s="1"/>
  <c r="D963" i="9"/>
  <c r="E963" i="9" s="1"/>
  <c r="D964" i="9"/>
  <c r="E964" i="9" s="1"/>
  <c r="D965" i="9"/>
  <c r="E965" i="9" s="1"/>
  <c r="D966" i="9"/>
  <c r="E966" i="9" s="1"/>
  <c r="D967" i="9"/>
  <c r="E967" i="9" s="1"/>
  <c r="D968" i="9"/>
  <c r="E968" i="9" s="1"/>
  <c r="D969" i="9"/>
  <c r="E969" i="9" s="1"/>
  <c r="D970" i="9"/>
  <c r="E970" i="9" s="1"/>
  <c r="D971" i="9"/>
  <c r="E971" i="9" s="1"/>
  <c r="D972" i="9"/>
  <c r="E972" i="9" s="1"/>
  <c r="D973" i="9"/>
  <c r="E973" i="9" s="1"/>
  <c r="D974" i="9"/>
  <c r="E974" i="9" s="1"/>
  <c r="D975" i="9"/>
  <c r="E975" i="9" s="1"/>
  <c r="D976" i="9"/>
  <c r="E976" i="9" s="1"/>
  <c r="D977" i="9"/>
  <c r="E977" i="9" s="1"/>
  <c r="D978" i="9"/>
  <c r="E978" i="9" s="1"/>
  <c r="D979" i="9"/>
  <c r="E979" i="9" s="1"/>
  <c r="D980" i="9"/>
  <c r="E980" i="9" s="1"/>
  <c r="D981" i="9"/>
  <c r="E981" i="9" s="1"/>
  <c r="D982" i="9"/>
  <c r="E982" i="9" s="1"/>
  <c r="D983" i="9"/>
  <c r="E983" i="9" s="1"/>
  <c r="D984" i="9"/>
  <c r="E984" i="9" s="1"/>
  <c r="D985" i="9"/>
  <c r="E985" i="9" s="1"/>
  <c r="D986" i="9"/>
  <c r="E986" i="9" s="1"/>
  <c r="D987" i="9"/>
  <c r="E987" i="9" s="1"/>
  <c r="D988" i="9"/>
  <c r="E988" i="9" s="1"/>
  <c r="D989" i="9"/>
  <c r="E989" i="9" s="1"/>
  <c r="D990" i="9"/>
  <c r="E990" i="9" s="1"/>
  <c r="D991" i="9"/>
  <c r="E991" i="9" s="1"/>
  <c r="D992" i="9"/>
  <c r="E992" i="9" s="1"/>
  <c r="D993" i="9"/>
  <c r="E993" i="9" s="1"/>
  <c r="D994" i="9"/>
  <c r="E994" i="9" s="1"/>
  <c r="D995" i="9"/>
  <c r="E995" i="9" s="1"/>
  <c r="D996" i="9"/>
  <c r="E996" i="9" s="1"/>
  <c r="D997" i="9"/>
  <c r="E997" i="9" s="1"/>
  <c r="D998" i="9"/>
  <c r="E998" i="9" s="1"/>
  <c r="D999" i="9"/>
  <c r="E999" i="9" s="1"/>
  <c r="D1000" i="9"/>
  <c r="E1000" i="9" s="1"/>
  <c r="D1001" i="9"/>
  <c r="E1001" i="9" s="1"/>
  <c r="D1002" i="9"/>
  <c r="E1002" i="9" s="1"/>
  <c r="D1003" i="9"/>
  <c r="E1003" i="9" s="1"/>
  <c r="D1004" i="9"/>
  <c r="E1004" i="9" s="1"/>
  <c r="D1005" i="9"/>
  <c r="E1005" i="9" s="1"/>
  <c r="D1006" i="9"/>
  <c r="E1006" i="9" s="1"/>
  <c r="D1007" i="9"/>
  <c r="E1007" i="9" s="1"/>
  <c r="D1008" i="9"/>
  <c r="E1008" i="9" s="1"/>
  <c r="D1009" i="9"/>
  <c r="E1009" i="9" s="1"/>
  <c r="D1010" i="9"/>
  <c r="E1010" i="9" s="1"/>
  <c r="D1011" i="9"/>
  <c r="E1011" i="9" s="1"/>
  <c r="D1012" i="9"/>
  <c r="E1012" i="9" s="1"/>
  <c r="D1013" i="9"/>
  <c r="E1013" i="9" s="1"/>
  <c r="D1014" i="9"/>
  <c r="E1014" i="9" s="1"/>
  <c r="D1015" i="9"/>
  <c r="E1015" i="9" s="1"/>
  <c r="D1016" i="9"/>
  <c r="E1016" i="9" s="1"/>
  <c r="D1017" i="9"/>
  <c r="E1017" i="9" s="1"/>
  <c r="D1018" i="9"/>
  <c r="E1018" i="9" s="1"/>
  <c r="D1019" i="9"/>
  <c r="E1019" i="9" s="1"/>
  <c r="D1020" i="9"/>
  <c r="E1020" i="9" s="1"/>
  <c r="D1021" i="9"/>
  <c r="E1021" i="9" s="1"/>
  <c r="D1022" i="9"/>
  <c r="E1022" i="9" s="1"/>
  <c r="D1023" i="9"/>
  <c r="E1023" i="9" s="1"/>
  <c r="D1024" i="9"/>
  <c r="E1024" i="9" s="1"/>
  <c r="D1025" i="9"/>
  <c r="E1025" i="9" s="1"/>
  <c r="D1026" i="9"/>
  <c r="E1026" i="9" s="1"/>
  <c r="D1027" i="9"/>
  <c r="E1027" i="9" s="1"/>
  <c r="D1028" i="9"/>
  <c r="E1028" i="9" s="1"/>
  <c r="D1029" i="9"/>
  <c r="E1029" i="9" s="1"/>
  <c r="D1030" i="9"/>
  <c r="E1030" i="9" s="1"/>
  <c r="D1031" i="9"/>
  <c r="E1031" i="9" s="1"/>
  <c r="D1032" i="9"/>
  <c r="E1032" i="9" s="1"/>
  <c r="D1033" i="9"/>
  <c r="E1033" i="9" s="1"/>
  <c r="D1034" i="9"/>
  <c r="E1034" i="9" s="1"/>
  <c r="D1035" i="9"/>
  <c r="E1035" i="9" s="1"/>
  <c r="D1036" i="9"/>
  <c r="E1036" i="9" s="1"/>
  <c r="D1037" i="9"/>
  <c r="E1037" i="9" s="1"/>
  <c r="D1038" i="9"/>
  <c r="E1038" i="9" s="1"/>
  <c r="D1039" i="9"/>
  <c r="E1039" i="9" s="1"/>
  <c r="D1040" i="9"/>
  <c r="E1040" i="9" s="1"/>
  <c r="D1041" i="9"/>
  <c r="E1041" i="9" s="1"/>
  <c r="D1042" i="9"/>
  <c r="E1042" i="9" s="1"/>
  <c r="D1043" i="9"/>
  <c r="E1043" i="9" s="1"/>
  <c r="D1044" i="9"/>
  <c r="E1044" i="9" s="1"/>
  <c r="D1045" i="9"/>
  <c r="E1045" i="9" s="1"/>
  <c r="D1046" i="9"/>
  <c r="E1046" i="9" s="1"/>
  <c r="D1047" i="9"/>
  <c r="E1047" i="9" s="1"/>
  <c r="D1048" i="9"/>
  <c r="E1048" i="9" s="1"/>
  <c r="D1049" i="9"/>
  <c r="E1049" i="9" s="1"/>
  <c r="D1050" i="9"/>
  <c r="E1050" i="9" s="1"/>
  <c r="D1051" i="9"/>
  <c r="E1051" i="9" s="1"/>
  <c r="D1052" i="9"/>
  <c r="E1052" i="9" s="1"/>
  <c r="D1053" i="9"/>
  <c r="E1053" i="9" s="1"/>
  <c r="D1054" i="9"/>
  <c r="E1054" i="9" s="1"/>
  <c r="D1055" i="9"/>
  <c r="E1055" i="9" s="1"/>
  <c r="D1056" i="9"/>
  <c r="E1056" i="9" s="1"/>
  <c r="D1057" i="9"/>
  <c r="E1057" i="9" s="1"/>
  <c r="D1058" i="9"/>
  <c r="E1058" i="9" s="1"/>
  <c r="D1059" i="9"/>
  <c r="E1059" i="9" s="1"/>
  <c r="D1060" i="9"/>
  <c r="E1060" i="9" s="1"/>
  <c r="D1061" i="9"/>
  <c r="E1061" i="9" s="1"/>
  <c r="D1062" i="9"/>
  <c r="E1062" i="9" s="1"/>
  <c r="D1063" i="9"/>
  <c r="E1063" i="9" s="1"/>
  <c r="D1064" i="9"/>
  <c r="E1064" i="9" s="1"/>
  <c r="D1065" i="9"/>
  <c r="E1065" i="9" s="1"/>
  <c r="D1066" i="9"/>
  <c r="E1066" i="9" s="1"/>
  <c r="D1067" i="9"/>
  <c r="E1067" i="9" s="1"/>
  <c r="D1068" i="9"/>
  <c r="E1068" i="9" s="1"/>
  <c r="D1069" i="9"/>
  <c r="E1069" i="9" s="1"/>
  <c r="D1070" i="9"/>
  <c r="E1070" i="9" s="1"/>
  <c r="D1071" i="9"/>
  <c r="E1071" i="9" s="1"/>
  <c r="D1072" i="9"/>
  <c r="E1072" i="9" s="1"/>
  <c r="D1073" i="9"/>
  <c r="E1073" i="9" s="1"/>
  <c r="D1074" i="9"/>
  <c r="E1074" i="9" s="1"/>
  <c r="D1075" i="9"/>
  <c r="E1075" i="9" s="1"/>
  <c r="D1076" i="9"/>
  <c r="E1076" i="9" s="1"/>
  <c r="D1077" i="9"/>
  <c r="E1077" i="9" s="1"/>
  <c r="D1078" i="9"/>
  <c r="E1078" i="9" s="1"/>
  <c r="D1079" i="9"/>
  <c r="E1079" i="9" s="1"/>
  <c r="D1080" i="9"/>
  <c r="E1080" i="9" s="1"/>
  <c r="D1081" i="9"/>
  <c r="E1081" i="9" s="1"/>
  <c r="D1082" i="9"/>
  <c r="E1082" i="9" s="1"/>
  <c r="D1083" i="9"/>
  <c r="E1083" i="9" s="1"/>
  <c r="D1084" i="9"/>
  <c r="E1084" i="9" s="1"/>
  <c r="D1085" i="9"/>
  <c r="E1085" i="9" s="1"/>
  <c r="D1086" i="9"/>
  <c r="E1086" i="9" s="1"/>
  <c r="D1087" i="9"/>
  <c r="E1087" i="9" s="1"/>
  <c r="D1088" i="9"/>
  <c r="E1088" i="9" s="1"/>
  <c r="D1089" i="9"/>
  <c r="E1089" i="9" s="1"/>
  <c r="D1090" i="9"/>
  <c r="E1090" i="9" s="1"/>
  <c r="D1091" i="9"/>
  <c r="E1091" i="9" s="1"/>
  <c r="D1092" i="9"/>
  <c r="E1092" i="9" s="1"/>
  <c r="D1093" i="9"/>
  <c r="E1093" i="9" s="1"/>
  <c r="D1094" i="9"/>
  <c r="E1094" i="9" s="1"/>
  <c r="D1095" i="9"/>
  <c r="E1095" i="9" s="1"/>
  <c r="D1096" i="9"/>
  <c r="E1096" i="9" s="1"/>
  <c r="D1097" i="9"/>
  <c r="E1097" i="9" s="1"/>
  <c r="D1098" i="9"/>
  <c r="E1098" i="9" s="1"/>
  <c r="D1099" i="9"/>
  <c r="E1099" i="9" s="1"/>
  <c r="D1100" i="9"/>
  <c r="E1100" i="9" s="1"/>
  <c r="D1101" i="9"/>
  <c r="E1101" i="9" s="1"/>
  <c r="D1102" i="9"/>
  <c r="E1102" i="9" s="1"/>
  <c r="D1103" i="9"/>
  <c r="E1103" i="9" s="1"/>
  <c r="D1104" i="9"/>
  <c r="E1104" i="9" s="1"/>
  <c r="D1105" i="9"/>
  <c r="E1105" i="9" s="1"/>
  <c r="D1106" i="9"/>
  <c r="E1106" i="9" s="1"/>
  <c r="D1107" i="9"/>
  <c r="E1107" i="9" s="1"/>
  <c r="D1108" i="9"/>
  <c r="E1108" i="9" s="1"/>
  <c r="D1109" i="9"/>
  <c r="E1109" i="9" s="1"/>
  <c r="D1110" i="9"/>
  <c r="E1110" i="9" s="1"/>
  <c r="D1111" i="9"/>
  <c r="E1111" i="9" s="1"/>
  <c r="D1112" i="9"/>
  <c r="E1112" i="9" s="1"/>
  <c r="D1113" i="9"/>
  <c r="E1113" i="9" s="1"/>
  <c r="D1114" i="9"/>
  <c r="E1114" i="9" s="1"/>
  <c r="D1115" i="9"/>
  <c r="E1115" i="9" s="1"/>
  <c r="D1116" i="9"/>
  <c r="E1116" i="9" s="1"/>
  <c r="D1117" i="9"/>
  <c r="E1117" i="9" s="1"/>
  <c r="D1118" i="9"/>
  <c r="E1118" i="9" s="1"/>
  <c r="D1119" i="9"/>
  <c r="E1119" i="9" s="1"/>
  <c r="D1120" i="9"/>
  <c r="E1120" i="9" s="1"/>
  <c r="D1121" i="9"/>
  <c r="E1121" i="9" s="1"/>
  <c r="D1122" i="9"/>
  <c r="E1122" i="9" s="1"/>
  <c r="D1123" i="9"/>
  <c r="E1123" i="9" s="1"/>
  <c r="D1124" i="9"/>
  <c r="E1124" i="9" s="1"/>
  <c r="D1125" i="9"/>
  <c r="E1125" i="9" s="1"/>
  <c r="D1126" i="9"/>
  <c r="E1126" i="9" s="1"/>
  <c r="D1127" i="9"/>
  <c r="E1127" i="9" s="1"/>
  <c r="D1128" i="9"/>
  <c r="E1128" i="9" s="1"/>
  <c r="D1129" i="9"/>
  <c r="E1129" i="9" s="1"/>
  <c r="D1130" i="9"/>
  <c r="E1130" i="9" s="1"/>
  <c r="D1131" i="9"/>
  <c r="E1131" i="9" s="1"/>
  <c r="D1132" i="9"/>
  <c r="E1132" i="9" s="1"/>
  <c r="D1133" i="9"/>
  <c r="E1133" i="9" s="1"/>
  <c r="D1134" i="9"/>
  <c r="E1134" i="9" s="1"/>
  <c r="D1135" i="9"/>
  <c r="E1135" i="9" s="1"/>
  <c r="D1136" i="9"/>
  <c r="E1136" i="9" s="1"/>
  <c r="D1137" i="9"/>
  <c r="E1137" i="9" s="1"/>
  <c r="D1138" i="9"/>
  <c r="E1138" i="9" s="1"/>
  <c r="D1139" i="9"/>
  <c r="E1139" i="9" s="1"/>
  <c r="D1140" i="9"/>
  <c r="E1140" i="9" s="1"/>
  <c r="D1141" i="9"/>
  <c r="E1141" i="9" s="1"/>
  <c r="D1142" i="9"/>
  <c r="E1142" i="9" s="1"/>
  <c r="D1143" i="9"/>
  <c r="E1143" i="9" s="1"/>
  <c r="D1144" i="9"/>
  <c r="E1144" i="9" s="1"/>
  <c r="D1145" i="9"/>
  <c r="E1145" i="9" s="1"/>
  <c r="D1146" i="9"/>
  <c r="E1146" i="9" s="1"/>
  <c r="D1147" i="9"/>
  <c r="E1147" i="9" s="1"/>
  <c r="D1148" i="9"/>
  <c r="E1148" i="9" s="1"/>
  <c r="D1149" i="9"/>
  <c r="E1149" i="9" s="1"/>
  <c r="D1150" i="9"/>
  <c r="E1150" i="9" s="1"/>
  <c r="D1151" i="9"/>
  <c r="E1151" i="9" s="1"/>
  <c r="D1152" i="9"/>
  <c r="E1152" i="9" s="1"/>
  <c r="D1153" i="9"/>
  <c r="E1153" i="9" s="1"/>
  <c r="D1154" i="9"/>
  <c r="E1154" i="9" s="1"/>
  <c r="D1155" i="9"/>
  <c r="E1155" i="9" s="1"/>
  <c r="D1156" i="9"/>
  <c r="E1156" i="9" s="1"/>
  <c r="D1157" i="9"/>
  <c r="E1157" i="9" s="1"/>
  <c r="D1158" i="9"/>
  <c r="E1158" i="9" s="1"/>
  <c r="D1159" i="9"/>
  <c r="E1159" i="9" s="1"/>
  <c r="D1160" i="9"/>
  <c r="E1160" i="9" s="1"/>
  <c r="D1161" i="9"/>
  <c r="E1161" i="9" s="1"/>
  <c r="D1162" i="9"/>
  <c r="E1162" i="9" s="1"/>
  <c r="D1163" i="9"/>
  <c r="E1163" i="9" s="1"/>
  <c r="D1164" i="9"/>
  <c r="E1164" i="9" s="1"/>
  <c r="D1165" i="9"/>
  <c r="E1165" i="9" s="1"/>
  <c r="D1166" i="9"/>
  <c r="E1166" i="9" s="1"/>
  <c r="D1167" i="9"/>
  <c r="E1167" i="9" s="1"/>
  <c r="D1168" i="9"/>
  <c r="E1168" i="9" s="1"/>
  <c r="D1169" i="9"/>
  <c r="E1169" i="9" s="1"/>
  <c r="D1170" i="9"/>
  <c r="E1170" i="9" s="1"/>
  <c r="D1171" i="9"/>
  <c r="E1171" i="9" s="1"/>
  <c r="D1172" i="9"/>
  <c r="E1172" i="9" s="1"/>
  <c r="D1173" i="9"/>
  <c r="E1173" i="9" s="1"/>
  <c r="D1174" i="9"/>
  <c r="E1174" i="9" s="1"/>
  <c r="D1175" i="9"/>
  <c r="E1175" i="9" s="1"/>
  <c r="D1176" i="9"/>
  <c r="E1176" i="9" s="1"/>
  <c r="D1177" i="9"/>
  <c r="E1177" i="9" s="1"/>
  <c r="D1178" i="9"/>
  <c r="E1178" i="9" s="1"/>
  <c r="D1179" i="9"/>
  <c r="E1179" i="9" s="1"/>
  <c r="D1180" i="9"/>
  <c r="E1180" i="9" s="1"/>
  <c r="D1181" i="9"/>
  <c r="E1181" i="9" s="1"/>
  <c r="D1182" i="9"/>
  <c r="E1182" i="9" s="1"/>
  <c r="D1183" i="9"/>
  <c r="E1183" i="9" s="1"/>
  <c r="D1184" i="9"/>
  <c r="E1184" i="9" s="1"/>
  <c r="D1185" i="9"/>
  <c r="E1185" i="9" s="1"/>
  <c r="D1186" i="9"/>
  <c r="E1186" i="9" s="1"/>
  <c r="D1187" i="9"/>
  <c r="E1187" i="9" s="1"/>
  <c r="D1188" i="9"/>
  <c r="E1188" i="9" s="1"/>
  <c r="D1189" i="9"/>
  <c r="E1189" i="9" s="1"/>
  <c r="D1190" i="9"/>
  <c r="E1190" i="9" s="1"/>
  <c r="D1191" i="9"/>
  <c r="E1191" i="9" s="1"/>
  <c r="D1192" i="9"/>
  <c r="E1192" i="9" s="1"/>
  <c r="D1193" i="9"/>
  <c r="E1193" i="9" s="1"/>
  <c r="D1194" i="9"/>
  <c r="E1194" i="9" s="1"/>
  <c r="D1195" i="9"/>
  <c r="E1195" i="9" s="1"/>
  <c r="D1196" i="9"/>
  <c r="E1196" i="9" s="1"/>
  <c r="D1197" i="9"/>
  <c r="E1197" i="9" s="1"/>
  <c r="D1198" i="9"/>
  <c r="E1198" i="9" s="1"/>
  <c r="D1199" i="9"/>
  <c r="E1199" i="9" s="1"/>
  <c r="D1200" i="9"/>
  <c r="E1200" i="9" s="1"/>
  <c r="D1201" i="9"/>
  <c r="E1201" i="9" s="1"/>
  <c r="D1202" i="9"/>
  <c r="E1202" i="9" s="1"/>
  <c r="D1203" i="9"/>
  <c r="E1203" i="9" s="1"/>
  <c r="D1204" i="9"/>
  <c r="E1204" i="9" s="1"/>
  <c r="D1205" i="9"/>
  <c r="E1205" i="9" s="1"/>
  <c r="D1206" i="9"/>
  <c r="E1206" i="9" s="1"/>
  <c r="D1207" i="9"/>
  <c r="E1207" i="9" s="1"/>
  <c r="D1208" i="9"/>
  <c r="E1208" i="9" s="1"/>
  <c r="D1209" i="9"/>
  <c r="E1209" i="9" s="1"/>
  <c r="D1210" i="9"/>
  <c r="E1210" i="9" s="1"/>
  <c r="D1211" i="9"/>
  <c r="E1211" i="9" s="1"/>
  <c r="D1212" i="9"/>
  <c r="E1212" i="9" s="1"/>
  <c r="D1213" i="9"/>
  <c r="E1213" i="9" s="1"/>
  <c r="D1214" i="9"/>
  <c r="E1214" i="9" s="1"/>
  <c r="D1215" i="9"/>
  <c r="E1215" i="9" s="1"/>
  <c r="D1216" i="9"/>
  <c r="E1216" i="9" s="1"/>
  <c r="D1217" i="9"/>
  <c r="E1217" i="9" s="1"/>
  <c r="D1218" i="9"/>
  <c r="E1218" i="9" s="1"/>
  <c r="D1219" i="9"/>
  <c r="E1219" i="9" s="1"/>
  <c r="D1220" i="9"/>
  <c r="E1220" i="9" s="1"/>
  <c r="D1221" i="9"/>
  <c r="E1221" i="9" s="1"/>
  <c r="D1222" i="9"/>
  <c r="E1222" i="9" s="1"/>
  <c r="D1223" i="9"/>
  <c r="E1223" i="9" s="1"/>
  <c r="D1224" i="9"/>
  <c r="E1224" i="9" s="1"/>
  <c r="D1225" i="9"/>
  <c r="E1225" i="9" s="1"/>
  <c r="D1226" i="9"/>
  <c r="E1226" i="9" s="1"/>
  <c r="D1227" i="9"/>
  <c r="E1227" i="9" s="1"/>
  <c r="D1228" i="9"/>
  <c r="E1228" i="9" s="1"/>
  <c r="D1229" i="9"/>
  <c r="E1229" i="9" s="1"/>
  <c r="D1230" i="9"/>
  <c r="E1230" i="9" s="1"/>
  <c r="D1231" i="9"/>
  <c r="E1231" i="9" s="1"/>
  <c r="D1232" i="9"/>
  <c r="E1232" i="9" s="1"/>
  <c r="D1233" i="9"/>
  <c r="E1233" i="9" s="1"/>
  <c r="D1234" i="9"/>
  <c r="E1234" i="9" s="1"/>
  <c r="D1235" i="9"/>
  <c r="E1235" i="9" s="1"/>
  <c r="D1236" i="9"/>
  <c r="E1236" i="9" s="1"/>
  <c r="D1237" i="9"/>
  <c r="E1237" i="9" s="1"/>
  <c r="D1238" i="9"/>
  <c r="E1238" i="9" s="1"/>
  <c r="D1239" i="9"/>
  <c r="E1239" i="9" s="1"/>
  <c r="D1240" i="9"/>
  <c r="E1240" i="9" s="1"/>
  <c r="D1241" i="9"/>
  <c r="E1241" i="9" s="1"/>
  <c r="D1242" i="9"/>
  <c r="E1242" i="9" s="1"/>
  <c r="D1243" i="9"/>
  <c r="E1243" i="9" s="1"/>
  <c r="D1244" i="9"/>
  <c r="E1244" i="9" s="1"/>
  <c r="D1245" i="9"/>
  <c r="E1245" i="9" s="1"/>
  <c r="D1246" i="9"/>
  <c r="E1246" i="9" s="1"/>
  <c r="D1247" i="9"/>
  <c r="E1247" i="9" s="1"/>
  <c r="D1248" i="9"/>
  <c r="E1248" i="9" s="1"/>
  <c r="D1249" i="9"/>
  <c r="E1249" i="9" s="1"/>
  <c r="D1250" i="9"/>
  <c r="E1250" i="9" s="1"/>
  <c r="D1251" i="9"/>
  <c r="E1251" i="9" s="1"/>
  <c r="D1252" i="9"/>
  <c r="E1252" i="9" s="1"/>
  <c r="D1253" i="9"/>
  <c r="E1253" i="9" s="1"/>
  <c r="D1254" i="9"/>
  <c r="E1254" i="9" s="1"/>
  <c r="D1255" i="9"/>
  <c r="E1255" i="9" s="1"/>
  <c r="D1256" i="9"/>
  <c r="E1256" i="9" s="1"/>
  <c r="D1257" i="9"/>
  <c r="E1257" i="9" s="1"/>
  <c r="D1258" i="9"/>
  <c r="E1258" i="9" s="1"/>
  <c r="D1259" i="9"/>
  <c r="E1259" i="9" s="1"/>
  <c r="D1260" i="9"/>
  <c r="E1260" i="9" s="1"/>
  <c r="D1261" i="9"/>
  <c r="E1261" i="9" s="1"/>
  <c r="D1262" i="9"/>
  <c r="E1262" i="9" s="1"/>
  <c r="D1263" i="9"/>
  <c r="E1263" i="9" s="1"/>
  <c r="D1264" i="9"/>
  <c r="E1264" i="9" s="1"/>
  <c r="D1265" i="9"/>
  <c r="E1265" i="9" s="1"/>
  <c r="D1266" i="9"/>
  <c r="E1266" i="9" s="1"/>
  <c r="D1267" i="9"/>
  <c r="E1267" i="9" s="1"/>
  <c r="D1268" i="9"/>
  <c r="E1268" i="9" s="1"/>
  <c r="D1269" i="9"/>
  <c r="E1269" i="9" s="1"/>
  <c r="D1270" i="9"/>
  <c r="E1270" i="9" s="1"/>
  <c r="D1271" i="9"/>
  <c r="E1271" i="9" s="1"/>
  <c r="D1272" i="9"/>
  <c r="E1272" i="9" s="1"/>
  <c r="D1273" i="9"/>
  <c r="E1273" i="9" s="1"/>
  <c r="D1274" i="9"/>
  <c r="E1274" i="9" s="1"/>
  <c r="D1275" i="9"/>
  <c r="E1275" i="9" s="1"/>
  <c r="D1276" i="9"/>
  <c r="E1276" i="9" s="1"/>
  <c r="D1277" i="9"/>
  <c r="E1277" i="9" s="1"/>
  <c r="D1278" i="9"/>
  <c r="E1278" i="9" s="1"/>
  <c r="D1279" i="9"/>
  <c r="E1279" i="9" s="1"/>
  <c r="D1280" i="9"/>
  <c r="E1280" i="9" s="1"/>
  <c r="D1281" i="9"/>
  <c r="E1281" i="9" s="1"/>
  <c r="D1282" i="9"/>
  <c r="E1282" i="9" s="1"/>
  <c r="D1283" i="9"/>
  <c r="E1283" i="9" s="1"/>
  <c r="D1284" i="9"/>
  <c r="E1284" i="9" s="1"/>
  <c r="D1285" i="9"/>
  <c r="E1285" i="9" s="1"/>
  <c r="D1286" i="9"/>
  <c r="E1286" i="9" s="1"/>
  <c r="D1287" i="9"/>
  <c r="E1287" i="9" s="1"/>
  <c r="D1288" i="9"/>
  <c r="E1288" i="9" s="1"/>
  <c r="D1289" i="9"/>
  <c r="E1289" i="9" s="1"/>
  <c r="D1290" i="9"/>
  <c r="E1290" i="9" s="1"/>
  <c r="D1291" i="9"/>
  <c r="E1291" i="9" s="1"/>
  <c r="D1292" i="9"/>
  <c r="E1292" i="9" s="1"/>
  <c r="D1293" i="9"/>
  <c r="E1293" i="9" s="1"/>
  <c r="D1294" i="9"/>
  <c r="E1294" i="9" s="1"/>
  <c r="D1295" i="9"/>
  <c r="E1295" i="9" s="1"/>
  <c r="D1296" i="9"/>
  <c r="E1296" i="9" s="1"/>
  <c r="D1297" i="9"/>
  <c r="E1297" i="9" s="1"/>
  <c r="D1298" i="9"/>
  <c r="E1298" i="9" s="1"/>
  <c r="D1299" i="9"/>
  <c r="E1299" i="9" s="1"/>
  <c r="D1300" i="9"/>
  <c r="E1300" i="9" s="1"/>
  <c r="D1301" i="9"/>
  <c r="E1301" i="9" s="1"/>
  <c r="D1302" i="9"/>
  <c r="E1302" i="9" s="1"/>
  <c r="D1303" i="9"/>
  <c r="E1303" i="9" s="1"/>
  <c r="D1304" i="9"/>
  <c r="E1304" i="9" s="1"/>
  <c r="D1305" i="9"/>
  <c r="E1305" i="9" s="1"/>
  <c r="D1306" i="9"/>
  <c r="E1306" i="9" s="1"/>
  <c r="D1307" i="9"/>
  <c r="E1307" i="9" s="1"/>
  <c r="D1308" i="9"/>
  <c r="E1308" i="9" s="1"/>
  <c r="D1309" i="9"/>
  <c r="E1309" i="9" s="1"/>
  <c r="D1310" i="9"/>
  <c r="E1310" i="9" s="1"/>
  <c r="D1311" i="9"/>
  <c r="E1311" i="9" s="1"/>
  <c r="D1312" i="9"/>
  <c r="E1312" i="9" s="1"/>
  <c r="D1313" i="9"/>
  <c r="E1313" i="9" s="1"/>
  <c r="D1314" i="9"/>
  <c r="E1314" i="9" s="1"/>
  <c r="D1315" i="9"/>
  <c r="E1315" i="9" s="1"/>
  <c r="D1316" i="9"/>
  <c r="E1316" i="9" s="1"/>
  <c r="D1317" i="9"/>
  <c r="E1317" i="9" s="1"/>
  <c r="D1318" i="9"/>
  <c r="E1318" i="9" s="1"/>
  <c r="D1319" i="9"/>
  <c r="E1319" i="9" s="1"/>
  <c r="D1320" i="9"/>
  <c r="E1320" i="9" s="1"/>
  <c r="D1321" i="9"/>
  <c r="E1321" i="9" s="1"/>
  <c r="D1322" i="9"/>
  <c r="E1322" i="9" s="1"/>
  <c r="D1323" i="9"/>
  <c r="E1323" i="9" s="1"/>
  <c r="D1324" i="9"/>
  <c r="E1324" i="9" s="1"/>
  <c r="D1325" i="9"/>
  <c r="E1325" i="9" s="1"/>
  <c r="D1326" i="9"/>
  <c r="E1326" i="9" s="1"/>
  <c r="D1327" i="9"/>
  <c r="E1327" i="9" s="1"/>
  <c r="D1328" i="9"/>
  <c r="E1328" i="9" s="1"/>
  <c r="D1329" i="9"/>
  <c r="E1329" i="9" s="1"/>
  <c r="D1330" i="9"/>
  <c r="E1330" i="9" s="1"/>
  <c r="D1331" i="9"/>
  <c r="E1331" i="9" s="1"/>
  <c r="D1332" i="9"/>
  <c r="E1332" i="9" s="1"/>
  <c r="D1333" i="9"/>
  <c r="E1333" i="9" s="1"/>
  <c r="D1334" i="9"/>
  <c r="E1334" i="9" s="1"/>
  <c r="D1335" i="9"/>
  <c r="E1335" i="9" s="1"/>
  <c r="D1336" i="9"/>
  <c r="E1336" i="9" s="1"/>
  <c r="D1337" i="9"/>
  <c r="E1337" i="9" s="1"/>
  <c r="D1338" i="9"/>
  <c r="E1338" i="9" s="1"/>
  <c r="D1339" i="9"/>
  <c r="E1339" i="9" s="1"/>
  <c r="D1340" i="9"/>
  <c r="E1340" i="9" s="1"/>
  <c r="D1341" i="9"/>
  <c r="E1341" i="9" s="1"/>
  <c r="D1342" i="9"/>
  <c r="E1342" i="9" s="1"/>
  <c r="D1343" i="9"/>
  <c r="E1343" i="9" s="1"/>
  <c r="D1344" i="9"/>
  <c r="E1344" i="9" s="1"/>
  <c r="D1345" i="9"/>
  <c r="E1345" i="9" s="1"/>
  <c r="D1346" i="9"/>
  <c r="E1346" i="9" s="1"/>
  <c r="D1347" i="9"/>
  <c r="E1347" i="9" s="1"/>
  <c r="D1348" i="9"/>
  <c r="E1348" i="9" s="1"/>
  <c r="D1349" i="9"/>
  <c r="E1349" i="9" s="1"/>
  <c r="D1350" i="9"/>
  <c r="E1350" i="9" s="1"/>
  <c r="D1351" i="9"/>
  <c r="E1351" i="9" s="1"/>
  <c r="D1352" i="9"/>
  <c r="E1352" i="9" s="1"/>
  <c r="D1353" i="9"/>
  <c r="E1353" i="9" s="1"/>
  <c r="D1354" i="9"/>
  <c r="E1354" i="9" s="1"/>
  <c r="D1355" i="9"/>
  <c r="E1355" i="9" s="1"/>
  <c r="D1356" i="9"/>
  <c r="E1356" i="9" s="1"/>
  <c r="D1357" i="9"/>
  <c r="E1357" i="9" s="1"/>
  <c r="D1358" i="9"/>
  <c r="E1358" i="9" s="1"/>
  <c r="D1359" i="9"/>
  <c r="E1359" i="9" s="1"/>
  <c r="D1360" i="9"/>
  <c r="E1360" i="9" s="1"/>
  <c r="D1361" i="9"/>
  <c r="E1361" i="9" s="1"/>
  <c r="D1362" i="9"/>
  <c r="E1362" i="9" s="1"/>
  <c r="D1363" i="9"/>
  <c r="E1363" i="9" s="1"/>
  <c r="D1364" i="9"/>
  <c r="E1364" i="9" s="1"/>
  <c r="D1365" i="9"/>
  <c r="E1365" i="9" s="1"/>
  <c r="D1366" i="9"/>
  <c r="E1366" i="9" s="1"/>
  <c r="D1367" i="9"/>
  <c r="E1367" i="9" s="1"/>
  <c r="D1368" i="9"/>
  <c r="E1368" i="9" s="1"/>
  <c r="D1369" i="9"/>
  <c r="E1369" i="9" s="1"/>
  <c r="D1370" i="9"/>
  <c r="E1370" i="9" s="1"/>
  <c r="D1371" i="9"/>
  <c r="E1371" i="9" s="1"/>
  <c r="D1372" i="9"/>
  <c r="E1372" i="9" s="1"/>
  <c r="D1373" i="9"/>
  <c r="E1373" i="9" s="1"/>
  <c r="D1374" i="9"/>
  <c r="E1374" i="9" s="1"/>
  <c r="D1375" i="9"/>
  <c r="E1375" i="9" s="1"/>
  <c r="D1376" i="9"/>
  <c r="E1376" i="9" s="1"/>
  <c r="D1377" i="9"/>
  <c r="E1377" i="9" s="1"/>
  <c r="D1378" i="9"/>
  <c r="E1378" i="9" s="1"/>
  <c r="D1379" i="9"/>
  <c r="E1379" i="9" s="1"/>
  <c r="D1380" i="9"/>
  <c r="E1380" i="9" s="1"/>
  <c r="D1381" i="9"/>
  <c r="E1381" i="9" s="1"/>
  <c r="D1382" i="9"/>
  <c r="E1382" i="9" s="1"/>
  <c r="D1383" i="9"/>
  <c r="E1383" i="9" s="1"/>
  <c r="D1384" i="9"/>
  <c r="E1384" i="9" s="1"/>
  <c r="D1385" i="9"/>
  <c r="E1385" i="9" s="1"/>
  <c r="D1386" i="9"/>
  <c r="E1386" i="9" s="1"/>
  <c r="D1387" i="9"/>
  <c r="E1387" i="9" s="1"/>
  <c r="D1388" i="9"/>
  <c r="E1388" i="9" s="1"/>
  <c r="D1389" i="9"/>
  <c r="E1389" i="9" s="1"/>
  <c r="D1390" i="9"/>
  <c r="E1390" i="9" s="1"/>
  <c r="D1391" i="9"/>
  <c r="E1391" i="9" s="1"/>
  <c r="D1392" i="9"/>
  <c r="E1392" i="9" s="1"/>
  <c r="D1393" i="9"/>
  <c r="E1393" i="9" s="1"/>
  <c r="D1394" i="9"/>
  <c r="E1394" i="9" s="1"/>
  <c r="D1395" i="9"/>
  <c r="E1395" i="9" s="1"/>
  <c r="D1396" i="9"/>
  <c r="E1396" i="9" s="1"/>
  <c r="D1397" i="9"/>
  <c r="E1397" i="9" s="1"/>
  <c r="D1398" i="9"/>
  <c r="E1398" i="9" s="1"/>
  <c r="D1399" i="9"/>
  <c r="E1399" i="9" s="1"/>
  <c r="D1400" i="9"/>
  <c r="E1400" i="9" s="1"/>
  <c r="D1401" i="9"/>
  <c r="E1401" i="9" s="1"/>
  <c r="D1402" i="9"/>
  <c r="E1402" i="9" s="1"/>
  <c r="D1403" i="9"/>
  <c r="E1403" i="9" s="1"/>
  <c r="D1404" i="9"/>
  <c r="E1404" i="9" s="1"/>
  <c r="D1405" i="9"/>
  <c r="E1405" i="9" s="1"/>
  <c r="D1406" i="9"/>
  <c r="E1406" i="9" s="1"/>
  <c r="D1407" i="9"/>
  <c r="E1407" i="9" s="1"/>
  <c r="D1408" i="9"/>
  <c r="E1408" i="9" s="1"/>
  <c r="D1409" i="9"/>
  <c r="E1409" i="9" s="1"/>
  <c r="D1410" i="9"/>
  <c r="E1410" i="9" s="1"/>
  <c r="D1411" i="9"/>
  <c r="E1411" i="9" s="1"/>
  <c r="D1412" i="9"/>
  <c r="E1412" i="9" s="1"/>
  <c r="D1413" i="9"/>
  <c r="E1413" i="9" s="1"/>
  <c r="D1414" i="9"/>
  <c r="E1414" i="9" s="1"/>
  <c r="D1415" i="9"/>
  <c r="E1415" i="9" s="1"/>
  <c r="D1416" i="9"/>
  <c r="E1416" i="9" s="1"/>
  <c r="D1417" i="9"/>
  <c r="E1417" i="9" s="1"/>
  <c r="D1418" i="9"/>
  <c r="E1418" i="9" s="1"/>
  <c r="D1419" i="9"/>
  <c r="E1419" i="9" s="1"/>
  <c r="D1420" i="9"/>
  <c r="E1420" i="9" s="1"/>
  <c r="D1421" i="9"/>
  <c r="E1421" i="9" s="1"/>
  <c r="D1422" i="9"/>
  <c r="E1422" i="9" s="1"/>
  <c r="D1423" i="9"/>
  <c r="E1423" i="9" s="1"/>
  <c r="D1424" i="9"/>
  <c r="E1424" i="9" s="1"/>
  <c r="D1425" i="9"/>
  <c r="E1425" i="9" s="1"/>
  <c r="D1426" i="9"/>
  <c r="E1426" i="9" s="1"/>
  <c r="D1427" i="9"/>
  <c r="E1427" i="9" s="1"/>
  <c r="D1428" i="9"/>
  <c r="E1428" i="9" s="1"/>
  <c r="D1429" i="9"/>
  <c r="E1429" i="9" s="1"/>
  <c r="D1430" i="9"/>
  <c r="E1430" i="9" s="1"/>
  <c r="D1431" i="9"/>
  <c r="E1431" i="9" s="1"/>
  <c r="D1432" i="9"/>
  <c r="E1432" i="9" s="1"/>
  <c r="D1433" i="9"/>
  <c r="E1433" i="9" s="1"/>
  <c r="D1434" i="9"/>
  <c r="E1434" i="9" s="1"/>
  <c r="D1435" i="9"/>
  <c r="E1435" i="9" s="1"/>
  <c r="D1436" i="9"/>
  <c r="E1436" i="9" s="1"/>
  <c r="D1437" i="9"/>
  <c r="E1437" i="9" s="1"/>
  <c r="D1438" i="9"/>
  <c r="E1438" i="9" s="1"/>
  <c r="D1439" i="9"/>
  <c r="E1439" i="9" s="1"/>
  <c r="D1440" i="9"/>
  <c r="E1440" i="9" s="1"/>
  <c r="D1441" i="9"/>
  <c r="E1441" i="9" s="1"/>
  <c r="D1442" i="9"/>
  <c r="E1442" i="9" s="1"/>
  <c r="D1443" i="9"/>
  <c r="E1443" i="9" s="1"/>
  <c r="D1444" i="9"/>
  <c r="E1444" i="9" s="1"/>
  <c r="D1445" i="9"/>
  <c r="E1445" i="9" s="1"/>
  <c r="D1446" i="9"/>
  <c r="E1446" i="9" s="1"/>
  <c r="D1447" i="9"/>
  <c r="E1447" i="9" s="1"/>
  <c r="D1448" i="9"/>
  <c r="E1448" i="9" s="1"/>
  <c r="D1449" i="9"/>
  <c r="E1449" i="9" s="1"/>
  <c r="D1450" i="9"/>
  <c r="E1450" i="9" s="1"/>
  <c r="D1451" i="9"/>
  <c r="E1451" i="9" s="1"/>
  <c r="D1452" i="9"/>
  <c r="E1452" i="9" s="1"/>
  <c r="D1453" i="9"/>
  <c r="E1453" i="9" s="1"/>
  <c r="D1454" i="9"/>
  <c r="E1454" i="9" s="1"/>
  <c r="D1455" i="9"/>
  <c r="E1455" i="9" s="1"/>
  <c r="D1456" i="9"/>
  <c r="E1456" i="9" s="1"/>
  <c r="D1457" i="9"/>
  <c r="E1457" i="9" s="1"/>
  <c r="D1458" i="9"/>
  <c r="E1458" i="9" s="1"/>
  <c r="D1459" i="9"/>
  <c r="E1459" i="9" s="1"/>
  <c r="D1460" i="9"/>
  <c r="E1460" i="9" s="1"/>
  <c r="D1461" i="9"/>
  <c r="E1461" i="9"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B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6"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928" i="9"/>
  <c r="B929" i="9"/>
  <c r="B930" i="9"/>
  <c r="B931" i="9"/>
  <c r="B932" i="9"/>
  <c r="B933" i="9"/>
  <c r="B934" i="9"/>
  <c r="B935" i="9"/>
  <c r="B936" i="9"/>
  <c r="B937" i="9"/>
  <c r="B938" i="9"/>
  <c r="B939" i="9"/>
  <c r="B940" i="9"/>
  <c r="B941" i="9"/>
  <c r="B942" i="9"/>
  <c r="B943" i="9"/>
  <c r="B944" i="9"/>
  <c r="B945" i="9"/>
  <c r="B946" i="9"/>
  <c r="B947" i="9"/>
  <c r="B948" i="9"/>
  <c r="B949" i="9"/>
  <c r="B950" i="9"/>
  <c r="B951" i="9"/>
  <c r="B952" i="9"/>
  <c r="B953" i="9"/>
  <c r="B954" i="9"/>
  <c r="B955" i="9"/>
  <c r="B956" i="9"/>
  <c r="B957" i="9"/>
  <c r="B958" i="9"/>
  <c r="B959" i="9"/>
  <c r="B960" i="9"/>
  <c r="B961" i="9"/>
  <c r="B962" i="9"/>
  <c r="B963" i="9"/>
  <c r="B964" i="9"/>
  <c r="B965" i="9"/>
  <c r="B966" i="9"/>
  <c r="B967" i="9"/>
  <c r="B968" i="9"/>
  <c r="B969" i="9"/>
  <c r="B970" i="9"/>
  <c r="B971" i="9"/>
  <c r="B972" i="9"/>
  <c r="B973" i="9"/>
  <c r="B974" i="9"/>
  <c r="B975" i="9"/>
  <c r="B976" i="9"/>
  <c r="B977" i="9"/>
  <c r="B978" i="9"/>
  <c r="B979" i="9"/>
  <c r="B980" i="9"/>
  <c r="B981" i="9"/>
  <c r="B982" i="9"/>
  <c r="B983" i="9"/>
  <c r="B984" i="9"/>
  <c r="B985" i="9"/>
  <c r="B986" i="9"/>
  <c r="B987" i="9"/>
  <c r="B988" i="9"/>
  <c r="B989" i="9"/>
  <c r="B990" i="9"/>
  <c r="B991" i="9"/>
  <c r="B992" i="9"/>
  <c r="B993" i="9"/>
  <c r="B994" i="9"/>
  <c r="B995" i="9"/>
  <c r="B996" i="9"/>
  <c r="B997" i="9"/>
  <c r="B998" i="9"/>
  <c r="B999" i="9"/>
  <c r="B1000" i="9"/>
  <c r="B1001" i="9"/>
  <c r="B1002" i="9"/>
  <c r="B1003" i="9"/>
  <c r="B1004" i="9"/>
  <c r="B1005" i="9"/>
  <c r="B1006" i="9"/>
  <c r="B1007" i="9"/>
  <c r="B1008" i="9"/>
  <c r="B1009" i="9"/>
  <c r="B1010" i="9"/>
  <c r="B1011" i="9"/>
  <c r="B1012" i="9"/>
  <c r="B1013" i="9"/>
  <c r="B1014" i="9"/>
  <c r="B1015" i="9"/>
  <c r="B1016" i="9"/>
  <c r="B1017" i="9"/>
  <c r="B1018" i="9"/>
  <c r="B1019" i="9"/>
  <c r="B1020" i="9"/>
  <c r="B1021" i="9"/>
  <c r="B1022" i="9"/>
  <c r="B1023" i="9"/>
  <c r="B1024" i="9"/>
  <c r="B1025" i="9"/>
  <c r="B1026" i="9"/>
  <c r="B1027" i="9"/>
  <c r="B1028" i="9"/>
  <c r="B1029" i="9"/>
  <c r="B1030" i="9"/>
  <c r="B1031" i="9"/>
  <c r="B1032" i="9"/>
  <c r="B1033" i="9"/>
  <c r="B1034" i="9"/>
  <c r="B1035" i="9"/>
  <c r="B1036" i="9"/>
  <c r="B1037" i="9"/>
  <c r="B1038" i="9"/>
  <c r="B1039" i="9"/>
  <c r="B1040" i="9"/>
  <c r="B1041" i="9"/>
  <c r="B1042" i="9"/>
  <c r="B1043" i="9"/>
  <c r="B1044" i="9"/>
  <c r="B1045" i="9"/>
  <c r="B1046" i="9"/>
  <c r="B1047" i="9"/>
  <c r="B1048" i="9"/>
  <c r="B1049" i="9"/>
  <c r="B1050" i="9"/>
  <c r="B1051" i="9"/>
  <c r="B1052" i="9"/>
  <c r="B1053" i="9"/>
  <c r="B1054" i="9"/>
  <c r="B1055" i="9"/>
  <c r="B1056" i="9"/>
  <c r="B1057" i="9"/>
  <c r="B1058" i="9"/>
  <c r="B1059" i="9"/>
  <c r="B1060" i="9"/>
  <c r="B1061" i="9"/>
  <c r="B1062" i="9"/>
  <c r="B1063" i="9"/>
  <c r="B1064" i="9"/>
  <c r="B1065" i="9"/>
  <c r="B1066" i="9"/>
  <c r="B1067" i="9"/>
  <c r="B1068" i="9"/>
  <c r="B1069" i="9"/>
  <c r="B1070" i="9"/>
  <c r="B1071" i="9"/>
  <c r="B1072" i="9"/>
  <c r="B1073" i="9"/>
  <c r="B1074" i="9"/>
  <c r="B1075" i="9"/>
  <c r="B1076" i="9"/>
  <c r="B1077" i="9"/>
  <c r="B1078" i="9"/>
  <c r="B1079" i="9"/>
  <c r="B1080" i="9"/>
  <c r="B1081" i="9"/>
  <c r="B1082" i="9"/>
  <c r="B1083" i="9"/>
  <c r="B1084" i="9"/>
  <c r="B1085" i="9"/>
  <c r="B1086" i="9"/>
  <c r="B1087" i="9"/>
  <c r="B1088" i="9"/>
  <c r="B1089" i="9"/>
  <c r="B1090" i="9"/>
  <c r="B1091" i="9"/>
  <c r="B1092" i="9"/>
  <c r="B1093" i="9"/>
  <c r="B1094" i="9"/>
  <c r="B1095" i="9"/>
  <c r="B1096" i="9"/>
  <c r="B1097" i="9"/>
  <c r="B1098" i="9"/>
  <c r="B1099" i="9"/>
  <c r="B1100" i="9"/>
  <c r="B1101" i="9"/>
  <c r="B1102" i="9"/>
  <c r="B1103" i="9"/>
  <c r="B1104" i="9"/>
  <c r="B1105" i="9"/>
  <c r="B1106" i="9"/>
  <c r="B1107" i="9"/>
  <c r="B1108" i="9"/>
  <c r="B1109" i="9"/>
  <c r="B1110" i="9"/>
  <c r="B1111" i="9"/>
  <c r="B1112" i="9"/>
  <c r="B1113" i="9"/>
  <c r="B1114" i="9"/>
  <c r="B1115" i="9"/>
  <c r="B1116" i="9"/>
  <c r="B1117" i="9"/>
  <c r="B1118" i="9"/>
  <c r="B1119" i="9"/>
  <c r="B1120" i="9"/>
  <c r="B1121" i="9"/>
  <c r="B1122" i="9"/>
  <c r="B1123" i="9"/>
  <c r="B1124" i="9"/>
  <c r="B1125" i="9"/>
  <c r="B1126" i="9"/>
  <c r="B1127" i="9"/>
  <c r="B1128" i="9"/>
  <c r="B1129" i="9"/>
  <c r="B1130" i="9"/>
  <c r="B1131" i="9"/>
  <c r="B1132" i="9"/>
  <c r="B1133" i="9"/>
  <c r="B1134" i="9"/>
  <c r="B1135" i="9"/>
  <c r="B1136" i="9"/>
  <c r="B1137" i="9"/>
  <c r="B1138" i="9"/>
  <c r="B1139" i="9"/>
  <c r="B1140" i="9"/>
  <c r="B1141" i="9"/>
  <c r="B1142" i="9"/>
  <c r="B1143" i="9"/>
  <c r="B1144" i="9"/>
  <c r="B1145" i="9"/>
  <c r="B1146" i="9"/>
  <c r="B1147" i="9"/>
  <c r="B1148" i="9"/>
  <c r="B1149" i="9"/>
  <c r="B1150" i="9"/>
  <c r="B1151" i="9"/>
  <c r="B1152" i="9"/>
  <c r="B1153" i="9"/>
  <c r="B1154" i="9"/>
  <c r="B1155" i="9"/>
  <c r="B1156" i="9"/>
  <c r="B1157" i="9"/>
  <c r="B1158" i="9"/>
  <c r="B1159" i="9"/>
  <c r="B1160" i="9"/>
  <c r="B1161" i="9"/>
  <c r="B1162" i="9"/>
  <c r="B1163" i="9"/>
  <c r="B1164" i="9"/>
  <c r="B1165" i="9"/>
  <c r="B1166" i="9"/>
  <c r="B1167" i="9"/>
  <c r="B1168" i="9"/>
  <c r="B1169" i="9"/>
  <c r="B1170" i="9"/>
  <c r="B1171" i="9"/>
  <c r="B1172" i="9"/>
  <c r="B1173" i="9"/>
  <c r="B1174" i="9"/>
  <c r="B1175" i="9"/>
  <c r="B1176" i="9"/>
  <c r="B1177" i="9"/>
  <c r="B1178" i="9"/>
  <c r="B1179" i="9"/>
  <c r="B1180" i="9"/>
  <c r="B1181" i="9"/>
  <c r="B1182" i="9"/>
  <c r="B1183" i="9"/>
  <c r="B1184" i="9"/>
  <c r="B1185" i="9"/>
  <c r="B1186" i="9"/>
  <c r="B1187" i="9"/>
  <c r="B1188" i="9"/>
  <c r="B1189" i="9"/>
  <c r="B1190" i="9"/>
  <c r="B1191" i="9"/>
  <c r="B1192" i="9"/>
  <c r="B1193" i="9"/>
  <c r="B1194" i="9"/>
  <c r="B1195" i="9"/>
  <c r="B1196" i="9"/>
  <c r="B1197" i="9"/>
  <c r="B1198" i="9"/>
  <c r="B1199" i="9"/>
  <c r="B1200" i="9"/>
  <c r="B1201" i="9"/>
  <c r="B1202" i="9"/>
  <c r="B1203" i="9"/>
  <c r="B1204" i="9"/>
  <c r="B1205" i="9"/>
  <c r="B1206" i="9"/>
  <c r="B1207" i="9"/>
  <c r="B1208" i="9"/>
  <c r="B1209" i="9"/>
  <c r="B1210" i="9"/>
  <c r="B1211" i="9"/>
  <c r="B1212" i="9"/>
  <c r="B1213" i="9"/>
  <c r="B1214" i="9"/>
  <c r="B1215" i="9"/>
  <c r="B1216" i="9"/>
  <c r="B1217" i="9"/>
  <c r="B1218" i="9"/>
  <c r="B1219" i="9"/>
  <c r="B1220" i="9"/>
  <c r="B1221" i="9"/>
  <c r="B1222" i="9"/>
  <c r="B1223" i="9"/>
  <c r="B1224" i="9"/>
  <c r="B1225" i="9"/>
  <c r="B1226" i="9"/>
  <c r="B1227" i="9"/>
  <c r="B1228" i="9"/>
  <c r="B1229" i="9"/>
  <c r="B1230" i="9"/>
  <c r="B1231" i="9"/>
  <c r="B1232" i="9"/>
  <c r="B1233" i="9"/>
  <c r="B1234" i="9"/>
  <c r="B1235" i="9"/>
  <c r="B1236" i="9"/>
  <c r="B1237" i="9"/>
  <c r="B1238" i="9"/>
  <c r="B1239" i="9"/>
  <c r="B1240" i="9"/>
  <c r="B1241" i="9"/>
  <c r="B1242" i="9"/>
  <c r="B1243" i="9"/>
  <c r="B1244" i="9"/>
  <c r="B1245" i="9"/>
  <c r="B1246" i="9"/>
  <c r="B1247" i="9"/>
  <c r="B1248" i="9"/>
  <c r="B1249" i="9"/>
  <c r="B1250" i="9"/>
  <c r="B1251" i="9"/>
  <c r="B1252" i="9"/>
  <c r="B1253" i="9"/>
  <c r="B1254" i="9"/>
  <c r="B1255" i="9"/>
  <c r="B1256" i="9"/>
  <c r="B1257" i="9"/>
  <c r="B1258" i="9"/>
  <c r="B1259" i="9"/>
  <c r="B1260" i="9"/>
  <c r="B1261" i="9"/>
  <c r="B1262" i="9"/>
  <c r="B1263" i="9"/>
  <c r="B1264" i="9"/>
  <c r="B1265" i="9"/>
  <c r="B1266" i="9"/>
  <c r="B1267" i="9"/>
  <c r="B1268" i="9"/>
  <c r="B1269" i="9"/>
  <c r="B1270" i="9"/>
  <c r="B1271" i="9"/>
  <c r="B1272" i="9"/>
  <c r="B1273" i="9"/>
  <c r="B1274" i="9"/>
  <c r="B1275" i="9"/>
  <c r="B1276" i="9"/>
  <c r="B1277" i="9"/>
  <c r="B1278" i="9"/>
  <c r="B1279" i="9"/>
  <c r="B1280" i="9"/>
  <c r="B1281" i="9"/>
  <c r="B1282" i="9"/>
  <c r="B1283" i="9"/>
  <c r="B1284" i="9"/>
  <c r="B1285" i="9"/>
  <c r="B1286" i="9"/>
  <c r="B1287" i="9"/>
  <c r="B1288" i="9"/>
  <c r="B1289" i="9"/>
  <c r="B1290" i="9"/>
  <c r="B1291" i="9"/>
  <c r="B1292" i="9"/>
  <c r="B1293" i="9"/>
  <c r="B1294" i="9"/>
  <c r="B1295" i="9"/>
  <c r="B1296" i="9"/>
  <c r="B1297" i="9"/>
  <c r="B1298" i="9"/>
  <c r="B1299" i="9"/>
  <c r="B1300" i="9"/>
  <c r="B1301" i="9"/>
  <c r="B1302" i="9"/>
  <c r="B1303" i="9"/>
  <c r="B1304" i="9"/>
  <c r="B1305" i="9"/>
  <c r="B1306" i="9"/>
  <c r="B1307" i="9"/>
  <c r="B1308" i="9"/>
  <c r="B1309" i="9"/>
  <c r="B1310" i="9"/>
  <c r="B1311" i="9"/>
  <c r="B1312" i="9"/>
  <c r="B1313" i="9"/>
  <c r="B1314" i="9"/>
  <c r="B1315" i="9"/>
  <c r="B1316" i="9"/>
  <c r="B1317" i="9"/>
  <c r="B1318" i="9"/>
  <c r="B1319" i="9"/>
  <c r="B1320" i="9"/>
  <c r="B1321" i="9"/>
  <c r="B1322" i="9"/>
  <c r="B1323" i="9"/>
  <c r="B1324" i="9"/>
  <c r="B1325" i="9"/>
  <c r="B1326" i="9"/>
  <c r="B1327" i="9"/>
  <c r="B1328" i="9"/>
  <c r="B1329" i="9"/>
  <c r="B1330" i="9"/>
  <c r="B1331" i="9"/>
  <c r="B1332" i="9"/>
  <c r="B1333" i="9"/>
  <c r="B1334" i="9"/>
  <c r="B1335" i="9"/>
  <c r="B1336" i="9"/>
  <c r="B1337" i="9"/>
  <c r="B1338" i="9"/>
  <c r="B1339" i="9"/>
  <c r="B1340" i="9"/>
  <c r="B1341" i="9"/>
  <c r="B1342" i="9"/>
  <c r="B1343" i="9"/>
  <c r="B1344" i="9"/>
  <c r="B1345" i="9"/>
  <c r="B1346" i="9"/>
  <c r="B1347" i="9"/>
  <c r="B1348" i="9"/>
  <c r="B1349" i="9"/>
  <c r="B1350" i="9"/>
  <c r="B1351" i="9"/>
  <c r="B1352" i="9"/>
  <c r="B1353" i="9"/>
  <c r="B1354" i="9"/>
  <c r="B1355" i="9"/>
  <c r="B1356" i="9"/>
  <c r="B1357" i="9"/>
  <c r="B1358" i="9"/>
  <c r="B1359" i="9"/>
  <c r="B1360" i="9"/>
  <c r="B1361" i="9"/>
  <c r="B1362" i="9"/>
  <c r="B1363" i="9"/>
  <c r="B1364" i="9"/>
  <c r="B1365" i="9"/>
  <c r="B1366" i="9"/>
  <c r="B1367" i="9"/>
  <c r="B1368" i="9"/>
  <c r="B1369" i="9"/>
  <c r="B1370" i="9"/>
  <c r="B1371" i="9"/>
  <c r="B1372" i="9"/>
  <c r="B1373" i="9"/>
  <c r="B1374" i="9"/>
  <c r="B1375" i="9"/>
  <c r="B1376" i="9"/>
  <c r="B1377" i="9"/>
  <c r="B1378" i="9"/>
  <c r="B1379" i="9"/>
  <c r="B1380" i="9"/>
  <c r="B1381" i="9"/>
  <c r="B1382" i="9"/>
  <c r="B1383" i="9"/>
  <c r="B1384" i="9"/>
  <c r="B1385" i="9"/>
  <c r="B1386" i="9"/>
  <c r="B1387" i="9"/>
  <c r="B1388" i="9"/>
  <c r="B1389" i="9"/>
  <c r="B1390" i="9"/>
  <c r="B1391" i="9"/>
  <c r="B1392" i="9"/>
  <c r="B1393" i="9"/>
  <c r="B1394" i="9"/>
  <c r="B1395" i="9"/>
  <c r="B1396" i="9"/>
  <c r="B1397" i="9"/>
  <c r="B1398" i="9"/>
  <c r="B1399" i="9"/>
  <c r="B1400" i="9"/>
  <c r="B1401" i="9"/>
  <c r="B1402" i="9"/>
  <c r="B1403" i="9"/>
  <c r="B1404" i="9"/>
  <c r="B1405" i="9"/>
  <c r="B1406" i="9"/>
  <c r="B1407" i="9"/>
  <c r="B1408" i="9"/>
  <c r="B1409" i="9"/>
  <c r="B1410" i="9"/>
  <c r="B1411" i="9"/>
  <c r="B1412" i="9"/>
  <c r="B1413" i="9"/>
  <c r="B1414" i="9"/>
  <c r="B1415" i="9"/>
  <c r="B1416" i="9"/>
  <c r="B1417" i="9"/>
  <c r="B1418" i="9"/>
  <c r="B1419" i="9"/>
  <c r="B1420" i="9"/>
  <c r="B1421" i="9"/>
  <c r="B1422" i="9"/>
  <c r="B1423" i="9"/>
  <c r="B1424" i="9"/>
  <c r="B1425" i="9"/>
  <c r="B1426" i="9"/>
  <c r="B1427" i="9"/>
  <c r="B1428" i="9"/>
  <c r="B1429" i="9"/>
  <c r="B1430" i="9"/>
  <c r="B1431" i="9"/>
  <c r="B1432" i="9"/>
  <c r="B1433" i="9"/>
  <c r="B1434" i="9"/>
  <c r="B1435" i="9"/>
  <c r="B1436" i="9"/>
  <c r="B1437" i="9"/>
  <c r="B1438" i="9"/>
  <c r="B1439" i="9"/>
  <c r="B1440" i="9"/>
  <c r="B1441" i="9"/>
  <c r="B1442" i="9"/>
  <c r="B1443" i="9"/>
  <c r="B1444" i="9"/>
  <c r="B1445" i="9"/>
  <c r="B1446" i="9"/>
  <c r="B1447" i="9"/>
  <c r="B1448" i="9"/>
  <c r="B1449" i="9"/>
  <c r="B1450" i="9"/>
  <c r="B1451" i="9"/>
  <c r="B1452" i="9"/>
  <c r="B1453" i="9"/>
  <c r="B1454" i="9"/>
  <c r="B1455" i="9"/>
  <c r="B1456" i="9"/>
  <c r="B1457" i="9"/>
  <c r="B1458" i="9"/>
  <c r="B1459" i="9"/>
  <c r="B1460" i="9"/>
  <c r="B1461" i="9"/>
  <c r="Z2" i="9"/>
  <c r="AB2" i="9" s="1"/>
  <c r="Z3" i="9"/>
  <c r="AB3" i="9" s="1"/>
  <c r="Z4" i="9"/>
  <c r="AB4" i="9" s="1"/>
  <c r="Z5" i="9"/>
  <c r="AB5" i="9" s="1"/>
  <c r="Z6" i="9"/>
  <c r="AB6" i="9" s="1"/>
  <c r="Z7" i="9"/>
  <c r="AB7" i="9" s="1"/>
  <c r="Z8" i="9"/>
  <c r="AB8" i="9" s="1"/>
  <c r="Z9" i="9"/>
  <c r="AB9" i="9" s="1"/>
  <c r="Z10" i="9"/>
  <c r="AB10" i="9" s="1"/>
  <c r="Z11" i="9"/>
  <c r="AB11" i="9" s="1"/>
  <c r="Z12" i="9"/>
  <c r="AB12" i="9" s="1"/>
  <c r="Z13" i="9"/>
  <c r="AB13" i="9" s="1"/>
  <c r="Z14" i="9"/>
  <c r="AB14" i="9" s="1"/>
  <c r="Z15" i="9"/>
  <c r="AB15" i="9" s="1"/>
  <c r="Z16" i="9"/>
  <c r="AB16" i="9" s="1"/>
  <c r="Z17" i="9"/>
  <c r="AB17" i="9" s="1"/>
  <c r="Z18" i="9"/>
  <c r="AB18" i="9" s="1"/>
  <c r="Z19" i="9"/>
  <c r="AB19" i="9" s="1"/>
  <c r="Z20" i="9"/>
  <c r="AB20" i="9" s="1"/>
  <c r="Z21" i="9"/>
  <c r="AB21" i="9" s="1"/>
  <c r="Z22" i="9"/>
  <c r="AB22" i="9" s="1"/>
  <c r="Z23" i="9"/>
  <c r="AB23" i="9" s="1"/>
  <c r="Z24" i="9"/>
  <c r="AB24" i="9" s="1"/>
  <c r="Z25" i="9"/>
  <c r="AB25" i="9" s="1"/>
  <c r="Z26" i="9"/>
  <c r="AB26" i="9" s="1"/>
  <c r="Z27" i="9"/>
  <c r="AB27" i="9" s="1"/>
  <c r="Z28" i="9"/>
  <c r="AB28" i="9" s="1"/>
  <c r="Z29" i="9"/>
  <c r="AB29" i="9" s="1"/>
  <c r="Z30" i="9"/>
  <c r="AB30" i="9" s="1"/>
  <c r="Z31" i="9"/>
  <c r="AB31" i="9" s="1"/>
  <c r="Z32" i="9"/>
  <c r="AB32" i="9" s="1"/>
  <c r="Z33" i="9"/>
  <c r="AB33" i="9" s="1"/>
  <c r="Z34" i="9"/>
  <c r="AB34" i="9" s="1"/>
  <c r="Z35" i="9"/>
  <c r="AB35" i="9" s="1"/>
  <c r="Z36" i="9"/>
  <c r="AB36" i="9" s="1"/>
  <c r="Z37" i="9"/>
  <c r="AB37" i="9" s="1"/>
  <c r="Z38" i="9"/>
  <c r="AB38" i="9" s="1"/>
  <c r="Z39" i="9"/>
  <c r="AB39" i="9" s="1"/>
  <c r="Z40" i="9"/>
  <c r="AB40" i="9" s="1"/>
  <c r="Z41" i="9"/>
  <c r="AB41" i="9" s="1"/>
  <c r="Z42" i="9"/>
  <c r="AB42" i="9" s="1"/>
  <c r="Z43" i="9"/>
  <c r="AB43" i="9" s="1"/>
  <c r="Z44" i="9"/>
  <c r="AB44" i="9" s="1"/>
  <c r="Z45" i="9"/>
  <c r="AB45" i="9" s="1"/>
  <c r="Z46" i="9"/>
  <c r="AB46" i="9" s="1"/>
  <c r="Z47" i="9"/>
  <c r="AB47" i="9" s="1"/>
  <c r="Z48" i="9"/>
  <c r="AB48" i="9" s="1"/>
  <c r="Z49" i="9"/>
  <c r="AB49" i="9" s="1"/>
  <c r="Z50" i="9"/>
  <c r="AB50" i="9" s="1"/>
  <c r="Z51" i="9"/>
  <c r="AB51" i="9" s="1"/>
  <c r="Z52" i="9"/>
  <c r="AB52" i="9" s="1"/>
  <c r="Z53" i="9"/>
  <c r="AB53" i="9" s="1"/>
  <c r="Z54" i="9"/>
  <c r="AB54" i="9" s="1"/>
  <c r="Z55" i="9"/>
  <c r="AB55" i="9" s="1"/>
  <c r="Z56" i="9"/>
  <c r="AB56" i="9" s="1"/>
  <c r="Z57" i="9"/>
  <c r="AB57" i="9" s="1"/>
  <c r="Z58" i="9"/>
  <c r="AB58" i="9" s="1"/>
  <c r="Z59" i="9"/>
  <c r="AB59" i="9" s="1"/>
  <c r="Z60" i="9"/>
  <c r="AB60" i="9" s="1"/>
  <c r="Z61" i="9"/>
  <c r="AB61" i="9" s="1"/>
  <c r="Z62" i="9"/>
  <c r="AB62" i="9" s="1"/>
  <c r="Z63" i="9"/>
  <c r="AB63" i="9" s="1"/>
  <c r="Z64" i="9"/>
  <c r="AB64" i="9" s="1"/>
  <c r="Z65" i="9"/>
  <c r="AB65" i="9" s="1"/>
  <c r="Z66" i="9"/>
  <c r="AB66" i="9" s="1"/>
  <c r="Z67" i="9"/>
  <c r="AB67" i="9" s="1"/>
  <c r="Z68" i="9"/>
  <c r="AB68" i="9" s="1"/>
  <c r="Z69" i="9"/>
  <c r="AB69" i="9" s="1"/>
  <c r="Z70" i="9"/>
  <c r="AB70" i="9" s="1"/>
  <c r="Z71" i="9"/>
  <c r="AB71" i="9" s="1"/>
  <c r="Z72" i="9"/>
  <c r="AB72" i="9" s="1"/>
  <c r="Z73" i="9"/>
  <c r="AB73" i="9" s="1"/>
  <c r="Z74" i="9"/>
  <c r="AB74" i="9" s="1"/>
  <c r="Z75" i="9"/>
  <c r="AB75" i="9" s="1"/>
  <c r="Z76" i="9"/>
  <c r="AB76" i="9" s="1"/>
  <c r="Z77" i="9"/>
  <c r="AB77" i="9" s="1"/>
  <c r="Z78" i="9"/>
  <c r="AB78" i="9" s="1"/>
  <c r="Z79" i="9"/>
  <c r="AB79" i="9" s="1"/>
  <c r="Z80" i="9"/>
  <c r="AB80" i="9" s="1"/>
  <c r="Z81" i="9"/>
  <c r="AB81" i="9" s="1"/>
  <c r="Z82" i="9"/>
  <c r="AB82" i="9" s="1"/>
  <c r="Z83" i="9"/>
  <c r="AB83" i="9" s="1"/>
  <c r="Z84" i="9"/>
  <c r="AB84" i="9" s="1"/>
  <c r="Z85" i="9"/>
  <c r="AB85" i="9" s="1"/>
  <c r="Z86" i="9"/>
  <c r="AB86" i="9" s="1"/>
  <c r="Z87" i="9"/>
  <c r="AB87" i="9" s="1"/>
  <c r="Z88" i="9"/>
  <c r="AB88" i="9" s="1"/>
  <c r="Z89" i="9"/>
  <c r="AB89" i="9" s="1"/>
  <c r="Z90" i="9"/>
  <c r="AB90" i="9" s="1"/>
  <c r="Z91" i="9"/>
  <c r="AB91" i="9" s="1"/>
  <c r="Z92" i="9"/>
  <c r="AB92" i="9" s="1"/>
  <c r="Z93" i="9"/>
  <c r="AB93" i="9" s="1"/>
  <c r="Z94" i="9"/>
  <c r="AB94" i="9" s="1"/>
  <c r="Z95" i="9"/>
  <c r="AB95" i="9" s="1"/>
  <c r="Z96" i="9"/>
  <c r="AB96" i="9" s="1"/>
  <c r="Z97" i="9"/>
  <c r="AB97" i="9" s="1"/>
  <c r="Z98" i="9"/>
  <c r="AB98" i="9" s="1"/>
  <c r="Z99" i="9"/>
  <c r="AB99" i="9" s="1"/>
  <c r="Z100" i="9"/>
  <c r="AB100" i="9" s="1"/>
  <c r="Z101" i="9"/>
  <c r="AB101" i="9" s="1"/>
  <c r="Z102" i="9"/>
  <c r="AB102" i="9" s="1"/>
  <c r="Z103" i="9"/>
  <c r="AB103" i="9" s="1"/>
  <c r="Z104" i="9"/>
  <c r="AB104" i="9" s="1"/>
  <c r="Z105" i="9"/>
  <c r="AB105" i="9" s="1"/>
  <c r="Z106" i="9"/>
  <c r="AB106" i="9" s="1"/>
  <c r="Z107" i="9"/>
  <c r="AB107" i="9" s="1"/>
  <c r="Z108" i="9"/>
  <c r="AB108" i="9" s="1"/>
  <c r="Z109" i="9"/>
  <c r="AB109" i="9" s="1"/>
  <c r="Z110" i="9"/>
  <c r="AB110" i="9" s="1"/>
  <c r="Z111" i="9"/>
  <c r="AB111" i="9" s="1"/>
  <c r="Z112" i="9"/>
  <c r="AB112" i="9" s="1"/>
  <c r="Z113" i="9"/>
  <c r="AB113" i="9" s="1"/>
  <c r="Z114" i="9"/>
  <c r="AB114" i="9" s="1"/>
  <c r="Z115" i="9"/>
  <c r="AB115" i="9" s="1"/>
  <c r="Z116" i="9"/>
  <c r="AB116" i="9" s="1"/>
  <c r="Z117" i="9"/>
  <c r="AB117" i="9" s="1"/>
  <c r="Z118" i="9"/>
  <c r="AB118" i="9" s="1"/>
  <c r="Z119" i="9"/>
  <c r="AB119" i="9" s="1"/>
  <c r="Z120" i="9"/>
  <c r="AB120" i="9" s="1"/>
  <c r="Z121" i="9"/>
  <c r="AB121" i="9" s="1"/>
  <c r="Z122" i="9"/>
  <c r="AB122" i="9" s="1"/>
  <c r="Z123" i="9"/>
  <c r="AB123" i="9" s="1"/>
  <c r="Z124" i="9"/>
  <c r="AB124" i="9" s="1"/>
  <c r="Z125" i="9"/>
  <c r="AB125" i="9" s="1"/>
  <c r="Z126" i="9"/>
  <c r="AB126" i="9" s="1"/>
  <c r="Z127" i="9"/>
  <c r="AB127" i="9" s="1"/>
  <c r="Z128" i="9"/>
  <c r="AB128" i="9" s="1"/>
  <c r="Z129" i="9"/>
  <c r="AB129" i="9" s="1"/>
  <c r="Z130" i="9"/>
  <c r="AB130" i="9" s="1"/>
  <c r="Z131" i="9"/>
  <c r="AB131" i="9" s="1"/>
  <c r="Z132" i="9"/>
  <c r="AB132" i="9" s="1"/>
  <c r="Z133" i="9"/>
  <c r="AB133" i="9" s="1"/>
  <c r="Z134" i="9"/>
  <c r="AB134" i="9" s="1"/>
  <c r="Z135" i="9"/>
  <c r="AB135" i="9" s="1"/>
  <c r="Z136" i="9"/>
  <c r="AB136" i="9" s="1"/>
  <c r="Z137" i="9"/>
  <c r="AB137" i="9" s="1"/>
  <c r="Z138" i="9"/>
  <c r="AB138" i="9" s="1"/>
  <c r="Z139" i="9"/>
  <c r="AB139" i="9" s="1"/>
  <c r="Z140" i="9"/>
  <c r="AB140" i="9" s="1"/>
  <c r="Z141" i="9"/>
  <c r="AB141" i="9" s="1"/>
  <c r="Z142" i="9"/>
  <c r="AB142" i="9" s="1"/>
  <c r="Z143" i="9"/>
  <c r="AB143" i="9" s="1"/>
  <c r="Z144" i="9"/>
  <c r="AB144" i="9" s="1"/>
  <c r="Z145" i="9"/>
  <c r="AB145" i="9" s="1"/>
  <c r="Z146" i="9"/>
  <c r="AB146" i="9" s="1"/>
  <c r="Z147" i="9"/>
  <c r="AB147" i="9" s="1"/>
  <c r="Z148" i="9"/>
  <c r="AB148" i="9" s="1"/>
  <c r="Z149" i="9"/>
  <c r="AB149" i="9" s="1"/>
  <c r="Z150" i="9"/>
  <c r="AB150" i="9" s="1"/>
  <c r="Z151" i="9"/>
  <c r="AB151" i="9" s="1"/>
  <c r="Z152" i="9"/>
  <c r="AB152" i="9" s="1"/>
  <c r="Z153" i="9"/>
  <c r="AB153" i="9" s="1"/>
  <c r="Z154" i="9"/>
  <c r="AB154" i="9" s="1"/>
  <c r="Z155" i="9"/>
  <c r="AB155" i="9" s="1"/>
  <c r="Z156" i="9"/>
  <c r="AB156" i="9" s="1"/>
  <c r="Z157" i="9"/>
  <c r="AB157" i="9" s="1"/>
  <c r="Z158" i="9"/>
  <c r="AB158" i="9" s="1"/>
  <c r="Z159" i="9"/>
  <c r="AB159" i="9" s="1"/>
  <c r="Z160" i="9"/>
  <c r="AB160" i="9" s="1"/>
  <c r="Z161" i="9"/>
  <c r="AB161" i="9" s="1"/>
  <c r="Z162" i="9"/>
  <c r="AB162" i="9" s="1"/>
  <c r="Z163" i="9"/>
  <c r="AB163" i="9" s="1"/>
  <c r="Z164" i="9"/>
  <c r="AB164" i="9" s="1"/>
  <c r="Z165" i="9"/>
  <c r="AB165" i="9" s="1"/>
  <c r="Z166" i="9"/>
  <c r="AB166" i="9" s="1"/>
  <c r="Z167" i="9"/>
  <c r="AB167" i="9" s="1"/>
  <c r="Z168" i="9"/>
  <c r="AB168" i="9" s="1"/>
  <c r="Z169" i="9"/>
  <c r="AB169" i="9" s="1"/>
  <c r="Z170" i="9"/>
  <c r="AB170" i="9" s="1"/>
  <c r="Z171" i="9"/>
  <c r="AB171" i="9" s="1"/>
  <c r="Z172" i="9"/>
  <c r="AB172" i="9" s="1"/>
  <c r="Z173" i="9"/>
  <c r="AB173" i="9" s="1"/>
  <c r="Z174" i="9"/>
  <c r="AB174" i="9" s="1"/>
  <c r="Z175" i="9"/>
  <c r="AB175" i="9" s="1"/>
  <c r="Z176" i="9"/>
  <c r="AB176" i="9" s="1"/>
  <c r="Z177" i="9"/>
  <c r="AB177" i="9" s="1"/>
  <c r="Z178" i="9"/>
  <c r="AB178" i="9" s="1"/>
  <c r="Z179" i="9"/>
  <c r="AB179" i="9" s="1"/>
  <c r="Z180" i="9"/>
  <c r="AB180" i="9" s="1"/>
  <c r="Z181" i="9"/>
  <c r="AB181" i="9" s="1"/>
  <c r="Z182" i="9"/>
  <c r="AB182" i="9" s="1"/>
  <c r="Z183" i="9"/>
  <c r="AB183" i="9" s="1"/>
  <c r="Z184" i="9"/>
  <c r="AB184" i="9" s="1"/>
  <c r="Z185" i="9"/>
  <c r="AB185" i="9" s="1"/>
  <c r="Z186" i="9"/>
  <c r="AB186" i="9" s="1"/>
  <c r="Z187" i="9"/>
  <c r="AB187" i="9" s="1"/>
  <c r="Z188" i="9"/>
  <c r="AB188" i="9" s="1"/>
  <c r="Z189" i="9"/>
  <c r="AB189" i="9" s="1"/>
  <c r="Z190" i="9"/>
  <c r="AB190" i="9" s="1"/>
  <c r="Z191" i="9"/>
  <c r="AB191" i="9" s="1"/>
  <c r="Z192" i="9"/>
  <c r="AB192" i="9" s="1"/>
  <c r="Z193" i="9"/>
  <c r="AB193" i="9" s="1"/>
  <c r="Z194" i="9"/>
  <c r="AB194" i="9" s="1"/>
  <c r="Z195" i="9"/>
  <c r="AB195" i="9" s="1"/>
  <c r="Z196" i="9"/>
  <c r="AB196" i="9" s="1"/>
  <c r="Z197" i="9"/>
  <c r="AB197" i="9" s="1"/>
  <c r="Z198" i="9"/>
  <c r="AB198" i="9" s="1"/>
  <c r="Z199" i="9"/>
  <c r="AB199" i="9" s="1"/>
  <c r="Z200" i="9"/>
  <c r="AB200" i="9" s="1"/>
  <c r="Z201" i="9"/>
  <c r="AB201" i="9" s="1"/>
  <c r="Z202" i="9"/>
  <c r="AB202" i="9" s="1"/>
  <c r="Z203" i="9"/>
  <c r="AB203" i="9" s="1"/>
  <c r="Z204" i="9"/>
  <c r="AB204" i="9" s="1"/>
  <c r="Z205" i="9"/>
  <c r="AB205" i="9" s="1"/>
  <c r="Z206" i="9"/>
  <c r="AB206" i="9" s="1"/>
  <c r="Z207" i="9"/>
  <c r="AB207" i="9" s="1"/>
  <c r="Z208" i="9"/>
  <c r="AB208" i="9" s="1"/>
  <c r="Z209" i="9"/>
  <c r="AB209" i="9" s="1"/>
  <c r="Z210" i="9"/>
  <c r="AB210" i="9" s="1"/>
  <c r="Z211" i="9"/>
  <c r="AB211" i="9" s="1"/>
  <c r="Z212" i="9"/>
  <c r="AB212" i="9" s="1"/>
  <c r="Z213" i="9"/>
  <c r="AB213" i="9" s="1"/>
  <c r="Z214" i="9"/>
  <c r="AB214" i="9" s="1"/>
  <c r="Z215" i="9"/>
  <c r="AB215" i="9" s="1"/>
  <c r="Z216" i="9"/>
  <c r="AB216" i="9" s="1"/>
  <c r="Z217" i="9"/>
  <c r="AB217" i="9" s="1"/>
  <c r="Z218" i="9"/>
  <c r="AB218" i="9" s="1"/>
  <c r="Z219" i="9"/>
  <c r="AB219" i="9" s="1"/>
  <c r="Z220" i="9"/>
  <c r="AB220" i="9" s="1"/>
  <c r="Z221" i="9"/>
  <c r="AB221" i="9" s="1"/>
  <c r="Z222" i="9"/>
  <c r="AB222" i="9" s="1"/>
  <c r="Z223" i="9"/>
  <c r="AB223" i="9" s="1"/>
  <c r="Z224" i="9"/>
  <c r="AB224" i="9" s="1"/>
  <c r="Z225" i="9"/>
  <c r="AB225" i="9" s="1"/>
  <c r="Z226" i="9"/>
  <c r="AB226" i="9" s="1"/>
  <c r="Z227" i="9"/>
  <c r="AB227" i="9" s="1"/>
  <c r="Z228" i="9"/>
  <c r="AB228" i="9" s="1"/>
  <c r="Z229" i="9"/>
  <c r="AB229" i="9" s="1"/>
  <c r="Z230" i="9"/>
  <c r="AB230" i="9" s="1"/>
  <c r="Z231" i="9"/>
  <c r="AB231" i="9" s="1"/>
  <c r="Z232" i="9"/>
  <c r="AB232" i="9" s="1"/>
  <c r="Z233" i="9"/>
  <c r="AB233" i="9" s="1"/>
  <c r="Z234" i="9"/>
  <c r="AB234" i="9" s="1"/>
  <c r="Z235" i="9"/>
  <c r="AB235" i="9" s="1"/>
  <c r="Z236" i="9"/>
  <c r="AB236" i="9" s="1"/>
  <c r="Z237" i="9"/>
  <c r="AB237" i="9" s="1"/>
  <c r="Z238" i="9"/>
  <c r="AB238" i="9" s="1"/>
  <c r="Z239" i="9"/>
  <c r="AB239" i="9" s="1"/>
  <c r="Z240" i="9"/>
  <c r="AB240" i="9" s="1"/>
  <c r="Z241" i="9"/>
  <c r="AB241" i="9" s="1"/>
  <c r="Z242" i="9"/>
  <c r="AB242" i="9" s="1"/>
  <c r="Z243" i="9"/>
  <c r="AB243" i="9" s="1"/>
  <c r="Z244" i="9"/>
  <c r="AB244" i="9" s="1"/>
  <c r="Z245" i="9"/>
  <c r="AB245" i="9" s="1"/>
  <c r="Z246" i="9"/>
  <c r="AB246" i="9" s="1"/>
  <c r="Z247" i="9"/>
  <c r="AB247" i="9" s="1"/>
  <c r="Z248" i="9"/>
  <c r="AB248" i="9" s="1"/>
  <c r="Z249" i="9"/>
  <c r="AB249" i="9" s="1"/>
  <c r="Z250" i="9"/>
  <c r="AB250" i="9" s="1"/>
  <c r="Z251" i="9"/>
  <c r="AB251" i="9" s="1"/>
  <c r="Z252" i="9"/>
  <c r="AB252" i="9" s="1"/>
  <c r="Z253" i="9"/>
  <c r="AB253" i="9" s="1"/>
  <c r="Z254" i="9"/>
  <c r="AB254" i="9" s="1"/>
  <c r="Z255" i="9"/>
  <c r="AB255" i="9" s="1"/>
  <c r="Z256" i="9"/>
  <c r="AB256" i="9" s="1"/>
  <c r="Z257" i="9"/>
  <c r="AB257" i="9" s="1"/>
  <c r="Z258" i="9"/>
  <c r="AB258" i="9" s="1"/>
  <c r="Z259" i="9"/>
  <c r="AB259" i="9" s="1"/>
  <c r="Z260" i="9"/>
  <c r="AB260" i="9" s="1"/>
  <c r="Z261" i="9"/>
  <c r="AB261" i="9" s="1"/>
  <c r="Z262" i="9"/>
  <c r="AB262" i="9" s="1"/>
  <c r="Z263" i="9"/>
  <c r="AB263" i="9" s="1"/>
  <c r="Z264" i="9"/>
  <c r="AB264" i="9" s="1"/>
  <c r="Z265" i="9"/>
  <c r="AB265" i="9" s="1"/>
  <c r="Z266" i="9"/>
  <c r="AB266" i="9" s="1"/>
  <c r="Z267" i="9"/>
  <c r="AB267" i="9" s="1"/>
  <c r="Z268" i="9"/>
  <c r="AB268" i="9" s="1"/>
  <c r="Z269" i="9"/>
  <c r="AB269" i="9" s="1"/>
  <c r="Z270" i="9"/>
  <c r="AB270" i="9" s="1"/>
  <c r="Z271" i="9"/>
  <c r="AB271" i="9" s="1"/>
  <c r="Z272" i="9"/>
  <c r="AB272" i="9" s="1"/>
  <c r="Z273" i="9"/>
  <c r="AB273" i="9" s="1"/>
  <c r="Z274" i="9"/>
  <c r="AB274" i="9" s="1"/>
  <c r="Z275" i="9"/>
  <c r="AB275" i="9" s="1"/>
  <c r="Z276" i="9"/>
  <c r="AB276" i="9" s="1"/>
  <c r="Z277" i="9"/>
  <c r="AB277" i="9" s="1"/>
  <c r="Z278" i="9"/>
  <c r="AB278" i="9" s="1"/>
  <c r="Z279" i="9"/>
  <c r="AB279" i="9" s="1"/>
  <c r="Z280" i="9"/>
  <c r="AB280" i="9" s="1"/>
  <c r="Z281" i="9"/>
  <c r="AB281" i="9" s="1"/>
  <c r="Z282" i="9"/>
  <c r="AB282" i="9" s="1"/>
  <c r="Z283" i="9"/>
  <c r="AB283" i="9" s="1"/>
  <c r="Z284" i="9"/>
  <c r="AB284" i="9" s="1"/>
  <c r="Z285" i="9"/>
  <c r="AB285" i="9" s="1"/>
  <c r="Z286" i="9"/>
  <c r="AB286" i="9" s="1"/>
  <c r="Z287" i="9"/>
  <c r="AB287" i="9" s="1"/>
  <c r="Z288" i="9"/>
  <c r="AB288" i="9" s="1"/>
  <c r="Z289" i="9"/>
  <c r="AB289" i="9" s="1"/>
  <c r="Z290" i="9"/>
  <c r="AB290" i="9" s="1"/>
  <c r="Z291" i="9"/>
  <c r="AB291" i="9" s="1"/>
  <c r="Z292" i="9"/>
  <c r="AB292" i="9" s="1"/>
  <c r="Z293" i="9"/>
  <c r="AB293" i="9" s="1"/>
  <c r="Z294" i="9"/>
  <c r="AB294" i="9" s="1"/>
  <c r="Z295" i="9"/>
  <c r="AB295" i="9" s="1"/>
  <c r="Z296" i="9"/>
  <c r="AB296" i="9" s="1"/>
  <c r="Z297" i="9"/>
  <c r="AB297" i="9" s="1"/>
  <c r="Z298" i="9"/>
  <c r="AB298" i="9" s="1"/>
  <c r="Z299" i="9"/>
  <c r="AB299" i="9" s="1"/>
  <c r="Z300" i="9"/>
  <c r="AB300" i="9" s="1"/>
  <c r="Z301" i="9"/>
  <c r="AB301" i="9" s="1"/>
  <c r="Z302" i="9"/>
  <c r="AB302" i="9" s="1"/>
  <c r="Z303" i="9"/>
  <c r="AB303" i="9" s="1"/>
  <c r="Z304" i="9"/>
  <c r="AB304" i="9" s="1"/>
  <c r="Z305" i="9"/>
  <c r="AB305" i="9" s="1"/>
  <c r="Z306" i="9"/>
  <c r="AB306" i="9" s="1"/>
  <c r="Z307" i="9"/>
  <c r="AB307" i="9" s="1"/>
  <c r="Z308" i="9"/>
  <c r="AB308" i="9" s="1"/>
  <c r="Z309" i="9"/>
  <c r="AB309" i="9" s="1"/>
  <c r="Z310" i="9"/>
  <c r="AB310" i="9" s="1"/>
  <c r="Z311" i="9"/>
  <c r="AB311" i="9" s="1"/>
  <c r="Z312" i="9"/>
  <c r="AB312" i="9" s="1"/>
  <c r="Z313" i="9"/>
  <c r="AB313" i="9" s="1"/>
  <c r="Z314" i="9"/>
  <c r="AB314" i="9" s="1"/>
  <c r="Z315" i="9"/>
  <c r="AB315" i="9" s="1"/>
  <c r="Z316" i="9"/>
  <c r="AB316" i="9" s="1"/>
  <c r="Z317" i="9"/>
  <c r="AB317" i="9" s="1"/>
  <c r="Z318" i="9"/>
  <c r="AB318" i="9" s="1"/>
  <c r="Z319" i="9"/>
  <c r="AB319" i="9" s="1"/>
  <c r="Z320" i="9"/>
  <c r="AB320" i="9" s="1"/>
  <c r="Z321" i="9"/>
  <c r="AB321" i="9" s="1"/>
  <c r="Z322" i="9"/>
  <c r="AB322" i="9" s="1"/>
  <c r="Z323" i="9"/>
  <c r="AB323" i="9" s="1"/>
  <c r="Z324" i="9"/>
  <c r="AB324" i="9" s="1"/>
  <c r="Z325" i="9"/>
  <c r="AB325" i="9" s="1"/>
  <c r="Z326" i="9"/>
  <c r="AB326" i="9" s="1"/>
  <c r="Z327" i="9"/>
  <c r="AB327" i="9" s="1"/>
  <c r="Z328" i="9"/>
  <c r="AB328" i="9" s="1"/>
  <c r="Z329" i="9"/>
  <c r="AB329" i="9" s="1"/>
  <c r="Z330" i="9"/>
  <c r="AB330" i="9" s="1"/>
  <c r="Z331" i="9"/>
  <c r="AB331" i="9" s="1"/>
  <c r="Z332" i="9"/>
  <c r="AB332" i="9" s="1"/>
  <c r="Z333" i="9"/>
  <c r="AB333" i="9" s="1"/>
  <c r="Z334" i="9"/>
  <c r="AB334" i="9" s="1"/>
  <c r="Z335" i="9"/>
  <c r="AB335" i="9" s="1"/>
  <c r="Z336" i="9"/>
  <c r="AB336" i="9" s="1"/>
  <c r="Z337" i="9"/>
  <c r="AB337" i="9" s="1"/>
  <c r="Z338" i="9"/>
  <c r="AB338" i="9" s="1"/>
  <c r="Z339" i="9"/>
  <c r="AB339" i="9" s="1"/>
  <c r="Z340" i="9"/>
  <c r="AB340" i="9" s="1"/>
  <c r="Z341" i="9"/>
  <c r="AB341" i="9" s="1"/>
  <c r="Z342" i="9"/>
  <c r="AB342" i="9" s="1"/>
  <c r="Z343" i="9"/>
  <c r="AB343" i="9" s="1"/>
  <c r="Z344" i="9"/>
  <c r="AB344" i="9" s="1"/>
  <c r="Z345" i="9"/>
  <c r="AB345" i="9" s="1"/>
  <c r="Z346" i="9"/>
  <c r="AB346" i="9" s="1"/>
  <c r="Z347" i="9"/>
  <c r="AB347" i="9" s="1"/>
  <c r="Z348" i="9"/>
  <c r="AB348" i="9" s="1"/>
  <c r="Z349" i="9"/>
  <c r="AB349" i="9" s="1"/>
  <c r="Z350" i="9"/>
  <c r="AB350" i="9" s="1"/>
  <c r="Z351" i="9"/>
  <c r="AB351" i="9" s="1"/>
  <c r="Z352" i="9"/>
  <c r="AB352" i="9" s="1"/>
  <c r="Z353" i="9"/>
  <c r="AB353" i="9" s="1"/>
  <c r="Z354" i="9"/>
  <c r="AB354" i="9" s="1"/>
  <c r="Z355" i="9"/>
  <c r="AB355" i="9" s="1"/>
  <c r="Z356" i="9"/>
  <c r="AB356" i="9" s="1"/>
  <c r="Z357" i="9"/>
  <c r="AB357" i="9" s="1"/>
  <c r="Z358" i="9"/>
  <c r="AB358" i="9" s="1"/>
  <c r="Z359" i="9"/>
  <c r="AB359" i="9" s="1"/>
  <c r="Z360" i="9"/>
  <c r="AB360" i="9" s="1"/>
  <c r="Z361" i="9"/>
  <c r="AB361" i="9" s="1"/>
  <c r="Z362" i="9"/>
  <c r="AB362" i="9" s="1"/>
  <c r="Z363" i="9"/>
  <c r="AB363" i="9" s="1"/>
  <c r="Z364" i="9"/>
  <c r="AB364" i="9" s="1"/>
  <c r="Z365" i="9"/>
  <c r="AB365" i="9" s="1"/>
  <c r="Z366" i="9"/>
  <c r="AB366" i="9" s="1"/>
  <c r="Z367" i="9"/>
  <c r="AB367" i="9" s="1"/>
  <c r="Z368" i="9"/>
  <c r="AB368" i="9" s="1"/>
  <c r="Z369" i="9"/>
  <c r="AB369" i="9" s="1"/>
  <c r="Z370" i="9"/>
  <c r="AB370" i="9" s="1"/>
  <c r="Z371" i="9"/>
  <c r="AB371" i="9" s="1"/>
  <c r="Z372" i="9"/>
  <c r="AB372" i="9" s="1"/>
  <c r="Z373" i="9"/>
  <c r="AB373" i="9" s="1"/>
  <c r="Z374" i="9"/>
  <c r="AB374" i="9" s="1"/>
  <c r="Z375" i="9"/>
  <c r="AB375" i="9" s="1"/>
  <c r="Z376" i="9"/>
  <c r="AB376" i="9" s="1"/>
  <c r="Z377" i="9"/>
  <c r="AB377" i="9" s="1"/>
  <c r="Z378" i="9"/>
  <c r="AB378" i="9" s="1"/>
  <c r="Z379" i="9"/>
  <c r="AB379" i="9" s="1"/>
  <c r="Z380" i="9"/>
  <c r="AB380" i="9" s="1"/>
  <c r="Z381" i="9"/>
  <c r="AB381" i="9" s="1"/>
  <c r="Z382" i="9"/>
  <c r="AB382" i="9" s="1"/>
  <c r="Z383" i="9"/>
  <c r="AB383" i="9" s="1"/>
  <c r="Z384" i="9"/>
  <c r="AB384" i="9" s="1"/>
  <c r="Z385" i="9"/>
  <c r="AB385" i="9" s="1"/>
  <c r="Z386" i="9"/>
  <c r="AB386" i="9" s="1"/>
  <c r="Z387" i="9"/>
  <c r="AB387" i="9" s="1"/>
  <c r="Z388" i="9"/>
  <c r="AB388" i="9" s="1"/>
  <c r="Z389" i="9"/>
  <c r="AB389" i="9" s="1"/>
  <c r="Z390" i="9"/>
  <c r="AB390" i="9" s="1"/>
  <c r="Z391" i="9"/>
  <c r="AB391" i="9" s="1"/>
  <c r="Z392" i="9"/>
  <c r="AB392" i="9" s="1"/>
  <c r="Z393" i="9"/>
  <c r="AB393" i="9" s="1"/>
  <c r="Z394" i="9"/>
  <c r="AB394" i="9" s="1"/>
  <c r="Z395" i="9"/>
  <c r="AB395" i="9" s="1"/>
  <c r="Z396" i="9"/>
  <c r="AB396" i="9" s="1"/>
  <c r="Z397" i="9"/>
  <c r="AB397" i="9" s="1"/>
  <c r="Z398" i="9"/>
  <c r="AB398" i="9" s="1"/>
  <c r="Z399" i="9"/>
  <c r="AB399" i="9" s="1"/>
  <c r="Z400" i="9"/>
  <c r="AB400" i="9" s="1"/>
  <c r="Z401" i="9"/>
  <c r="AB401" i="9" s="1"/>
  <c r="Z402" i="9"/>
  <c r="AB402" i="9" s="1"/>
  <c r="Z403" i="9"/>
  <c r="AB403" i="9" s="1"/>
  <c r="Z404" i="9"/>
  <c r="AB404" i="9" s="1"/>
  <c r="Z405" i="9"/>
  <c r="AB405" i="9" s="1"/>
  <c r="Z406" i="9"/>
  <c r="AB406" i="9" s="1"/>
  <c r="Z407" i="9"/>
  <c r="AB407" i="9" s="1"/>
  <c r="Z408" i="9"/>
  <c r="AB408" i="9" s="1"/>
  <c r="Z409" i="9"/>
  <c r="AB409" i="9" s="1"/>
  <c r="Z410" i="9"/>
  <c r="AB410" i="9" s="1"/>
  <c r="Z411" i="9"/>
  <c r="AB411" i="9" s="1"/>
  <c r="Z412" i="9"/>
  <c r="AB412" i="9" s="1"/>
  <c r="Z413" i="9"/>
  <c r="AB413" i="9" s="1"/>
  <c r="Z414" i="9"/>
  <c r="AB414" i="9" s="1"/>
  <c r="Z415" i="9"/>
  <c r="AB415" i="9" s="1"/>
  <c r="Z416" i="9"/>
  <c r="AB416" i="9" s="1"/>
  <c r="Z417" i="9"/>
  <c r="AB417" i="9" s="1"/>
  <c r="Z418" i="9"/>
  <c r="AB418" i="9" s="1"/>
  <c r="Z419" i="9"/>
  <c r="AB419" i="9" s="1"/>
  <c r="Z420" i="9"/>
  <c r="AB420" i="9" s="1"/>
  <c r="Z421" i="9"/>
  <c r="AB421" i="9" s="1"/>
  <c r="Z422" i="9"/>
  <c r="AB422" i="9" s="1"/>
  <c r="Z423" i="9"/>
  <c r="AB423" i="9" s="1"/>
  <c r="Z424" i="9"/>
  <c r="AB424" i="9" s="1"/>
  <c r="Z425" i="9"/>
  <c r="AB425" i="9" s="1"/>
  <c r="Z426" i="9"/>
  <c r="AB426" i="9" s="1"/>
  <c r="Z427" i="9"/>
  <c r="AB427" i="9" s="1"/>
  <c r="Z428" i="9"/>
  <c r="AB428" i="9" s="1"/>
  <c r="Z429" i="9"/>
  <c r="AB429" i="9" s="1"/>
  <c r="Z430" i="9"/>
  <c r="AB430" i="9" s="1"/>
  <c r="Z431" i="9"/>
  <c r="AB431" i="9" s="1"/>
  <c r="Z432" i="9"/>
  <c r="AB432" i="9" s="1"/>
  <c r="Z433" i="9"/>
  <c r="AB433" i="9" s="1"/>
  <c r="Z434" i="9"/>
  <c r="AB434" i="9" s="1"/>
  <c r="Z435" i="9"/>
  <c r="AB435" i="9" s="1"/>
  <c r="Z436" i="9"/>
  <c r="AB436" i="9" s="1"/>
  <c r="Z437" i="9"/>
  <c r="AB437" i="9" s="1"/>
  <c r="Z438" i="9"/>
  <c r="AB438" i="9" s="1"/>
  <c r="Z439" i="9"/>
  <c r="AB439" i="9" s="1"/>
  <c r="Z440" i="9"/>
  <c r="AB440" i="9" s="1"/>
  <c r="Z441" i="9"/>
  <c r="AB441" i="9" s="1"/>
  <c r="Z442" i="9"/>
  <c r="AB442" i="9" s="1"/>
  <c r="Z443" i="9"/>
  <c r="AB443" i="9" s="1"/>
  <c r="Z444" i="9"/>
  <c r="AB444" i="9" s="1"/>
  <c r="Z445" i="9"/>
  <c r="AB445" i="9" s="1"/>
  <c r="Z446" i="9"/>
  <c r="AB446" i="9" s="1"/>
  <c r="Z447" i="9"/>
  <c r="AB447" i="9" s="1"/>
  <c r="Z448" i="9"/>
  <c r="AB448" i="9" s="1"/>
  <c r="Z449" i="9"/>
  <c r="AB449" i="9" s="1"/>
  <c r="Z450" i="9"/>
  <c r="AB450" i="9" s="1"/>
  <c r="Z451" i="9"/>
  <c r="AB451" i="9" s="1"/>
  <c r="Z452" i="9"/>
  <c r="AB452" i="9" s="1"/>
  <c r="Z453" i="9"/>
  <c r="AB453" i="9" s="1"/>
  <c r="Z454" i="9"/>
  <c r="AB454" i="9" s="1"/>
  <c r="Z455" i="9"/>
  <c r="AB455" i="9" s="1"/>
  <c r="Z456" i="9"/>
  <c r="AB456" i="9" s="1"/>
  <c r="Z457" i="9"/>
  <c r="AB457" i="9" s="1"/>
  <c r="Z458" i="9"/>
  <c r="AB458" i="9" s="1"/>
  <c r="Z459" i="9"/>
  <c r="AB459" i="9" s="1"/>
  <c r="Z460" i="9"/>
  <c r="AB460" i="9" s="1"/>
  <c r="Z461" i="9"/>
  <c r="AB461" i="9" s="1"/>
  <c r="Z462" i="9"/>
  <c r="AB462" i="9" s="1"/>
  <c r="Z463" i="9"/>
  <c r="AB463" i="9" s="1"/>
  <c r="Z464" i="9"/>
  <c r="AB464" i="9" s="1"/>
  <c r="Z465" i="9"/>
  <c r="AB465" i="9" s="1"/>
  <c r="Z466" i="9"/>
  <c r="AB466" i="9" s="1"/>
  <c r="Z467" i="9"/>
  <c r="AB467" i="9" s="1"/>
  <c r="Z468" i="9"/>
  <c r="AB468" i="9" s="1"/>
  <c r="Z469" i="9"/>
  <c r="AB469" i="9" s="1"/>
  <c r="Z470" i="9"/>
  <c r="AB470" i="9" s="1"/>
  <c r="Z471" i="9"/>
  <c r="AB471" i="9" s="1"/>
  <c r="Z472" i="9"/>
  <c r="AB472" i="9" s="1"/>
  <c r="Z473" i="9"/>
  <c r="AB473" i="9" s="1"/>
  <c r="Z474" i="9"/>
  <c r="AB474" i="9" s="1"/>
  <c r="Z475" i="9"/>
  <c r="AB475" i="9" s="1"/>
  <c r="Z476" i="9"/>
  <c r="AB476" i="9" s="1"/>
  <c r="Z477" i="9"/>
  <c r="AB477" i="9" s="1"/>
  <c r="Z478" i="9"/>
  <c r="AB478" i="9" s="1"/>
  <c r="Z479" i="9"/>
  <c r="AB479" i="9" s="1"/>
  <c r="Z480" i="9"/>
  <c r="AB480" i="9" s="1"/>
  <c r="Z481" i="9"/>
  <c r="AB481" i="9" s="1"/>
  <c r="Z482" i="9"/>
  <c r="AB482" i="9" s="1"/>
  <c r="Z483" i="9"/>
  <c r="AB483" i="9" s="1"/>
  <c r="Z484" i="9"/>
  <c r="AB484" i="9" s="1"/>
  <c r="Z485" i="9"/>
  <c r="AB485" i="9" s="1"/>
  <c r="Z486" i="9"/>
  <c r="AB486" i="9" s="1"/>
  <c r="Z487" i="9"/>
  <c r="AB487" i="9" s="1"/>
  <c r="Z488" i="9"/>
  <c r="AB488" i="9" s="1"/>
  <c r="Z489" i="9"/>
  <c r="AB489" i="9" s="1"/>
  <c r="Z490" i="9"/>
  <c r="AB490" i="9" s="1"/>
  <c r="Z491" i="9"/>
  <c r="AB491" i="9" s="1"/>
  <c r="Z492" i="9"/>
  <c r="AB492" i="9" s="1"/>
  <c r="Z493" i="9"/>
  <c r="AB493" i="9" s="1"/>
  <c r="Z494" i="9"/>
  <c r="AB494" i="9" s="1"/>
  <c r="Z495" i="9"/>
  <c r="AB495" i="9" s="1"/>
  <c r="Z496" i="9"/>
  <c r="AB496" i="9" s="1"/>
  <c r="Z497" i="9"/>
  <c r="AB497" i="9" s="1"/>
  <c r="Z498" i="9"/>
  <c r="AB498" i="9" s="1"/>
  <c r="Z499" i="9"/>
  <c r="AB499" i="9" s="1"/>
  <c r="Z500" i="9"/>
  <c r="AB500" i="9" s="1"/>
  <c r="Z501" i="9"/>
  <c r="AB501" i="9" s="1"/>
  <c r="Z502" i="9"/>
  <c r="AB502" i="9" s="1"/>
  <c r="Z503" i="9"/>
  <c r="AB503" i="9" s="1"/>
  <c r="Z504" i="9"/>
  <c r="AB504" i="9" s="1"/>
  <c r="Z505" i="9"/>
  <c r="AB505" i="9" s="1"/>
  <c r="Z506" i="9"/>
  <c r="AB506" i="9" s="1"/>
  <c r="Z507" i="9"/>
  <c r="AB507" i="9" s="1"/>
  <c r="Z508" i="9"/>
  <c r="AB508" i="9" s="1"/>
  <c r="Z509" i="9"/>
  <c r="AB509" i="9" s="1"/>
  <c r="Z510" i="9"/>
  <c r="AB510" i="9" s="1"/>
  <c r="Z511" i="9"/>
  <c r="AB511" i="9" s="1"/>
  <c r="Z512" i="9"/>
  <c r="AB512" i="9" s="1"/>
  <c r="Z513" i="9"/>
  <c r="AB513" i="9" s="1"/>
  <c r="Z514" i="9"/>
  <c r="AB514" i="9" s="1"/>
  <c r="Z515" i="9"/>
  <c r="AB515" i="9" s="1"/>
  <c r="Z516" i="9"/>
  <c r="AB516" i="9" s="1"/>
  <c r="Z517" i="9"/>
  <c r="AB517" i="9" s="1"/>
  <c r="Z518" i="9"/>
  <c r="AB518" i="9" s="1"/>
  <c r="Z519" i="9"/>
  <c r="AB519" i="9" s="1"/>
  <c r="Z520" i="9"/>
  <c r="AB520" i="9" s="1"/>
  <c r="Z521" i="9"/>
  <c r="AB521" i="9" s="1"/>
  <c r="Z522" i="9"/>
  <c r="AB522" i="9" s="1"/>
  <c r="Z523" i="9"/>
  <c r="AB523" i="9" s="1"/>
  <c r="Z524" i="9"/>
  <c r="AB524" i="9" s="1"/>
  <c r="Z525" i="9"/>
  <c r="AB525" i="9" s="1"/>
  <c r="Z526" i="9"/>
  <c r="AB526" i="9" s="1"/>
  <c r="Z527" i="9"/>
  <c r="AB527" i="9" s="1"/>
  <c r="Z528" i="9"/>
  <c r="AB528" i="9" s="1"/>
  <c r="Z529" i="9"/>
  <c r="AB529" i="9" s="1"/>
  <c r="Z530" i="9"/>
  <c r="AB530" i="9" s="1"/>
  <c r="Z531" i="9"/>
  <c r="AB531" i="9" s="1"/>
  <c r="Z532" i="9"/>
  <c r="AB532" i="9" s="1"/>
  <c r="Z533" i="9"/>
  <c r="AB533" i="9" s="1"/>
  <c r="Z534" i="9"/>
  <c r="AB534" i="9" s="1"/>
  <c r="Z535" i="9"/>
  <c r="AB535" i="9" s="1"/>
  <c r="Z536" i="9"/>
  <c r="AB536" i="9" s="1"/>
  <c r="Z537" i="9"/>
  <c r="AB537" i="9" s="1"/>
  <c r="Z538" i="9"/>
  <c r="AB538" i="9" s="1"/>
  <c r="Z539" i="9"/>
  <c r="AB539" i="9" s="1"/>
  <c r="Z540" i="9"/>
  <c r="AB540" i="9" s="1"/>
  <c r="Z541" i="9"/>
  <c r="AB541" i="9" s="1"/>
  <c r="Z542" i="9"/>
  <c r="AB542" i="9" s="1"/>
  <c r="Z543" i="9"/>
  <c r="AB543" i="9" s="1"/>
  <c r="Z544" i="9"/>
  <c r="AB544" i="9" s="1"/>
  <c r="Z545" i="9"/>
  <c r="AB545" i="9" s="1"/>
  <c r="Z546" i="9"/>
  <c r="AB546" i="9" s="1"/>
  <c r="Z547" i="9"/>
  <c r="AB547" i="9" s="1"/>
  <c r="Z548" i="9"/>
  <c r="AB548" i="9" s="1"/>
  <c r="Z549" i="9"/>
  <c r="AB549" i="9" s="1"/>
  <c r="Z550" i="9"/>
  <c r="AB550" i="9" s="1"/>
  <c r="Z551" i="9"/>
  <c r="AB551" i="9" s="1"/>
  <c r="Z552" i="9"/>
  <c r="AB552" i="9" s="1"/>
  <c r="Z553" i="9"/>
  <c r="AB553" i="9" s="1"/>
  <c r="Z554" i="9"/>
  <c r="AB554" i="9" s="1"/>
  <c r="Z555" i="9"/>
  <c r="AB555" i="9" s="1"/>
  <c r="Z556" i="9"/>
  <c r="AB556" i="9" s="1"/>
  <c r="Z557" i="9"/>
  <c r="AB557" i="9" s="1"/>
  <c r="Z558" i="9"/>
  <c r="AB558" i="9" s="1"/>
  <c r="Z559" i="9"/>
  <c r="AB559" i="9" s="1"/>
  <c r="Z560" i="9"/>
  <c r="AB560" i="9" s="1"/>
  <c r="Z561" i="9"/>
  <c r="AB561" i="9" s="1"/>
  <c r="Z562" i="9"/>
  <c r="AB562" i="9" s="1"/>
  <c r="Z563" i="9"/>
  <c r="AB563" i="9" s="1"/>
  <c r="Z564" i="9"/>
  <c r="AB564" i="9" s="1"/>
  <c r="Z565" i="9"/>
  <c r="AB565" i="9" s="1"/>
  <c r="Z566" i="9"/>
  <c r="AB566" i="9" s="1"/>
  <c r="Z567" i="9"/>
  <c r="AB567" i="9" s="1"/>
  <c r="Z568" i="9"/>
  <c r="AB568" i="9" s="1"/>
  <c r="Z569" i="9"/>
  <c r="AB569" i="9" s="1"/>
  <c r="Z570" i="9"/>
  <c r="AB570" i="9" s="1"/>
  <c r="Z571" i="9"/>
  <c r="AB571" i="9" s="1"/>
  <c r="Z572" i="9"/>
  <c r="AB572" i="9" s="1"/>
  <c r="Z573" i="9"/>
  <c r="AB573" i="9" s="1"/>
  <c r="Z574" i="9"/>
  <c r="AB574" i="9" s="1"/>
  <c r="Z575" i="9"/>
  <c r="AB575" i="9" s="1"/>
  <c r="Z576" i="9"/>
  <c r="AB576" i="9" s="1"/>
  <c r="Z577" i="9"/>
  <c r="AB577" i="9" s="1"/>
  <c r="Z578" i="9"/>
  <c r="AB578" i="9" s="1"/>
  <c r="Z579" i="9"/>
  <c r="AB579" i="9" s="1"/>
  <c r="Z580" i="9"/>
  <c r="AB580" i="9" s="1"/>
  <c r="Z581" i="9"/>
  <c r="AB581" i="9" s="1"/>
  <c r="Z582" i="9"/>
  <c r="AB582" i="9" s="1"/>
  <c r="Z583" i="9"/>
  <c r="AB583" i="9" s="1"/>
  <c r="Z584" i="9"/>
  <c r="AB584" i="9" s="1"/>
  <c r="Z585" i="9"/>
  <c r="AB585" i="9" s="1"/>
  <c r="Z586" i="9"/>
  <c r="AB586" i="9" s="1"/>
  <c r="Z587" i="9"/>
  <c r="AB587" i="9" s="1"/>
  <c r="Z588" i="9"/>
  <c r="AB588" i="9" s="1"/>
  <c r="Z589" i="9"/>
  <c r="AB589" i="9" s="1"/>
  <c r="Z590" i="9"/>
  <c r="AB590" i="9" s="1"/>
  <c r="Z591" i="9"/>
  <c r="AB591" i="9" s="1"/>
  <c r="Z592" i="9"/>
  <c r="AB592" i="9" s="1"/>
  <c r="Z593" i="9"/>
  <c r="AB593" i="9" s="1"/>
  <c r="Z594" i="9"/>
  <c r="AB594" i="9" s="1"/>
  <c r="Z595" i="9"/>
  <c r="AB595" i="9" s="1"/>
  <c r="Z596" i="9"/>
  <c r="AB596" i="9" s="1"/>
  <c r="Z597" i="9"/>
  <c r="AB597" i="9" s="1"/>
  <c r="Z598" i="9"/>
  <c r="AB598" i="9" s="1"/>
  <c r="Z599" i="9"/>
  <c r="AB599" i="9" s="1"/>
  <c r="Z600" i="9"/>
  <c r="AB600" i="9" s="1"/>
  <c r="Z601" i="9"/>
  <c r="AB601" i="9" s="1"/>
  <c r="Z602" i="9"/>
  <c r="AB602" i="9" s="1"/>
  <c r="Z603" i="9"/>
  <c r="AB603" i="9" s="1"/>
  <c r="Z604" i="9"/>
  <c r="AB604" i="9" s="1"/>
  <c r="Z605" i="9"/>
  <c r="AB605" i="9" s="1"/>
  <c r="Z606" i="9"/>
  <c r="AB606" i="9" s="1"/>
  <c r="Z607" i="9"/>
  <c r="AB607" i="9" s="1"/>
  <c r="Z608" i="9"/>
  <c r="AB608" i="9" s="1"/>
  <c r="Z609" i="9"/>
  <c r="AB609" i="9" s="1"/>
  <c r="Z610" i="9"/>
  <c r="AB610" i="9" s="1"/>
  <c r="Z611" i="9"/>
  <c r="AB611" i="9" s="1"/>
  <c r="Z612" i="9"/>
  <c r="AB612" i="9" s="1"/>
  <c r="Z613" i="9"/>
  <c r="AB613" i="9" s="1"/>
  <c r="Z614" i="9"/>
  <c r="AB614" i="9" s="1"/>
  <c r="Z615" i="9"/>
  <c r="AB615" i="9" s="1"/>
  <c r="Z616" i="9"/>
  <c r="AB616" i="9" s="1"/>
  <c r="Z617" i="9"/>
  <c r="AB617" i="9" s="1"/>
  <c r="Z618" i="9"/>
  <c r="AB618" i="9" s="1"/>
  <c r="Z619" i="9"/>
  <c r="AB619" i="9" s="1"/>
  <c r="Z620" i="9"/>
  <c r="AB620" i="9" s="1"/>
  <c r="Z621" i="9"/>
  <c r="AB621" i="9" s="1"/>
  <c r="Z622" i="9"/>
  <c r="AB622" i="9" s="1"/>
  <c r="Z623" i="9"/>
  <c r="AB623" i="9" s="1"/>
  <c r="Z624" i="9"/>
  <c r="AB624" i="9" s="1"/>
  <c r="Z625" i="9"/>
  <c r="AB625" i="9" s="1"/>
  <c r="Z626" i="9"/>
  <c r="AB626" i="9" s="1"/>
  <c r="Z627" i="9"/>
  <c r="AB627" i="9" s="1"/>
  <c r="Z628" i="9"/>
  <c r="AB628" i="9" s="1"/>
  <c r="Z629" i="9"/>
  <c r="AB629" i="9" s="1"/>
  <c r="Z630" i="9"/>
  <c r="AB630" i="9" s="1"/>
  <c r="Z631" i="9"/>
  <c r="AB631" i="9" s="1"/>
  <c r="Z632" i="9"/>
  <c r="AB632" i="9" s="1"/>
  <c r="Z633" i="9"/>
  <c r="AB633" i="9" s="1"/>
  <c r="Z634" i="9"/>
  <c r="AB634" i="9" s="1"/>
  <c r="Z635" i="9"/>
  <c r="AB635" i="9" s="1"/>
  <c r="Z636" i="9"/>
  <c r="AB636" i="9" s="1"/>
  <c r="Z637" i="9"/>
  <c r="AB637" i="9" s="1"/>
  <c r="Z638" i="9"/>
  <c r="AB638" i="9" s="1"/>
  <c r="Z639" i="9"/>
  <c r="AB639" i="9" s="1"/>
  <c r="Z640" i="9"/>
  <c r="AB640" i="9" s="1"/>
  <c r="Z641" i="9"/>
  <c r="AB641" i="9" s="1"/>
  <c r="Z642" i="9"/>
  <c r="AB642" i="9" s="1"/>
  <c r="Z643" i="9"/>
  <c r="AB643" i="9" s="1"/>
  <c r="Z644" i="9"/>
  <c r="AB644" i="9" s="1"/>
  <c r="Z645" i="9"/>
  <c r="AB645" i="9" s="1"/>
  <c r="Z646" i="9"/>
  <c r="AB646" i="9" s="1"/>
  <c r="Z647" i="9"/>
  <c r="AB647" i="9" s="1"/>
  <c r="Z648" i="9"/>
  <c r="AB648" i="9" s="1"/>
  <c r="Z649" i="9"/>
  <c r="AB649" i="9" s="1"/>
  <c r="Z650" i="9"/>
  <c r="AB650" i="9" s="1"/>
  <c r="Z651" i="9"/>
  <c r="AB651" i="9" s="1"/>
  <c r="Z652" i="9"/>
  <c r="AB652" i="9" s="1"/>
  <c r="Z653" i="9"/>
  <c r="AB653" i="9" s="1"/>
  <c r="Z654" i="9"/>
  <c r="AB654" i="9" s="1"/>
  <c r="Z655" i="9"/>
  <c r="AB655" i="9" s="1"/>
  <c r="Z656" i="9"/>
  <c r="AB656" i="9" s="1"/>
  <c r="Z657" i="9"/>
  <c r="AB657" i="9" s="1"/>
  <c r="Z658" i="9"/>
  <c r="AB658" i="9" s="1"/>
  <c r="Z659" i="9"/>
  <c r="AB659" i="9" s="1"/>
  <c r="Z660" i="9"/>
  <c r="AB660" i="9" s="1"/>
  <c r="Z661" i="9"/>
  <c r="AB661" i="9" s="1"/>
  <c r="Z662" i="9"/>
  <c r="AB662" i="9" s="1"/>
  <c r="Z663" i="9"/>
  <c r="AB663" i="9" s="1"/>
  <c r="Z664" i="9"/>
  <c r="AB664" i="9" s="1"/>
  <c r="Z665" i="9"/>
  <c r="AB665" i="9" s="1"/>
  <c r="Z666" i="9"/>
  <c r="AB666" i="9" s="1"/>
  <c r="Z667" i="9"/>
  <c r="AB667" i="9" s="1"/>
  <c r="Z668" i="9"/>
  <c r="AB668" i="9" s="1"/>
  <c r="Z669" i="9"/>
  <c r="AB669" i="9" s="1"/>
  <c r="Z670" i="9"/>
  <c r="AB670" i="9" s="1"/>
  <c r="Z671" i="9"/>
  <c r="AB671" i="9" s="1"/>
  <c r="Z672" i="9"/>
  <c r="AB672" i="9" s="1"/>
  <c r="Z673" i="9"/>
  <c r="AB673" i="9" s="1"/>
  <c r="Z674" i="9"/>
  <c r="AB674" i="9" s="1"/>
  <c r="Z675" i="9"/>
  <c r="AB675" i="9" s="1"/>
  <c r="Z676" i="9"/>
  <c r="AB676" i="9" s="1"/>
  <c r="Z677" i="9"/>
  <c r="AB677" i="9" s="1"/>
  <c r="Z678" i="9"/>
  <c r="AB678" i="9" s="1"/>
  <c r="Z679" i="9"/>
  <c r="AB679" i="9" s="1"/>
  <c r="Z680" i="9"/>
  <c r="AB680" i="9" s="1"/>
  <c r="Z681" i="9"/>
  <c r="AB681" i="9" s="1"/>
  <c r="Z682" i="9"/>
  <c r="AB682" i="9" s="1"/>
  <c r="Z683" i="9"/>
  <c r="AB683" i="9" s="1"/>
  <c r="Z684" i="9"/>
  <c r="AB684" i="9" s="1"/>
  <c r="Z685" i="9"/>
  <c r="AB685" i="9" s="1"/>
  <c r="Z686" i="9"/>
  <c r="AB686" i="9" s="1"/>
  <c r="Z687" i="9"/>
  <c r="AB687" i="9" s="1"/>
  <c r="Z688" i="9"/>
  <c r="AB688" i="9" s="1"/>
  <c r="Z689" i="9"/>
  <c r="AB689" i="9" s="1"/>
  <c r="Z690" i="9"/>
  <c r="AB690" i="9" s="1"/>
  <c r="Z691" i="9"/>
  <c r="AB691" i="9" s="1"/>
  <c r="Z692" i="9"/>
  <c r="AB692" i="9" s="1"/>
  <c r="Z693" i="9"/>
  <c r="AB693" i="9" s="1"/>
  <c r="Z694" i="9"/>
  <c r="AB694" i="9" s="1"/>
  <c r="Z695" i="9"/>
  <c r="AB695" i="9" s="1"/>
  <c r="Z696" i="9"/>
  <c r="AB696" i="9" s="1"/>
  <c r="Z697" i="9"/>
  <c r="AB697" i="9" s="1"/>
  <c r="Z698" i="9"/>
  <c r="AB698" i="9" s="1"/>
  <c r="Z699" i="9"/>
  <c r="AB699" i="9" s="1"/>
  <c r="Z700" i="9"/>
  <c r="AB700" i="9" s="1"/>
  <c r="Z701" i="9"/>
  <c r="AB701" i="9" s="1"/>
  <c r="Z702" i="9"/>
  <c r="AB702" i="9" s="1"/>
  <c r="Z703" i="9"/>
  <c r="AB703" i="9" s="1"/>
  <c r="Z704" i="9"/>
  <c r="AB704" i="9" s="1"/>
  <c r="Z705" i="9"/>
  <c r="AB705" i="9" s="1"/>
  <c r="Z706" i="9"/>
  <c r="AB706" i="9" s="1"/>
  <c r="Z707" i="9"/>
  <c r="AB707" i="9" s="1"/>
  <c r="Z708" i="9"/>
  <c r="AB708" i="9" s="1"/>
  <c r="Z709" i="9"/>
  <c r="AB709" i="9" s="1"/>
  <c r="Z710" i="9"/>
  <c r="AB710" i="9" s="1"/>
  <c r="Z711" i="9"/>
  <c r="AB711" i="9" s="1"/>
  <c r="Z712" i="9"/>
  <c r="AB712" i="9" s="1"/>
  <c r="Z713" i="9"/>
  <c r="AB713" i="9" s="1"/>
  <c r="Z714" i="9"/>
  <c r="AB714" i="9" s="1"/>
  <c r="Z715" i="9"/>
  <c r="AB715" i="9" s="1"/>
  <c r="Z716" i="9"/>
  <c r="AB716" i="9" s="1"/>
  <c r="Z717" i="9"/>
  <c r="AB717" i="9" s="1"/>
  <c r="Z718" i="9"/>
  <c r="AB718" i="9" s="1"/>
  <c r="Z719" i="9"/>
  <c r="AB719" i="9" s="1"/>
  <c r="Z720" i="9"/>
  <c r="AB720" i="9" s="1"/>
  <c r="Z721" i="9"/>
  <c r="AB721" i="9" s="1"/>
  <c r="Z722" i="9"/>
  <c r="AB722" i="9" s="1"/>
  <c r="Z723" i="9"/>
  <c r="AB723" i="9" s="1"/>
  <c r="Z724" i="9"/>
  <c r="AB724" i="9" s="1"/>
  <c r="Z725" i="9"/>
  <c r="AB725" i="9" s="1"/>
  <c r="Z726" i="9"/>
  <c r="AB726" i="9" s="1"/>
  <c r="Z727" i="9"/>
  <c r="AB727" i="9" s="1"/>
  <c r="Z728" i="9"/>
  <c r="AB728" i="9" s="1"/>
  <c r="Z729" i="9"/>
  <c r="AB729" i="9" s="1"/>
  <c r="Z730" i="9"/>
  <c r="AB730" i="9" s="1"/>
  <c r="Z731" i="9"/>
  <c r="AB731" i="9" s="1"/>
  <c r="Z732" i="9"/>
  <c r="AB732" i="9" s="1"/>
  <c r="Z733" i="9"/>
  <c r="AB733" i="9" s="1"/>
  <c r="Z734" i="9"/>
  <c r="AB734" i="9" s="1"/>
  <c r="Z735" i="9"/>
  <c r="AB735" i="9" s="1"/>
  <c r="Z736" i="9"/>
  <c r="AB736" i="9" s="1"/>
  <c r="Z737" i="9"/>
  <c r="AB737" i="9" s="1"/>
  <c r="Z738" i="9"/>
  <c r="AB738" i="9" s="1"/>
  <c r="Z739" i="9"/>
  <c r="AB739" i="9" s="1"/>
  <c r="Z740" i="9"/>
  <c r="AB740" i="9" s="1"/>
  <c r="Z741" i="9"/>
  <c r="AB741" i="9" s="1"/>
  <c r="Z742" i="9"/>
  <c r="AB742" i="9" s="1"/>
  <c r="Z743" i="9"/>
  <c r="AB743" i="9" s="1"/>
  <c r="Z744" i="9"/>
  <c r="AB744" i="9" s="1"/>
  <c r="Z745" i="9"/>
  <c r="AB745" i="9" s="1"/>
  <c r="Z746" i="9"/>
  <c r="AB746" i="9" s="1"/>
  <c r="Z747" i="9"/>
  <c r="AB747" i="9" s="1"/>
  <c r="Z748" i="9"/>
  <c r="AB748" i="9" s="1"/>
  <c r="Z749" i="9"/>
  <c r="AB749" i="9" s="1"/>
  <c r="Z750" i="9"/>
  <c r="AB750" i="9" s="1"/>
  <c r="Z751" i="9"/>
  <c r="AB751" i="9" s="1"/>
  <c r="Z752" i="9"/>
  <c r="AB752" i="9" s="1"/>
  <c r="Z753" i="9"/>
  <c r="AB753" i="9" s="1"/>
  <c r="Z754" i="9"/>
  <c r="AB754" i="9" s="1"/>
  <c r="Z755" i="9"/>
  <c r="AB755" i="9" s="1"/>
  <c r="Z756" i="9"/>
  <c r="AB756" i="9" s="1"/>
  <c r="Z757" i="9"/>
  <c r="AB757" i="9" s="1"/>
  <c r="Z758" i="9"/>
  <c r="AB758" i="9" s="1"/>
  <c r="Z759" i="9"/>
  <c r="AB759" i="9" s="1"/>
  <c r="Z760" i="9"/>
  <c r="AB760" i="9" s="1"/>
  <c r="Z761" i="9"/>
  <c r="AB761" i="9" s="1"/>
  <c r="Z762" i="9"/>
  <c r="AB762" i="9" s="1"/>
  <c r="Z763" i="9"/>
  <c r="AB763" i="9" s="1"/>
  <c r="Z764" i="9"/>
  <c r="AB764" i="9" s="1"/>
  <c r="Z765" i="9"/>
  <c r="AB765" i="9" s="1"/>
  <c r="Z766" i="9"/>
  <c r="AB766" i="9" s="1"/>
  <c r="Z767" i="9"/>
  <c r="AB767" i="9" s="1"/>
  <c r="Z768" i="9"/>
  <c r="AB768" i="9" s="1"/>
  <c r="Z769" i="9"/>
  <c r="AB769" i="9" s="1"/>
  <c r="Z770" i="9"/>
  <c r="AB770" i="9" s="1"/>
  <c r="Z771" i="9"/>
  <c r="AB771" i="9" s="1"/>
  <c r="Z772" i="9"/>
  <c r="AB772" i="9" s="1"/>
  <c r="Z773" i="9"/>
  <c r="AB773" i="9" s="1"/>
  <c r="Z774" i="9"/>
  <c r="AB774" i="9" s="1"/>
  <c r="Z775" i="9"/>
  <c r="AB775" i="9" s="1"/>
  <c r="Z776" i="9"/>
  <c r="AB776" i="9" s="1"/>
  <c r="Z777" i="9"/>
  <c r="AB777" i="9" s="1"/>
  <c r="Z778" i="9"/>
  <c r="AB778" i="9" s="1"/>
  <c r="Z779" i="9"/>
  <c r="AB779" i="9" s="1"/>
  <c r="Z780" i="9"/>
  <c r="AB780" i="9" s="1"/>
  <c r="Z781" i="9"/>
  <c r="AB781" i="9" s="1"/>
  <c r="Z782" i="9"/>
  <c r="AB782" i="9" s="1"/>
  <c r="Z783" i="9"/>
  <c r="AB783" i="9" s="1"/>
  <c r="Z784" i="9"/>
  <c r="AB784" i="9" s="1"/>
  <c r="Z785" i="9"/>
  <c r="AB785" i="9" s="1"/>
  <c r="Z786" i="9"/>
  <c r="AB786" i="9" s="1"/>
  <c r="Z787" i="9"/>
  <c r="AB787" i="9" s="1"/>
  <c r="Z788" i="9"/>
  <c r="AB788" i="9" s="1"/>
  <c r="Z789" i="9"/>
  <c r="AB789" i="9" s="1"/>
  <c r="Z790" i="9"/>
  <c r="AB790" i="9" s="1"/>
  <c r="Z791" i="9"/>
  <c r="AB791" i="9" s="1"/>
  <c r="Z792" i="9"/>
  <c r="AB792" i="9" s="1"/>
  <c r="Z793" i="9"/>
  <c r="AB793" i="9" s="1"/>
  <c r="Z794" i="9"/>
  <c r="AB794" i="9" s="1"/>
  <c r="Z795" i="9"/>
  <c r="AB795" i="9" s="1"/>
  <c r="Z796" i="9"/>
  <c r="AB796" i="9" s="1"/>
  <c r="Z797" i="9"/>
  <c r="AB797" i="9" s="1"/>
  <c r="Z798" i="9"/>
  <c r="AB798" i="9" s="1"/>
  <c r="Z799" i="9"/>
  <c r="AB799" i="9" s="1"/>
  <c r="Z800" i="9"/>
  <c r="AB800" i="9" s="1"/>
  <c r="Z801" i="9"/>
  <c r="AB801" i="9" s="1"/>
  <c r="Z802" i="9"/>
  <c r="AB802" i="9" s="1"/>
  <c r="Z803" i="9"/>
  <c r="AB803" i="9" s="1"/>
  <c r="Z804" i="9"/>
  <c r="AB804" i="9" s="1"/>
  <c r="Z805" i="9"/>
  <c r="AB805" i="9" s="1"/>
  <c r="Z806" i="9"/>
  <c r="AB806" i="9" s="1"/>
  <c r="Z807" i="9"/>
  <c r="AB807" i="9" s="1"/>
  <c r="Z808" i="9"/>
  <c r="AB808" i="9" s="1"/>
  <c r="Z809" i="9"/>
  <c r="AB809" i="9" s="1"/>
  <c r="Z810" i="9"/>
  <c r="AB810" i="9" s="1"/>
  <c r="Z811" i="9"/>
  <c r="AB811" i="9" s="1"/>
  <c r="Z812" i="9"/>
  <c r="AB812" i="9" s="1"/>
  <c r="Z813" i="9"/>
  <c r="AB813" i="9" s="1"/>
  <c r="Z814" i="9"/>
  <c r="AB814" i="9" s="1"/>
  <c r="Z815" i="9"/>
  <c r="AB815" i="9" s="1"/>
  <c r="Z816" i="9"/>
  <c r="AB816" i="9" s="1"/>
  <c r="Z817" i="9"/>
  <c r="AB817" i="9" s="1"/>
  <c r="Z818" i="9"/>
  <c r="AB818" i="9" s="1"/>
  <c r="Z819" i="9"/>
  <c r="AB819" i="9" s="1"/>
  <c r="Z820" i="9"/>
  <c r="AB820" i="9" s="1"/>
  <c r="Z821" i="9"/>
  <c r="AB821" i="9" s="1"/>
  <c r="Z822" i="9"/>
  <c r="AB822" i="9" s="1"/>
  <c r="Z823" i="9"/>
  <c r="AB823" i="9" s="1"/>
  <c r="Z824" i="9"/>
  <c r="AB824" i="9" s="1"/>
  <c r="Z825" i="9"/>
  <c r="AB825" i="9" s="1"/>
  <c r="Z826" i="9"/>
  <c r="AB826" i="9" s="1"/>
  <c r="Z827" i="9"/>
  <c r="AB827" i="9" s="1"/>
  <c r="Z828" i="9"/>
  <c r="AB828" i="9" s="1"/>
  <c r="Z829" i="9"/>
  <c r="AB829" i="9" s="1"/>
  <c r="Z830" i="9"/>
  <c r="AB830" i="9" s="1"/>
  <c r="Z831" i="9"/>
  <c r="AB831" i="9" s="1"/>
  <c r="Z832" i="9"/>
  <c r="AB832" i="9" s="1"/>
  <c r="Z833" i="9"/>
  <c r="AB833" i="9" s="1"/>
  <c r="Z834" i="9"/>
  <c r="AB834" i="9" s="1"/>
  <c r="Z835" i="9"/>
  <c r="AB835" i="9" s="1"/>
  <c r="Z836" i="9"/>
  <c r="AB836" i="9" s="1"/>
  <c r="Z837" i="9"/>
  <c r="AB837" i="9" s="1"/>
  <c r="Z838" i="9"/>
  <c r="AB838" i="9" s="1"/>
  <c r="Z839" i="9"/>
  <c r="AB839" i="9" s="1"/>
  <c r="Z840" i="9"/>
  <c r="AB840" i="9" s="1"/>
  <c r="Z841" i="9"/>
  <c r="AB841" i="9" s="1"/>
  <c r="Z842" i="9"/>
  <c r="AB842" i="9" s="1"/>
  <c r="Z843" i="9"/>
  <c r="AB843" i="9" s="1"/>
  <c r="Z844" i="9"/>
  <c r="AB844" i="9" s="1"/>
  <c r="Z845" i="9"/>
  <c r="AB845" i="9" s="1"/>
  <c r="Z846" i="9"/>
  <c r="AB846" i="9" s="1"/>
  <c r="Z847" i="9"/>
  <c r="AB847" i="9" s="1"/>
  <c r="Z848" i="9"/>
  <c r="AB848" i="9" s="1"/>
  <c r="Z849" i="9"/>
  <c r="AB849" i="9" s="1"/>
  <c r="Z850" i="9"/>
  <c r="AB850" i="9" s="1"/>
  <c r="Z851" i="9"/>
  <c r="AB851" i="9" s="1"/>
  <c r="Z852" i="9"/>
  <c r="AB852" i="9" s="1"/>
  <c r="Z853" i="9"/>
  <c r="AB853" i="9" s="1"/>
  <c r="Z854" i="9"/>
  <c r="AB854" i="9" s="1"/>
  <c r="Z855" i="9"/>
  <c r="AB855" i="9" s="1"/>
  <c r="Z856" i="9"/>
  <c r="AB856" i="9" s="1"/>
  <c r="Z857" i="9"/>
  <c r="AB857" i="9" s="1"/>
  <c r="Z858" i="9"/>
  <c r="AB858" i="9" s="1"/>
  <c r="Z859" i="9"/>
  <c r="AB859" i="9" s="1"/>
  <c r="Z860" i="9"/>
  <c r="AB860" i="9" s="1"/>
  <c r="Z861" i="9"/>
  <c r="AB861" i="9" s="1"/>
  <c r="Z862" i="9"/>
  <c r="AB862" i="9" s="1"/>
  <c r="Z863" i="9"/>
  <c r="AB863" i="9" s="1"/>
  <c r="Z864" i="9"/>
  <c r="AB864" i="9" s="1"/>
  <c r="Z865" i="9"/>
  <c r="AB865" i="9" s="1"/>
  <c r="Z866" i="9"/>
  <c r="AB866" i="9" s="1"/>
  <c r="Z867" i="9"/>
  <c r="AB867" i="9" s="1"/>
  <c r="Z868" i="9"/>
  <c r="AB868" i="9" s="1"/>
  <c r="Z869" i="9"/>
  <c r="AB869" i="9" s="1"/>
  <c r="Z870" i="9"/>
  <c r="AB870" i="9" s="1"/>
  <c r="Z871" i="9"/>
  <c r="AB871" i="9" s="1"/>
  <c r="Z872" i="9"/>
  <c r="AB872" i="9" s="1"/>
  <c r="Z873" i="9"/>
  <c r="AB873" i="9" s="1"/>
  <c r="Z874" i="9"/>
  <c r="AB874" i="9" s="1"/>
  <c r="Z875" i="9"/>
  <c r="AB875" i="9" s="1"/>
  <c r="Z876" i="9"/>
  <c r="AB876" i="9" s="1"/>
  <c r="Z877" i="9"/>
  <c r="AB877" i="9" s="1"/>
  <c r="Z878" i="9"/>
  <c r="AB878" i="9" s="1"/>
  <c r="Z879" i="9"/>
  <c r="AB879" i="9" s="1"/>
  <c r="Z880" i="9"/>
  <c r="AB880" i="9" s="1"/>
  <c r="Z881" i="9"/>
  <c r="AB881" i="9" s="1"/>
  <c r="Z882" i="9"/>
  <c r="AB882" i="9" s="1"/>
  <c r="Z883" i="9"/>
  <c r="AB883" i="9" s="1"/>
  <c r="Z884" i="9"/>
  <c r="AB884" i="9" s="1"/>
  <c r="Z885" i="9"/>
  <c r="AB885" i="9" s="1"/>
  <c r="Z886" i="9"/>
  <c r="AB886" i="9" s="1"/>
  <c r="Z887" i="9"/>
  <c r="AB887" i="9" s="1"/>
  <c r="Z888" i="9"/>
  <c r="AB888" i="9" s="1"/>
  <c r="Z889" i="9"/>
  <c r="AB889" i="9" s="1"/>
  <c r="Z890" i="9"/>
  <c r="AB890" i="9" s="1"/>
  <c r="Z891" i="9"/>
  <c r="AB891" i="9" s="1"/>
  <c r="Z892" i="9"/>
  <c r="AB892" i="9" s="1"/>
  <c r="Z893" i="9"/>
  <c r="AB893" i="9" s="1"/>
  <c r="Z894" i="9"/>
  <c r="AB894" i="9" s="1"/>
  <c r="Z895" i="9"/>
  <c r="AB895" i="9" s="1"/>
  <c r="Z896" i="9"/>
  <c r="AB896" i="9" s="1"/>
  <c r="Z897" i="9"/>
  <c r="AB897" i="9" s="1"/>
  <c r="Z898" i="9"/>
  <c r="AB898" i="9" s="1"/>
  <c r="Z899" i="9"/>
  <c r="AB899" i="9" s="1"/>
  <c r="Z900" i="9"/>
  <c r="AB900" i="9" s="1"/>
  <c r="Z901" i="9"/>
  <c r="AB901" i="9" s="1"/>
  <c r="Z902" i="9"/>
  <c r="AB902" i="9" s="1"/>
  <c r="Z903" i="9"/>
  <c r="AB903" i="9" s="1"/>
  <c r="Z904" i="9"/>
  <c r="AB904" i="9" s="1"/>
  <c r="Z905" i="9"/>
  <c r="AB905" i="9" s="1"/>
  <c r="Z906" i="9"/>
  <c r="AB906" i="9" s="1"/>
  <c r="Z907" i="9"/>
  <c r="AB907" i="9" s="1"/>
  <c r="Z908" i="9"/>
  <c r="AB908" i="9" s="1"/>
  <c r="Z909" i="9"/>
  <c r="AB909" i="9" s="1"/>
  <c r="Z910" i="9"/>
  <c r="AB910" i="9" s="1"/>
  <c r="Z911" i="9"/>
  <c r="AB911" i="9" s="1"/>
  <c r="Z912" i="9"/>
  <c r="AB912" i="9" s="1"/>
  <c r="Z913" i="9"/>
  <c r="AB913" i="9" s="1"/>
  <c r="Z914" i="9"/>
  <c r="AB914" i="9" s="1"/>
  <c r="Z915" i="9"/>
  <c r="AB915" i="9" s="1"/>
  <c r="Z916" i="9"/>
  <c r="AB916" i="9" s="1"/>
  <c r="Z917" i="9"/>
  <c r="AB917" i="9" s="1"/>
  <c r="Z918" i="9"/>
  <c r="AB918" i="9" s="1"/>
  <c r="Z919" i="9"/>
  <c r="AB919" i="9" s="1"/>
  <c r="Z920" i="9"/>
  <c r="AB920" i="9" s="1"/>
  <c r="Z921" i="9"/>
  <c r="AB921" i="9" s="1"/>
  <c r="Z922" i="9"/>
  <c r="AB922" i="9" s="1"/>
  <c r="Z923" i="9"/>
  <c r="AB923" i="9" s="1"/>
  <c r="Z924" i="9"/>
  <c r="AB924" i="9" s="1"/>
  <c r="Z925" i="9"/>
  <c r="AB925" i="9" s="1"/>
  <c r="Z926" i="9"/>
  <c r="AB926" i="9" s="1"/>
  <c r="Z927" i="9"/>
  <c r="AB927" i="9" s="1"/>
  <c r="Z928" i="9"/>
  <c r="AB928" i="9" s="1"/>
  <c r="Z929" i="9"/>
  <c r="AB929" i="9" s="1"/>
  <c r="Z930" i="9"/>
  <c r="AB930" i="9" s="1"/>
  <c r="Z931" i="9"/>
  <c r="AB931" i="9" s="1"/>
  <c r="Z932" i="9"/>
  <c r="AB932" i="9" s="1"/>
  <c r="Z933" i="9"/>
  <c r="AB933" i="9" s="1"/>
  <c r="Z934" i="9"/>
  <c r="AB934" i="9" s="1"/>
  <c r="Z935" i="9"/>
  <c r="AB935" i="9" s="1"/>
  <c r="Z936" i="9"/>
  <c r="AB936" i="9" s="1"/>
  <c r="Z937" i="9"/>
  <c r="AB937" i="9" s="1"/>
  <c r="Z938" i="9"/>
  <c r="AB938" i="9" s="1"/>
  <c r="Z939" i="9"/>
  <c r="AB939" i="9" s="1"/>
  <c r="Z940" i="9"/>
  <c r="AB940" i="9" s="1"/>
  <c r="Z941" i="9"/>
  <c r="AB941" i="9" s="1"/>
  <c r="Z942" i="9"/>
  <c r="AB942" i="9" s="1"/>
  <c r="Z943" i="9"/>
  <c r="AB943" i="9" s="1"/>
  <c r="Z944" i="9"/>
  <c r="AB944" i="9" s="1"/>
  <c r="Z945" i="9"/>
  <c r="AB945" i="9" s="1"/>
  <c r="Z946" i="9"/>
  <c r="AB946" i="9" s="1"/>
  <c r="Z947" i="9"/>
  <c r="AB947" i="9" s="1"/>
  <c r="Z948" i="9"/>
  <c r="AB948" i="9" s="1"/>
  <c r="Z949" i="9"/>
  <c r="AB949" i="9" s="1"/>
  <c r="Z950" i="9"/>
  <c r="AB950" i="9" s="1"/>
  <c r="Z951" i="9"/>
  <c r="AB951" i="9" s="1"/>
  <c r="Z952" i="9"/>
  <c r="AB952" i="9" s="1"/>
  <c r="Z953" i="9"/>
  <c r="AB953" i="9" s="1"/>
  <c r="Z954" i="9"/>
  <c r="AB954" i="9" s="1"/>
  <c r="Z955" i="9"/>
  <c r="AB955" i="9" s="1"/>
  <c r="Z956" i="9"/>
  <c r="AB956" i="9" s="1"/>
  <c r="Z957" i="9"/>
  <c r="AB957" i="9" s="1"/>
  <c r="Z958" i="9"/>
  <c r="AB958" i="9" s="1"/>
  <c r="Z959" i="9"/>
  <c r="AB959" i="9" s="1"/>
  <c r="Z960" i="9"/>
  <c r="AB960" i="9" s="1"/>
  <c r="Z961" i="9"/>
  <c r="AB961" i="9" s="1"/>
  <c r="Z962" i="9"/>
  <c r="AB962" i="9" s="1"/>
  <c r="Z963" i="9"/>
  <c r="AB963" i="9" s="1"/>
  <c r="Z964" i="9"/>
  <c r="AB964" i="9" s="1"/>
  <c r="Z965" i="9"/>
  <c r="AB965" i="9" s="1"/>
  <c r="Z966" i="9"/>
  <c r="AB966" i="9" s="1"/>
  <c r="Z967" i="9"/>
  <c r="AB967" i="9" s="1"/>
  <c r="Z968" i="9"/>
  <c r="AB968" i="9" s="1"/>
  <c r="Z969" i="9"/>
  <c r="AB969" i="9" s="1"/>
  <c r="Z970" i="9"/>
  <c r="AB970" i="9" s="1"/>
  <c r="Z971" i="9"/>
  <c r="AB971" i="9" s="1"/>
  <c r="Z972" i="9"/>
  <c r="AB972" i="9" s="1"/>
  <c r="Z973" i="9"/>
  <c r="AB973" i="9" s="1"/>
  <c r="Z974" i="9"/>
  <c r="AB974" i="9" s="1"/>
  <c r="Z975" i="9"/>
  <c r="AB975" i="9" s="1"/>
  <c r="Z976" i="9"/>
  <c r="AB976" i="9" s="1"/>
  <c r="Z977" i="9"/>
  <c r="AB977" i="9" s="1"/>
  <c r="Z978" i="9"/>
  <c r="AB978" i="9" s="1"/>
  <c r="Z979" i="9"/>
  <c r="AB979" i="9" s="1"/>
  <c r="Z980" i="9"/>
  <c r="AB980" i="9" s="1"/>
  <c r="Z981" i="9"/>
  <c r="AB981" i="9" s="1"/>
  <c r="Z982" i="9"/>
  <c r="AB982" i="9" s="1"/>
  <c r="Z983" i="9"/>
  <c r="AB983" i="9" s="1"/>
  <c r="Z984" i="9"/>
  <c r="AB984" i="9" s="1"/>
  <c r="Z985" i="9"/>
  <c r="AB985" i="9" s="1"/>
  <c r="Z986" i="9"/>
  <c r="AB986" i="9" s="1"/>
  <c r="Z987" i="9"/>
  <c r="AB987" i="9" s="1"/>
  <c r="Z988" i="9"/>
  <c r="AB988" i="9" s="1"/>
  <c r="Z989" i="9"/>
  <c r="AB989" i="9" s="1"/>
  <c r="Z990" i="9"/>
  <c r="AB990" i="9" s="1"/>
  <c r="Z991" i="9"/>
  <c r="AB991" i="9" s="1"/>
  <c r="Z992" i="9"/>
  <c r="AB992" i="9" s="1"/>
  <c r="Z993" i="9"/>
  <c r="AB993" i="9" s="1"/>
  <c r="Z994" i="9"/>
  <c r="AB994" i="9" s="1"/>
  <c r="Z995" i="9"/>
  <c r="AB995" i="9" s="1"/>
  <c r="Z996" i="9"/>
  <c r="AB996" i="9" s="1"/>
  <c r="Z997" i="9"/>
  <c r="AB997" i="9" s="1"/>
  <c r="Z998" i="9"/>
  <c r="AB998" i="9" s="1"/>
  <c r="Z999" i="9"/>
  <c r="AB999" i="9" s="1"/>
  <c r="Z1000" i="9"/>
  <c r="AB1000" i="9" s="1"/>
  <c r="Z1001" i="9"/>
  <c r="AB1001" i="9" s="1"/>
  <c r="Z1002" i="9"/>
  <c r="AB1002" i="9" s="1"/>
  <c r="Z1003" i="9"/>
  <c r="AB1003" i="9" s="1"/>
  <c r="Z1004" i="9"/>
  <c r="AB1004" i="9" s="1"/>
  <c r="Z1005" i="9"/>
  <c r="AB1005" i="9" s="1"/>
  <c r="Z1006" i="9"/>
  <c r="AB1006" i="9" s="1"/>
  <c r="Z1007" i="9"/>
  <c r="AB1007" i="9" s="1"/>
  <c r="Z1008" i="9"/>
  <c r="AB1008" i="9" s="1"/>
  <c r="Z1009" i="9"/>
  <c r="AB1009" i="9" s="1"/>
  <c r="Z1010" i="9"/>
  <c r="AB1010" i="9" s="1"/>
  <c r="Z1011" i="9"/>
  <c r="AB1011" i="9" s="1"/>
  <c r="Z1012" i="9"/>
  <c r="AB1012" i="9" s="1"/>
  <c r="Z1013" i="9"/>
  <c r="AB1013" i="9" s="1"/>
  <c r="Z1014" i="9"/>
  <c r="AB1014" i="9" s="1"/>
  <c r="Z1015" i="9"/>
  <c r="AB1015" i="9" s="1"/>
  <c r="Z1016" i="9"/>
  <c r="AB1016" i="9" s="1"/>
  <c r="Z1017" i="9"/>
  <c r="AB1017" i="9" s="1"/>
  <c r="Z1018" i="9"/>
  <c r="AB1018" i="9" s="1"/>
  <c r="Z1019" i="9"/>
  <c r="AB1019" i="9" s="1"/>
  <c r="Z1020" i="9"/>
  <c r="AB1020" i="9" s="1"/>
  <c r="Z1021" i="9"/>
  <c r="AB1021" i="9" s="1"/>
  <c r="Z1022" i="9"/>
  <c r="AB1022" i="9" s="1"/>
  <c r="Z1023" i="9"/>
  <c r="AB1023" i="9" s="1"/>
  <c r="Z1024" i="9"/>
  <c r="AB1024" i="9" s="1"/>
  <c r="Z1025" i="9"/>
  <c r="AB1025" i="9" s="1"/>
  <c r="Z1026" i="9"/>
  <c r="AB1026" i="9" s="1"/>
  <c r="Z1027" i="9"/>
  <c r="AB1027" i="9" s="1"/>
  <c r="Z1028" i="9"/>
  <c r="AB1028" i="9" s="1"/>
  <c r="Z1029" i="9"/>
  <c r="AB1029" i="9" s="1"/>
  <c r="Z1030" i="9"/>
  <c r="AB1030" i="9" s="1"/>
  <c r="Z1031" i="9"/>
  <c r="AB1031" i="9" s="1"/>
  <c r="Z1032" i="9"/>
  <c r="AB1032" i="9" s="1"/>
  <c r="Z1033" i="9"/>
  <c r="AB1033" i="9" s="1"/>
  <c r="Z1034" i="9"/>
  <c r="AB1034" i="9" s="1"/>
  <c r="Z1035" i="9"/>
  <c r="AB1035" i="9" s="1"/>
  <c r="Z1036" i="9"/>
  <c r="AB1036" i="9" s="1"/>
  <c r="Z1037" i="9"/>
  <c r="AB1037" i="9" s="1"/>
  <c r="Z1038" i="9"/>
  <c r="AB1038" i="9" s="1"/>
  <c r="Z1039" i="9"/>
  <c r="AB1039" i="9" s="1"/>
  <c r="Z1040" i="9"/>
  <c r="AB1040" i="9" s="1"/>
  <c r="Z1041" i="9"/>
  <c r="AB1041" i="9" s="1"/>
  <c r="Z1042" i="9"/>
  <c r="AB1042" i="9" s="1"/>
  <c r="Z1043" i="9"/>
  <c r="AB1043" i="9" s="1"/>
  <c r="Z1044" i="9"/>
  <c r="AB1044" i="9" s="1"/>
  <c r="Z1045" i="9"/>
  <c r="AB1045" i="9" s="1"/>
  <c r="Z1046" i="9"/>
  <c r="AB1046" i="9" s="1"/>
  <c r="Z1047" i="9"/>
  <c r="AB1047" i="9" s="1"/>
  <c r="Z1048" i="9"/>
  <c r="AB1048" i="9" s="1"/>
  <c r="Z1049" i="9"/>
  <c r="AB1049" i="9" s="1"/>
  <c r="Z1050" i="9"/>
  <c r="AB1050" i="9" s="1"/>
  <c r="Z1051" i="9"/>
  <c r="AB1051" i="9" s="1"/>
  <c r="Z1052" i="9"/>
  <c r="AB1052" i="9" s="1"/>
  <c r="Z1053" i="9"/>
  <c r="AB1053" i="9" s="1"/>
  <c r="Z1054" i="9"/>
  <c r="AB1054" i="9" s="1"/>
  <c r="Z1055" i="9"/>
  <c r="AB1055" i="9" s="1"/>
  <c r="Z1056" i="9"/>
  <c r="AB1056" i="9" s="1"/>
  <c r="Z1057" i="9"/>
  <c r="AB1057" i="9" s="1"/>
  <c r="Z1058" i="9"/>
  <c r="AB1058" i="9" s="1"/>
  <c r="Z1059" i="9"/>
  <c r="AB1059" i="9" s="1"/>
  <c r="Z1060" i="9"/>
  <c r="AB1060" i="9" s="1"/>
  <c r="Z1061" i="9"/>
  <c r="AB1061" i="9" s="1"/>
  <c r="Z1062" i="9"/>
  <c r="AB1062" i="9" s="1"/>
  <c r="Z1063" i="9"/>
  <c r="AB1063" i="9" s="1"/>
  <c r="Z1064" i="9"/>
  <c r="AB1064" i="9" s="1"/>
  <c r="Z1065" i="9"/>
  <c r="AB1065" i="9" s="1"/>
  <c r="Z1066" i="9"/>
  <c r="AB1066" i="9" s="1"/>
  <c r="Z1067" i="9"/>
  <c r="AB1067" i="9" s="1"/>
  <c r="Z1068" i="9"/>
  <c r="AB1068" i="9" s="1"/>
  <c r="Z1069" i="9"/>
  <c r="AB1069" i="9" s="1"/>
  <c r="Z1070" i="9"/>
  <c r="AB1070" i="9" s="1"/>
  <c r="Z1071" i="9"/>
  <c r="AB1071" i="9" s="1"/>
  <c r="Z1072" i="9"/>
  <c r="AB1072" i="9" s="1"/>
  <c r="Z1073" i="9"/>
  <c r="AB1073" i="9" s="1"/>
  <c r="Z1074" i="9"/>
  <c r="AB1074" i="9" s="1"/>
  <c r="Z1075" i="9"/>
  <c r="AB1075" i="9" s="1"/>
  <c r="Z1076" i="9"/>
  <c r="AB1076" i="9" s="1"/>
  <c r="Z1077" i="9"/>
  <c r="AB1077" i="9" s="1"/>
  <c r="Z1078" i="9"/>
  <c r="AB1078" i="9" s="1"/>
  <c r="Z1079" i="9"/>
  <c r="AB1079" i="9" s="1"/>
  <c r="Z1080" i="9"/>
  <c r="AB1080" i="9" s="1"/>
  <c r="Z1081" i="9"/>
  <c r="AB1081" i="9" s="1"/>
  <c r="Z1082" i="9"/>
  <c r="AB1082" i="9" s="1"/>
  <c r="Z1083" i="9"/>
  <c r="AB1083" i="9" s="1"/>
  <c r="Z1084" i="9"/>
  <c r="AB1084" i="9" s="1"/>
  <c r="Z1085" i="9"/>
  <c r="AB1085" i="9" s="1"/>
  <c r="Z1086" i="9"/>
  <c r="AB1086" i="9" s="1"/>
  <c r="Z1087" i="9"/>
  <c r="AB1087" i="9" s="1"/>
  <c r="Z1088" i="9"/>
  <c r="AB1088" i="9" s="1"/>
  <c r="Z1089" i="9"/>
  <c r="AB1089" i="9" s="1"/>
  <c r="Z1090" i="9"/>
  <c r="AB1090" i="9" s="1"/>
  <c r="Z1091" i="9"/>
  <c r="AB1091" i="9" s="1"/>
  <c r="Z1092" i="9"/>
  <c r="AB1092" i="9" s="1"/>
  <c r="Z1093" i="9"/>
  <c r="AB1093" i="9" s="1"/>
  <c r="Z1094" i="9"/>
  <c r="AB1094" i="9" s="1"/>
  <c r="Z1095" i="9"/>
  <c r="AB1095" i="9" s="1"/>
  <c r="Z1096" i="9"/>
  <c r="AB1096" i="9" s="1"/>
  <c r="Z1097" i="9"/>
  <c r="AB1097" i="9" s="1"/>
  <c r="Z1098" i="9"/>
  <c r="AB1098" i="9" s="1"/>
  <c r="Z1099" i="9"/>
  <c r="AB1099" i="9" s="1"/>
  <c r="Z1100" i="9"/>
  <c r="AB1100" i="9" s="1"/>
  <c r="Z1101" i="9"/>
  <c r="AB1101" i="9" s="1"/>
  <c r="Z1102" i="9"/>
  <c r="AB1102" i="9" s="1"/>
  <c r="Z1103" i="9"/>
  <c r="AB1103" i="9" s="1"/>
  <c r="Z1104" i="9"/>
  <c r="AB1104" i="9" s="1"/>
  <c r="Z1105" i="9"/>
  <c r="AB1105" i="9" s="1"/>
  <c r="Z1106" i="9"/>
  <c r="AB1106" i="9" s="1"/>
  <c r="Z1107" i="9"/>
  <c r="AB1107" i="9" s="1"/>
  <c r="Z1108" i="9"/>
  <c r="AB1108" i="9" s="1"/>
  <c r="Z1109" i="9"/>
  <c r="AB1109" i="9" s="1"/>
  <c r="Z1110" i="9"/>
  <c r="AB1110" i="9" s="1"/>
  <c r="Z1111" i="9"/>
  <c r="AB1111" i="9" s="1"/>
  <c r="Z1112" i="9"/>
  <c r="AB1112" i="9" s="1"/>
  <c r="Z1113" i="9"/>
  <c r="AB1113" i="9" s="1"/>
  <c r="Z1114" i="9"/>
  <c r="AB1114" i="9" s="1"/>
  <c r="Z1115" i="9"/>
  <c r="AB1115" i="9" s="1"/>
  <c r="Z1116" i="9"/>
  <c r="AB1116" i="9" s="1"/>
  <c r="Z1117" i="9"/>
  <c r="AB1117" i="9" s="1"/>
  <c r="Z1118" i="9"/>
  <c r="AB1118" i="9" s="1"/>
  <c r="Z1119" i="9"/>
  <c r="AB1119" i="9" s="1"/>
  <c r="Z1120" i="9"/>
  <c r="AB1120" i="9" s="1"/>
  <c r="Z1121" i="9"/>
  <c r="AB1121" i="9" s="1"/>
  <c r="Z1122" i="9"/>
  <c r="AB1122" i="9" s="1"/>
  <c r="Z1123" i="9"/>
  <c r="AB1123" i="9" s="1"/>
  <c r="Z1124" i="9"/>
  <c r="AB1124" i="9" s="1"/>
  <c r="Z1125" i="9"/>
  <c r="AB1125" i="9" s="1"/>
  <c r="Z1126" i="9"/>
  <c r="AB1126" i="9" s="1"/>
  <c r="Z1127" i="9"/>
  <c r="AB1127" i="9" s="1"/>
  <c r="Z1128" i="9"/>
  <c r="AB1128" i="9" s="1"/>
  <c r="Z1129" i="9"/>
  <c r="AB1129" i="9" s="1"/>
  <c r="Z1130" i="9"/>
  <c r="AB1130" i="9" s="1"/>
  <c r="Z1131" i="9"/>
  <c r="AB1131" i="9" s="1"/>
  <c r="Z1132" i="9"/>
  <c r="AB1132" i="9" s="1"/>
  <c r="Z1133" i="9"/>
  <c r="AB1133" i="9" s="1"/>
  <c r="Z1134" i="9"/>
  <c r="AB1134" i="9" s="1"/>
  <c r="Z1135" i="9"/>
  <c r="AB1135" i="9" s="1"/>
  <c r="Z1136" i="9"/>
  <c r="AB1136" i="9" s="1"/>
  <c r="Z1137" i="9"/>
  <c r="AB1137" i="9" s="1"/>
  <c r="Z1138" i="9"/>
  <c r="AB1138" i="9" s="1"/>
  <c r="Z1139" i="9"/>
  <c r="AB1139" i="9" s="1"/>
  <c r="Z1140" i="9"/>
  <c r="AB1140" i="9" s="1"/>
  <c r="Z1141" i="9"/>
  <c r="AB1141" i="9" s="1"/>
  <c r="Z1142" i="9"/>
  <c r="AB1142" i="9" s="1"/>
  <c r="Z1143" i="9"/>
  <c r="AB1143" i="9" s="1"/>
  <c r="Z1144" i="9"/>
  <c r="AB1144" i="9" s="1"/>
  <c r="Z1145" i="9"/>
  <c r="AB1145" i="9" s="1"/>
  <c r="Z1146" i="9"/>
  <c r="AB1146" i="9" s="1"/>
  <c r="Z1147" i="9"/>
  <c r="AB1147" i="9" s="1"/>
  <c r="Z1148" i="9"/>
  <c r="AB1148" i="9" s="1"/>
  <c r="Z1149" i="9"/>
  <c r="AB1149" i="9" s="1"/>
  <c r="Z1150" i="9"/>
  <c r="AB1150" i="9" s="1"/>
  <c r="Z1151" i="9"/>
  <c r="AB1151" i="9" s="1"/>
  <c r="Z1152" i="9"/>
  <c r="AB1152" i="9" s="1"/>
  <c r="Z1153" i="9"/>
  <c r="AB1153" i="9" s="1"/>
  <c r="Z1154" i="9"/>
  <c r="AB1154" i="9" s="1"/>
  <c r="Z1155" i="9"/>
  <c r="AB1155" i="9" s="1"/>
  <c r="Z1156" i="9"/>
  <c r="AB1156" i="9" s="1"/>
  <c r="Z1157" i="9"/>
  <c r="AB1157" i="9" s="1"/>
  <c r="Z1158" i="9"/>
  <c r="AB1158" i="9" s="1"/>
  <c r="Z1159" i="9"/>
  <c r="AB1159" i="9" s="1"/>
  <c r="Z1160" i="9"/>
  <c r="AB1160" i="9" s="1"/>
  <c r="Z1161" i="9"/>
  <c r="AB1161" i="9" s="1"/>
  <c r="Z1162" i="9"/>
  <c r="AB1162" i="9" s="1"/>
  <c r="Z1163" i="9"/>
  <c r="AB1163" i="9" s="1"/>
  <c r="Z1164" i="9"/>
  <c r="AB1164" i="9" s="1"/>
  <c r="Z1165" i="9"/>
  <c r="AB1165" i="9" s="1"/>
  <c r="Z1166" i="9"/>
  <c r="AB1166" i="9" s="1"/>
  <c r="Z1167" i="9"/>
  <c r="AB1167" i="9" s="1"/>
  <c r="Z1168" i="9"/>
  <c r="AB1168" i="9" s="1"/>
  <c r="Z1169" i="9"/>
  <c r="AB1169" i="9" s="1"/>
  <c r="Z1170" i="9"/>
  <c r="AB1170" i="9" s="1"/>
  <c r="Z1171" i="9"/>
  <c r="AB1171" i="9" s="1"/>
  <c r="Z1172" i="9"/>
  <c r="AB1172" i="9" s="1"/>
  <c r="Z1173" i="9"/>
  <c r="AB1173" i="9" s="1"/>
  <c r="Z1174" i="9"/>
  <c r="AB1174" i="9" s="1"/>
  <c r="Z1175" i="9"/>
  <c r="AB1175" i="9" s="1"/>
  <c r="Z1176" i="9"/>
  <c r="AB1176" i="9" s="1"/>
  <c r="Z1177" i="9"/>
  <c r="AB1177" i="9" s="1"/>
  <c r="Z1178" i="9"/>
  <c r="AB1178" i="9" s="1"/>
  <c r="Z1179" i="9"/>
  <c r="AB1179" i="9" s="1"/>
  <c r="Z1180" i="9"/>
  <c r="AB1180" i="9" s="1"/>
  <c r="Z1181" i="9"/>
  <c r="AB1181" i="9" s="1"/>
  <c r="Z1182" i="9"/>
  <c r="AB1182" i="9" s="1"/>
  <c r="Z1183" i="9"/>
  <c r="AB1183" i="9" s="1"/>
  <c r="Z1184" i="9"/>
  <c r="AB1184" i="9" s="1"/>
  <c r="Z1185" i="9"/>
  <c r="AB1185" i="9" s="1"/>
  <c r="Z1186" i="9"/>
  <c r="AB1186" i="9" s="1"/>
  <c r="Z1187" i="9"/>
  <c r="AB1187" i="9" s="1"/>
  <c r="Z1188" i="9"/>
  <c r="AB1188" i="9" s="1"/>
  <c r="Z1189" i="9"/>
  <c r="AB1189" i="9" s="1"/>
  <c r="Z1190" i="9"/>
  <c r="AB1190" i="9" s="1"/>
  <c r="Z1191" i="9"/>
  <c r="AB1191" i="9" s="1"/>
  <c r="Z1192" i="9"/>
  <c r="AB1192" i="9" s="1"/>
  <c r="Z1193" i="9"/>
  <c r="AB1193" i="9" s="1"/>
  <c r="Z1194" i="9"/>
  <c r="AB1194" i="9" s="1"/>
  <c r="Z1195" i="9"/>
  <c r="AB1195" i="9" s="1"/>
  <c r="Z1196" i="9"/>
  <c r="AB1196" i="9" s="1"/>
  <c r="Z1197" i="9"/>
  <c r="AB1197" i="9" s="1"/>
  <c r="Z1198" i="9"/>
  <c r="AB1198" i="9" s="1"/>
  <c r="Z1199" i="9"/>
  <c r="AB1199" i="9" s="1"/>
  <c r="Z1200" i="9"/>
  <c r="AB1200" i="9" s="1"/>
  <c r="Z1201" i="9"/>
  <c r="AB1201" i="9" s="1"/>
  <c r="Z1202" i="9"/>
  <c r="AB1202" i="9" s="1"/>
  <c r="Z1203" i="9"/>
  <c r="AB1203" i="9" s="1"/>
  <c r="Z1204" i="9"/>
  <c r="AB1204" i="9" s="1"/>
  <c r="Z1205" i="9"/>
  <c r="AB1205" i="9" s="1"/>
  <c r="Z1206" i="9"/>
  <c r="AB1206" i="9" s="1"/>
  <c r="Z1207" i="9"/>
  <c r="AB1207" i="9" s="1"/>
  <c r="Z1208" i="9"/>
  <c r="AB1208" i="9" s="1"/>
  <c r="Z1209" i="9"/>
  <c r="AB1209" i="9" s="1"/>
  <c r="Z1210" i="9"/>
  <c r="AB1210" i="9" s="1"/>
  <c r="Z1211" i="9"/>
  <c r="AB1211" i="9" s="1"/>
  <c r="Z1212" i="9"/>
  <c r="AB1212" i="9" s="1"/>
  <c r="Z1213" i="9"/>
  <c r="AB1213" i="9" s="1"/>
  <c r="Z1214" i="9"/>
  <c r="AB1214" i="9" s="1"/>
  <c r="Z1215" i="9"/>
  <c r="AB1215" i="9" s="1"/>
  <c r="Z1216" i="9"/>
  <c r="AB1216" i="9" s="1"/>
  <c r="Z1217" i="9"/>
  <c r="AB1217" i="9" s="1"/>
  <c r="Z1218" i="9"/>
  <c r="AB1218" i="9" s="1"/>
  <c r="Z1219" i="9"/>
  <c r="AB1219" i="9" s="1"/>
  <c r="Z1220" i="9"/>
  <c r="AB1220" i="9" s="1"/>
  <c r="Z1221" i="9"/>
  <c r="AB1221" i="9" s="1"/>
  <c r="Z1222" i="9"/>
  <c r="AB1222" i="9" s="1"/>
  <c r="Z1223" i="9"/>
  <c r="AB1223" i="9" s="1"/>
  <c r="Z1224" i="9"/>
  <c r="AB1224" i="9" s="1"/>
  <c r="Z1225" i="9"/>
  <c r="AB1225" i="9" s="1"/>
  <c r="Z1226" i="9"/>
  <c r="AB1226" i="9" s="1"/>
  <c r="Z1227" i="9"/>
  <c r="AB1227" i="9" s="1"/>
  <c r="Z1228" i="9"/>
  <c r="AB1228" i="9" s="1"/>
  <c r="Z1229" i="9"/>
  <c r="AB1229" i="9" s="1"/>
  <c r="Z1230" i="9"/>
  <c r="AB1230" i="9" s="1"/>
  <c r="Z1231" i="9"/>
  <c r="AB1231" i="9" s="1"/>
  <c r="Z1232" i="9"/>
  <c r="AB1232" i="9" s="1"/>
  <c r="Z1233" i="9"/>
  <c r="AB1233" i="9" s="1"/>
  <c r="Z1234" i="9"/>
  <c r="AB1234" i="9" s="1"/>
  <c r="Z1235" i="9"/>
  <c r="AB1235" i="9" s="1"/>
  <c r="Z1236" i="9"/>
  <c r="AB1236" i="9" s="1"/>
  <c r="Z1237" i="9"/>
  <c r="AB1237" i="9" s="1"/>
  <c r="Z1238" i="9"/>
  <c r="AB1238" i="9" s="1"/>
  <c r="Z1239" i="9"/>
  <c r="AB1239" i="9" s="1"/>
  <c r="Z1240" i="9"/>
  <c r="AB1240" i="9" s="1"/>
  <c r="Z1241" i="9"/>
  <c r="AB1241" i="9" s="1"/>
  <c r="Z1242" i="9"/>
  <c r="AB1242" i="9" s="1"/>
  <c r="Z1243" i="9"/>
  <c r="AB1243" i="9" s="1"/>
  <c r="Z1244" i="9"/>
  <c r="AB1244" i="9" s="1"/>
  <c r="Z1245" i="9"/>
  <c r="AB1245" i="9" s="1"/>
  <c r="Z1246" i="9"/>
  <c r="AB1246" i="9" s="1"/>
  <c r="Z1247" i="9"/>
  <c r="AB1247" i="9" s="1"/>
  <c r="Z1248" i="9"/>
  <c r="AB1248" i="9" s="1"/>
  <c r="Z1249" i="9"/>
  <c r="AB1249" i="9" s="1"/>
  <c r="Z1250" i="9"/>
  <c r="AB1250" i="9" s="1"/>
  <c r="Z1251" i="9"/>
  <c r="AB1251" i="9" s="1"/>
  <c r="Z1252" i="9"/>
  <c r="AB1252" i="9" s="1"/>
  <c r="Z1253" i="9"/>
  <c r="AB1253" i="9" s="1"/>
  <c r="Z1254" i="9"/>
  <c r="AB1254" i="9" s="1"/>
  <c r="Z1255" i="9"/>
  <c r="AB1255" i="9" s="1"/>
  <c r="Z1256" i="9"/>
  <c r="AB1256" i="9" s="1"/>
  <c r="Z1257" i="9"/>
  <c r="AB1257" i="9" s="1"/>
  <c r="Z1258" i="9"/>
  <c r="AB1258" i="9" s="1"/>
  <c r="Z1259" i="9"/>
  <c r="AB1259" i="9" s="1"/>
  <c r="Z1260" i="9"/>
  <c r="AB1260" i="9" s="1"/>
  <c r="Z1261" i="9"/>
  <c r="AB1261" i="9" s="1"/>
  <c r="Z1262" i="9"/>
  <c r="AB1262" i="9" s="1"/>
  <c r="Z1263" i="9"/>
  <c r="AB1263" i="9" s="1"/>
  <c r="Z1264" i="9"/>
  <c r="AB1264" i="9" s="1"/>
  <c r="Z1265" i="9"/>
  <c r="AB1265" i="9" s="1"/>
  <c r="Z1266" i="9"/>
  <c r="AB1266" i="9" s="1"/>
  <c r="Z1267" i="9"/>
  <c r="AB1267" i="9" s="1"/>
  <c r="Z1268" i="9"/>
  <c r="AB1268" i="9" s="1"/>
  <c r="Z1269" i="9"/>
  <c r="AB1269" i="9" s="1"/>
  <c r="Z1270" i="9"/>
  <c r="AB1270" i="9" s="1"/>
  <c r="Z1271" i="9"/>
  <c r="AB1271" i="9" s="1"/>
  <c r="Z1272" i="9"/>
  <c r="AB1272" i="9" s="1"/>
  <c r="Z1273" i="9"/>
  <c r="AB1273" i="9" s="1"/>
  <c r="Z1274" i="9"/>
  <c r="AB1274" i="9" s="1"/>
  <c r="Z1275" i="9"/>
  <c r="AB1275" i="9" s="1"/>
  <c r="Z1276" i="9"/>
  <c r="AB1276" i="9" s="1"/>
  <c r="Z1277" i="9"/>
  <c r="AB1277" i="9" s="1"/>
  <c r="Z1278" i="9"/>
  <c r="AB1278" i="9" s="1"/>
  <c r="Z1279" i="9"/>
  <c r="AB1279" i="9" s="1"/>
  <c r="Z1280" i="9"/>
  <c r="AB1280" i="9" s="1"/>
  <c r="Z1281" i="9"/>
  <c r="AB1281" i="9" s="1"/>
  <c r="Z1282" i="9"/>
  <c r="AB1282" i="9" s="1"/>
  <c r="Z1283" i="9"/>
  <c r="AB1283" i="9" s="1"/>
  <c r="Z1284" i="9"/>
  <c r="AB1284" i="9" s="1"/>
  <c r="Z1285" i="9"/>
  <c r="AB1285" i="9" s="1"/>
  <c r="Z1286" i="9"/>
  <c r="AB1286" i="9" s="1"/>
  <c r="Z1287" i="9"/>
  <c r="AB1287" i="9" s="1"/>
  <c r="Z1288" i="9"/>
  <c r="AB1288" i="9" s="1"/>
  <c r="Z1289" i="9"/>
  <c r="AB1289" i="9" s="1"/>
  <c r="Z1290" i="9"/>
  <c r="AB1290" i="9" s="1"/>
  <c r="Z1291" i="9"/>
  <c r="AB1291" i="9" s="1"/>
  <c r="Z1292" i="9"/>
  <c r="AB1292" i="9" s="1"/>
  <c r="Z1293" i="9"/>
  <c r="AB1293" i="9" s="1"/>
  <c r="Z1294" i="9"/>
  <c r="AB1294" i="9" s="1"/>
  <c r="Z1295" i="9"/>
  <c r="AB1295" i="9" s="1"/>
  <c r="Z1296" i="9"/>
  <c r="AB1296" i="9" s="1"/>
  <c r="Z1297" i="9"/>
  <c r="AB1297" i="9" s="1"/>
  <c r="Z1298" i="9"/>
  <c r="AB1298" i="9" s="1"/>
  <c r="Z1299" i="9"/>
  <c r="AB1299" i="9" s="1"/>
  <c r="Z1300" i="9"/>
  <c r="AB1300" i="9" s="1"/>
  <c r="Z1301" i="9"/>
  <c r="AB1301" i="9" s="1"/>
  <c r="Z1302" i="9"/>
  <c r="AB1302" i="9" s="1"/>
  <c r="Z1303" i="9"/>
  <c r="AB1303" i="9" s="1"/>
  <c r="Z1304" i="9"/>
  <c r="AB1304" i="9" s="1"/>
  <c r="Z1305" i="9"/>
  <c r="AB1305" i="9" s="1"/>
  <c r="Z1306" i="9"/>
  <c r="AB1306" i="9" s="1"/>
  <c r="Z1307" i="9"/>
  <c r="AB1307" i="9" s="1"/>
  <c r="Z1308" i="9"/>
  <c r="AB1308" i="9" s="1"/>
  <c r="Z1309" i="9"/>
  <c r="AB1309" i="9" s="1"/>
  <c r="Z1310" i="9"/>
  <c r="AB1310" i="9" s="1"/>
  <c r="Z1311" i="9"/>
  <c r="AB1311" i="9" s="1"/>
  <c r="Z1312" i="9"/>
  <c r="AB1312" i="9" s="1"/>
  <c r="Z1313" i="9"/>
  <c r="AB1313" i="9" s="1"/>
  <c r="Z1314" i="9"/>
  <c r="AB1314" i="9" s="1"/>
  <c r="Z1315" i="9"/>
  <c r="AB1315" i="9" s="1"/>
  <c r="Z1316" i="9"/>
  <c r="AB1316" i="9" s="1"/>
  <c r="Z1317" i="9"/>
  <c r="AB1317" i="9" s="1"/>
  <c r="Z1318" i="9"/>
  <c r="AB1318" i="9" s="1"/>
  <c r="Z1319" i="9"/>
  <c r="AB1319" i="9" s="1"/>
  <c r="Z1320" i="9"/>
  <c r="AB1320" i="9" s="1"/>
  <c r="Z1321" i="9"/>
  <c r="AB1321" i="9" s="1"/>
  <c r="Z1322" i="9"/>
  <c r="AB1322" i="9" s="1"/>
  <c r="Z1323" i="9"/>
  <c r="AB1323" i="9" s="1"/>
  <c r="Z1324" i="9"/>
  <c r="AB1324" i="9" s="1"/>
  <c r="Z1325" i="9"/>
  <c r="AB1325" i="9" s="1"/>
  <c r="Z1326" i="9"/>
  <c r="AB1326" i="9" s="1"/>
  <c r="Z1327" i="9"/>
  <c r="AB1327" i="9" s="1"/>
  <c r="Z1328" i="9"/>
  <c r="AB1328" i="9" s="1"/>
  <c r="Z1329" i="9"/>
  <c r="AB1329" i="9" s="1"/>
  <c r="Z1330" i="9"/>
  <c r="AB1330" i="9" s="1"/>
  <c r="Z1331" i="9"/>
  <c r="AB1331" i="9" s="1"/>
  <c r="Z1332" i="9"/>
  <c r="AB1332" i="9" s="1"/>
  <c r="Z1333" i="9"/>
  <c r="AB1333" i="9" s="1"/>
  <c r="Z1334" i="9"/>
  <c r="AB1334" i="9" s="1"/>
  <c r="Z1335" i="9"/>
  <c r="AB1335" i="9" s="1"/>
  <c r="Z1336" i="9"/>
  <c r="AB1336" i="9" s="1"/>
  <c r="Z1337" i="9"/>
  <c r="AB1337" i="9" s="1"/>
  <c r="Z1338" i="9"/>
  <c r="AB1338" i="9" s="1"/>
  <c r="Z1339" i="9"/>
  <c r="AB1339" i="9" s="1"/>
  <c r="Z1340" i="9"/>
  <c r="AB1340" i="9" s="1"/>
  <c r="Z1341" i="9"/>
  <c r="AB1341" i="9" s="1"/>
  <c r="Z1342" i="9"/>
  <c r="AB1342" i="9" s="1"/>
  <c r="Z1343" i="9"/>
  <c r="AB1343" i="9" s="1"/>
  <c r="Z1344" i="9"/>
  <c r="AB1344" i="9" s="1"/>
  <c r="Z1345" i="9"/>
  <c r="AB1345" i="9" s="1"/>
  <c r="Z1346" i="9"/>
  <c r="AB1346" i="9" s="1"/>
  <c r="Z1347" i="9"/>
  <c r="AB1347" i="9" s="1"/>
  <c r="Z1348" i="9"/>
  <c r="AB1348" i="9" s="1"/>
  <c r="Z1349" i="9"/>
  <c r="AB1349" i="9" s="1"/>
  <c r="Z1350" i="9"/>
  <c r="AB1350" i="9" s="1"/>
  <c r="Z1351" i="9"/>
  <c r="AB1351" i="9" s="1"/>
  <c r="Z1352" i="9"/>
  <c r="AB1352" i="9" s="1"/>
  <c r="Z1353" i="9"/>
  <c r="AB1353" i="9" s="1"/>
  <c r="Z1354" i="9"/>
  <c r="AB1354" i="9" s="1"/>
  <c r="Z1355" i="9"/>
  <c r="AB1355" i="9" s="1"/>
  <c r="Z1356" i="9"/>
  <c r="AB1356" i="9" s="1"/>
  <c r="Z1357" i="9"/>
  <c r="AB1357" i="9" s="1"/>
  <c r="Z1358" i="9"/>
  <c r="AB1358" i="9" s="1"/>
  <c r="Z1359" i="9"/>
  <c r="AB1359" i="9" s="1"/>
  <c r="Z1360" i="9"/>
  <c r="AB1360" i="9" s="1"/>
  <c r="Z1361" i="9"/>
  <c r="AB1361" i="9" s="1"/>
  <c r="Z1362" i="9"/>
  <c r="AB1362" i="9" s="1"/>
  <c r="Z1363" i="9"/>
  <c r="AB1363" i="9" s="1"/>
  <c r="Z1364" i="9"/>
  <c r="AB1364" i="9" s="1"/>
  <c r="Z1365" i="9"/>
  <c r="AB1365" i="9" s="1"/>
  <c r="Z1366" i="9"/>
  <c r="AB1366" i="9" s="1"/>
  <c r="Z1367" i="9"/>
  <c r="AB1367" i="9" s="1"/>
  <c r="Z1368" i="9"/>
  <c r="AB1368" i="9" s="1"/>
  <c r="Z1369" i="9"/>
  <c r="AB1369" i="9" s="1"/>
  <c r="Z1370" i="9"/>
  <c r="AB1370" i="9" s="1"/>
  <c r="Z1371" i="9"/>
  <c r="AB1371" i="9" s="1"/>
  <c r="Z1372" i="9"/>
  <c r="AB1372" i="9" s="1"/>
  <c r="Z1373" i="9"/>
  <c r="AB1373" i="9" s="1"/>
  <c r="Z1374" i="9"/>
  <c r="AB1374" i="9" s="1"/>
  <c r="Z1375" i="9"/>
  <c r="AB1375" i="9" s="1"/>
  <c r="Z1376" i="9"/>
  <c r="AB1376" i="9" s="1"/>
  <c r="Z1377" i="9"/>
  <c r="AB1377" i="9" s="1"/>
  <c r="Z1378" i="9"/>
  <c r="AB1378" i="9" s="1"/>
  <c r="Z1379" i="9"/>
  <c r="AB1379" i="9" s="1"/>
  <c r="Z1380" i="9"/>
  <c r="AB1380" i="9" s="1"/>
  <c r="Z1381" i="9"/>
  <c r="AB1381" i="9" s="1"/>
  <c r="Z1382" i="9"/>
  <c r="AB1382" i="9" s="1"/>
  <c r="Z1383" i="9"/>
  <c r="AB1383" i="9" s="1"/>
  <c r="Z1384" i="9"/>
  <c r="AB1384" i="9" s="1"/>
  <c r="Z1385" i="9"/>
  <c r="AB1385" i="9" s="1"/>
  <c r="Z1386" i="9"/>
  <c r="AB1386" i="9" s="1"/>
  <c r="Z1387" i="9"/>
  <c r="AB1387" i="9" s="1"/>
  <c r="Z1388" i="9"/>
  <c r="AB1388" i="9" s="1"/>
  <c r="Z1389" i="9"/>
  <c r="AB1389" i="9" s="1"/>
  <c r="Z1390" i="9"/>
  <c r="AB1390" i="9" s="1"/>
  <c r="Z1391" i="9"/>
  <c r="AB1391" i="9" s="1"/>
  <c r="Z1392" i="9"/>
  <c r="AB1392" i="9" s="1"/>
  <c r="Z1393" i="9"/>
  <c r="AB1393" i="9" s="1"/>
  <c r="Z1394" i="9"/>
  <c r="AB1394" i="9" s="1"/>
  <c r="Z1395" i="9"/>
  <c r="AB1395" i="9" s="1"/>
  <c r="Z1396" i="9"/>
  <c r="AB1396" i="9" s="1"/>
  <c r="Z1397" i="9"/>
  <c r="AB1397" i="9" s="1"/>
  <c r="Z1398" i="9"/>
  <c r="AB1398" i="9" s="1"/>
  <c r="Z1399" i="9"/>
  <c r="AB1399" i="9" s="1"/>
  <c r="Z1400" i="9"/>
  <c r="AB1400" i="9" s="1"/>
  <c r="Z1401" i="9"/>
  <c r="AB1401" i="9" s="1"/>
  <c r="Z1402" i="9"/>
  <c r="AB1402" i="9" s="1"/>
  <c r="Z1403" i="9"/>
  <c r="AB1403" i="9" s="1"/>
  <c r="Z1404" i="9"/>
  <c r="AB1404" i="9" s="1"/>
  <c r="Z1405" i="9"/>
  <c r="AB1405" i="9" s="1"/>
  <c r="Z1406" i="9"/>
  <c r="AB1406" i="9" s="1"/>
  <c r="Z1407" i="9"/>
  <c r="AB1407" i="9" s="1"/>
  <c r="Z1408" i="9"/>
  <c r="AB1408" i="9" s="1"/>
  <c r="Z1409" i="9"/>
  <c r="AB1409" i="9" s="1"/>
  <c r="Z1410" i="9"/>
  <c r="AB1410" i="9" s="1"/>
  <c r="Z1411" i="9"/>
  <c r="AB1411" i="9" s="1"/>
  <c r="Z1412" i="9"/>
  <c r="AB1412" i="9" s="1"/>
  <c r="Z1413" i="9"/>
  <c r="AB1413" i="9" s="1"/>
  <c r="Z1414" i="9"/>
  <c r="AB1414" i="9" s="1"/>
  <c r="Z1415" i="9"/>
  <c r="AB1415" i="9" s="1"/>
  <c r="Z1416" i="9"/>
  <c r="AB1416" i="9" s="1"/>
  <c r="Z1417" i="9"/>
  <c r="AB1417" i="9" s="1"/>
  <c r="Z1418" i="9"/>
  <c r="AB1418" i="9" s="1"/>
  <c r="Z1419" i="9"/>
  <c r="AB1419" i="9" s="1"/>
  <c r="Z1420" i="9"/>
  <c r="AB1420" i="9" s="1"/>
  <c r="Z1421" i="9"/>
  <c r="AB1421" i="9" s="1"/>
  <c r="Z1422" i="9"/>
  <c r="AB1422" i="9" s="1"/>
  <c r="Z1423" i="9"/>
  <c r="AB1423" i="9" s="1"/>
  <c r="Z1424" i="9"/>
  <c r="AB1424" i="9" s="1"/>
  <c r="Z1425" i="9"/>
  <c r="AB1425" i="9" s="1"/>
  <c r="Z1426" i="9"/>
  <c r="AB1426" i="9" s="1"/>
  <c r="Z1427" i="9"/>
  <c r="AB1427" i="9" s="1"/>
  <c r="Z1428" i="9"/>
  <c r="AB1428" i="9" s="1"/>
  <c r="Z1429" i="9"/>
  <c r="AB1429" i="9" s="1"/>
  <c r="Z1430" i="9"/>
  <c r="AB1430" i="9" s="1"/>
  <c r="Z1431" i="9"/>
  <c r="AB1431" i="9" s="1"/>
  <c r="Z1432" i="9"/>
  <c r="AB1432" i="9" s="1"/>
  <c r="Z1433" i="9"/>
  <c r="AB1433" i="9" s="1"/>
  <c r="Z1434" i="9"/>
  <c r="AB1434" i="9" s="1"/>
  <c r="Z1435" i="9"/>
  <c r="AB1435" i="9" s="1"/>
  <c r="Z1436" i="9"/>
  <c r="AB1436" i="9" s="1"/>
  <c r="Z1437" i="9"/>
  <c r="AB1437" i="9" s="1"/>
  <c r="Z1438" i="9"/>
  <c r="AB1438" i="9" s="1"/>
  <c r="Z1439" i="9"/>
  <c r="AB1439" i="9" s="1"/>
  <c r="Z1440" i="9"/>
  <c r="AB1440" i="9" s="1"/>
  <c r="Z1441" i="9"/>
  <c r="AB1441" i="9" s="1"/>
  <c r="Z1442" i="9"/>
  <c r="AB1442" i="9" s="1"/>
  <c r="Z1443" i="9"/>
  <c r="AB1443" i="9" s="1"/>
  <c r="Z1444" i="9"/>
  <c r="AB1444" i="9" s="1"/>
  <c r="Z1445" i="9"/>
  <c r="AB1445" i="9" s="1"/>
  <c r="Z1446" i="9"/>
  <c r="AB1446" i="9" s="1"/>
  <c r="Z1447" i="9"/>
  <c r="AB1447" i="9" s="1"/>
  <c r="Z1448" i="9"/>
  <c r="AB1448" i="9" s="1"/>
  <c r="Z1449" i="9"/>
  <c r="AB1449" i="9" s="1"/>
  <c r="Z1450" i="9"/>
  <c r="AB1450" i="9" s="1"/>
  <c r="Z1451" i="9"/>
  <c r="AB1451" i="9" s="1"/>
  <c r="Z1452" i="9"/>
  <c r="AB1452" i="9" s="1"/>
  <c r="Z1453" i="9"/>
  <c r="AB1453" i="9" s="1"/>
  <c r="Z1454" i="9"/>
  <c r="AB1454" i="9" s="1"/>
  <c r="Z1455" i="9"/>
  <c r="AB1455" i="9" s="1"/>
  <c r="Z1456" i="9"/>
  <c r="AB1456" i="9" s="1"/>
  <c r="Z1457" i="9"/>
  <c r="AB1457" i="9" s="1"/>
  <c r="Z1458" i="9"/>
  <c r="AB1458" i="9" s="1"/>
  <c r="Z1459" i="9"/>
  <c r="AB1459" i="9" s="1"/>
  <c r="Z1460" i="9"/>
  <c r="AB1460" i="9" s="1"/>
  <c r="Z1461" i="9"/>
  <c r="AB1461" i="9" s="1"/>
  <c r="V2" i="9"/>
  <c r="W2" i="9" s="1"/>
  <c r="V3" i="9"/>
  <c r="W3" i="9" s="1"/>
  <c r="V4" i="9"/>
  <c r="W4" i="9" s="1"/>
  <c r="V5" i="9"/>
  <c r="W5" i="9" s="1"/>
  <c r="V6" i="9"/>
  <c r="W6" i="9" s="1"/>
  <c r="V7" i="9"/>
  <c r="W7" i="9" s="1"/>
  <c r="V8" i="9"/>
  <c r="W8" i="9" s="1"/>
  <c r="V9" i="9"/>
  <c r="W9" i="9" s="1"/>
  <c r="V10" i="9"/>
  <c r="W10" i="9" s="1"/>
  <c r="V11" i="9"/>
  <c r="W11" i="9" s="1"/>
  <c r="V12" i="9"/>
  <c r="W12" i="9" s="1"/>
  <c r="V13" i="9"/>
  <c r="W13" i="9" s="1"/>
  <c r="V14" i="9"/>
  <c r="W14" i="9" s="1"/>
  <c r="V15" i="9"/>
  <c r="W15" i="9" s="1"/>
  <c r="V16" i="9"/>
  <c r="W16" i="9" s="1"/>
  <c r="V17" i="9"/>
  <c r="W17" i="9" s="1"/>
  <c r="V18" i="9"/>
  <c r="W18" i="9" s="1"/>
  <c r="V19" i="9"/>
  <c r="W19" i="9" s="1"/>
  <c r="V20" i="9"/>
  <c r="W20" i="9" s="1"/>
  <c r="V21" i="9"/>
  <c r="W21" i="9" s="1"/>
  <c r="V22" i="9"/>
  <c r="W22" i="9" s="1"/>
  <c r="V23" i="9"/>
  <c r="W23" i="9" s="1"/>
  <c r="V24" i="9"/>
  <c r="W24" i="9" s="1"/>
  <c r="V25" i="9"/>
  <c r="W25" i="9" s="1"/>
  <c r="V26" i="9"/>
  <c r="W26" i="9" s="1"/>
  <c r="V27" i="9"/>
  <c r="W27" i="9" s="1"/>
  <c r="V28" i="9"/>
  <c r="W28" i="9" s="1"/>
  <c r="V29" i="9"/>
  <c r="W29" i="9" s="1"/>
  <c r="V30" i="9"/>
  <c r="W30" i="9" s="1"/>
  <c r="V31" i="9"/>
  <c r="W31" i="9" s="1"/>
  <c r="V32" i="9"/>
  <c r="W32" i="9" s="1"/>
  <c r="V33" i="9"/>
  <c r="W33" i="9" s="1"/>
  <c r="V34" i="9"/>
  <c r="W34" i="9" s="1"/>
  <c r="V35" i="9"/>
  <c r="W35" i="9" s="1"/>
  <c r="V36" i="9"/>
  <c r="W36" i="9" s="1"/>
  <c r="V37" i="9"/>
  <c r="W37" i="9" s="1"/>
  <c r="V38" i="9"/>
  <c r="W38" i="9" s="1"/>
  <c r="V39" i="9"/>
  <c r="W39" i="9" s="1"/>
  <c r="V40" i="9"/>
  <c r="W40" i="9" s="1"/>
  <c r="V41" i="9"/>
  <c r="W41" i="9" s="1"/>
  <c r="V42" i="9"/>
  <c r="W42" i="9" s="1"/>
  <c r="V43" i="9"/>
  <c r="W43" i="9" s="1"/>
  <c r="V44" i="9"/>
  <c r="W44" i="9" s="1"/>
  <c r="V45" i="9"/>
  <c r="W45" i="9" s="1"/>
  <c r="V46" i="9"/>
  <c r="W46" i="9" s="1"/>
  <c r="V47" i="9"/>
  <c r="W47" i="9" s="1"/>
  <c r="V48" i="9"/>
  <c r="W48" i="9" s="1"/>
  <c r="V49" i="9"/>
  <c r="W49" i="9" s="1"/>
  <c r="V50" i="9"/>
  <c r="W50" i="9" s="1"/>
  <c r="V51" i="9"/>
  <c r="W51" i="9" s="1"/>
  <c r="V52" i="9"/>
  <c r="W52" i="9" s="1"/>
  <c r="V53" i="9"/>
  <c r="W53" i="9" s="1"/>
  <c r="V54" i="9"/>
  <c r="W54" i="9" s="1"/>
  <c r="V55" i="9"/>
  <c r="W55" i="9" s="1"/>
  <c r="V56" i="9"/>
  <c r="W56" i="9" s="1"/>
  <c r="V57" i="9"/>
  <c r="W57" i="9" s="1"/>
  <c r="V58" i="9"/>
  <c r="W58" i="9" s="1"/>
  <c r="V59" i="9"/>
  <c r="W59" i="9" s="1"/>
  <c r="V60" i="9"/>
  <c r="W60" i="9" s="1"/>
  <c r="V61" i="9"/>
  <c r="W61" i="9" s="1"/>
  <c r="V62" i="9"/>
  <c r="W62" i="9" s="1"/>
  <c r="V63" i="9"/>
  <c r="W63" i="9" s="1"/>
  <c r="V64" i="9"/>
  <c r="W64" i="9" s="1"/>
  <c r="V65" i="9"/>
  <c r="W65" i="9" s="1"/>
  <c r="V66" i="9"/>
  <c r="W66" i="9" s="1"/>
  <c r="V67" i="9"/>
  <c r="W67" i="9" s="1"/>
  <c r="V68" i="9"/>
  <c r="W68" i="9" s="1"/>
  <c r="V69" i="9"/>
  <c r="W69" i="9" s="1"/>
  <c r="V70" i="9"/>
  <c r="W70" i="9" s="1"/>
  <c r="V71" i="9"/>
  <c r="W71" i="9" s="1"/>
  <c r="V72" i="9"/>
  <c r="W72" i="9" s="1"/>
  <c r="V73" i="9"/>
  <c r="W73" i="9" s="1"/>
  <c r="V74" i="9"/>
  <c r="W74" i="9" s="1"/>
  <c r="V75" i="9"/>
  <c r="W75" i="9" s="1"/>
  <c r="V76" i="9"/>
  <c r="W76" i="9" s="1"/>
  <c r="V77" i="9"/>
  <c r="W77" i="9" s="1"/>
  <c r="V78" i="9"/>
  <c r="W78" i="9" s="1"/>
  <c r="V79" i="9"/>
  <c r="W79" i="9" s="1"/>
  <c r="V80" i="9"/>
  <c r="W80" i="9" s="1"/>
  <c r="V81" i="9"/>
  <c r="W81" i="9" s="1"/>
  <c r="V82" i="9"/>
  <c r="W82" i="9" s="1"/>
  <c r="V83" i="9"/>
  <c r="W83" i="9" s="1"/>
  <c r="V84" i="9"/>
  <c r="W84" i="9" s="1"/>
  <c r="V85" i="9"/>
  <c r="W85" i="9" s="1"/>
  <c r="V86" i="9"/>
  <c r="W86" i="9" s="1"/>
  <c r="V87" i="9"/>
  <c r="W87" i="9" s="1"/>
  <c r="V88" i="9"/>
  <c r="W88" i="9" s="1"/>
  <c r="V89" i="9"/>
  <c r="W89" i="9" s="1"/>
  <c r="V90" i="9"/>
  <c r="W90" i="9" s="1"/>
  <c r="V91" i="9"/>
  <c r="W91" i="9" s="1"/>
  <c r="V92" i="9"/>
  <c r="W92" i="9" s="1"/>
  <c r="V93" i="9"/>
  <c r="W93" i="9" s="1"/>
  <c r="V94" i="9"/>
  <c r="W94" i="9" s="1"/>
  <c r="V95" i="9"/>
  <c r="W95" i="9" s="1"/>
  <c r="V96" i="9"/>
  <c r="W96" i="9" s="1"/>
  <c r="V97" i="9"/>
  <c r="W97" i="9" s="1"/>
  <c r="V98" i="9"/>
  <c r="W98" i="9" s="1"/>
  <c r="V99" i="9"/>
  <c r="W99" i="9" s="1"/>
  <c r="V100" i="9"/>
  <c r="W100" i="9" s="1"/>
  <c r="V101" i="9"/>
  <c r="W101" i="9" s="1"/>
  <c r="V102" i="9"/>
  <c r="W102" i="9" s="1"/>
  <c r="V103" i="9"/>
  <c r="W103" i="9" s="1"/>
  <c r="V104" i="9"/>
  <c r="W104" i="9" s="1"/>
  <c r="V105" i="9"/>
  <c r="W105" i="9" s="1"/>
  <c r="V106" i="9"/>
  <c r="W106" i="9" s="1"/>
  <c r="V107" i="9"/>
  <c r="W107" i="9" s="1"/>
  <c r="V108" i="9"/>
  <c r="W108" i="9" s="1"/>
  <c r="V109" i="9"/>
  <c r="W109" i="9" s="1"/>
  <c r="V110" i="9"/>
  <c r="W110" i="9" s="1"/>
  <c r="V111" i="9"/>
  <c r="W111" i="9" s="1"/>
  <c r="V112" i="9"/>
  <c r="W112" i="9" s="1"/>
  <c r="V113" i="9"/>
  <c r="W113" i="9" s="1"/>
  <c r="V114" i="9"/>
  <c r="W114" i="9" s="1"/>
  <c r="V115" i="9"/>
  <c r="W115" i="9" s="1"/>
  <c r="V116" i="9"/>
  <c r="W116" i="9" s="1"/>
  <c r="V117" i="9"/>
  <c r="W117" i="9" s="1"/>
  <c r="V118" i="9"/>
  <c r="W118" i="9" s="1"/>
  <c r="V119" i="9"/>
  <c r="W119" i="9" s="1"/>
  <c r="V120" i="9"/>
  <c r="W120" i="9" s="1"/>
  <c r="V121" i="9"/>
  <c r="W121" i="9" s="1"/>
  <c r="V122" i="9"/>
  <c r="W122" i="9" s="1"/>
  <c r="V123" i="9"/>
  <c r="W123" i="9" s="1"/>
  <c r="V124" i="9"/>
  <c r="W124" i="9" s="1"/>
  <c r="V125" i="9"/>
  <c r="W125" i="9" s="1"/>
  <c r="V126" i="9"/>
  <c r="W126" i="9" s="1"/>
  <c r="V127" i="9"/>
  <c r="W127" i="9" s="1"/>
  <c r="V128" i="9"/>
  <c r="W128" i="9" s="1"/>
  <c r="V129" i="9"/>
  <c r="W129" i="9" s="1"/>
  <c r="V130" i="9"/>
  <c r="W130" i="9" s="1"/>
  <c r="V131" i="9"/>
  <c r="W131" i="9" s="1"/>
  <c r="V132" i="9"/>
  <c r="W132" i="9" s="1"/>
  <c r="V133" i="9"/>
  <c r="W133" i="9" s="1"/>
  <c r="V134" i="9"/>
  <c r="W134" i="9" s="1"/>
  <c r="V135" i="9"/>
  <c r="W135" i="9" s="1"/>
  <c r="V136" i="9"/>
  <c r="W136" i="9" s="1"/>
  <c r="V137" i="9"/>
  <c r="W137" i="9" s="1"/>
  <c r="V138" i="9"/>
  <c r="W138" i="9" s="1"/>
  <c r="V139" i="9"/>
  <c r="W139" i="9" s="1"/>
  <c r="V140" i="9"/>
  <c r="W140" i="9" s="1"/>
  <c r="V141" i="9"/>
  <c r="W141" i="9" s="1"/>
  <c r="V142" i="9"/>
  <c r="W142" i="9" s="1"/>
  <c r="V143" i="9"/>
  <c r="W143" i="9" s="1"/>
  <c r="V144" i="9"/>
  <c r="W144" i="9" s="1"/>
  <c r="V145" i="9"/>
  <c r="W145" i="9" s="1"/>
  <c r="V146" i="9"/>
  <c r="W146" i="9" s="1"/>
  <c r="V147" i="9"/>
  <c r="W147" i="9" s="1"/>
  <c r="V148" i="9"/>
  <c r="W148" i="9" s="1"/>
  <c r="V149" i="9"/>
  <c r="W149" i="9" s="1"/>
  <c r="V150" i="9"/>
  <c r="W150" i="9" s="1"/>
  <c r="V151" i="9"/>
  <c r="W151" i="9" s="1"/>
  <c r="V152" i="9"/>
  <c r="W152" i="9" s="1"/>
  <c r="V153" i="9"/>
  <c r="W153" i="9" s="1"/>
  <c r="V154" i="9"/>
  <c r="W154" i="9" s="1"/>
  <c r="V155" i="9"/>
  <c r="W155" i="9" s="1"/>
  <c r="V156" i="9"/>
  <c r="W156" i="9" s="1"/>
  <c r="V157" i="9"/>
  <c r="W157" i="9" s="1"/>
  <c r="V158" i="9"/>
  <c r="W158" i="9" s="1"/>
  <c r="V159" i="9"/>
  <c r="W159" i="9" s="1"/>
  <c r="V160" i="9"/>
  <c r="W160" i="9" s="1"/>
  <c r="V161" i="9"/>
  <c r="W161" i="9" s="1"/>
  <c r="V162" i="9"/>
  <c r="W162" i="9" s="1"/>
  <c r="V163" i="9"/>
  <c r="W163" i="9" s="1"/>
  <c r="V164" i="9"/>
  <c r="W164" i="9" s="1"/>
  <c r="V165" i="9"/>
  <c r="W165" i="9" s="1"/>
  <c r="V166" i="9"/>
  <c r="W166" i="9" s="1"/>
  <c r="V167" i="9"/>
  <c r="W167" i="9" s="1"/>
  <c r="V168" i="9"/>
  <c r="W168" i="9" s="1"/>
  <c r="V169" i="9"/>
  <c r="W169" i="9" s="1"/>
  <c r="V170" i="9"/>
  <c r="W170" i="9" s="1"/>
  <c r="V171" i="9"/>
  <c r="W171" i="9" s="1"/>
  <c r="V172" i="9"/>
  <c r="W172" i="9" s="1"/>
  <c r="V173" i="9"/>
  <c r="W173" i="9" s="1"/>
  <c r="V174" i="9"/>
  <c r="W174" i="9" s="1"/>
  <c r="V175" i="9"/>
  <c r="W175" i="9" s="1"/>
  <c r="V176" i="9"/>
  <c r="W176" i="9" s="1"/>
  <c r="V177" i="9"/>
  <c r="W177" i="9" s="1"/>
  <c r="V178" i="9"/>
  <c r="W178" i="9" s="1"/>
  <c r="V179" i="9"/>
  <c r="W179" i="9" s="1"/>
  <c r="V180" i="9"/>
  <c r="W180" i="9" s="1"/>
  <c r="V181" i="9"/>
  <c r="W181" i="9" s="1"/>
  <c r="V182" i="9"/>
  <c r="W182" i="9" s="1"/>
  <c r="V183" i="9"/>
  <c r="W183" i="9" s="1"/>
  <c r="V184" i="9"/>
  <c r="W184" i="9" s="1"/>
  <c r="V185" i="9"/>
  <c r="W185" i="9" s="1"/>
  <c r="V186" i="9"/>
  <c r="W186" i="9" s="1"/>
  <c r="V187" i="9"/>
  <c r="W187" i="9" s="1"/>
  <c r="V188" i="9"/>
  <c r="W188" i="9" s="1"/>
  <c r="V189" i="9"/>
  <c r="W189" i="9" s="1"/>
  <c r="V190" i="9"/>
  <c r="W190" i="9" s="1"/>
  <c r="V191" i="9"/>
  <c r="W191" i="9" s="1"/>
  <c r="V192" i="9"/>
  <c r="W192" i="9" s="1"/>
  <c r="V193" i="9"/>
  <c r="W193" i="9" s="1"/>
  <c r="V194" i="9"/>
  <c r="W194" i="9" s="1"/>
  <c r="V195" i="9"/>
  <c r="W195" i="9" s="1"/>
  <c r="V196" i="9"/>
  <c r="W196" i="9" s="1"/>
  <c r="V197" i="9"/>
  <c r="W197" i="9" s="1"/>
  <c r="V198" i="9"/>
  <c r="W198" i="9" s="1"/>
  <c r="V199" i="9"/>
  <c r="W199" i="9" s="1"/>
  <c r="V200" i="9"/>
  <c r="W200" i="9" s="1"/>
  <c r="V201" i="9"/>
  <c r="W201" i="9" s="1"/>
  <c r="V202" i="9"/>
  <c r="W202" i="9" s="1"/>
  <c r="V203" i="9"/>
  <c r="W203" i="9" s="1"/>
  <c r="V204" i="9"/>
  <c r="W204" i="9" s="1"/>
  <c r="V205" i="9"/>
  <c r="W205" i="9" s="1"/>
  <c r="V206" i="9"/>
  <c r="W206" i="9" s="1"/>
  <c r="V207" i="9"/>
  <c r="W207" i="9" s="1"/>
  <c r="V208" i="9"/>
  <c r="W208" i="9" s="1"/>
  <c r="V209" i="9"/>
  <c r="W209" i="9" s="1"/>
  <c r="V210" i="9"/>
  <c r="W210" i="9" s="1"/>
  <c r="V211" i="9"/>
  <c r="W211" i="9" s="1"/>
  <c r="V212" i="9"/>
  <c r="W212" i="9" s="1"/>
  <c r="V213" i="9"/>
  <c r="W213" i="9" s="1"/>
  <c r="V214" i="9"/>
  <c r="W214" i="9" s="1"/>
  <c r="V215" i="9"/>
  <c r="W215" i="9" s="1"/>
  <c r="V216" i="9"/>
  <c r="W216" i="9" s="1"/>
  <c r="V217" i="9"/>
  <c r="W217" i="9" s="1"/>
  <c r="V218" i="9"/>
  <c r="W218" i="9" s="1"/>
  <c r="V219" i="9"/>
  <c r="W219" i="9" s="1"/>
  <c r="V220" i="9"/>
  <c r="W220" i="9" s="1"/>
  <c r="V221" i="9"/>
  <c r="W221" i="9" s="1"/>
  <c r="V222" i="9"/>
  <c r="W222" i="9" s="1"/>
  <c r="V223" i="9"/>
  <c r="W223" i="9" s="1"/>
  <c r="V224" i="9"/>
  <c r="W224" i="9" s="1"/>
  <c r="V225" i="9"/>
  <c r="W225" i="9" s="1"/>
  <c r="V226" i="9"/>
  <c r="W226" i="9" s="1"/>
  <c r="V227" i="9"/>
  <c r="W227" i="9" s="1"/>
  <c r="V228" i="9"/>
  <c r="W228" i="9" s="1"/>
  <c r="V229" i="9"/>
  <c r="W229" i="9" s="1"/>
  <c r="V230" i="9"/>
  <c r="W230" i="9" s="1"/>
  <c r="V231" i="9"/>
  <c r="W231" i="9" s="1"/>
  <c r="V232" i="9"/>
  <c r="W232" i="9" s="1"/>
  <c r="V233" i="9"/>
  <c r="W233" i="9" s="1"/>
  <c r="V234" i="9"/>
  <c r="W234" i="9" s="1"/>
  <c r="V235" i="9"/>
  <c r="W235" i="9" s="1"/>
  <c r="V236" i="9"/>
  <c r="W236" i="9" s="1"/>
  <c r="V237" i="9"/>
  <c r="W237" i="9" s="1"/>
  <c r="V238" i="9"/>
  <c r="W238" i="9" s="1"/>
  <c r="V239" i="9"/>
  <c r="W239" i="9" s="1"/>
  <c r="V240" i="9"/>
  <c r="W240" i="9" s="1"/>
  <c r="V241" i="9"/>
  <c r="W241" i="9" s="1"/>
  <c r="V242" i="9"/>
  <c r="W242" i="9" s="1"/>
  <c r="V243" i="9"/>
  <c r="W243" i="9" s="1"/>
  <c r="V244" i="9"/>
  <c r="W244" i="9" s="1"/>
  <c r="V245" i="9"/>
  <c r="W245" i="9" s="1"/>
  <c r="V246" i="9"/>
  <c r="W246" i="9" s="1"/>
  <c r="V247" i="9"/>
  <c r="W247" i="9" s="1"/>
  <c r="V248" i="9"/>
  <c r="W248" i="9" s="1"/>
  <c r="V249" i="9"/>
  <c r="W249" i="9" s="1"/>
  <c r="V250" i="9"/>
  <c r="W250" i="9" s="1"/>
  <c r="V251" i="9"/>
  <c r="W251" i="9" s="1"/>
  <c r="V252" i="9"/>
  <c r="W252" i="9" s="1"/>
  <c r="V253" i="9"/>
  <c r="W253" i="9" s="1"/>
  <c r="V254" i="9"/>
  <c r="W254" i="9" s="1"/>
  <c r="V255" i="9"/>
  <c r="W255" i="9" s="1"/>
  <c r="V256" i="9"/>
  <c r="W256" i="9" s="1"/>
  <c r="V257" i="9"/>
  <c r="W257" i="9" s="1"/>
  <c r="V258" i="9"/>
  <c r="W258" i="9" s="1"/>
  <c r="V259" i="9"/>
  <c r="W259" i="9" s="1"/>
  <c r="V260" i="9"/>
  <c r="W260" i="9" s="1"/>
  <c r="V261" i="9"/>
  <c r="W261" i="9" s="1"/>
  <c r="V262" i="9"/>
  <c r="W262" i="9" s="1"/>
  <c r="V263" i="9"/>
  <c r="W263" i="9" s="1"/>
  <c r="V264" i="9"/>
  <c r="W264" i="9" s="1"/>
  <c r="V265" i="9"/>
  <c r="W265" i="9" s="1"/>
  <c r="V266" i="9"/>
  <c r="W266" i="9" s="1"/>
  <c r="V267" i="9"/>
  <c r="W267" i="9" s="1"/>
  <c r="V268" i="9"/>
  <c r="W268" i="9" s="1"/>
  <c r="V269" i="9"/>
  <c r="W269" i="9" s="1"/>
  <c r="V270" i="9"/>
  <c r="W270" i="9" s="1"/>
  <c r="V271" i="9"/>
  <c r="W271" i="9" s="1"/>
  <c r="V272" i="9"/>
  <c r="W272" i="9" s="1"/>
  <c r="V273" i="9"/>
  <c r="W273" i="9" s="1"/>
  <c r="V274" i="9"/>
  <c r="W274" i="9" s="1"/>
  <c r="V275" i="9"/>
  <c r="W275" i="9" s="1"/>
  <c r="V276" i="9"/>
  <c r="W276" i="9" s="1"/>
  <c r="V277" i="9"/>
  <c r="W277" i="9" s="1"/>
  <c r="V278" i="9"/>
  <c r="W278" i="9" s="1"/>
  <c r="V279" i="9"/>
  <c r="W279" i="9" s="1"/>
  <c r="V280" i="9"/>
  <c r="W280" i="9" s="1"/>
  <c r="V281" i="9"/>
  <c r="W281" i="9" s="1"/>
  <c r="V282" i="9"/>
  <c r="W282" i="9" s="1"/>
  <c r="V283" i="9"/>
  <c r="W283" i="9" s="1"/>
  <c r="V284" i="9"/>
  <c r="W284" i="9" s="1"/>
  <c r="V285" i="9"/>
  <c r="W285" i="9" s="1"/>
  <c r="V286" i="9"/>
  <c r="W286" i="9" s="1"/>
  <c r="V287" i="9"/>
  <c r="W287" i="9" s="1"/>
  <c r="V288" i="9"/>
  <c r="W288" i="9" s="1"/>
  <c r="V289" i="9"/>
  <c r="W289" i="9" s="1"/>
  <c r="V290" i="9"/>
  <c r="W290" i="9" s="1"/>
  <c r="V291" i="9"/>
  <c r="W291" i="9" s="1"/>
  <c r="V292" i="9"/>
  <c r="W292" i="9" s="1"/>
  <c r="V293" i="9"/>
  <c r="W293" i="9" s="1"/>
  <c r="V294" i="9"/>
  <c r="W294" i="9" s="1"/>
  <c r="V295" i="9"/>
  <c r="W295" i="9" s="1"/>
  <c r="V296" i="9"/>
  <c r="W296" i="9" s="1"/>
  <c r="V297" i="9"/>
  <c r="W297" i="9" s="1"/>
  <c r="V298" i="9"/>
  <c r="W298" i="9" s="1"/>
  <c r="V299" i="9"/>
  <c r="W299" i="9" s="1"/>
  <c r="V300" i="9"/>
  <c r="W300" i="9" s="1"/>
  <c r="V301" i="9"/>
  <c r="W301" i="9" s="1"/>
  <c r="V302" i="9"/>
  <c r="W302" i="9" s="1"/>
  <c r="V303" i="9"/>
  <c r="W303" i="9" s="1"/>
  <c r="V304" i="9"/>
  <c r="W304" i="9" s="1"/>
  <c r="V305" i="9"/>
  <c r="W305" i="9" s="1"/>
  <c r="V306" i="9"/>
  <c r="W306" i="9" s="1"/>
  <c r="V307" i="9"/>
  <c r="W307" i="9" s="1"/>
  <c r="V308" i="9"/>
  <c r="W308" i="9" s="1"/>
  <c r="V309" i="9"/>
  <c r="W309" i="9" s="1"/>
  <c r="V310" i="9"/>
  <c r="W310" i="9" s="1"/>
  <c r="V311" i="9"/>
  <c r="W311" i="9" s="1"/>
  <c r="V312" i="9"/>
  <c r="W312" i="9" s="1"/>
  <c r="V313" i="9"/>
  <c r="W313" i="9" s="1"/>
  <c r="V314" i="9"/>
  <c r="W314" i="9" s="1"/>
  <c r="V315" i="9"/>
  <c r="W315" i="9" s="1"/>
  <c r="V316" i="9"/>
  <c r="W316" i="9" s="1"/>
  <c r="V317" i="9"/>
  <c r="W317" i="9" s="1"/>
  <c r="V318" i="9"/>
  <c r="W318" i="9" s="1"/>
  <c r="V319" i="9"/>
  <c r="W319" i="9" s="1"/>
  <c r="V320" i="9"/>
  <c r="W320" i="9" s="1"/>
  <c r="V321" i="9"/>
  <c r="W321" i="9" s="1"/>
  <c r="V322" i="9"/>
  <c r="W322" i="9" s="1"/>
  <c r="V323" i="9"/>
  <c r="W323" i="9" s="1"/>
  <c r="V324" i="9"/>
  <c r="W324" i="9" s="1"/>
  <c r="V325" i="9"/>
  <c r="W325" i="9" s="1"/>
  <c r="V326" i="9"/>
  <c r="W326" i="9" s="1"/>
  <c r="V327" i="9"/>
  <c r="W327" i="9" s="1"/>
  <c r="V328" i="9"/>
  <c r="W328" i="9" s="1"/>
  <c r="V329" i="9"/>
  <c r="W329" i="9" s="1"/>
  <c r="V330" i="9"/>
  <c r="W330" i="9" s="1"/>
  <c r="V331" i="9"/>
  <c r="W331" i="9" s="1"/>
  <c r="V332" i="9"/>
  <c r="W332" i="9" s="1"/>
  <c r="V333" i="9"/>
  <c r="W333" i="9" s="1"/>
  <c r="V334" i="9"/>
  <c r="W334" i="9" s="1"/>
  <c r="V335" i="9"/>
  <c r="W335" i="9" s="1"/>
  <c r="V336" i="9"/>
  <c r="W336" i="9" s="1"/>
  <c r="V337" i="9"/>
  <c r="W337" i="9" s="1"/>
  <c r="V338" i="9"/>
  <c r="W338" i="9" s="1"/>
  <c r="V339" i="9"/>
  <c r="W339" i="9" s="1"/>
  <c r="V340" i="9"/>
  <c r="W340" i="9" s="1"/>
  <c r="V341" i="9"/>
  <c r="W341" i="9" s="1"/>
  <c r="V342" i="9"/>
  <c r="W342" i="9" s="1"/>
  <c r="V343" i="9"/>
  <c r="W343" i="9" s="1"/>
  <c r="V344" i="9"/>
  <c r="W344" i="9" s="1"/>
  <c r="V345" i="9"/>
  <c r="W345" i="9" s="1"/>
  <c r="V346" i="9"/>
  <c r="W346" i="9" s="1"/>
  <c r="V347" i="9"/>
  <c r="W347" i="9" s="1"/>
  <c r="V348" i="9"/>
  <c r="W348" i="9" s="1"/>
  <c r="V349" i="9"/>
  <c r="W349" i="9" s="1"/>
  <c r="V350" i="9"/>
  <c r="W350" i="9" s="1"/>
  <c r="V351" i="9"/>
  <c r="W351" i="9" s="1"/>
  <c r="V352" i="9"/>
  <c r="W352" i="9" s="1"/>
  <c r="V353" i="9"/>
  <c r="W353" i="9" s="1"/>
  <c r="V354" i="9"/>
  <c r="W354" i="9" s="1"/>
  <c r="V355" i="9"/>
  <c r="W355" i="9" s="1"/>
  <c r="V356" i="9"/>
  <c r="W356" i="9" s="1"/>
  <c r="V357" i="9"/>
  <c r="W357" i="9" s="1"/>
  <c r="V358" i="9"/>
  <c r="W358" i="9" s="1"/>
  <c r="V359" i="9"/>
  <c r="W359" i="9" s="1"/>
  <c r="V360" i="9"/>
  <c r="W360" i="9" s="1"/>
  <c r="V361" i="9"/>
  <c r="W361" i="9" s="1"/>
  <c r="V362" i="9"/>
  <c r="W362" i="9" s="1"/>
  <c r="V363" i="9"/>
  <c r="W363" i="9" s="1"/>
  <c r="V364" i="9"/>
  <c r="W364" i="9" s="1"/>
  <c r="V365" i="9"/>
  <c r="W365" i="9" s="1"/>
  <c r="V366" i="9"/>
  <c r="W366" i="9" s="1"/>
  <c r="V367" i="9"/>
  <c r="W367" i="9" s="1"/>
  <c r="V368" i="9"/>
  <c r="W368" i="9" s="1"/>
  <c r="V369" i="9"/>
  <c r="W369" i="9" s="1"/>
  <c r="V370" i="9"/>
  <c r="W370" i="9" s="1"/>
  <c r="V371" i="9"/>
  <c r="W371" i="9" s="1"/>
  <c r="V372" i="9"/>
  <c r="W372" i="9" s="1"/>
  <c r="V373" i="9"/>
  <c r="W373" i="9" s="1"/>
  <c r="V374" i="9"/>
  <c r="W374" i="9" s="1"/>
  <c r="V375" i="9"/>
  <c r="W375" i="9" s="1"/>
  <c r="V376" i="9"/>
  <c r="W376" i="9" s="1"/>
  <c r="V377" i="9"/>
  <c r="W377" i="9" s="1"/>
  <c r="V378" i="9"/>
  <c r="W378" i="9" s="1"/>
  <c r="V379" i="9"/>
  <c r="W379" i="9" s="1"/>
  <c r="V380" i="9"/>
  <c r="W380" i="9" s="1"/>
  <c r="V381" i="9"/>
  <c r="W381" i="9" s="1"/>
  <c r="V382" i="9"/>
  <c r="W382" i="9" s="1"/>
  <c r="V383" i="9"/>
  <c r="W383" i="9" s="1"/>
  <c r="V384" i="9"/>
  <c r="W384" i="9" s="1"/>
  <c r="V385" i="9"/>
  <c r="W385" i="9" s="1"/>
  <c r="V386" i="9"/>
  <c r="W386" i="9" s="1"/>
  <c r="V387" i="9"/>
  <c r="W387" i="9" s="1"/>
  <c r="V388" i="9"/>
  <c r="W388" i="9" s="1"/>
  <c r="V389" i="9"/>
  <c r="W389" i="9" s="1"/>
  <c r="V390" i="9"/>
  <c r="W390" i="9" s="1"/>
  <c r="V391" i="9"/>
  <c r="W391" i="9" s="1"/>
  <c r="V392" i="9"/>
  <c r="W392" i="9" s="1"/>
  <c r="V393" i="9"/>
  <c r="W393" i="9" s="1"/>
  <c r="V394" i="9"/>
  <c r="W394" i="9" s="1"/>
  <c r="V395" i="9"/>
  <c r="W395" i="9" s="1"/>
  <c r="V396" i="9"/>
  <c r="W396" i="9" s="1"/>
  <c r="V397" i="9"/>
  <c r="W397" i="9" s="1"/>
  <c r="V398" i="9"/>
  <c r="W398" i="9" s="1"/>
  <c r="V399" i="9"/>
  <c r="W399" i="9" s="1"/>
  <c r="V400" i="9"/>
  <c r="W400" i="9" s="1"/>
  <c r="V401" i="9"/>
  <c r="W401" i="9" s="1"/>
  <c r="V402" i="9"/>
  <c r="W402" i="9" s="1"/>
  <c r="V403" i="9"/>
  <c r="W403" i="9" s="1"/>
  <c r="V404" i="9"/>
  <c r="W404" i="9" s="1"/>
  <c r="V405" i="9"/>
  <c r="W405" i="9" s="1"/>
  <c r="V406" i="9"/>
  <c r="W406" i="9" s="1"/>
  <c r="V407" i="9"/>
  <c r="W407" i="9" s="1"/>
  <c r="V408" i="9"/>
  <c r="W408" i="9" s="1"/>
  <c r="V409" i="9"/>
  <c r="W409" i="9" s="1"/>
  <c r="V410" i="9"/>
  <c r="W410" i="9" s="1"/>
  <c r="V411" i="9"/>
  <c r="W411" i="9" s="1"/>
  <c r="V412" i="9"/>
  <c r="W412" i="9" s="1"/>
  <c r="V413" i="9"/>
  <c r="W413" i="9" s="1"/>
  <c r="V414" i="9"/>
  <c r="W414" i="9" s="1"/>
  <c r="V415" i="9"/>
  <c r="W415" i="9" s="1"/>
  <c r="V416" i="9"/>
  <c r="W416" i="9" s="1"/>
  <c r="V417" i="9"/>
  <c r="W417" i="9" s="1"/>
  <c r="V418" i="9"/>
  <c r="W418" i="9" s="1"/>
  <c r="V419" i="9"/>
  <c r="W419" i="9" s="1"/>
  <c r="V420" i="9"/>
  <c r="W420" i="9" s="1"/>
  <c r="V421" i="9"/>
  <c r="W421" i="9" s="1"/>
  <c r="V422" i="9"/>
  <c r="W422" i="9" s="1"/>
  <c r="V423" i="9"/>
  <c r="W423" i="9" s="1"/>
  <c r="V424" i="9"/>
  <c r="W424" i="9" s="1"/>
  <c r="V425" i="9"/>
  <c r="W425" i="9" s="1"/>
  <c r="V426" i="9"/>
  <c r="W426" i="9" s="1"/>
  <c r="V427" i="9"/>
  <c r="W427" i="9" s="1"/>
  <c r="V428" i="9"/>
  <c r="W428" i="9" s="1"/>
  <c r="V429" i="9"/>
  <c r="W429" i="9" s="1"/>
  <c r="V430" i="9"/>
  <c r="W430" i="9" s="1"/>
  <c r="V431" i="9"/>
  <c r="W431" i="9" s="1"/>
  <c r="V432" i="9"/>
  <c r="W432" i="9" s="1"/>
  <c r="V433" i="9"/>
  <c r="W433" i="9" s="1"/>
  <c r="V434" i="9"/>
  <c r="W434" i="9" s="1"/>
  <c r="V435" i="9"/>
  <c r="W435" i="9" s="1"/>
  <c r="V436" i="9"/>
  <c r="W436" i="9" s="1"/>
  <c r="V437" i="9"/>
  <c r="W437" i="9" s="1"/>
  <c r="V438" i="9"/>
  <c r="W438" i="9" s="1"/>
  <c r="V439" i="9"/>
  <c r="W439" i="9" s="1"/>
  <c r="V440" i="9"/>
  <c r="W440" i="9" s="1"/>
  <c r="V441" i="9"/>
  <c r="W441" i="9" s="1"/>
  <c r="V442" i="9"/>
  <c r="W442" i="9" s="1"/>
  <c r="V443" i="9"/>
  <c r="W443" i="9" s="1"/>
  <c r="V444" i="9"/>
  <c r="W444" i="9" s="1"/>
  <c r="V445" i="9"/>
  <c r="W445" i="9" s="1"/>
  <c r="V446" i="9"/>
  <c r="W446" i="9" s="1"/>
  <c r="V447" i="9"/>
  <c r="W447" i="9" s="1"/>
  <c r="V448" i="9"/>
  <c r="W448" i="9" s="1"/>
  <c r="V449" i="9"/>
  <c r="W449" i="9" s="1"/>
  <c r="V450" i="9"/>
  <c r="W450" i="9" s="1"/>
  <c r="V451" i="9"/>
  <c r="W451" i="9" s="1"/>
  <c r="V452" i="9"/>
  <c r="W452" i="9" s="1"/>
  <c r="V453" i="9"/>
  <c r="W453" i="9" s="1"/>
  <c r="V454" i="9"/>
  <c r="W454" i="9" s="1"/>
  <c r="V455" i="9"/>
  <c r="W455" i="9" s="1"/>
  <c r="V456" i="9"/>
  <c r="W456" i="9" s="1"/>
  <c r="V457" i="9"/>
  <c r="W457" i="9" s="1"/>
  <c r="V458" i="9"/>
  <c r="W458" i="9" s="1"/>
  <c r="V459" i="9"/>
  <c r="W459" i="9" s="1"/>
  <c r="V460" i="9"/>
  <c r="W460" i="9" s="1"/>
  <c r="V461" i="9"/>
  <c r="W461" i="9" s="1"/>
  <c r="V462" i="9"/>
  <c r="W462" i="9" s="1"/>
  <c r="V463" i="9"/>
  <c r="W463" i="9" s="1"/>
  <c r="V464" i="9"/>
  <c r="W464" i="9" s="1"/>
  <c r="V465" i="9"/>
  <c r="W465" i="9" s="1"/>
  <c r="V466" i="9"/>
  <c r="W466" i="9" s="1"/>
  <c r="V467" i="9"/>
  <c r="W467" i="9" s="1"/>
  <c r="V468" i="9"/>
  <c r="W468" i="9" s="1"/>
  <c r="V469" i="9"/>
  <c r="W469" i="9" s="1"/>
  <c r="V470" i="9"/>
  <c r="W470" i="9" s="1"/>
  <c r="V471" i="9"/>
  <c r="W471" i="9" s="1"/>
  <c r="V472" i="9"/>
  <c r="W472" i="9" s="1"/>
  <c r="V473" i="9"/>
  <c r="W473" i="9" s="1"/>
  <c r="V474" i="9"/>
  <c r="W474" i="9" s="1"/>
  <c r="V475" i="9"/>
  <c r="W475" i="9" s="1"/>
  <c r="V476" i="9"/>
  <c r="W476" i="9" s="1"/>
  <c r="V477" i="9"/>
  <c r="W477" i="9" s="1"/>
  <c r="V478" i="9"/>
  <c r="W478" i="9" s="1"/>
  <c r="V479" i="9"/>
  <c r="W479" i="9" s="1"/>
  <c r="V480" i="9"/>
  <c r="W480" i="9" s="1"/>
  <c r="V481" i="9"/>
  <c r="W481" i="9" s="1"/>
  <c r="V482" i="9"/>
  <c r="W482" i="9" s="1"/>
  <c r="V483" i="9"/>
  <c r="W483" i="9" s="1"/>
  <c r="V484" i="9"/>
  <c r="W484" i="9" s="1"/>
  <c r="V485" i="9"/>
  <c r="W485" i="9" s="1"/>
  <c r="V486" i="9"/>
  <c r="W486" i="9" s="1"/>
  <c r="V487" i="9"/>
  <c r="W487" i="9" s="1"/>
  <c r="V488" i="9"/>
  <c r="W488" i="9" s="1"/>
  <c r="V489" i="9"/>
  <c r="W489" i="9" s="1"/>
  <c r="V490" i="9"/>
  <c r="W490" i="9" s="1"/>
  <c r="V491" i="9"/>
  <c r="W491" i="9" s="1"/>
  <c r="V492" i="9"/>
  <c r="W492" i="9" s="1"/>
  <c r="V493" i="9"/>
  <c r="W493" i="9" s="1"/>
  <c r="V494" i="9"/>
  <c r="W494" i="9" s="1"/>
  <c r="V495" i="9"/>
  <c r="W495" i="9" s="1"/>
  <c r="V496" i="9"/>
  <c r="W496" i="9" s="1"/>
  <c r="V497" i="9"/>
  <c r="W497" i="9" s="1"/>
  <c r="V498" i="9"/>
  <c r="W498" i="9" s="1"/>
  <c r="V499" i="9"/>
  <c r="W499" i="9" s="1"/>
  <c r="V500" i="9"/>
  <c r="W500" i="9" s="1"/>
  <c r="V501" i="9"/>
  <c r="W501" i="9" s="1"/>
  <c r="V502" i="9"/>
  <c r="W502" i="9" s="1"/>
  <c r="V503" i="9"/>
  <c r="W503" i="9" s="1"/>
  <c r="V504" i="9"/>
  <c r="W504" i="9" s="1"/>
  <c r="V505" i="9"/>
  <c r="W505" i="9" s="1"/>
  <c r="V506" i="9"/>
  <c r="W506" i="9" s="1"/>
  <c r="V507" i="9"/>
  <c r="W507" i="9" s="1"/>
  <c r="V508" i="9"/>
  <c r="W508" i="9" s="1"/>
  <c r="V509" i="9"/>
  <c r="W509" i="9" s="1"/>
  <c r="V510" i="9"/>
  <c r="W510" i="9" s="1"/>
  <c r="V511" i="9"/>
  <c r="W511" i="9" s="1"/>
  <c r="V512" i="9"/>
  <c r="W512" i="9" s="1"/>
  <c r="V513" i="9"/>
  <c r="W513" i="9" s="1"/>
  <c r="V514" i="9"/>
  <c r="W514" i="9" s="1"/>
  <c r="V515" i="9"/>
  <c r="W515" i="9" s="1"/>
  <c r="V516" i="9"/>
  <c r="W516" i="9" s="1"/>
  <c r="V517" i="9"/>
  <c r="W517" i="9" s="1"/>
  <c r="V518" i="9"/>
  <c r="W518" i="9" s="1"/>
  <c r="V519" i="9"/>
  <c r="W519" i="9" s="1"/>
  <c r="V520" i="9"/>
  <c r="W520" i="9" s="1"/>
  <c r="V521" i="9"/>
  <c r="W521" i="9" s="1"/>
  <c r="V522" i="9"/>
  <c r="W522" i="9" s="1"/>
  <c r="V523" i="9"/>
  <c r="W523" i="9" s="1"/>
  <c r="V524" i="9"/>
  <c r="W524" i="9" s="1"/>
  <c r="V525" i="9"/>
  <c r="W525" i="9" s="1"/>
  <c r="V526" i="9"/>
  <c r="W526" i="9" s="1"/>
  <c r="V527" i="9"/>
  <c r="W527" i="9" s="1"/>
  <c r="V528" i="9"/>
  <c r="W528" i="9" s="1"/>
  <c r="V529" i="9"/>
  <c r="W529" i="9" s="1"/>
  <c r="V530" i="9"/>
  <c r="W530" i="9" s="1"/>
  <c r="V531" i="9"/>
  <c r="W531" i="9" s="1"/>
  <c r="V532" i="9"/>
  <c r="W532" i="9" s="1"/>
  <c r="V533" i="9"/>
  <c r="W533" i="9" s="1"/>
  <c r="V534" i="9"/>
  <c r="W534" i="9" s="1"/>
  <c r="V535" i="9"/>
  <c r="W535" i="9" s="1"/>
  <c r="V536" i="9"/>
  <c r="W536" i="9" s="1"/>
  <c r="V537" i="9"/>
  <c r="W537" i="9" s="1"/>
  <c r="V538" i="9"/>
  <c r="W538" i="9" s="1"/>
  <c r="V539" i="9"/>
  <c r="W539" i="9" s="1"/>
  <c r="V540" i="9"/>
  <c r="W540" i="9" s="1"/>
  <c r="V541" i="9"/>
  <c r="W541" i="9" s="1"/>
  <c r="V542" i="9"/>
  <c r="W542" i="9" s="1"/>
  <c r="V543" i="9"/>
  <c r="W543" i="9" s="1"/>
  <c r="V544" i="9"/>
  <c r="W544" i="9" s="1"/>
  <c r="V545" i="9"/>
  <c r="W545" i="9" s="1"/>
  <c r="V546" i="9"/>
  <c r="W546" i="9" s="1"/>
  <c r="V547" i="9"/>
  <c r="W547" i="9" s="1"/>
  <c r="V548" i="9"/>
  <c r="W548" i="9" s="1"/>
  <c r="V549" i="9"/>
  <c r="W549" i="9" s="1"/>
  <c r="V550" i="9"/>
  <c r="W550" i="9" s="1"/>
  <c r="V551" i="9"/>
  <c r="W551" i="9" s="1"/>
  <c r="V552" i="9"/>
  <c r="W552" i="9" s="1"/>
  <c r="V553" i="9"/>
  <c r="W553" i="9" s="1"/>
  <c r="V554" i="9"/>
  <c r="W554" i="9" s="1"/>
  <c r="V555" i="9"/>
  <c r="W555" i="9" s="1"/>
  <c r="V556" i="9"/>
  <c r="W556" i="9" s="1"/>
  <c r="V557" i="9"/>
  <c r="W557" i="9" s="1"/>
  <c r="V558" i="9"/>
  <c r="W558" i="9" s="1"/>
  <c r="V559" i="9"/>
  <c r="W559" i="9" s="1"/>
  <c r="V560" i="9"/>
  <c r="W560" i="9" s="1"/>
  <c r="V561" i="9"/>
  <c r="W561" i="9" s="1"/>
  <c r="V562" i="9"/>
  <c r="W562" i="9" s="1"/>
  <c r="V563" i="9"/>
  <c r="W563" i="9" s="1"/>
  <c r="V564" i="9"/>
  <c r="W564" i="9" s="1"/>
  <c r="V565" i="9"/>
  <c r="W565" i="9" s="1"/>
  <c r="V566" i="9"/>
  <c r="W566" i="9" s="1"/>
  <c r="V567" i="9"/>
  <c r="W567" i="9" s="1"/>
  <c r="V568" i="9"/>
  <c r="W568" i="9" s="1"/>
  <c r="V569" i="9"/>
  <c r="W569" i="9" s="1"/>
  <c r="V570" i="9"/>
  <c r="W570" i="9" s="1"/>
  <c r="V571" i="9"/>
  <c r="W571" i="9" s="1"/>
  <c r="V572" i="9"/>
  <c r="W572" i="9" s="1"/>
  <c r="V573" i="9"/>
  <c r="W573" i="9" s="1"/>
  <c r="V574" i="9"/>
  <c r="W574" i="9" s="1"/>
  <c r="V575" i="9"/>
  <c r="W575" i="9" s="1"/>
  <c r="V576" i="9"/>
  <c r="W576" i="9" s="1"/>
  <c r="V577" i="9"/>
  <c r="W577" i="9" s="1"/>
  <c r="V578" i="9"/>
  <c r="W578" i="9" s="1"/>
  <c r="V579" i="9"/>
  <c r="W579" i="9" s="1"/>
  <c r="V580" i="9"/>
  <c r="W580" i="9" s="1"/>
  <c r="V581" i="9"/>
  <c r="W581" i="9" s="1"/>
  <c r="V582" i="9"/>
  <c r="W582" i="9" s="1"/>
  <c r="V583" i="9"/>
  <c r="W583" i="9" s="1"/>
  <c r="V584" i="9"/>
  <c r="W584" i="9" s="1"/>
  <c r="V585" i="9"/>
  <c r="W585" i="9" s="1"/>
  <c r="V586" i="9"/>
  <c r="W586" i="9" s="1"/>
  <c r="V587" i="9"/>
  <c r="W587" i="9" s="1"/>
  <c r="V588" i="9"/>
  <c r="W588" i="9" s="1"/>
  <c r="V589" i="9"/>
  <c r="W589" i="9" s="1"/>
  <c r="V590" i="9"/>
  <c r="W590" i="9" s="1"/>
  <c r="V591" i="9"/>
  <c r="W591" i="9" s="1"/>
  <c r="V592" i="9"/>
  <c r="W592" i="9" s="1"/>
  <c r="V593" i="9"/>
  <c r="W593" i="9" s="1"/>
  <c r="V594" i="9"/>
  <c r="W594" i="9" s="1"/>
  <c r="V595" i="9"/>
  <c r="W595" i="9" s="1"/>
  <c r="V596" i="9"/>
  <c r="W596" i="9" s="1"/>
  <c r="V597" i="9"/>
  <c r="W597" i="9" s="1"/>
  <c r="V598" i="9"/>
  <c r="W598" i="9" s="1"/>
  <c r="V599" i="9"/>
  <c r="W599" i="9" s="1"/>
  <c r="V600" i="9"/>
  <c r="W600" i="9" s="1"/>
  <c r="V601" i="9"/>
  <c r="W601" i="9" s="1"/>
  <c r="V602" i="9"/>
  <c r="W602" i="9" s="1"/>
  <c r="V603" i="9"/>
  <c r="W603" i="9" s="1"/>
  <c r="V604" i="9"/>
  <c r="W604" i="9" s="1"/>
  <c r="V605" i="9"/>
  <c r="W605" i="9" s="1"/>
  <c r="V606" i="9"/>
  <c r="W606" i="9" s="1"/>
  <c r="V607" i="9"/>
  <c r="W607" i="9" s="1"/>
  <c r="V608" i="9"/>
  <c r="W608" i="9" s="1"/>
  <c r="V609" i="9"/>
  <c r="W609" i="9" s="1"/>
  <c r="V610" i="9"/>
  <c r="W610" i="9" s="1"/>
  <c r="V611" i="9"/>
  <c r="W611" i="9" s="1"/>
  <c r="V612" i="9"/>
  <c r="W612" i="9" s="1"/>
  <c r="V613" i="9"/>
  <c r="W613" i="9" s="1"/>
  <c r="V614" i="9"/>
  <c r="W614" i="9" s="1"/>
  <c r="V615" i="9"/>
  <c r="W615" i="9" s="1"/>
  <c r="V616" i="9"/>
  <c r="W616" i="9" s="1"/>
  <c r="V617" i="9"/>
  <c r="W617" i="9" s="1"/>
  <c r="V618" i="9"/>
  <c r="W618" i="9" s="1"/>
  <c r="V619" i="9"/>
  <c r="W619" i="9" s="1"/>
  <c r="V620" i="9"/>
  <c r="W620" i="9" s="1"/>
  <c r="V621" i="9"/>
  <c r="W621" i="9" s="1"/>
  <c r="V622" i="9"/>
  <c r="W622" i="9" s="1"/>
  <c r="V623" i="9"/>
  <c r="W623" i="9" s="1"/>
  <c r="V624" i="9"/>
  <c r="W624" i="9" s="1"/>
  <c r="V625" i="9"/>
  <c r="W625" i="9" s="1"/>
  <c r="V626" i="9"/>
  <c r="W626" i="9" s="1"/>
  <c r="V627" i="9"/>
  <c r="W627" i="9" s="1"/>
  <c r="V628" i="9"/>
  <c r="W628" i="9" s="1"/>
  <c r="V629" i="9"/>
  <c r="W629" i="9" s="1"/>
  <c r="V630" i="9"/>
  <c r="W630" i="9" s="1"/>
  <c r="V631" i="9"/>
  <c r="W631" i="9" s="1"/>
  <c r="V632" i="9"/>
  <c r="W632" i="9" s="1"/>
  <c r="V633" i="9"/>
  <c r="W633" i="9" s="1"/>
  <c r="V634" i="9"/>
  <c r="W634" i="9" s="1"/>
  <c r="V635" i="9"/>
  <c r="W635" i="9" s="1"/>
  <c r="V636" i="9"/>
  <c r="W636" i="9" s="1"/>
  <c r="V637" i="9"/>
  <c r="W637" i="9" s="1"/>
  <c r="V638" i="9"/>
  <c r="W638" i="9" s="1"/>
  <c r="V639" i="9"/>
  <c r="W639" i="9" s="1"/>
  <c r="V640" i="9"/>
  <c r="W640" i="9" s="1"/>
  <c r="V641" i="9"/>
  <c r="W641" i="9" s="1"/>
  <c r="V642" i="9"/>
  <c r="W642" i="9" s="1"/>
  <c r="V643" i="9"/>
  <c r="W643" i="9" s="1"/>
  <c r="V644" i="9"/>
  <c r="W644" i="9" s="1"/>
  <c r="V645" i="9"/>
  <c r="W645" i="9" s="1"/>
  <c r="V646" i="9"/>
  <c r="W646" i="9" s="1"/>
  <c r="V647" i="9"/>
  <c r="W647" i="9" s="1"/>
  <c r="V648" i="9"/>
  <c r="W648" i="9" s="1"/>
  <c r="V649" i="9"/>
  <c r="W649" i="9" s="1"/>
  <c r="V650" i="9"/>
  <c r="W650" i="9" s="1"/>
  <c r="V651" i="9"/>
  <c r="W651" i="9" s="1"/>
  <c r="V652" i="9"/>
  <c r="W652" i="9" s="1"/>
  <c r="V653" i="9"/>
  <c r="W653" i="9" s="1"/>
  <c r="V654" i="9"/>
  <c r="W654" i="9" s="1"/>
  <c r="V655" i="9"/>
  <c r="W655" i="9" s="1"/>
  <c r="V656" i="9"/>
  <c r="W656" i="9" s="1"/>
  <c r="V657" i="9"/>
  <c r="W657" i="9" s="1"/>
  <c r="V658" i="9"/>
  <c r="W658" i="9" s="1"/>
  <c r="V659" i="9"/>
  <c r="W659" i="9" s="1"/>
  <c r="V660" i="9"/>
  <c r="W660" i="9" s="1"/>
  <c r="V661" i="9"/>
  <c r="W661" i="9" s="1"/>
  <c r="V662" i="9"/>
  <c r="W662" i="9" s="1"/>
  <c r="V663" i="9"/>
  <c r="W663" i="9" s="1"/>
  <c r="V664" i="9"/>
  <c r="W664" i="9" s="1"/>
  <c r="V665" i="9"/>
  <c r="W665" i="9" s="1"/>
  <c r="V666" i="9"/>
  <c r="W666" i="9" s="1"/>
  <c r="V667" i="9"/>
  <c r="W667" i="9" s="1"/>
  <c r="V668" i="9"/>
  <c r="W668" i="9" s="1"/>
  <c r="V669" i="9"/>
  <c r="W669" i="9" s="1"/>
  <c r="V670" i="9"/>
  <c r="W670" i="9" s="1"/>
  <c r="V671" i="9"/>
  <c r="W671" i="9" s="1"/>
  <c r="V672" i="9"/>
  <c r="W672" i="9" s="1"/>
  <c r="V673" i="9"/>
  <c r="W673" i="9" s="1"/>
  <c r="V674" i="9"/>
  <c r="W674" i="9" s="1"/>
  <c r="V675" i="9"/>
  <c r="W675" i="9" s="1"/>
  <c r="V676" i="9"/>
  <c r="W676" i="9" s="1"/>
  <c r="V677" i="9"/>
  <c r="W677" i="9" s="1"/>
  <c r="V678" i="9"/>
  <c r="W678" i="9" s="1"/>
  <c r="V679" i="9"/>
  <c r="W679" i="9" s="1"/>
  <c r="V680" i="9"/>
  <c r="W680" i="9" s="1"/>
  <c r="V681" i="9"/>
  <c r="W681" i="9" s="1"/>
  <c r="V682" i="9"/>
  <c r="W682" i="9" s="1"/>
  <c r="V683" i="9"/>
  <c r="W683" i="9" s="1"/>
  <c r="V684" i="9"/>
  <c r="W684" i="9" s="1"/>
  <c r="V685" i="9"/>
  <c r="W685" i="9" s="1"/>
  <c r="V686" i="9"/>
  <c r="W686" i="9" s="1"/>
  <c r="V687" i="9"/>
  <c r="W687" i="9" s="1"/>
  <c r="V688" i="9"/>
  <c r="W688" i="9" s="1"/>
  <c r="V689" i="9"/>
  <c r="W689" i="9" s="1"/>
  <c r="V690" i="9"/>
  <c r="W690" i="9" s="1"/>
  <c r="V691" i="9"/>
  <c r="W691" i="9" s="1"/>
  <c r="V692" i="9"/>
  <c r="W692" i="9" s="1"/>
  <c r="V693" i="9"/>
  <c r="W693" i="9" s="1"/>
  <c r="V694" i="9"/>
  <c r="W694" i="9" s="1"/>
  <c r="V695" i="9"/>
  <c r="W695" i="9" s="1"/>
  <c r="V696" i="9"/>
  <c r="W696" i="9" s="1"/>
  <c r="V697" i="9"/>
  <c r="W697" i="9" s="1"/>
  <c r="V698" i="9"/>
  <c r="W698" i="9" s="1"/>
  <c r="V699" i="9"/>
  <c r="W699" i="9" s="1"/>
  <c r="V700" i="9"/>
  <c r="W700" i="9" s="1"/>
  <c r="V701" i="9"/>
  <c r="W701" i="9" s="1"/>
  <c r="V702" i="9"/>
  <c r="W702" i="9" s="1"/>
  <c r="V703" i="9"/>
  <c r="W703" i="9" s="1"/>
  <c r="V704" i="9"/>
  <c r="W704" i="9" s="1"/>
  <c r="V705" i="9"/>
  <c r="W705" i="9" s="1"/>
  <c r="V706" i="9"/>
  <c r="W706" i="9" s="1"/>
  <c r="V707" i="9"/>
  <c r="W707" i="9" s="1"/>
  <c r="V708" i="9"/>
  <c r="W708" i="9" s="1"/>
  <c r="V709" i="9"/>
  <c r="W709" i="9" s="1"/>
  <c r="V710" i="9"/>
  <c r="W710" i="9" s="1"/>
  <c r="V711" i="9"/>
  <c r="W711" i="9" s="1"/>
  <c r="V712" i="9"/>
  <c r="W712" i="9" s="1"/>
  <c r="V713" i="9"/>
  <c r="W713" i="9" s="1"/>
  <c r="V714" i="9"/>
  <c r="W714" i="9" s="1"/>
  <c r="V715" i="9"/>
  <c r="W715" i="9" s="1"/>
  <c r="V716" i="9"/>
  <c r="W716" i="9" s="1"/>
  <c r="V717" i="9"/>
  <c r="W717" i="9" s="1"/>
  <c r="V718" i="9"/>
  <c r="W718" i="9" s="1"/>
  <c r="V719" i="9"/>
  <c r="W719" i="9" s="1"/>
  <c r="V720" i="9"/>
  <c r="W720" i="9" s="1"/>
  <c r="V721" i="9"/>
  <c r="W721" i="9" s="1"/>
  <c r="V722" i="9"/>
  <c r="W722" i="9" s="1"/>
  <c r="V723" i="9"/>
  <c r="W723" i="9" s="1"/>
  <c r="V724" i="9"/>
  <c r="W724" i="9" s="1"/>
  <c r="V725" i="9"/>
  <c r="W725" i="9" s="1"/>
  <c r="V726" i="9"/>
  <c r="W726" i="9" s="1"/>
  <c r="V727" i="9"/>
  <c r="W727" i="9" s="1"/>
  <c r="V728" i="9"/>
  <c r="W728" i="9" s="1"/>
  <c r="V729" i="9"/>
  <c r="W729" i="9" s="1"/>
  <c r="V730" i="9"/>
  <c r="W730" i="9" s="1"/>
  <c r="V731" i="9"/>
  <c r="W731" i="9" s="1"/>
  <c r="V732" i="9"/>
  <c r="W732" i="9" s="1"/>
  <c r="V733" i="9"/>
  <c r="W733" i="9" s="1"/>
  <c r="V734" i="9"/>
  <c r="W734" i="9" s="1"/>
  <c r="V735" i="9"/>
  <c r="W735" i="9" s="1"/>
  <c r="V736" i="9"/>
  <c r="W736" i="9" s="1"/>
  <c r="V737" i="9"/>
  <c r="W737" i="9" s="1"/>
  <c r="V738" i="9"/>
  <c r="W738" i="9" s="1"/>
  <c r="V739" i="9"/>
  <c r="W739" i="9" s="1"/>
  <c r="V740" i="9"/>
  <c r="W740" i="9" s="1"/>
  <c r="V741" i="9"/>
  <c r="W741" i="9" s="1"/>
  <c r="V742" i="9"/>
  <c r="W742" i="9" s="1"/>
  <c r="V743" i="9"/>
  <c r="W743" i="9" s="1"/>
  <c r="V744" i="9"/>
  <c r="W744" i="9" s="1"/>
  <c r="V745" i="9"/>
  <c r="W745" i="9" s="1"/>
  <c r="V746" i="9"/>
  <c r="W746" i="9" s="1"/>
  <c r="V747" i="9"/>
  <c r="W747" i="9" s="1"/>
  <c r="V748" i="9"/>
  <c r="W748" i="9" s="1"/>
  <c r="V749" i="9"/>
  <c r="W749" i="9" s="1"/>
  <c r="V750" i="9"/>
  <c r="W750" i="9" s="1"/>
  <c r="V751" i="9"/>
  <c r="W751" i="9" s="1"/>
  <c r="V752" i="9"/>
  <c r="W752" i="9" s="1"/>
  <c r="V753" i="9"/>
  <c r="W753" i="9" s="1"/>
  <c r="V754" i="9"/>
  <c r="W754" i="9" s="1"/>
  <c r="V755" i="9"/>
  <c r="W755" i="9" s="1"/>
  <c r="V756" i="9"/>
  <c r="W756" i="9" s="1"/>
  <c r="V757" i="9"/>
  <c r="W757" i="9" s="1"/>
  <c r="V758" i="9"/>
  <c r="W758" i="9" s="1"/>
  <c r="V759" i="9"/>
  <c r="W759" i="9" s="1"/>
  <c r="V760" i="9"/>
  <c r="W760" i="9" s="1"/>
  <c r="V761" i="9"/>
  <c r="W761" i="9" s="1"/>
  <c r="V762" i="9"/>
  <c r="W762" i="9" s="1"/>
  <c r="V763" i="9"/>
  <c r="W763" i="9" s="1"/>
  <c r="V764" i="9"/>
  <c r="W764" i="9" s="1"/>
  <c r="V765" i="9"/>
  <c r="W765" i="9" s="1"/>
  <c r="V766" i="9"/>
  <c r="W766" i="9" s="1"/>
  <c r="V767" i="9"/>
  <c r="W767" i="9" s="1"/>
  <c r="V768" i="9"/>
  <c r="W768" i="9" s="1"/>
  <c r="V769" i="9"/>
  <c r="W769" i="9" s="1"/>
  <c r="V770" i="9"/>
  <c r="W770" i="9" s="1"/>
  <c r="V771" i="9"/>
  <c r="W771" i="9" s="1"/>
  <c r="V772" i="9"/>
  <c r="W772" i="9" s="1"/>
  <c r="V773" i="9"/>
  <c r="W773" i="9" s="1"/>
  <c r="V774" i="9"/>
  <c r="W774" i="9" s="1"/>
  <c r="V775" i="9"/>
  <c r="W775" i="9" s="1"/>
  <c r="V776" i="9"/>
  <c r="W776" i="9" s="1"/>
  <c r="V777" i="9"/>
  <c r="W777" i="9" s="1"/>
  <c r="V778" i="9"/>
  <c r="W778" i="9" s="1"/>
  <c r="V779" i="9"/>
  <c r="W779" i="9" s="1"/>
  <c r="V780" i="9"/>
  <c r="W780" i="9" s="1"/>
  <c r="V781" i="9"/>
  <c r="W781" i="9" s="1"/>
  <c r="V782" i="9"/>
  <c r="W782" i="9" s="1"/>
  <c r="V783" i="9"/>
  <c r="W783" i="9" s="1"/>
  <c r="V784" i="9"/>
  <c r="W784" i="9" s="1"/>
  <c r="V785" i="9"/>
  <c r="W785" i="9" s="1"/>
  <c r="V786" i="9"/>
  <c r="W786" i="9" s="1"/>
  <c r="V787" i="9"/>
  <c r="W787" i="9" s="1"/>
  <c r="V788" i="9"/>
  <c r="W788" i="9" s="1"/>
  <c r="V789" i="9"/>
  <c r="W789" i="9" s="1"/>
  <c r="V790" i="9"/>
  <c r="W790" i="9" s="1"/>
  <c r="V791" i="9"/>
  <c r="W791" i="9" s="1"/>
  <c r="V792" i="9"/>
  <c r="W792" i="9" s="1"/>
  <c r="V793" i="9"/>
  <c r="W793" i="9" s="1"/>
  <c r="V794" i="9"/>
  <c r="W794" i="9" s="1"/>
  <c r="V795" i="9"/>
  <c r="W795" i="9" s="1"/>
  <c r="V796" i="9"/>
  <c r="W796" i="9" s="1"/>
  <c r="V797" i="9"/>
  <c r="W797" i="9" s="1"/>
  <c r="V798" i="9"/>
  <c r="W798" i="9" s="1"/>
  <c r="V799" i="9"/>
  <c r="W799" i="9" s="1"/>
  <c r="V800" i="9"/>
  <c r="W800" i="9" s="1"/>
  <c r="V801" i="9"/>
  <c r="W801" i="9" s="1"/>
  <c r="V802" i="9"/>
  <c r="W802" i="9" s="1"/>
  <c r="V803" i="9"/>
  <c r="W803" i="9" s="1"/>
  <c r="V804" i="9"/>
  <c r="W804" i="9" s="1"/>
  <c r="V805" i="9"/>
  <c r="W805" i="9" s="1"/>
  <c r="V806" i="9"/>
  <c r="W806" i="9" s="1"/>
  <c r="V807" i="9"/>
  <c r="W807" i="9" s="1"/>
  <c r="V808" i="9"/>
  <c r="W808" i="9" s="1"/>
  <c r="V809" i="9"/>
  <c r="W809" i="9" s="1"/>
  <c r="V810" i="9"/>
  <c r="W810" i="9" s="1"/>
  <c r="V811" i="9"/>
  <c r="W811" i="9" s="1"/>
  <c r="V812" i="9"/>
  <c r="W812" i="9" s="1"/>
  <c r="V813" i="9"/>
  <c r="W813" i="9" s="1"/>
  <c r="V814" i="9"/>
  <c r="W814" i="9" s="1"/>
  <c r="V815" i="9"/>
  <c r="W815" i="9" s="1"/>
  <c r="V816" i="9"/>
  <c r="W816" i="9" s="1"/>
  <c r="V817" i="9"/>
  <c r="W817" i="9" s="1"/>
  <c r="V818" i="9"/>
  <c r="W818" i="9" s="1"/>
  <c r="V819" i="9"/>
  <c r="W819" i="9" s="1"/>
  <c r="V820" i="9"/>
  <c r="W820" i="9" s="1"/>
  <c r="V821" i="9"/>
  <c r="W821" i="9" s="1"/>
  <c r="V822" i="9"/>
  <c r="W822" i="9" s="1"/>
  <c r="V823" i="9"/>
  <c r="W823" i="9" s="1"/>
  <c r="V824" i="9"/>
  <c r="W824" i="9" s="1"/>
  <c r="V825" i="9"/>
  <c r="W825" i="9" s="1"/>
  <c r="V826" i="9"/>
  <c r="W826" i="9" s="1"/>
  <c r="V827" i="9"/>
  <c r="W827" i="9" s="1"/>
  <c r="V828" i="9"/>
  <c r="W828" i="9" s="1"/>
  <c r="V829" i="9"/>
  <c r="W829" i="9" s="1"/>
  <c r="V830" i="9"/>
  <c r="W830" i="9" s="1"/>
  <c r="V831" i="9"/>
  <c r="W831" i="9" s="1"/>
  <c r="V832" i="9"/>
  <c r="W832" i="9" s="1"/>
  <c r="V833" i="9"/>
  <c r="W833" i="9" s="1"/>
  <c r="V834" i="9"/>
  <c r="W834" i="9" s="1"/>
  <c r="V835" i="9"/>
  <c r="W835" i="9" s="1"/>
  <c r="V836" i="9"/>
  <c r="W836" i="9" s="1"/>
  <c r="V837" i="9"/>
  <c r="W837" i="9" s="1"/>
  <c r="V838" i="9"/>
  <c r="W838" i="9" s="1"/>
  <c r="V839" i="9"/>
  <c r="W839" i="9" s="1"/>
  <c r="V840" i="9"/>
  <c r="W840" i="9" s="1"/>
  <c r="V841" i="9"/>
  <c r="W841" i="9" s="1"/>
  <c r="V842" i="9"/>
  <c r="W842" i="9" s="1"/>
  <c r="V843" i="9"/>
  <c r="W843" i="9" s="1"/>
  <c r="V844" i="9"/>
  <c r="W844" i="9" s="1"/>
  <c r="V845" i="9"/>
  <c r="W845" i="9" s="1"/>
  <c r="V846" i="9"/>
  <c r="W846" i="9" s="1"/>
  <c r="V847" i="9"/>
  <c r="W847" i="9" s="1"/>
  <c r="V848" i="9"/>
  <c r="W848" i="9" s="1"/>
  <c r="V849" i="9"/>
  <c r="W849" i="9" s="1"/>
  <c r="V850" i="9"/>
  <c r="W850" i="9" s="1"/>
  <c r="V851" i="9"/>
  <c r="W851" i="9" s="1"/>
  <c r="V852" i="9"/>
  <c r="W852" i="9" s="1"/>
  <c r="V853" i="9"/>
  <c r="W853" i="9" s="1"/>
  <c r="V854" i="9"/>
  <c r="W854" i="9" s="1"/>
  <c r="V855" i="9"/>
  <c r="W855" i="9" s="1"/>
  <c r="V856" i="9"/>
  <c r="W856" i="9" s="1"/>
  <c r="V857" i="9"/>
  <c r="W857" i="9" s="1"/>
  <c r="V858" i="9"/>
  <c r="W858" i="9" s="1"/>
  <c r="V859" i="9"/>
  <c r="W859" i="9" s="1"/>
  <c r="V860" i="9"/>
  <c r="W860" i="9" s="1"/>
  <c r="V861" i="9"/>
  <c r="W861" i="9" s="1"/>
  <c r="V862" i="9"/>
  <c r="W862" i="9" s="1"/>
  <c r="V863" i="9"/>
  <c r="W863" i="9" s="1"/>
  <c r="V864" i="9"/>
  <c r="W864" i="9" s="1"/>
  <c r="V865" i="9"/>
  <c r="W865" i="9" s="1"/>
  <c r="V866" i="9"/>
  <c r="W866" i="9" s="1"/>
  <c r="V867" i="9"/>
  <c r="W867" i="9" s="1"/>
  <c r="V868" i="9"/>
  <c r="W868" i="9" s="1"/>
  <c r="V869" i="9"/>
  <c r="W869" i="9" s="1"/>
  <c r="V870" i="9"/>
  <c r="W870" i="9" s="1"/>
  <c r="V871" i="9"/>
  <c r="W871" i="9" s="1"/>
  <c r="V872" i="9"/>
  <c r="W872" i="9" s="1"/>
  <c r="V873" i="9"/>
  <c r="W873" i="9" s="1"/>
  <c r="V874" i="9"/>
  <c r="W874" i="9" s="1"/>
  <c r="V875" i="9"/>
  <c r="W875" i="9" s="1"/>
  <c r="V876" i="9"/>
  <c r="W876" i="9" s="1"/>
  <c r="V877" i="9"/>
  <c r="W877" i="9" s="1"/>
  <c r="V878" i="9"/>
  <c r="W878" i="9" s="1"/>
  <c r="V879" i="9"/>
  <c r="W879" i="9" s="1"/>
  <c r="V880" i="9"/>
  <c r="W880" i="9" s="1"/>
  <c r="V881" i="9"/>
  <c r="W881" i="9" s="1"/>
  <c r="V882" i="9"/>
  <c r="W882" i="9" s="1"/>
  <c r="V883" i="9"/>
  <c r="W883" i="9" s="1"/>
  <c r="V884" i="9"/>
  <c r="W884" i="9" s="1"/>
  <c r="V885" i="9"/>
  <c r="W885" i="9" s="1"/>
  <c r="V886" i="9"/>
  <c r="W886" i="9" s="1"/>
  <c r="V887" i="9"/>
  <c r="W887" i="9" s="1"/>
  <c r="V888" i="9"/>
  <c r="W888" i="9" s="1"/>
  <c r="V889" i="9"/>
  <c r="W889" i="9" s="1"/>
  <c r="V890" i="9"/>
  <c r="W890" i="9" s="1"/>
  <c r="V891" i="9"/>
  <c r="W891" i="9" s="1"/>
  <c r="V892" i="9"/>
  <c r="W892" i="9" s="1"/>
  <c r="V893" i="9"/>
  <c r="W893" i="9" s="1"/>
  <c r="V894" i="9"/>
  <c r="W894" i="9" s="1"/>
  <c r="V895" i="9"/>
  <c r="W895" i="9" s="1"/>
  <c r="V896" i="9"/>
  <c r="W896" i="9" s="1"/>
  <c r="V897" i="9"/>
  <c r="W897" i="9" s="1"/>
  <c r="V898" i="9"/>
  <c r="W898" i="9" s="1"/>
  <c r="V899" i="9"/>
  <c r="W899" i="9" s="1"/>
  <c r="V900" i="9"/>
  <c r="W900" i="9" s="1"/>
  <c r="V901" i="9"/>
  <c r="W901" i="9" s="1"/>
  <c r="V902" i="9"/>
  <c r="W902" i="9" s="1"/>
  <c r="V903" i="9"/>
  <c r="W903" i="9" s="1"/>
  <c r="V904" i="9"/>
  <c r="W904" i="9" s="1"/>
  <c r="V905" i="9"/>
  <c r="W905" i="9" s="1"/>
  <c r="V906" i="9"/>
  <c r="W906" i="9" s="1"/>
  <c r="V907" i="9"/>
  <c r="W907" i="9" s="1"/>
  <c r="V908" i="9"/>
  <c r="W908" i="9" s="1"/>
  <c r="V909" i="9"/>
  <c r="W909" i="9" s="1"/>
  <c r="V910" i="9"/>
  <c r="W910" i="9" s="1"/>
  <c r="V911" i="9"/>
  <c r="W911" i="9" s="1"/>
  <c r="V912" i="9"/>
  <c r="W912" i="9" s="1"/>
  <c r="V913" i="9"/>
  <c r="W913" i="9" s="1"/>
  <c r="V914" i="9"/>
  <c r="W914" i="9" s="1"/>
  <c r="V915" i="9"/>
  <c r="W915" i="9" s="1"/>
  <c r="V916" i="9"/>
  <c r="W916" i="9" s="1"/>
  <c r="V917" i="9"/>
  <c r="W917" i="9" s="1"/>
  <c r="V918" i="9"/>
  <c r="W918" i="9" s="1"/>
  <c r="V919" i="9"/>
  <c r="W919" i="9" s="1"/>
  <c r="V920" i="9"/>
  <c r="W920" i="9" s="1"/>
  <c r="V921" i="9"/>
  <c r="W921" i="9" s="1"/>
  <c r="V922" i="9"/>
  <c r="W922" i="9" s="1"/>
  <c r="V923" i="9"/>
  <c r="W923" i="9" s="1"/>
  <c r="V924" i="9"/>
  <c r="W924" i="9" s="1"/>
  <c r="V925" i="9"/>
  <c r="W925" i="9" s="1"/>
  <c r="V926" i="9"/>
  <c r="W926" i="9" s="1"/>
  <c r="V927" i="9"/>
  <c r="W927" i="9" s="1"/>
  <c r="V928" i="9"/>
  <c r="W928" i="9" s="1"/>
  <c r="V929" i="9"/>
  <c r="W929" i="9" s="1"/>
  <c r="V930" i="9"/>
  <c r="W930" i="9" s="1"/>
  <c r="V931" i="9"/>
  <c r="W931" i="9" s="1"/>
  <c r="V932" i="9"/>
  <c r="W932" i="9" s="1"/>
  <c r="V933" i="9"/>
  <c r="W933" i="9" s="1"/>
  <c r="V934" i="9"/>
  <c r="W934" i="9" s="1"/>
  <c r="V935" i="9"/>
  <c r="W935" i="9" s="1"/>
  <c r="V936" i="9"/>
  <c r="W936" i="9" s="1"/>
  <c r="V937" i="9"/>
  <c r="W937" i="9" s="1"/>
  <c r="V938" i="9"/>
  <c r="W938" i="9" s="1"/>
  <c r="V939" i="9"/>
  <c r="W939" i="9" s="1"/>
  <c r="V940" i="9"/>
  <c r="W940" i="9" s="1"/>
  <c r="V941" i="9"/>
  <c r="W941" i="9" s="1"/>
  <c r="V942" i="9"/>
  <c r="W942" i="9" s="1"/>
  <c r="V943" i="9"/>
  <c r="W943" i="9" s="1"/>
  <c r="V944" i="9"/>
  <c r="W944" i="9" s="1"/>
  <c r="V945" i="9"/>
  <c r="W945" i="9" s="1"/>
  <c r="V946" i="9"/>
  <c r="W946" i="9" s="1"/>
  <c r="V947" i="9"/>
  <c r="W947" i="9" s="1"/>
  <c r="V948" i="9"/>
  <c r="W948" i="9" s="1"/>
  <c r="V949" i="9"/>
  <c r="W949" i="9" s="1"/>
  <c r="V950" i="9"/>
  <c r="W950" i="9" s="1"/>
  <c r="V951" i="9"/>
  <c r="W951" i="9" s="1"/>
  <c r="V952" i="9"/>
  <c r="W952" i="9" s="1"/>
  <c r="V953" i="9"/>
  <c r="W953" i="9" s="1"/>
  <c r="V954" i="9"/>
  <c r="W954" i="9" s="1"/>
  <c r="V955" i="9"/>
  <c r="W955" i="9" s="1"/>
  <c r="V956" i="9"/>
  <c r="W956" i="9" s="1"/>
  <c r="V957" i="9"/>
  <c r="W957" i="9" s="1"/>
  <c r="V958" i="9"/>
  <c r="W958" i="9" s="1"/>
  <c r="V959" i="9"/>
  <c r="W959" i="9" s="1"/>
  <c r="V960" i="9"/>
  <c r="W960" i="9" s="1"/>
  <c r="V961" i="9"/>
  <c r="W961" i="9" s="1"/>
  <c r="V962" i="9"/>
  <c r="W962" i="9" s="1"/>
  <c r="V963" i="9"/>
  <c r="W963" i="9" s="1"/>
  <c r="V964" i="9"/>
  <c r="W964" i="9" s="1"/>
  <c r="V965" i="9"/>
  <c r="W965" i="9" s="1"/>
  <c r="V966" i="9"/>
  <c r="W966" i="9" s="1"/>
  <c r="V967" i="9"/>
  <c r="W967" i="9" s="1"/>
  <c r="V968" i="9"/>
  <c r="W968" i="9" s="1"/>
  <c r="V969" i="9"/>
  <c r="W969" i="9" s="1"/>
  <c r="V970" i="9"/>
  <c r="W970" i="9" s="1"/>
  <c r="V971" i="9"/>
  <c r="W971" i="9" s="1"/>
  <c r="V972" i="9"/>
  <c r="W972" i="9" s="1"/>
  <c r="V973" i="9"/>
  <c r="W973" i="9" s="1"/>
  <c r="V974" i="9"/>
  <c r="W974" i="9" s="1"/>
  <c r="V975" i="9"/>
  <c r="W975" i="9" s="1"/>
  <c r="V976" i="9"/>
  <c r="W976" i="9" s="1"/>
  <c r="V977" i="9"/>
  <c r="W977" i="9" s="1"/>
  <c r="V978" i="9"/>
  <c r="W978" i="9" s="1"/>
  <c r="V979" i="9"/>
  <c r="W979" i="9" s="1"/>
  <c r="V980" i="9"/>
  <c r="W980" i="9" s="1"/>
  <c r="V981" i="9"/>
  <c r="W981" i="9" s="1"/>
  <c r="V982" i="9"/>
  <c r="W982" i="9" s="1"/>
  <c r="V983" i="9"/>
  <c r="W983" i="9" s="1"/>
  <c r="V984" i="9"/>
  <c r="W984" i="9" s="1"/>
  <c r="V985" i="9"/>
  <c r="W985" i="9" s="1"/>
  <c r="V986" i="9"/>
  <c r="W986" i="9" s="1"/>
  <c r="V987" i="9"/>
  <c r="W987" i="9" s="1"/>
  <c r="V988" i="9"/>
  <c r="W988" i="9" s="1"/>
  <c r="V989" i="9"/>
  <c r="W989" i="9" s="1"/>
  <c r="V990" i="9"/>
  <c r="W990" i="9" s="1"/>
  <c r="V991" i="9"/>
  <c r="W991" i="9" s="1"/>
  <c r="V992" i="9"/>
  <c r="W992" i="9" s="1"/>
  <c r="V993" i="9"/>
  <c r="W993" i="9" s="1"/>
  <c r="V994" i="9"/>
  <c r="W994" i="9" s="1"/>
  <c r="V995" i="9"/>
  <c r="W995" i="9" s="1"/>
  <c r="V996" i="9"/>
  <c r="W996" i="9" s="1"/>
  <c r="V997" i="9"/>
  <c r="W997" i="9" s="1"/>
  <c r="V998" i="9"/>
  <c r="W998" i="9" s="1"/>
  <c r="V999" i="9"/>
  <c r="W999" i="9" s="1"/>
  <c r="V1000" i="9"/>
  <c r="W1000" i="9" s="1"/>
  <c r="V1001" i="9"/>
  <c r="W1001" i="9" s="1"/>
  <c r="V1002" i="9"/>
  <c r="W1002" i="9" s="1"/>
  <c r="V1003" i="9"/>
  <c r="W1003" i="9" s="1"/>
  <c r="V1004" i="9"/>
  <c r="W1004" i="9" s="1"/>
  <c r="V1005" i="9"/>
  <c r="W1005" i="9" s="1"/>
  <c r="V1006" i="9"/>
  <c r="W1006" i="9" s="1"/>
  <c r="V1007" i="9"/>
  <c r="W1007" i="9" s="1"/>
  <c r="V1008" i="9"/>
  <c r="W1008" i="9" s="1"/>
  <c r="V1009" i="9"/>
  <c r="W1009" i="9" s="1"/>
  <c r="V1010" i="9"/>
  <c r="W1010" i="9" s="1"/>
  <c r="V1011" i="9"/>
  <c r="W1011" i="9" s="1"/>
  <c r="V1012" i="9"/>
  <c r="W1012" i="9" s="1"/>
  <c r="V1013" i="9"/>
  <c r="W1013" i="9" s="1"/>
  <c r="V1014" i="9"/>
  <c r="W1014" i="9" s="1"/>
  <c r="V1015" i="9"/>
  <c r="W1015" i="9" s="1"/>
  <c r="V1016" i="9"/>
  <c r="W1016" i="9" s="1"/>
  <c r="V1017" i="9"/>
  <c r="W1017" i="9" s="1"/>
  <c r="V1018" i="9"/>
  <c r="W1018" i="9" s="1"/>
  <c r="V1019" i="9"/>
  <c r="W1019" i="9" s="1"/>
  <c r="V1020" i="9"/>
  <c r="W1020" i="9" s="1"/>
  <c r="V1021" i="9"/>
  <c r="W1021" i="9" s="1"/>
  <c r="V1022" i="9"/>
  <c r="W1022" i="9" s="1"/>
  <c r="V1023" i="9"/>
  <c r="W1023" i="9" s="1"/>
  <c r="V1024" i="9"/>
  <c r="W1024" i="9" s="1"/>
  <c r="V1025" i="9"/>
  <c r="W1025" i="9" s="1"/>
  <c r="V1026" i="9"/>
  <c r="W1026" i="9" s="1"/>
  <c r="V1027" i="9"/>
  <c r="W1027" i="9" s="1"/>
  <c r="V1028" i="9"/>
  <c r="W1028" i="9" s="1"/>
  <c r="V1029" i="9"/>
  <c r="W1029" i="9" s="1"/>
  <c r="V1030" i="9"/>
  <c r="W1030" i="9" s="1"/>
  <c r="V1031" i="9"/>
  <c r="W1031" i="9" s="1"/>
  <c r="V1032" i="9"/>
  <c r="W1032" i="9" s="1"/>
  <c r="V1033" i="9"/>
  <c r="W1033" i="9" s="1"/>
  <c r="V1034" i="9"/>
  <c r="W1034" i="9" s="1"/>
  <c r="V1035" i="9"/>
  <c r="W1035" i="9" s="1"/>
  <c r="V1036" i="9"/>
  <c r="W1036" i="9" s="1"/>
  <c r="V1037" i="9"/>
  <c r="W1037" i="9" s="1"/>
  <c r="V1038" i="9"/>
  <c r="W1038" i="9" s="1"/>
  <c r="V1039" i="9"/>
  <c r="W1039" i="9" s="1"/>
  <c r="V1040" i="9"/>
  <c r="W1040" i="9" s="1"/>
  <c r="V1041" i="9"/>
  <c r="W1041" i="9" s="1"/>
  <c r="V1042" i="9"/>
  <c r="W1042" i="9" s="1"/>
  <c r="V1043" i="9"/>
  <c r="W1043" i="9" s="1"/>
  <c r="V1044" i="9"/>
  <c r="W1044" i="9" s="1"/>
  <c r="V1045" i="9"/>
  <c r="W1045" i="9" s="1"/>
  <c r="V1046" i="9"/>
  <c r="W1046" i="9" s="1"/>
  <c r="V1047" i="9"/>
  <c r="W1047" i="9" s="1"/>
  <c r="V1048" i="9"/>
  <c r="W1048" i="9" s="1"/>
  <c r="V1049" i="9"/>
  <c r="W1049" i="9" s="1"/>
  <c r="V1050" i="9"/>
  <c r="W1050" i="9" s="1"/>
  <c r="V1051" i="9"/>
  <c r="W1051" i="9" s="1"/>
  <c r="V1052" i="9"/>
  <c r="W1052" i="9" s="1"/>
  <c r="V1053" i="9"/>
  <c r="W1053" i="9" s="1"/>
  <c r="V1054" i="9"/>
  <c r="W1054" i="9" s="1"/>
  <c r="V1055" i="9"/>
  <c r="W1055" i="9" s="1"/>
  <c r="V1056" i="9"/>
  <c r="W1056" i="9" s="1"/>
  <c r="V1057" i="9"/>
  <c r="W1057" i="9" s="1"/>
  <c r="V1058" i="9"/>
  <c r="W1058" i="9" s="1"/>
  <c r="V1059" i="9"/>
  <c r="W1059" i="9" s="1"/>
  <c r="V1060" i="9"/>
  <c r="W1060" i="9" s="1"/>
  <c r="V1061" i="9"/>
  <c r="W1061" i="9" s="1"/>
  <c r="V1062" i="9"/>
  <c r="W1062" i="9" s="1"/>
  <c r="V1063" i="9"/>
  <c r="W1063" i="9" s="1"/>
  <c r="V1064" i="9"/>
  <c r="W1064" i="9" s="1"/>
  <c r="V1065" i="9"/>
  <c r="W1065" i="9" s="1"/>
  <c r="V1066" i="9"/>
  <c r="W1066" i="9" s="1"/>
  <c r="V1067" i="9"/>
  <c r="W1067" i="9" s="1"/>
  <c r="V1068" i="9"/>
  <c r="W1068" i="9" s="1"/>
  <c r="V1069" i="9"/>
  <c r="W1069" i="9" s="1"/>
  <c r="V1070" i="9"/>
  <c r="W1070" i="9" s="1"/>
  <c r="V1071" i="9"/>
  <c r="W1071" i="9" s="1"/>
  <c r="V1072" i="9"/>
  <c r="W1072" i="9" s="1"/>
  <c r="V1073" i="9"/>
  <c r="W1073" i="9" s="1"/>
  <c r="V1074" i="9"/>
  <c r="W1074" i="9" s="1"/>
  <c r="V1075" i="9"/>
  <c r="W1075" i="9" s="1"/>
  <c r="V1076" i="9"/>
  <c r="W1076" i="9" s="1"/>
  <c r="V1077" i="9"/>
  <c r="W1077" i="9" s="1"/>
  <c r="V1078" i="9"/>
  <c r="W1078" i="9" s="1"/>
  <c r="V1079" i="9"/>
  <c r="W1079" i="9" s="1"/>
  <c r="V1080" i="9"/>
  <c r="W1080" i="9" s="1"/>
  <c r="V1081" i="9"/>
  <c r="W1081" i="9" s="1"/>
  <c r="V1082" i="9"/>
  <c r="W1082" i="9" s="1"/>
  <c r="V1083" i="9"/>
  <c r="W1083" i="9" s="1"/>
  <c r="V1084" i="9"/>
  <c r="W1084" i="9" s="1"/>
  <c r="V1085" i="9"/>
  <c r="W1085" i="9" s="1"/>
  <c r="V1086" i="9"/>
  <c r="W1086" i="9" s="1"/>
  <c r="V1087" i="9"/>
  <c r="W1087" i="9" s="1"/>
  <c r="V1088" i="9"/>
  <c r="W1088" i="9" s="1"/>
  <c r="V1089" i="9"/>
  <c r="W1089" i="9" s="1"/>
  <c r="V1090" i="9"/>
  <c r="W1090" i="9" s="1"/>
  <c r="V1091" i="9"/>
  <c r="W1091" i="9" s="1"/>
  <c r="V1092" i="9"/>
  <c r="W1092" i="9" s="1"/>
  <c r="V1093" i="9"/>
  <c r="W1093" i="9" s="1"/>
  <c r="V1094" i="9"/>
  <c r="W1094" i="9" s="1"/>
  <c r="V1095" i="9"/>
  <c r="W1095" i="9" s="1"/>
  <c r="V1096" i="9"/>
  <c r="W1096" i="9" s="1"/>
  <c r="V1097" i="9"/>
  <c r="W1097" i="9" s="1"/>
  <c r="V1098" i="9"/>
  <c r="W1098" i="9" s="1"/>
  <c r="V1099" i="9"/>
  <c r="W1099" i="9" s="1"/>
  <c r="V1100" i="9"/>
  <c r="W1100" i="9" s="1"/>
  <c r="V1101" i="9"/>
  <c r="W1101" i="9" s="1"/>
  <c r="V1102" i="9"/>
  <c r="W1102" i="9" s="1"/>
  <c r="V1103" i="9"/>
  <c r="W1103" i="9" s="1"/>
  <c r="V1104" i="9"/>
  <c r="W1104" i="9" s="1"/>
  <c r="V1105" i="9"/>
  <c r="W1105" i="9" s="1"/>
  <c r="V1106" i="9"/>
  <c r="W1106" i="9" s="1"/>
  <c r="V1107" i="9"/>
  <c r="W1107" i="9" s="1"/>
  <c r="V1108" i="9"/>
  <c r="W1108" i="9" s="1"/>
  <c r="V1109" i="9"/>
  <c r="W1109" i="9" s="1"/>
  <c r="V1110" i="9"/>
  <c r="W1110" i="9" s="1"/>
  <c r="V1111" i="9"/>
  <c r="W1111" i="9" s="1"/>
  <c r="V1112" i="9"/>
  <c r="W1112" i="9" s="1"/>
  <c r="V1113" i="9"/>
  <c r="W1113" i="9" s="1"/>
  <c r="V1114" i="9"/>
  <c r="W1114" i="9" s="1"/>
  <c r="V1115" i="9"/>
  <c r="W1115" i="9" s="1"/>
  <c r="V1116" i="9"/>
  <c r="W1116" i="9" s="1"/>
  <c r="V1117" i="9"/>
  <c r="W1117" i="9" s="1"/>
  <c r="V1118" i="9"/>
  <c r="W1118" i="9" s="1"/>
  <c r="V1119" i="9"/>
  <c r="W1119" i="9" s="1"/>
  <c r="V1120" i="9"/>
  <c r="W1120" i="9" s="1"/>
  <c r="V1121" i="9"/>
  <c r="W1121" i="9" s="1"/>
  <c r="V1122" i="9"/>
  <c r="W1122" i="9" s="1"/>
  <c r="V1123" i="9"/>
  <c r="W1123" i="9" s="1"/>
  <c r="V1124" i="9"/>
  <c r="W1124" i="9" s="1"/>
  <c r="V1125" i="9"/>
  <c r="W1125" i="9" s="1"/>
  <c r="V1126" i="9"/>
  <c r="W1126" i="9" s="1"/>
  <c r="V1127" i="9"/>
  <c r="W1127" i="9" s="1"/>
  <c r="V1128" i="9"/>
  <c r="W1128" i="9" s="1"/>
  <c r="V1129" i="9"/>
  <c r="W1129" i="9" s="1"/>
  <c r="V1130" i="9"/>
  <c r="W1130" i="9" s="1"/>
  <c r="V1131" i="9"/>
  <c r="W1131" i="9" s="1"/>
  <c r="V1132" i="9"/>
  <c r="W1132" i="9" s="1"/>
  <c r="V1133" i="9"/>
  <c r="W1133" i="9" s="1"/>
  <c r="V1134" i="9"/>
  <c r="W1134" i="9" s="1"/>
  <c r="V1135" i="9"/>
  <c r="W1135" i="9" s="1"/>
  <c r="V1136" i="9"/>
  <c r="W1136" i="9" s="1"/>
  <c r="V1137" i="9"/>
  <c r="W1137" i="9" s="1"/>
  <c r="V1138" i="9"/>
  <c r="W1138" i="9" s="1"/>
  <c r="V1139" i="9"/>
  <c r="W1139" i="9" s="1"/>
  <c r="V1140" i="9"/>
  <c r="W1140" i="9" s="1"/>
  <c r="V1141" i="9"/>
  <c r="W1141" i="9" s="1"/>
  <c r="V1142" i="9"/>
  <c r="W1142" i="9" s="1"/>
  <c r="V1143" i="9"/>
  <c r="W1143" i="9" s="1"/>
  <c r="V1144" i="9"/>
  <c r="W1144" i="9" s="1"/>
  <c r="V1145" i="9"/>
  <c r="W1145" i="9" s="1"/>
  <c r="V1146" i="9"/>
  <c r="W1146" i="9" s="1"/>
  <c r="V1147" i="9"/>
  <c r="W1147" i="9" s="1"/>
  <c r="V1148" i="9"/>
  <c r="W1148" i="9" s="1"/>
  <c r="V1149" i="9"/>
  <c r="W1149" i="9" s="1"/>
  <c r="V1150" i="9"/>
  <c r="W1150" i="9" s="1"/>
  <c r="V1151" i="9"/>
  <c r="W1151" i="9" s="1"/>
  <c r="V1152" i="9"/>
  <c r="W1152" i="9" s="1"/>
  <c r="V1153" i="9"/>
  <c r="W1153" i="9" s="1"/>
  <c r="V1154" i="9"/>
  <c r="W1154" i="9" s="1"/>
  <c r="V1155" i="9"/>
  <c r="W1155" i="9" s="1"/>
  <c r="V1156" i="9"/>
  <c r="W1156" i="9" s="1"/>
  <c r="V1157" i="9"/>
  <c r="W1157" i="9" s="1"/>
  <c r="V1158" i="9"/>
  <c r="W1158" i="9" s="1"/>
  <c r="V1159" i="9"/>
  <c r="W1159" i="9" s="1"/>
  <c r="V1160" i="9"/>
  <c r="W1160" i="9" s="1"/>
  <c r="V1161" i="9"/>
  <c r="W1161" i="9" s="1"/>
  <c r="V1162" i="9"/>
  <c r="W1162" i="9" s="1"/>
  <c r="V1163" i="9"/>
  <c r="W1163" i="9" s="1"/>
  <c r="V1164" i="9"/>
  <c r="W1164" i="9" s="1"/>
  <c r="V1165" i="9"/>
  <c r="W1165" i="9" s="1"/>
  <c r="V1166" i="9"/>
  <c r="W1166" i="9" s="1"/>
  <c r="V1167" i="9"/>
  <c r="W1167" i="9" s="1"/>
  <c r="V1168" i="9"/>
  <c r="W1168" i="9" s="1"/>
  <c r="V1169" i="9"/>
  <c r="W1169" i="9" s="1"/>
  <c r="V1170" i="9"/>
  <c r="W1170" i="9" s="1"/>
  <c r="V1171" i="9"/>
  <c r="W1171" i="9" s="1"/>
  <c r="V1172" i="9"/>
  <c r="W1172" i="9" s="1"/>
  <c r="V1173" i="9"/>
  <c r="W1173" i="9" s="1"/>
  <c r="V1174" i="9"/>
  <c r="W1174" i="9" s="1"/>
  <c r="V1175" i="9"/>
  <c r="W1175" i="9" s="1"/>
  <c r="V1176" i="9"/>
  <c r="W1176" i="9" s="1"/>
  <c r="V1177" i="9"/>
  <c r="W1177" i="9" s="1"/>
  <c r="V1178" i="9"/>
  <c r="W1178" i="9" s="1"/>
  <c r="V1179" i="9"/>
  <c r="W1179" i="9" s="1"/>
  <c r="V1180" i="9"/>
  <c r="W1180" i="9" s="1"/>
  <c r="V1181" i="9"/>
  <c r="W1181" i="9" s="1"/>
  <c r="V1182" i="9"/>
  <c r="W1182" i="9" s="1"/>
  <c r="V1183" i="9"/>
  <c r="W1183" i="9" s="1"/>
  <c r="V1184" i="9"/>
  <c r="W1184" i="9" s="1"/>
  <c r="V1185" i="9"/>
  <c r="W1185" i="9" s="1"/>
  <c r="V1186" i="9"/>
  <c r="W1186" i="9" s="1"/>
  <c r="V1187" i="9"/>
  <c r="W1187" i="9" s="1"/>
  <c r="V1188" i="9"/>
  <c r="W1188" i="9" s="1"/>
  <c r="V1189" i="9"/>
  <c r="W1189" i="9" s="1"/>
  <c r="V1190" i="9"/>
  <c r="W1190" i="9" s="1"/>
  <c r="V1191" i="9"/>
  <c r="W1191" i="9" s="1"/>
  <c r="V1192" i="9"/>
  <c r="W1192" i="9" s="1"/>
  <c r="V1193" i="9"/>
  <c r="W1193" i="9" s="1"/>
  <c r="V1194" i="9"/>
  <c r="W1194" i="9" s="1"/>
  <c r="V1195" i="9"/>
  <c r="W1195" i="9" s="1"/>
  <c r="V1196" i="9"/>
  <c r="W1196" i="9" s="1"/>
  <c r="V1197" i="9"/>
  <c r="W1197" i="9" s="1"/>
  <c r="V1198" i="9"/>
  <c r="W1198" i="9" s="1"/>
  <c r="V1199" i="9"/>
  <c r="W1199" i="9" s="1"/>
  <c r="V1200" i="9"/>
  <c r="W1200" i="9" s="1"/>
  <c r="V1201" i="9"/>
  <c r="W1201" i="9" s="1"/>
  <c r="V1202" i="9"/>
  <c r="W1202" i="9" s="1"/>
  <c r="V1203" i="9"/>
  <c r="W1203" i="9" s="1"/>
  <c r="V1204" i="9"/>
  <c r="W1204" i="9" s="1"/>
  <c r="V1205" i="9"/>
  <c r="W1205" i="9" s="1"/>
  <c r="V1206" i="9"/>
  <c r="W1206" i="9" s="1"/>
  <c r="V1207" i="9"/>
  <c r="W1207" i="9" s="1"/>
  <c r="V1208" i="9"/>
  <c r="W1208" i="9" s="1"/>
  <c r="V1209" i="9"/>
  <c r="W1209" i="9" s="1"/>
  <c r="V1210" i="9"/>
  <c r="W1210" i="9" s="1"/>
  <c r="V1211" i="9"/>
  <c r="W1211" i="9" s="1"/>
  <c r="V1212" i="9"/>
  <c r="W1212" i="9" s="1"/>
  <c r="V1213" i="9"/>
  <c r="W1213" i="9" s="1"/>
  <c r="V1214" i="9"/>
  <c r="W1214" i="9" s="1"/>
  <c r="V1215" i="9"/>
  <c r="W1215" i="9" s="1"/>
  <c r="V1216" i="9"/>
  <c r="W1216" i="9" s="1"/>
  <c r="V1217" i="9"/>
  <c r="W1217" i="9" s="1"/>
  <c r="V1218" i="9"/>
  <c r="W1218" i="9" s="1"/>
  <c r="V1219" i="9"/>
  <c r="W1219" i="9" s="1"/>
  <c r="V1220" i="9"/>
  <c r="W1220" i="9" s="1"/>
  <c r="V1221" i="9"/>
  <c r="W1221" i="9" s="1"/>
  <c r="V1222" i="9"/>
  <c r="W1222" i="9" s="1"/>
  <c r="V1223" i="9"/>
  <c r="W1223" i="9" s="1"/>
  <c r="V1224" i="9"/>
  <c r="W1224" i="9" s="1"/>
  <c r="V1225" i="9"/>
  <c r="W1225" i="9" s="1"/>
  <c r="V1226" i="9"/>
  <c r="W1226" i="9" s="1"/>
  <c r="V1227" i="9"/>
  <c r="W1227" i="9" s="1"/>
  <c r="V1228" i="9"/>
  <c r="W1228" i="9" s="1"/>
  <c r="V1229" i="9"/>
  <c r="W1229" i="9" s="1"/>
  <c r="V1230" i="9"/>
  <c r="W1230" i="9" s="1"/>
  <c r="V1231" i="9"/>
  <c r="W1231" i="9" s="1"/>
  <c r="V1232" i="9"/>
  <c r="W1232" i="9" s="1"/>
  <c r="V1233" i="9"/>
  <c r="W1233" i="9" s="1"/>
  <c r="V1234" i="9"/>
  <c r="W1234" i="9" s="1"/>
  <c r="V1235" i="9"/>
  <c r="W1235" i="9" s="1"/>
  <c r="V1236" i="9"/>
  <c r="W1236" i="9" s="1"/>
  <c r="V1237" i="9"/>
  <c r="W1237" i="9" s="1"/>
  <c r="V1238" i="9"/>
  <c r="W1238" i="9" s="1"/>
  <c r="V1239" i="9"/>
  <c r="W1239" i="9" s="1"/>
  <c r="V1240" i="9"/>
  <c r="W1240" i="9" s="1"/>
  <c r="V1241" i="9"/>
  <c r="W1241" i="9" s="1"/>
  <c r="V1242" i="9"/>
  <c r="W1242" i="9" s="1"/>
  <c r="V1243" i="9"/>
  <c r="W1243" i="9" s="1"/>
  <c r="V1244" i="9"/>
  <c r="W1244" i="9" s="1"/>
  <c r="V1245" i="9"/>
  <c r="W1245" i="9" s="1"/>
  <c r="V1246" i="9"/>
  <c r="W1246" i="9" s="1"/>
  <c r="V1247" i="9"/>
  <c r="W1247" i="9" s="1"/>
  <c r="V1248" i="9"/>
  <c r="W1248" i="9" s="1"/>
  <c r="V1249" i="9"/>
  <c r="W1249" i="9" s="1"/>
  <c r="V1250" i="9"/>
  <c r="W1250" i="9" s="1"/>
  <c r="V1251" i="9"/>
  <c r="W1251" i="9" s="1"/>
  <c r="V1252" i="9"/>
  <c r="W1252" i="9" s="1"/>
  <c r="V1253" i="9"/>
  <c r="W1253" i="9" s="1"/>
  <c r="V1254" i="9"/>
  <c r="W1254" i="9" s="1"/>
  <c r="V1255" i="9"/>
  <c r="W1255" i="9" s="1"/>
  <c r="V1256" i="9"/>
  <c r="W1256" i="9" s="1"/>
  <c r="V1257" i="9"/>
  <c r="W1257" i="9" s="1"/>
  <c r="V1258" i="9"/>
  <c r="W1258" i="9" s="1"/>
  <c r="V1259" i="9"/>
  <c r="W1259" i="9" s="1"/>
  <c r="V1260" i="9"/>
  <c r="W1260" i="9" s="1"/>
  <c r="V1261" i="9"/>
  <c r="W1261" i="9" s="1"/>
  <c r="V1262" i="9"/>
  <c r="W1262" i="9" s="1"/>
  <c r="V1263" i="9"/>
  <c r="W1263" i="9" s="1"/>
  <c r="V1264" i="9"/>
  <c r="W1264" i="9" s="1"/>
  <c r="V1265" i="9"/>
  <c r="W1265" i="9" s="1"/>
  <c r="V1266" i="9"/>
  <c r="W1266" i="9" s="1"/>
  <c r="V1267" i="9"/>
  <c r="W1267" i="9" s="1"/>
  <c r="V1268" i="9"/>
  <c r="W1268" i="9" s="1"/>
  <c r="V1269" i="9"/>
  <c r="W1269" i="9" s="1"/>
  <c r="V1270" i="9"/>
  <c r="W1270" i="9" s="1"/>
  <c r="V1271" i="9"/>
  <c r="W1271" i="9" s="1"/>
  <c r="V1272" i="9"/>
  <c r="W1272" i="9" s="1"/>
  <c r="V1273" i="9"/>
  <c r="W1273" i="9" s="1"/>
  <c r="V1274" i="9"/>
  <c r="W1274" i="9" s="1"/>
  <c r="V1275" i="9"/>
  <c r="W1275" i="9" s="1"/>
  <c r="V1276" i="9"/>
  <c r="W1276" i="9" s="1"/>
  <c r="V1277" i="9"/>
  <c r="W1277" i="9" s="1"/>
  <c r="V1278" i="9"/>
  <c r="W1278" i="9" s="1"/>
  <c r="V1279" i="9"/>
  <c r="W1279" i="9" s="1"/>
  <c r="V1280" i="9"/>
  <c r="W1280" i="9" s="1"/>
  <c r="V1281" i="9"/>
  <c r="W1281" i="9" s="1"/>
  <c r="V1282" i="9"/>
  <c r="W1282" i="9" s="1"/>
  <c r="V1283" i="9"/>
  <c r="W1283" i="9" s="1"/>
  <c r="V1284" i="9"/>
  <c r="W1284" i="9" s="1"/>
  <c r="V1285" i="9"/>
  <c r="W1285" i="9" s="1"/>
  <c r="V1286" i="9"/>
  <c r="W1286" i="9" s="1"/>
  <c r="V1287" i="9"/>
  <c r="W1287" i="9" s="1"/>
  <c r="V1288" i="9"/>
  <c r="W1288" i="9" s="1"/>
  <c r="V1289" i="9"/>
  <c r="W1289" i="9" s="1"/>
  <c r="V1290" i="9"/>
  <c r="W1290" i="9" s="1"/>
  <c r="V1291" i="9"/>
  <c r="W1291" i="9" s="1"/>
  <c r="V1292" i="9"/>
  <c r="W1292" i="9" s="1"/>
  <c r="V1293" i="9"/>
  <c r="W1293" i="9" s="1"/>
  <c r="V1294" i="9"/>
  <c r="W1294" i="9" s="1"/>
  <c r="V1295" i="9"/>
  <c r="W1295" i="9" s="1"/>
  <c r="V1296" i="9"/>
  <c r="W1296" i="9" s="1"/>
  <c r="V1297" i="9"/>
  <c r="W1297" i="9" s="1"/>
  <c r="V1298" i="9"/>
  <c r="W1298" i="9" s="1"/>
  <c r="V1299" i="9"/>
  <c r="W1299" i="9" s="1"/>
  <c r="V1300" i="9"/>
  <c r="W1300" i="9" s="1"/>
  <c r="V1301" i="9"/>
  <c r="W1301" i="9" s="1"/>
  <c r="V1302" i="9"/>
  <c r="W1302" i="9" s="1"/>
  <c r="V1303" i="9"/>
  <c r="W1303" i="9" s="1"/>
  <c r="V1304" i="9"/>
  <c r="W1304" i="9" s="1"/>
  <c r="V1305" i="9"/>
  <c r="W1305" i="9" s="1"/>
  <c r="V1306" i="9"/>
  <c r="W1306" i="9" s="1"/>
  <c r="V1307" i="9"/>
  <c r="W1307" i="9" s="1"/>
  <c r="V1308" i="9"/>
  <c r="W1308" i="9" s="1"/>
  <c r="V1309" i="9"/>
  <c r="W1309" i="9" s="1"/>
  <c r="V1310" i="9"/>
  <c r="W1310" i="9" s="1"/>
  <c r="V1311" i="9"/>
  <c r="W1311" i="9" s="1"/>
  <c r="V1312" i="9"/>
  <c r="W1312" i="9" s="1"/>
  <c r="V1313" i="9"/>
  <c r="W1313" i="9" s="1"/>
  <c r="V1314" i="9"/>
  <c r="W1314" i="9" s="1"/>
  <c r="V1315" i="9"/>
  <c r="W1315" i="9" s="1"/>
  <c r="V1316" i="9"/>
  <c r="W1316" i="9" s="1"/>
  <c r="V1317" i="9"/>
  <c r="W1317" i="9" s="1"/>
  <c r="V1318" i="9"/>
  <c r="W1318" i="9" s="1"/>
  <c r="V1319" i="9"/>
  <c r="W1319" i="9" s="1"/>
  <c r="V1320" i="9"/>
  <c r="W1320" i="9" s="1"/>
  <c r="V1321" i="9"/>
  <c r="W1321" i="9" s="1"/>
  <c r="V1322" i="9"/>
  <c r="W1322" i="9" s="1"/>
  <c r="V1323" i="9"/>
  <c r="W1323" i="9" s="1"/>
  <c r="V1324" i="9"/>
  <c r="W1324" i="9" s="1"/>
  <c r="V1325" i="9"/>
  <c r="W1325" i="9" s="1"/>
  <c r="V1326" i="9"/>
  <c r="W1326" i="9" s="1"/>
  <c r="V1327" i="9"/>
  <c r="W1327" i="9" s="1"/>
  <c r="V1328" i="9"/>
  <c r="W1328" i="9" s="1"/>
  <c r="V1329" i="9"/>
  <c r="W1329" i="9" s="1"/>
  <c r="V1330" i="9"/>
  <c r="W1330" i="9" s="1"/>
  <c r="V1331" i="9"/>
  <c r="W1331" i="9" s="1"/>
  <c r="V1332" i="9"/>
  <c r="W1332" i="9" s="1"/>
  <c r="V1333" i="9"/>
  <c r="W1333" i="9" s="1"/>
  <c r="V1334" i="9"/>
  <c r="W1334" i="9" s="1"/>
  <c r="V1335" i="9"/>
  <c r="W1335" i="9" s="1"/>
  <c r="V1336" i="9"/>
  <c r="W1336" i="9" s="1"/>
  <c r="V1337" i="9"/>
  <c r="W1337" i="9" s="1"/>
  <c r="V1338" i="9"/>
  <c r="W1338" i="9" s="1"/>
  <c r="V1339" i="9"/>
  <c r="W1339" i="9" s="1"/>
  <c r="V1340" i="9"/>
  <c r="W1340" i="9" s="1"/>
  <c r="V1341" i="9"/>
  <c r="W1341" i="9" s="1"/>
  <c r="V1342" i="9"/>
  <c r="W1342" i="9" s="1"/>
  <c r="V1343" i="9"/>
  <c r="W1343" i="9" s="1"/>
  <c r="V1344" i="9"/>
  <c r="W1344" i="9" s="1"/>
  <c r="V1345" i="9"/>
  <c r="W1345" i="9" s="1"/>
  <c r="V1346" i="9"/>
  <c r="W1346" i="9" s="1"/>
  <c r="V1347" i="9"/>
  <c r="W1347" i="9" s="1"/>
  <c r="V1348" i="9"/>
  <c r="W1348" i="9" s="1"/>
  <c r="V1349" i="9"/>
  <c r="W1349" i="9" s="1"/>
  <c r="V1350" i="9"/>
  <c r="W1350" i="9" s="1"/>
  <c r="V1351" i="9"/>
  <c r="W1351" i="9" s="1"/>
  <c r="V1352" i="9"/>
  <c r="W1352" i="9" s="1"/>
  <c r="V1353" i="9"/>
  <c r="W1353" i="9" s="1"/>
  <c r="V1354" i="9"/>
  <c r="W1354" i="9" s="1"/>
  <c r="V1355" i="9"/>
  <c r="W1355" i="9" s="1"/>
  <c r="V1356" i="9"/>
  <c r="W1356" i="9" s="1"/>
  <c r="V1357" i="9"/>
  <c r="W1357" i="9" s="1"/>
  <c r="V1358" i="9"/>
  <c r="W1358" i="9" s="1"/>
  <c r="V1359" i="9"/>
  <c r="W1359" i="9" s="1"/>
  <c r="V1360" i="9"/>
  <c r="W1360" i="9" s="1"/>
  <c r="V1361" i="9"/>
  <c r="W1361" i="9" s="1"/>
  <c r="V1362" i="9"/>
  <c r="W1362" i="9" s="1"/>
  <c r="V1363" i="9"/>
  <c r="W1363" i="9" s="1"/>
  <c r="V1364" i="9"/>
  <c r="W1364" i="9" s="1"/>
  <c r="V1365" i="9"/>
  <c r="W1365" i="9" s="1"/>
  <c r="V1366" i="9"/>
  <c r="W1366" i="9" s="1"/>
  <c r="V1367" i="9"/>
  <c r="W1367" i="9" s="1"/>
  <c r="V1368" i="9"/>
  <c r="W1368" i="9" s="1"/>
  <c r="V1369" i="9"/>
  <c r="W1369" i="9" s="1"/>
  <c r="V1370" i="9"/>
  <c r="W1370" i="9" s="1"/>
  <c r="V1371" i="9"/>
  <c r="W1371" i="9" s="1"/>
  <c r="V1372" i="9"/>
  <c r="W1372" i="9" s="1"/>
  <c r="V1373" i="9"/>
  <c r="W1373" i="9" s="1"/>
  <c r="V1374" i="9"/>
  <c r="W1374" i="9" s="1"/>
  <c r="V1375" i="9"/>
  <c r="W1375" i="9" s="1"/>
  <c r="V1376" i="9"/>
  <c r="W1376" i="9" s="1"/>
  <c r="V1377" i="9"/>
  <c r="W1377" i="9" s="1"/>
  <c r="V1378" i="9"/>
  <c r="W1378" i="9" s="1"/>
  <c r="V1379" i="9"/>
  <c r="W1379" i="9" s="1"/>
  <c r="V1380" i="9"/>
  <c r="W1380" i="9" s="1"/>
  <c r="V1381" i="9"/>
  <c r="W1381" i="9" s="1"/>
  <c r="V1382" i="9"/>
  <c r="W1382" i="9" s="1"/>
  <c r="V1383" i="9"/>
  <c r="W1383" i="9" s="1"/>
  <c r="V1384" i="9"/>
  <c r="W1384" i="9" s="1"/>
  <c r="V1385" i="9"/>
  <c r="W1385" i="9" s="1"/>
  <c r="V1386" i="9"/>
  <c r="W1386" i="9" s="1"/>
  <c r="V1387" i="9"/>
  <c r="W1387" i="9" s="1"/>
  <c r="V1388" i="9"/>
  <c r="W1388" i="9" s="1"/>
  <c r="V1389" i="9"/>
  <c r="W1389" i="9" s="1"/>
  <c r="V1390" i="9"/>
  <c r="W1390" i="9" s="1"/>
  <c r="V1391" i="9"/>
  <c r="W1391" i="9" s="1"/>
  <c r="V1392" i="9"/>
  <c r="W1392" i="9" s="1"/>
  <c r="V1393" i="9"/>
  <c r="W1393" i="9" s="1"/>
  <c r="V1394" i="9"/>
  <c r="W1394" i="9" s="1"/>
  <c r="V1395" i="9"/>
  <c r="W1395" i="9" s="1"/>
  <c r="V1396" i="9"/>
  <c r="W1396" i="9" s="1"/>
  <c r="V1397" i="9"/>
  <c r="W1397" i="9" s="1"/>
  <c r="V1398" i="9"/>
  <c r="W1398" i="9" s="1"/>
  <c r="V1399" i="9"/>
  <c r="W1399" i="9" s="1"/>
  <c r="V1400" i="9"/>
  <c r="W1400" i="9" s="1"/>
  <c r="V1401" i="9"/>
  <c r="W1401" i="9" s="1"/>
  <c r="V1402" i="9"/>
  <c r="W1402" i="9" s="1"/>
  <c r="V1403" i="9"/>
  <c r="W1403" i="9" s="1"/>
  <c r="V1404" i="9"/>
  <c r="W1404" i="9" s="1"/>
  <c r="V1405" i="9"/>
  <c r="W1405" i="9" s="1"/>
  <c r="V1406" i="9"/>
  <c r="W1406" i="9" s="1"/>
  <c r="V1407" i="9"/>
  <c r="W1407" i="9" s="1"/>
  <c r="V1408" i="9"/>
  <c r="W1408" i="9" s="1"/>
  <c r="V1409" i="9"/>
  <c r="W1409" i="9" s="1"/>
  <c r="V1410" i="9"/>
  <c r="W1410" i="9" s="1"/>
  <c r="V1411" i="9"/>
  <c r="W1411" i="9" s="1"/>
  <c r="V1412" i="9"/>
  <c r="W1412" i="9" s="1"/>
  <c r="V1413" i="9"/>
  <c r="W1413" i="9" s="1"/>
  <c r="V1414" i="9"/>
  <c r="W1414" i="9" s="1"/>
  <c r="V1415" i="9"/>
  <c r="W1415" i="9" s="1"/>
  <c r="V1416" i="9"/>
  <c r="W1416" i="9" s="1"/>
  <c r="V1417" i="9"/>
  <c r="W1417" i="9" s="1"/>
  <c r="V1418" i="9"/>
  <c r="W1418" i="9" s="1"/>
  <c r="V1419" i="9"/>
  <c r="W1419" i="9" s="1"/>
  <c r="V1420" i="9"/>
  <c r="W1420" i="9" s="1"/>
  <c r="V1421" i="9"/>
  <c r="W1421" i="9" s="1"/>
  <c r="V1422" i="9"/>
  <c r="W1422" i="9" s="1"/>
  <c r="V1423" i="9"/>
  <c r="W1423" i="9" s="1"/>
  <c r="V1424" i="9"/>
  <c r="W1424" i="9" s="1"/>
  <c r="V1425" i="9"/>
  <c r="W1425" i="9" s="1"/>
  <c r="V1426" i="9"/>
  <c r="W1426" i="9" s="1"/>
  <c r="V1427" i="9"/>
  <c r="W1427" i="9" s="1"/>
  <c r="V1428" i="9"/>
  <c r="W1428" i="9" s="1"/>
  <c r="V1429" i="9"/>
  <c r="W1429" i="9" s="1"/>
  <c r="V1430" i="9"/>
  <c r="W1430" i="9" s="1"/>
  <c r="V1431" i="9"/>
  <c r="W1431" i="9" s="1"/>
  <c r="V1432" i="9"/>
  <c r="W1432" i="9" s="1"/>
  <c r="V1433" i="9"/>
  <c r="W1433" i="9" s="1"/>
  <c r="V1434" i="9"/>
  <c r="W1434" i="9" s="1"/>
  <c r="V1435" i="9"/>
  <c r="W1435" i="9" s="1"/>
  <c r="V1436" i="9"/>
  <c r="W1436" i="9" s="1"/>
  <c r="V1437" i="9"/>
  <c r="W1437" i="9" s="1"/>
  <c r="V1438" i="9"/>
  <c r="W1438" i="9" s="1"/>
  <c r="V1439" i="9"/>
  <c r="W1439" i="9" s="1"/>
  <c r="V1440" i="9"/>
  <c r="W1440" i="9" s="1"/>
  <c r="V1441" i="9"/>
  <c r="W1441" i="9" s="1"/>
  <c r="V1442" i="9"/>
  <c r="W1442" i="9" s="1"/>
  <c r="V1443" i="9"/>
  <c r="W1443" i="9" s="1"/>
  <c r="V1444" i="9"/>
  <c r="W1444" i="9" s="1"/>
  <c r="V1445" i="9"/>
  <c r="W1445" i="9" s="1"/>
  <c r="V1446" i="9"/>
  <c r="W1446" i="9" s="1"/>
  <c r="V1447" i="9"/>
  <c r="W1447" i="9" s="1"/>
  <c r="V1448" i="9"/>
  <c r="W1448" i="9" s="1"/>
  <c r="V1449" i="9"/>
  <c r="W1449" i="9" s="1"/>
  <c r="V1450" i="9"/>
  <c r="W1450" i="9" s="1"/>
  <c r="V1451" i="9"/>
  <c r="W1451" i="9" s="1"/>
  <c r="V1452" i="9"/>
  <c r="W1452" i="9" s="1"/>
  <c r="V1453" i="9"/>
  <c r="W1453" i="9" s="1"/>
  <c r="V1454" i="9"/>
  <c r="W1454" i="9" s="1"/>
  <c r="V1455" i="9"/>
  <c r="W1455" i="9" s="1"/>
  <c r="V1456" i="9"/>
  <c r="W1456" i="9" s="1"/>
  <c r="V1457" i="9"/>
  <c r="W1457" i="9" s="1"/>
  <c r="V1458" i="9"/>
  <c r="W1458" i="9" s="1"/>
  <c r="V1459" i="9"/>
  <c r="W1459" i="9" s="1"/>
  <c r="V1460" i="9"/>
  <c r="W1460" i="9" s="1"/>
  <c r="V1461" i="9"/>
  <c r="W1461" i="9" s="1"/>
  <c r="U2" i="9"/>
  <c r="U3" i="9"/>
  <c r="U4" i="9"/>
  <c r="U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U251" i="9"/>
  <c r="U252" i="9"/>
  <c r="U253" i="9"/>
  <c r="U254" i="9"/>
  <c r="U255" i="9"/>
  <c r="U256" i="9"/>
  <c r="U257" i="9"/>
  <c r="U258" i="9"/>
  <c r="U259" i="9"/>
  <c r="U260" i="9"/>
  <c r="U261" i="9"/>
  <c r="U262" i="9"/>
  <c r="U263" i="9"/>
  <c r="U264" i="9"/>
  <c r="U265" i="9"/>
  <c r="U266" i="9"/>
  <c r="U267" i="9"/>
  <c r="U268" i="9"/>
  <c r="U269" i="9"/>
  <c r="U270" i="9"/>
  <c r="U271" i="9"/>
  <c r="U272" i="9"/>
  <c r="U273" i="9"/>
  <c r="U274" i="9"/>
  <c r="U275" i="9"/>
  <c r="U276" i="9"/>
  <c r="U277" i="9"/>
  <c r="U278" i="9"/>
  <c r="U279" i="9"/>
  <c r="U280" i="9"/>
  <c r="U281" i="9"/>
  <c r="U282" i="9"/>
  <c r="U283" i="9"/>
  <c r="U284" i="9"/>
  <c r="U285" i="9"/>
  <c r="U286" i="9"/>
  <c r="U287" i="9"/>
  <c r="U288" i="9"/>
  <c r="U289" i="9"/>
  <c r="U290" i="9"/>
  <c r="U291" i="9"/>
  <c r="U292" i="9"/>
  <c r="U293" i="9"/>
  <c r="U294" i="9"/>
  <c r="U295" i="9"/>
  <c r="U296" i="9"/>
  <c r="U297" i="9"/>
  <c r="U298" i="9"/>
  <c r="U299" i="9"/>
  <c r="U300" i="9"/>
  <c r="U301" i="9"/>
  <c r="U302" i="9"/>
  <c r="U303" i="9"/>
  <c r="U304" i="9"/>
  <c r="U305" i="9"/>
  <c r="U306" i="9"/>
  <c r="U307" i="9"/>
  <c r="U308" i="9"/>
  <c r="U309" i="9"/>
  <c r="U310" i="9"/>
  <c r="U311" i="9"/>
  <c r="U312" i="9"/>
  <c r="U313" i="9"/>
  <c r="U314" i="9"/>
  <c r="U315" i="9"/>
  <c r="U316" i="9"/>
  <c r="U317" i="9"/>
  <c r="U318" i="9"/>
  <c r="U319" i="9"/>
  <c r="U320" i="9"/>
  <c r="U321" i="9"/>
  <c r="U322" i="9"/>
  <c r="U323" i="9"/>
  <c r="U324" i="9"/>
  <c r="U325" i="9"/>
  <c r="U326" i="9"/>
  <c r="U327" i="9"/>
  <c r="U328" i="9"/>
  <c r="U329" i="9"/>
  <c r="U330" i="9"/>
  <c r="U331" i="9"/>
  <c r="U332" i="9"/>
  <c r="U333" i="9"/>
  <c r="U334" i="9"/>
  <c r="U335" i="9"/>
  <c r="U336" i="9"/>
  <c r="U337" i="9"/>
  <c r="U338" i="9"/>
  <c r="U339" i="9"/>
  <c r="U340" i="9"/>
  <c r="U341" i="9"/>
  <c r="U342" i="9"/>
  <c r="U343" i="9"/>
  <c r="U344" i="9"/>
  <c r="U345" i="9"/>
  <c r="U346" i="9"/>
  <c r="U347" i="9"/>
  <c r="U348" i="9"/>
  <c r="U349" i="9"/>
  <c r="U350" i="9"/>
  <c r="U351" i="9"/>
  <c r="U352" i="9"/>
  <c r="U353" i="9"/>
  <c r="U354" i="9"/>
  <c r="U355" i="9"/>
  <c r="U356" i="9"/>
  <c r="U357" i="9"/>
  <c r="U358" i="9"/>
  <c r="U359" i="9"/>
  <c r="U360" i="9"/>
  <c r="U361" i="9"/>
  <c r="U362" i="9"/>
  <c r="U363" i="9"/>
  <c r="U364" i="9"/>
  <c r="U365" i="9"/>
  <c r="U366" i="9"/>
  <c r="U367" i="9"/>
  <c r="U368" i="9"/>
  <c r="U369" i="9"/>
  <c r="U370" i="9"/>
  <c r="U371" i="9"/>
  <c r="U372" i="9"/>
  <c r="U373" i="9"/>
  <c r="U374" i="9"/>
  <c r="U375" i="9"/>
  <c r="U376" i="9"/>
  <c r="U377" i="9"/>
  <c r="U378" i="9"/>
  <c r="U379" i="9"/>
  <c r="U380" i="9"/>
  <c r="U381" i="9"/>
  <c r="U382" i="9"/>
  <c r="U383" i="9"/>
  <c r="U384" i="9"/>
  <c r="U385" i="9"/>
  <c r="U386" i="9"/>
  <c r="U387" i="9"/>
  <c r="U388" i="9"/>
  <c r="U389" i="9"/>
  <c r="U390" i="9"/>
  <c r="U391" i="9"/>
  <c r="U392" i="9"/>
  <c r="U393" i="9"/>
  <c r="U394" i="9"/>
  <c r="U395" i="9"/>
  <c r="U396" i="9"/>
  <c r="U397" i="9"/>
  <c r="U398" i="9"/>
  <c r="U399" i="9"/>
  <c r="U400" i="9"/>
  <c r="U401" i="9"/>
  <c r="U402" i="9"/>
  <c r="U403" i="9"/>
  <c r="U404" i="9"/>
  <c r="U405" i="9"/>
  <c r="U406" i="9"/>
  <c r="U407" i="9"/>
  <c r="U408" i="9"/>
  <c r="U409" i="9"/>
  <c r="U410" i="9"/>
  <c r="U411" i="9"/>
  <c r="U412" i="9"/>
  <c r="U413" i="9"/>
  <c r="U414" i="9"/>
  <c r="U415" i="9"/>
  <c r="U416" i="9"/>
  <c r="U417" i="9"/>
  <c r="U418" i="9"/>
  <c r="U419" i="9"/>
  <c r="U420" i="9"/>
  <c r="U421" i="9"/>
  <c r="U422" i="9"/>
  <c r="U423" i="9"/>
  <c r="U424" i="9"/>
  <c r="U425" i="9"/>
  <c r="U426" i="9"/>
  <c r="U427" i="9"/>
  <c r="U428" i="9"/>
  <c r="U429" i="9"/>
  <c r="U430" i="9"/>
  <c r="U431" i="9"/>
  <c r="U432" i="9"/>
  <c r="U433" i="9"/>
  <c r="U434" i="9"/>
  <c r="U435" i="9"/>
  <c r="U436" i="9"/>
  <c r="U437" i="9"/>
  <c r="U438" i="9"/>
  <c r="U439" i="9"/>
  <c r="U440" i="9"/>
  <c r="U441" i="9"/>
  <c r="U442" i="9"/>
  <c r="U443" i="9"/>
  <c r="U444" i="9"/>
  <c r="U445" i="9"/>
  <c r="U446" i="9"/>
  <c r="U447" i="9"/>
  <c r="U448" i="9"/>
  <c r="U449" i="9"/>
  <c r="U450" i="9"/>
  <c r="U451" i="9"/>
  <c r="U452" i="9"/>
  <c r="U453" i="9"/>
  <c r="U454" i="9"/>
  <c r="U455" i="9"/>
  <c r="U456" i="9"/>
  <c r="U457" i="9"/>
  <c r="U458" i="9"/>
  <c r="U459" i="9"/>
  <c r="U460" i="9"/>
  <c r="U461" i="9"/>
  <c r="U462" i="9"/>
  <c r="U463" i="9"/>
  <c r="U464" i="9"/>
  <c r="U465" i="9"/>
  <c r="U466" i="9"/>
  <c r="U467" i="9"/>
  <c r="U468" i="9"/>
  <c r="U469" i="9"/>
  <c r="U470" i="9"/>
  <c r="U471" i="9"/>
  <c r="U472" i="9"/>
  <c r="U473" i="9"/>
  <c r="U474" i="9"/>
  <c r="U475" i="9"/>
  <c r="U476" i="9"/>
  <c r="U477" i="9"/>
  <c r="U478" i="9"/>
  <c r="U479" i="9"/>
  <c r="U480" i="9"/>
  <c r="U481" i="9"/>
  <c r="U482" i="9"/>
  <c r="U483" i="9"/>
  <c r="U484" i="9"/>
  <c r="U485" i="9"/>
  <c r="U486" i="9"/>
  <c r="U487" i="9"/>
  <c r="U488" i="9"/>
  <c r="U489" i="9"/>
  <c r="U490" i="9"/>
  <c r="U491" i="9"/>
  <c r="U492" i="9"/>
  <c r="U493" i="9"/>
  <c r="U494" i="9"/>
  <c r="U495" i="9"/>
  <c r="U496" i="9"/>
  <c r="U497" i="9"/>
  <c r="U498" i="9"/>
  <c r="U499" i="9"/>
  <c r="U500" i="9"/>
  <c r="U501" i="9"/>
  <c r="U502" i="9"/>
  <c r="U503" i="9"/>
  <c r="U504" i="9"/>
  <c r="U505" i="9"/>
  <c r="U506" i="9"/>
  <c r="U507" i="9"/>
  <c r="U508" i="9"/>
  <c r="U509" i="9"/>
  <c r="U510" i="9"/>
  <c r="U511" i="9"/>
  <c r="U512" i="9"/>
  <c r="U513" i="9"/>
  <c r="U514" i="9"/>
  <c r="U515" i="9"/>
  <c r="U516" i="9"/>
  <c r="U517" i="9"/>
  <c r="U518" i="9"/>
  <c r="U519" i="9"/>
  <c r="U520" i="9"/>
  <c r="U521" i="9"/>
  <c r="U522" i="9"/>
  <c r="U523" i="9"/>
  <c r="U524" i="9"/>
  <c r="U525" i="9"/>
  <c r="U526" i="9"/>
  <c r="U527" i="9"/>
  <c r="U528" i="9"/>
  <c r="U529" i="9"/>
  <c r="U530" i="9"/>
  <c r="U531" i="9"/>
  <c r="U532" i="9"/>
  <c r="U533" i="9"/>
  <c r="U534" i="9"/>
  <c r="U535" i="9"/>
  <c r="U536" i="9"/>
  <c r="U537" i="9"/>
  <c r="U538" i="9"/>
  <c r="U539" i="9"/>
  <c r="U540" i="9"/>
  <c r="U541" i="9"/>
  <c r="U542" i="9"/>
  <c r="U543" i="9"/>
  <c r="U544" i="9"/>
  <c r="U545" i="9"/>
  <c r="U546" i="9"/>
  <c r="U547" i="9"/>
  <c r="U548" i="9"/>
  <c r="U549" i="9"/>
  <c r="U550" i="9"/>
  <c r="U551" i="9"/>
  <c r="U552" i="9"/>
  <c r="U553" i="9"/>
  <c r="U554" i="9"/>
  <c r="U555" i="9"/>
  <c r="U556" i="9"/>
  <c r="U557" i="9"/>
  <c r="U558" i="9"/>
  <c r="U559" i="9"/>
  <c r="U560" i="9"/>
  <c r="U561" i="9"/>
  <c r="U562" i="9"/>
  <c r="U563" i="9"/>
  <c r="U564" i="9"/>
  <c r="U565" i="9"/>
  <c r="U566" i="9"/>
  <c r="U567" i="9"/>
  <c r="U568" i="9"/>
  <c r="U569" i="9"/>
  <c r="U570" i="9"/>
  <c r="U571" i="9"/>
  <c r="U572" i="9"/>
  <c r="U573" i="9"/>
  <c r="U574" i="9"/>
  <c r="U575" i="9"/>
  <c r="U576" i="9"/>
  <c r="U577" i="9"/>
  <c r="U578" i="9"/>
  <c r="U579" i="9"/>
  <c r="U580" i="9"/>
  <c r="U581" i="9"/>
  <c r="U582" i="9"/>
  <c r="U583" i="9"/>
  <c r="U584" i="9"/>
  <c r="U585" i="9"/>
  <c r="U586" i="9"/>
  <c r="U587" i="9"/>
  <c r="U588" i="9"/>
  <c r="U589" i="9"/>
  <c r="U590" i="9"/>
  <c r="U591" i="9"/>
  <c r="U592" i="9"/>
  <c r="U593" i="9"/>
  <c r="U594" i="9"/>
  <c r="U595" i="9"/>
  <c r="U596" i="9"/>
  <c r="U597" i="9"/>
  <c r="U598" i="9"/>
  <c r="U599" i="9"/>
  <c r="U600" i="9"/>
  <c r="U601" i="9"/>
  <c r="U602" i="9"/>
  <c r="U603" i="9"/>
  <c r="U604" i="9"/>
  <c r="U605" i="9"/>
  <c r="U606" i="9"/>
  <c r="U607" i="9"/>
  <c r="U608" i="9"/>
  <c r="U609" i="9"/>
  <c r="U610" i="9"/>
  <c r="U611" i="9"/>
  <c r="U612" i="9"/>
  <c r="U613" i="9"/>
  <c r="U614" i="9"/>
  <c r="U615" i="9"/>
  <c r="U616" i="9"/>
  <c r="U617" i="9"/>
  <c r="U618" i="9"/>
  <c r="U619" i="9"/>
  <c r="U620" i="9"/>
  <c r="U621" i="9"/>
  <c r="U622" i="9"/>
  <c r="U623" i="9"/>
  <c r="U624" i="9"/>
  <c r="U625" i="9"/>
  <c r="U626" i="9"/>
  <c r="U627" i="9"/>
  <c r="U628" i="9"/>
  <c r="U629" i="9"/>
  <c r="U630" i="9"/>
  <c r="U631" i="9"/>
  <c r="U632" i="9"/>
  <c r="U633" i="9"/>
  <c r="U634" i="9"/>
  <c r="U635" i="9"/>
  <c r="U636" i="9"/>
  <c r="U637" i="9"/>
  <c r="U638" i="9"/>
  <c r="U639" i="9"/>
  <c r="U640" i="9"/>
  <c r="U641" i="9"/>
  <c r="U642" i="9"/>
  <c r="U643" i="9"/>
  <c r="U644" i="9"/>
  <c r="U645" i="9"/>
  <c r="U646" i="9"/>
  <c r="U647" i="9"/>
  <c r="U648" i="9"/>
  <c r="U649" i="9"/>
  <c r="U650" i="9"/>
  <c r="U651" i="9"/>
  <c r="U652" i="9"/>
  <c r="U653" i="9"/>
  <c r="U654" i="9"/>
  <c r="U655" i="9"/>
  <c r="U656" i="9"/>
  <c r="U657" i="9"/>
  <c r="U658" i="9"/>
  <c r="U659" i="9"/>
  <c r="U660" i="9"/>
  <c r="U661" i="9"/>
  <c r="U662" i="9"/>
  <c r="U663" i="9"/>
  <c r="U664" i="9"/>
  <c r="U665" i="9"/>
  <c r="U666" i="9"/>
  <c r="U667" i="9"/>
  <c r="U668" i="9"/>
  <c r="U669" i="9"/>
  <c r="U670" i="9"/>
  <c r="U671" i="9"/>
  <c r="U672" i="9"/>
  <c r="U673" i="9"/>
  <c r="U674" i="9"/>
  <c r="U675" i="9"/>
  <c r="U676" i="9"/>
  <c r="U677" i="9"/>
  <c r="U678" i="9"/>
  <c r="U679" i="9"/>
  <c r="U680" i="9"/>
  <c r="U681" i="9"/>
  <c r="U682" i="9"/>
  <c r="U683" i="9"/>
  <c r="U684" i="9"/>
  <c r="U685" i="9"/>
  <c r="U686" i="9"/>
  <c r="U687" i="9"/>
  <c r="U688" i="9"/>
  <c r="U689" i="9"/>
  <c r="U690" i="9"/>
  <c r="U691" i="9"/>
  <c r="U692" i="9"/>
  <c r="U693" i="9"/>
  <c r="U694" i="9"/>
  <c r="U695" i="9"/>
  <c r="U696" i="9"/>
  <c r="U697" i="9"/>
  <c r="U698" i="9"/>
  <c r="U699" i="9"/>
  <c r="U700" i="9"/>
  <c r="U701" i="9"/>
  <c r="U702" i="9"/>
  <c r="U703" i="9"/>
  <c r="U704" i="9"/>
  <c r="U705" i="9"/>
  <c r="U706" i="9"/>
  <c r="U707" i="9"/>
  <c r="U708" i="9"/>
  <c r="U709" i="9"/>
  <c r="U710" i="9"/>
  <c r="U711" i="9"/>
  <c r="U712" i="9"/>
  <c r="U713" i="9"/>
  <c r="U714" i="9"/>
  <c r="U715" i="9"/>
  <c r="U716" i="9"/>
  <c r="U717" i="9"/>
  <c r="U718" i="9"/>
  <c r="U719" i="9"/>
  <c r="U720" i="9"/>
  <c r="U721" i="9"/>
  <c r="U722" i="9"/>
  <c r="U723" i="9"/>
  <c r="U724" i="9"/>
  <c r="U725" i="9"/>
  <c r="U726" i="9"/>
  <c r="U727" i="9"/>
  <c r="U728" i="9"/>
  <c r="U729" i="9"/>
  <c r="U730" i="9"/>
  <c r="U731" i="9"/>
  <c r="U732" i="9"/>
  <c r="U733" i="9"/>
  <c r="U734" i="9"/>
  <c r="U735" i="9"/>
  <c r="U736" i="9"/>
  <c r="U737" i="9"/>
  <c r="U738" i="9"/>
  <c r="U739" i="9"/>
  <c r="U740" i="9"/>
  <c r="U741" i="9"/>
  <c r="U742" i="9"/>
  <c r="U743" i="9"/>
  <c r="U744" i="9"/>
  <c r="U745" i="9"/>
  <c r="U746" i="9"/>
  <c r="U747" i="9"/>
  <c r="U748" i="9"/>
  <c r="U749" i="9"/>
  <c r="U750" i="9"/>
  <c r="U751" i="9"/>
  <c r="U752" i="9"/>
  <c r="U753" i="9"/>
  <c r="U754" i="9"/>
  <c r="U755" i="9"/>
  <c r="U756" i="9"/>
  <c r="U757" i="9"/>
  <c r="U758" i="9"/>
  <c r="U759" i="9"/>
  <c r="U760" i="9"/>
  <c r="U761" i="9"/>
  <c r="U762" i="9"/>
  <c r="U763" i="9"/>
  <c r="U764" i="9"/>
  <c r="U765" i="9"/>
  <c r="U766" i="9"/>
  <c r="U767" i="9"/>
  <c r="U768" i="9"/>
  <c r="U769" i="9"/>
  <c r="U770" i="9"/>
  <c r="U771" i="9"/>
  <c r="U772" i="9"/>
  <c r="U773" i="9"/>
  <c r="U774" i="9"/>
  <c r="U775" i="9"/>
  <c r="U776" i="9"/>
  <c r="U777" i="9"/>
  <c r="U778" i="9"/>
  <c r="U779" i="9"/>
  <c r="U780" i="9"/>
  <c r="U781" i="9"/>
  <c r="U782" i="9"/>
  <c r="U783" i="9"/>
  <c r="U784" i="9"/>
  <c r="U785" i="9"/>
  <c r="U786" i="9"/>
  <c r="U787" i="9"/>
  <c r="U788" i="9"/>
  <c r="U789" i="9"/>
  <c r="U790" i="9"/>
  <c r="U791" i="9"/>
  <c r="U792" i="9"/>
  <c r="U793" i="9"/>
  <c r="U794" i="9"/>
  <c r="U795" i="9"/>
  <c r="U796" i="9"/>
  <c r="U797" i="9"/>
  <c r="U798" i="9"/>
  <c r="U799" i="9"/>
  <c r="U800" i="9"/>
  <c r="U801" i="9"/>
  <c r="U802" i="9"/>
  <c r="U803" i="9"/>
  <c r="U804" i="9"/>
  <c r="U805" i="9"/>
  <c r="U806" i="9"/>
  <c r="U807" i="9"/>
  <c r="U808" i="9"/>
  <c r="U809" i="9"/>
  <c r="U810" i="9"/>
  <c r="U811" i="9"/>
  <c r="U812" i="9"/>
  <c r="U813" i="9"/>
  <c r="U814" i="9"/>
  <c r="U815" i="9"/>
  <c r="U816" i="9"/>
  <c r="U817" i="9"/>
  <c r="U818" i="9"/>
  <c r="U819" i="9"/>
  <c r="U820" i="9"/>
  <c r="U821" i="9"/>
  <c r="U822" i="9"/>
  <c r="U823" i="9"/>
  <c r="U824" i="9"/>
  <c r="U825" i="9"/>
  <c r="U826" i="9"/>
  <c r="U827" i="9"/>
  <c r="U828" i="9"/>
  <c r="U829" i="9"/>
  <c r="U830" i="9"/>
  <c r="U831" i="9"/>
  <c r="U832" i="9"/>
  <c r="U833" i="9"/>
  <c r="U834" i="9"/>
  <c r="U835" i="9"/>
  <c r="U836" i="9"/>
  <c r="U837" i="9"/>
  <c r="U838" i="9"/>
  <c r="U839" i="9"/>
  <c r="U840" i="9"/>
  <c r="U841" i="9"/>
  <c r="U842" i="9"/>
  <c r="U843" i="9"/>
  <c r="U844" i="9"/>
  <c r="U845" i="9"/>
  <c r="U846" i="9"/>
  <c r="U847" i="9"/>
  <c r="U848" i="9"/>
  <c r="U849" i="9"/>
  <c r="U850" i="9"/>
  <c r="U851" i="9"/>
  <c r="U852" i="9"/>
  <c r="U853" i="9"/>
  <c r="U854" i="9"/>
  <c r="U855" i="9"/>
  <c r="U856" i="9"/>
  <c r="U857" i="9"/>
  <c r="U858" i="9"/>
  <c r="U859" i="9"/>
  <c r="U860" i="9"/>
  <c r="U861" i="9"/>
  <c r="U862" i="9"/>
  <c r="U863" i="9"/>
  <c r="U864" i="9"/>
  <c r="U865" i="9"/>
  <c r="U866" i="9"/>
  <c r="U867" i="9"/>
  <c r="U868" i="9"/>
  <c r="U869" i="9"/>
  <c r="U870" i="9"/>
  <c r="U871" i="9"/>
  <c r="U872" i="9"/>
  <c r="U873" i="9"/>
  <c r="U874" i="9"/>
  <c r="U875" i="9"/>
  <c r="U876" i="9"/>
  <c r="U877" i="9"/>
  <c r="U878" i="9"/>
  <c r="U879" i="9"/>
  <c r="U880" i="9"/>
  <c r="U881" i="9"/>
  <c r="U882" i="9"/>
  <c r="U883" i="9"/>
  <c r="U884" i="9"/>
  <c r="U885" i="9"/>
  <c r="U886" i="9"/>
  <c r="U887" i="9"/>
  <c r="U888" i="9"/>
  <c r="U889" i="9"/>
  <c r="U890" i="9"/>
  <c r="U891" i="9"/>
  <c r="U892" i="9"/>
  <c r="U893" i="9"/>
  <c r="U894" i="9"/>
  <c r="U895" i="9"/>
  <c r="U896" i="9"/>
  <c r="U897" i="9"/>
  <c r="U898" i="9"/>
  <c r="U899" i="9"/>
  <c r="U900" i="9"/>
  <c r="U901" i="9"/>
  <c r="U902" i="9"/>
  <c r="U903" i="9"/>
  <c r="U904" i="9"/>
  <c r="U905" i="9"/>
  <c r="U906" i="9"/>
  <c r="U907" i="9"/>
  <c r="U908" i="9"/>
  <c r="U909" i="9"/>
  <c r="U910" i="9"/>
  <c r="U911" i="9"/>
  <c r="U912" i="9"/>
  <c r="U913" i="9"/>
  <c r="U914" i="9"/>
  <c r="U915" i="9"/>
  <c r="U916" i="9"/>
  <c r="U917" i="9"/>
  <c r="U918" i="9"/>
  <c r="U919" i="9"/>
  <c r="U920" i="9"/>
  <c r="U921" i="9"/>
  <c r="U922" i="9"/>
  <c r="U923" i="9"/>
  <c r="U924" i="9"/>
  <c r="U925" i="9"/>
  <c r="U926" i="9"/>
  <c r="U927" i="9"/>
  <c r="U928" i="9"/>
  <c r="U929" i="9"/>
  <c r="U930" i="9"/>
  <c r="U931" i="9"/>
  <c r="U932" i="9"/>
  <c r="U933" i="9"/>
  <c r="U934" i="9"/>
  <c r="U935" i="9"/>
  <c r="U936" i="9"/>
  <c r="U937" i="9"/>
  <c r="U938" i="9"/>
  <c r="U939" i="9"/>
  <c r="U940" i="9"/>
  <c r="U941" i="9"/>
  <c r="U942" i="9"/>
  <c r="U943" i="9"/>
  <c r="U944" i="9"/>
  <c r="U945" i="9"/>
  <c r="U946" i="9"/>
  <c r="U947" i="9"/>
  <c r="U948" i="9"/>
  <c r="U949" i="9"/>
  <c r="U950" i="9"/>
  <c r="U951" i="9"/>
  <c r="U952" i="9"/>
  <c r="U953" i="9"/>
  <c r="U954" i="9"/>
  <c r="U955" i="9"/>
  <c r="U956" i="9"/>
  <c r="U957" i="9"/>
  <c r="U958" i="9"/>
  <c r="U959" i="9"/>
  <c r="U960" i="9"/>
  <c r="U961" i="9"/>
  <c r="U962" i="9"/>
  <c r="U963" i="9"/>
  <c r="U964" i="9"/>
  <c r="U965" i="9"/>
  <c r="U966" i="9"/>
  <c r="U967" i="9"/>
  <c r="U968" i="9"/>
  <c r="U969" i="9"/>
  <c r="U970" i="9"/>
  <c r="U971" i="9"/>
  <c r="U972" i="9"/>
  <c r="U973" i="9"/>
  <c r="U974" i="9"/>
  <c r="U975" i="9"/>
  <c r="U976" i="9"/>
  <c r="U977" i="9"/>
  <c r="U978" i="9"/>
  <c r="U979" i="9"/>
  <c r="U980" i="9"/>
  <c r="U981" i="9"/>
  <c r="U982" i="9"/>
  <c r="U983" i="9"/>
  <c r="U984" i="9"/>
  <c r="U985" i="9"/>
  <c r="U986" i="9"/>
  <c r="U987" i="9"/>
  <c r="U988" i="9"/>
  <c r="U989" i="9"/>
  <c r="U990" i="9"/>
  <c r="U991" i="9"/>
  <c r="U992" i="9"/>
  <c r="U993" i="9"/>
  <c r="U994" i="9"/>
  <c r="U995" i="9"/>
  <c r="U996" i="9"/>
  <c r="U997" i="9"/>
  <c r="U998" i="9"/>
  <c r="U999" i="9"/>
  <c r="U1000" i="9"/>
  <c r="U1001" i="9"/>
  <c r="U1002" i="9"/>
  <c r="U1003" i="9"/>
  <c r="U1004" i="9"/>
  <c r="U1005" i="9"/>
  <c r="U1006" i="9"/>
  <c r="U1007" i="9"/>
  <c r="U1008" i="9"/>
  <c r="U1009" i="9"/>
  <c r="U1010" i="9"/>
  <c r="U1011" i="9"/>
  <c r="U1012" i="9"/>
  <c r="U1013" i="9"/>
  <c r="U1014" i="9"/>
  <c r="U1015" i="9"/>
  <c r="U1016" i="9"/>
  <c r="U1017" i="9"/>
  <c r="U1018" i="9"/>
  <c r="U1019" i="9"/>
  <c r="U1020" i="9"/>
  <c r="U1021" i="9"/>
  <c r="U1022" i="9"/>
  <c r="U1023" i="9"/>
  <c r="U1024" i="9"/>
  <c r="U1025" i="9"/>
  <c r="U1026" i="9"/>
  <c r="U1027" i="9"/>
  <c r="U1028" i="9"/>
  <c r="U1029" i="9"/>
  <c r="U1030" i="9"/>
  <c r="U1031" i="9"/>
  <c r="U1032" i="9"/>
  <c r="U1033" i="9"/>
  <c r="U1034" i="9"/>
  <c r="U1035" i="9"/>
  <c r="U1036" i="9"/>
  <c r="U1037" i="9"/>
  <c r="U1038" i="9"/>
  <c r="U1039" i="9"/>
  <c r="U1040" i="9"/>
  <c r="U1041" i="9"/>
  <c r="U1042" i="9"/>
  <c r="U1043" i="9"/>
  <c r="U1044" i="9"/>
  <c r="U1045" i="9"/>
  <c r="U1046" i="9"/>
  <c r="U1047" i="9"/>
  <c r="U1048" i="9"/>
  <c r="U1049" i="9"/>
  <c r="U1050" i="9"/>
  <c r="U1051" i="9"/>
  <c r="U1052" i="9"/>
  <c r="U1053" i="9"/>
  <c r="U1054" i="9"/>
  <c r="U1055" i="9"/>
  <c r="U1056" i="9"/>
  <c r="U1057" i="9"/>
  <c r="U1058" i="9"/>
  <c r="U1059" i="9"/>
  <c r="U1060" i="9"/>
  <c r="U1061" i="9"/>
  <c r="U1062" i="9"/>
  <c r="U1063" i="9"/>
  <c r="U1064" i="9"/>
  <c r="U1065" i="9"/>
  <c r="U1066" i="9"/>
  <c r="U1067" i="9"/>
  <c r="U1068" i="9"/>
  <c r="U1069" i="9"/>
  <c r="U1070" i="9"/>
  <c r="U1071" i="9"/>
  <c r="U1072" i="9"/>
  <c r="U1073" i="9"/>
  <c r="U1074" i="9"/>
  <c r="U1075" i="9"/>
  <c r="U1076" i="9"/>
  <c r="U1077" i="9"/>
  <c r="U1078" i="9"/>
  <c r="U1079" i="9"/>
  <c r="U1080" i="9"/>
  <c r="U1081" i="9"/>
  <c r="U1082" i="9"/>
  <c r="U1083" i="9"/>
  <c r="U1084" i="9"/>
  <c r="U1085" i="9"/>
  <c r="U1086" i="9"/>
  <c r="U1087" i="9"/>
  <c r="U1088" i="9"/>
  <c r="U1089" i="9"/>
  <c r="U1090" i="9"/>
  <c r="U1091" i="9"/>
  <c r="U1092" i="9"/>
  <c r="U1093" i="9"/>
  <c r="U1094" i="9"/>
  <c r="U1095" i="9"/>
  <c r="U1096" i="9"/>
  <c r="U1097" i="9"/>
  <c r="U1098" i="9"/>
  <c r="U1099" i="9"/>
  <c r="U1100" i="9"/>
  <c r="U1101" i="9"/>
  <c r="U1102" i="9"/>
  <c r="U1103" i="9"/>
  <c r="U1104" i="9"/>
  <c r="U1105" i="9"/>
  <c r="U1106" i="9"/>
  <c r="U1107" i="9"/>
  <c r="U1108" i="9"/>
  <c r="U1109" i="9"/>
  <c r="U1110" i="9"/>
  <c r="U1111" i="9"/>
  <c r="U1112" i="9"/>
  <c r="U1113" i="9"/>
  <c r="U1114" i="9"/>
  <c r="U1115" i="9"/>
  <c r="U1116" i="9"/>
  <c r="U1117" i="9"/>
  <c r="U1118" i="9"/>
  <c r="U1119" i="9"/>
  <c r="U1120" i="9"/>
  <c r="U1121" i="9"/>
  <c r="U1122" i="9"/>
  <c r="U1123" i="9"/>
  <c r="U1124" i="9"/>
  <c r="U1125" i="9"/>
  <c r="U1126" i="9"/>
  <c r="U1127" i="9"/>
  <c r="U1128" i="9"/>
  <c r="U1129" i="9"/>
  <c r="U1130" i="9"/>
  <c r="U1131" i="9"/>
  <c r="U1132" i="9"/>
  <c r="U1133" i="9"/>
  <c r="U1134" i="9"/>
  <c r="U1135" i="9"/>
  <c r="U1136" i="9"/>
  <c r="U1137" i="9"/>
  <c r="U1138" i="9"/>
  <c r="U1139" i="9"/>
  <c r="U1140" i="9"/>
  <c r="U1141" i="9"/>
  <c r="U1142" i="9"/>
  <c r="U1143" i="9"/>
  <c r="U1144" i="9"/>
  <c r="U1145" i="9"/>
  <c r="U1146" i="9"/>
  <c r="U1147" i="9"/>
  <c r="U1148" i="9"/>
  <c r="U1149" i="9"/>
  <c r="U1150" i="9"/>
  <c r="U1151" i="9"/>
  <c r="U1152" i="9"/>
  <c r="U1153" i="9"/>
  <c r="U1154" i="9"/>
  <c r="U1155" i="9"/>
  <c r="U1156" i="9"/>
  <c r="U1157" i="9"/>
  <c r="U1158" i="9"/>
  <c r="U1159" i="9"/>
  <c r="U1160" i="9"/>
  <c r="U1161" i="9"/>
  <c r="U1162" i="9"/>
  <c r="U1163" i="9"/>
  <c r="U1164" i="9"/>
  <c r="U1165" i="9"/>
  <c r="U1166" i="9"/>
  <c r="U1167" i="9"/>
  <c r="U1168" i="9"/>
  <c r="U1169" i="9"/>
  <c r="U1170" i="9"/>
  <c r="U1171" i="9"/>
  <c r="U1172" i="9"/>
  <c r="U1173" i="9"/>
  <c r="U1174" i="9"/>
  <c r="U1175" i="9"/>
  <c r="U1176" i="9"/>
  <c r="U1177" i="9"/>
  <c r="U1178" i="9"/>
  <c r="U1179" i="9"/>
  <c r="U1180" i="9"/>
  <c r="U1181" i="9"/>
  <c r="U1182" i="9"/>
  <c r="U1183" i="9"/>
  <c r="U1184" i="9"/>
  <c r="U1185" i="9"/>
  <c r="U1186" i="9"/>
  <c r="U1187" i="9"/>
  <c r="U1188" i="9"/>
  <c r="U1189" i="9"/>
  <c r="U1190" i="9"/>
  <c r="U1191" i="9"/>
  <c r="U1192" i="9"/>
  <c r="U1193" i="9"/>
  <c r="U1194" i="9"/>
  <c r="U1195" i="9"/>
  <c r="U1196" i="9"/>
  <c r="U1197" i="9"/>
  <c r="U1198" i="9"/>
  <c r="U1199" i="9"/>
  <c r="U1200" i="9"/>
  <c r="U1201" i="9"/>
  <c r="U1202" i="9"/>
  <c r="U1203" i="9"/>
  <c r="U1204" i="9"/>
  <c r="U1205" i="9"/>
  <c r="U1206" i="9"/>
  <c r="U1207" i="9"/>
  <c r="U1208" i="9"/>
  <c r="U1209" i="9"/>
  <c r="U1210" i="9"/>
  <c r="U1211" i="9"/>
  <c r="U1212" i="9"/>
  <c r="U1213" i="9"/>
  <c r="U1214" i="9"/>
  <c r="U1215" i="9"/>
  <c r="U1216" i="9"/>
  <c r="U1217" i="9"/>
  <c r="U1218" i="9"/>
  <c r="U1219" i="9"/>
  <c r="U1220" i="9"/>
  <c r="U1221" i="9"/>
  <c r="U1222" i="9"/>
  <c r="U1223" i="9"/>
  <c r="U1224" i="9"/>
  <c r="U1225" i="9"/>
  <c r="U1226" i="9"/>
  <c r="U1227" i="9"/>
  <c r="U1228" i="9"/>
  <c r="U1229" i="9"/>
  <c r="U1230" i="9"/>
  <c r="U1231" i="9"/>
  <c r="U1232" i="9"/>
  <c r="U1233" i="9"/>
  <c r="U1234" i="9"/>
  <c r="U1235" i="9"/>
  <c r="U1236" i="9"/>
  <c r="U1237" i="9"/>
  <c r="U1238" i="9"/>
  <c r="U1239" i="9"/>
  <c r="U1240" i="9"/>
  <c r="U1241" i="9"/>
  <c r="U1242" i="9"/>
  <c r="U1243" i="9"/>
  <c r="U1244" i="9"/>
  <c r="U1245" i="9"/>
  <c r="U1246" i="9"/>
  <c r="U1247" i="9"/>
  <c r="U1248" i="9"/>
  <c r="U1249" i="9"/>
  <c r="U1250" i="9"/>
  <c r="U1251" i="9"/>
  <c r="U1252" i="9"/>
  <c r="U1253" i="9"/>
  <c r="U1254" i="9"/>
  <c r="U1255" i="9"/>
  <c r="U1256" i="9"/>
  <c r="U1257" i="9"/>
  <c r="U1258" i="9"/>
  <c r="U1259" i="9"/>
  <c r="U1260" i="9"/>
  <c r="U1261" i="9"/>
  <c r="U1262" i="9"/>
  <c r="U1263" i="9"/>
  <c r="U1264" i="9"/>
  <c r="U1265" i="9"/>
  <c r="U1266" i="9"/>
  <c r="U1267" i="9"/>
  <c r="U1268" i="9"/>
  <c r="U1269" i="9"/>
  <c r="U1270" i="9"/>
  <c r="U1271" i="9"/>
  <c r="U1272" i="9"/>
  <c r="U1273" i="9"/>
  <c r="U1274" i="9"/>
  <c r="U1275" i="9"/>
  <c r="U1276" i="9"/>
  <c r="U1277" i="9"/>
  <c r="U1278" i="9"/>
  <c r="U1279" i="9"/>
  <c r="U1280" i="9"/>
  <c r="U1281" i="9"/>
  <c r="U1282" i="9"/>
  <c r="U1283" i="9"/>
  <c r="U1284" i="9"/>
  <c r="U1285" i="9"/>
  <c r="U1286" i="9"/>
  <c r="U1287" i="9"/>
  <c r="U1288" i="9"/>
  <c r="U1289" i="9"/>
  <c r="U1290" i="9"/>
  <c r="U1291" i="9"/>
  <c r="U1292" i="9"/>
  <c r="U1293" i="9"/>
  <c r="U1294" i="9"/>
  <c r="U1295" i="9"/>
  <c r="U1296" i="9"/>
  <c r="U1297" i="9"/>
  <c r="U1298" i="9"/>
  <c r="U1299" i="9"/>
  <c r="U1300" i="9"/>
  <c r="U1301" i="9"/>
  <c r="U1302" i="9"/>
  <c r="U1303" i="9"/>
  <c r="U1304" i="9"/>
  <c r="U1305" i="9"/>
  <c r="U1306" i="9"/>
  <c r="U1307" i="9"/>
  <c r="U1308" i="9"/>
  <c r="U1309" i="9"/>
  <c r="U1310" i="9"/>
  <c r="U1311" i="9"/>
  <c r="U1312" i="9"/>
  <c r="U1313" i="9"/>
  <c r="U1314" i="9"/>
  <c r="U1315" i="9"/>
  <c r="U1316" i="9"/>
  <c r="U1317" i="9"/>
  <c r="U1318" i="9"/>
  <c r="U1319" i="9"/>
  <c r="U1320" i="9"/>
  <c r="U1321" i="9"/>
  <c r="U1322" i="9"/>
  <c r="U1323" i="9"/>
  <c r="U1324" i="9"/>
  <c r="U1325" i="9"/>
  <c r="U1326" i="9"/>
  <c r="U1327" i="9"/>
  <c r="U1328" i="9"/>
  <c r="U1329" i="9"/>
  <c r="U1330" i="9"/>
  <c r="U1331" i="9"/>
  <c r="U1332" i="9"/>
  <c r="U1333" i="9"/>
  <c r="U1334" i="9"/>
  <c r="U1335" i="9"/>
  <c r="U1336" i="9"/>
  <c r="U1337" i="9"/>
  <c r="U1338" i="9"/>
  <c r="U1339" i="9"/>
  <c r="U1340" i="9"/>
  <c r="U1341" i="9"/>
  <c r="U1342" i="9"/>
  <c r="U1343" i="9"/>
  <c r="U1344" i="9"/>
  <c r="U1345" i="9"/>
  <c r="U1346" i="9"/>
  <c r="U1347" i="9"/>
  <c r="U1348" i="9"/>
  <c r="U1349" i="9"/>
  <c r="U1350" i="9"/>
  <c r="U1351" i="9"/>
  <c r="U1352" i="9"/>
  <c r="U1353" i="9"/>
  <c r="U1354" i="9"/>
  <c r="U1355" i="9"/>
  <c r="U1356" i="9"/>
  <c r="U1357" i="9"/>
  <c r="U1358" i="9"/>
  <c r="U1359" i="9"/>
  <c r="U1360" i="9"/>
  <c r="U1361" i="9"/>
  <c r="U1362" i="9"/>
  <c r="U1363" i="9"/>
  <c r="U1364" i="9"/>
  <c r="U1365" i="9"/>
  <c r="U1366" i="9"/>
  <c r="U1367" i="9"/>
  <c r="U1368" i="9"/>
  <c r="U1369" i="9"/>
  <c r="U1370" i="9"/>
  <c r="U1371" i="9"/>
  <c r="U1372" i="9"/>
  <c r="U1373" i="9"/>
  <c r="U1374" i="9"/>
  <c r="U1375" i="9"/>
  <c r="U1376" i="9"/>
  <c r="U1377" i="9"/>
  <c r="U1378" i="9"/>
  <c r="U1379" i="9"/>
  <c r="U1380" i="9"/>
  <c r="U1381" i="9"/>
  <c r="U1382" i="9"/>
  <c r="U1383" i="9"/>
  <c r="U1384" i="9"/>
  <c r="U1385" i="9"/>
  <c r="U1386" i="9"/>
  <c r="U1387" i="9"/>
  <c r="U1388" i="9"/>
  <c r="U1389" i="9"/>
  <c r="U1390" i="9"/>
  <c r="U1391" i="9"/>
  <c r="U1392" i="9"/>
  <c r="U1393" i="9"/>
  <c r="U1394" i="9"/>
  <c r="U1395" i="9"/>
  <c r="U1396" i="9"/>
  <c r="U1397" i="9"/>
  <c r="U1398" i="9"/>
  <c r="U1399" i="9"/>
  <c r="U1400" i="9"/>
  <c r="U1401" i="9"/>
  <c r="U1402" i="9"/>
  <c r="U1403" i="9"/>
  <c r="U1404" i="9"/>
  <c r="U1405" i="9"/>
  <c r="U1406" i="9"/>
  <c r="U1407" i="9"/>
  <c r="U1408" i="9"/>
  <c r="U1409" i="9"/>
  <c r="U1410" i="9"/>
  <c r="U1411" i="9"/>
  <c r="U1412" i="9"/>
  <c r="U1413" i="9"/>
  <c r="U1414" i="9"/>
  <c r="U1415" i="9"/>
  <c r="U1416" i="9"/>
  <c r="U1417" i="9"/>
  <c r="U1418" i="9"/>
  <c r="U1419" i="9"/>
  <c r="U1420" i="9"/>
  <c r="U1421" i="9"/>
  <c r="U1422" i="9"/>
  <c r="U1423" i="9"/>
  <c r="U1424" i="9"/>
  <c r="U1425" i="9"/>
  <c r="U1426" i="9"/>
  <c r="U1427" i="9"/>
  <c r="U1428" i="9"/>
  <c r="U1429" i="9"/>
  <c r="U1430" i="9"/>
  <c r="U1431" i="9"/>
  <c r="U1432" i="9"/>
  <c r="U1433" i="9"/>
  <c r="U1434" i="9"/>
  <c r="U1435" i="9"/>
  <c r="U1436" i="9"/>
  <c r="U1437" i="9"/>
  <c r="U1438" i="9"/>
  <c r="U1439" i="9"/>
  <c r="U1440" i="9"/>
  <c r="U1441" i="9"/>
  <c r="U1442" i="9"/>
  <c r="U1443" i="9"/>
  <c r="U1444" i="9"/>
  <c r="U1445" i="9"/>
  <c r="U1446" i="9"/>
  <c r="U1447" i="9"/>
  <c r="U1448" i="9"/>
  <c r="U1449" i="9"/>
  <c r="U1450" i="9"/>
  <c r="U1451" i="9"/>
  <c r="U1452" i="9"/>
  <c r="U1453" i="9"/>
  <c r="U1454" i="9"/>
  <c r="U1455" i="9"/>
  <c r="U1456" i="9"/>
  <c r="U1457" i="9"/>
  <c r="U1458" i="9"/>
  <c r="U1459" i="9"/>
  <c r="U1460" i="9"/>
  <c r="U1461" i="9"/>
  <c r="T2" i="9"/>
  <c r="T3" i="9"/>
  <c r="T4" i="9"/>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T1002" i="9"/>
  <c r="T1003" i="9"/>
  <c r="T1004" i="9"/>
  <c r="T1005" i="9"/>
  <c r="T1006" i="9"/>
  <c r="T1007" i="9"/>
  <c r="T1008" i="9"/>
  <c r="T1009" i="9"/>
  <c r="T1010" i="9"/>
  <c r="T1011" i="9"/>
  <c r="T1012" i="9"/>
  <c r="T1013" i="9"/>
  <c r="T1014" i="9"/>
  <c r="T1015" i="9"/>
  <c r="T1016" i="9"/>
  <c r="T1017" i="9"/>
  <c r="T1018" i="9"/>
  <c r="T1019" i="9"/>
  <c r="T1020" i="9"/>
  <c r="T1021" i="9"/>
  <c r="T1022" i="9"/>
  <c r="T1023" i="9"/>
  <c r="T1024" i="9"/>
  <c r="T1025" i="9"/>
  <c r="T1026" i="9"/>
  <c r="T1027" i="9"/>
  <c r="T1028" i="9"/>
  <c r="T1029" i="9"/>
  <c r="T1030" i="9"/>
  <c r="T1031" i="9"/>
  <c r="T1032" i="9"/>
  <c r="T1033" i="9"/>
  <c r="T1034" i="9"/>
  <c r="T1035" i="9"/>
  <c r="T1036" i="9"/>
  <c r="T1037" i="9"/>
  <c r="T1038" i="9"/>
  <c r="T1039" i="9"/>
  <c r="T1040" i="9"/>
  <c r="T1041" i="9"/>
  <c r="T1042" i="9"/>
  <c r="T1043" i="9"/>
  <c r="T1044" i="9"/>
  <c r="T1045" i="9"/>
  <c r="T1046" i="9"/>
  <c r="T1047" i="9"/>
  <c r="T1048" i="9"/>
  <c r="T1049" i="9"/>
  <c r="T1050" i="9"/>
  <c r="T1051" i="9"/>
  <c r="T1052" i="9"/>
  <c r="T1053" i="9"/>
  <c r="T1054" i="9"/>
  <c r="T1055" i="9"/>
  <c r="T1056" i="9"/>
  <c r="T1057" i="9"/>
  <c r="T1058" i="9"/>
  <c r="T1059" i="9"/>
  <c r="T1060" i="9"/>
  <c r="T1061" i="9"/>
  <c r="T1062" i="9"/>
  <c r="T1063" i="9"/>
  <c r="T1064" i="9"/>
  <c r="T1065" i="9"/>
  <c r="T1066" i="9"/>
  <c r="T1067" i="9"/>
  <c r="T1068" i="9"/>
  <c r="T1069" i="9"/>
  <c r="T1070" i="9"/>
  <c r="T1071" i="9"/>
  <c r="T1072" i="9"/>
  <c r="T1073" i="9"/>
  <c r="T1074" i="9"/>
  <c r="T1075" i="9"/>
  <c r="T1076" i="9"/>
  <c r="T1077" i="9"/>
  <c r="T1078" i="9"/>
  <c r="T1079" i="9"/>
  <c r="T1080" i="9"/>
  <c r="T1081" i="9"/>
  <c r="T1082" i="9"/>
  <c r="T1083" i="9"/>
  <c r="T1084" i="9"/>
  <c r="T1085" i="9"/>
  <c r="T1086" i="9"/>
  <c r="T1087" i="9"/>
  <c r="T1088" i="9"/>
  <c r="T1089" i="9"/>
  <c r="T1090" i="9"/>
  <c r="T1091" i="9"/>
  <c r="T1092" i="9"/>
  <c r="T1093" i="9"/>
  <c r="T1094" i="9"/>
  <c r="T1095" i="9"/>
  <c r="T1096" i="9"/>
  <c r="T1097" i="9"/>
  <c r="T1098" i="9"/>
  <c r="T1099" i="9"/>
  <c r="T1100" i="9"/>
  <c r="T1101" i="9"/>
  <c r="T1102" i="9"/>
  <c r="T1103" i="9"/>
  <c r="T1104" i="9"/>
  <c r="T1105" i="9"/>
  <c r="T1106" i="9"/>
  <c r="T1107" i="9"/>
  <c r="T1108" i="9"/>
  <c r="T1109" i="9"/>
  <c r="T1110" i="9"/>
  <c r="T1111" i="9"/>
  <c r="T1112" i="9"/>
  <c r="T1113" i="9"/>
  <c r="T1114" i="9"/>
  <c r="T1115" i="9"/>
  <c r="T1116" i="9"/>
  <c r="T1117" i="9"/>
  <c r="T1118" i="9"/>
  <c r="T1119" i="9"/>
  <c r="T1120" i="9"/>
  <c r="T1121" i="9"/>
  <c r="T1122" i="9"/>
  <c r="T1123" i="9"/>
  <c r="T1124" i="9"/>
  <c r="T1125" i="9"/>
  <c r="T1126" i="9"/>
  <c r="T1127" i="9"/>
  <c r="T1128" i="9"/>
  <c r="T1129" i="9"/>
  <c r="T1130" i="9"/>
  <c r="T1131" i="9"/>
  <c r="T1132" i="9"/>
  <c r="T1133" i="9"/>
  <c r="T1134" i="9"/>
  <c r="T1135" i="9"/>
  <c r="T1136" i="9"/>
  <c r="T1137" i="9"/>
  <c r="T1138" i="9"/>
  <c r="T1139" i="9"/>
  <c r="T1140" i="9"/>
  <c r="T1141" i="9"/>
  <c r="T1142" i="9"/>
  <c r="T1143" i="9"/>
  <c r="T1144" i="9"/>
  <c r="T1145" i="9"/>
  <c r="T1146" i="9"/>
  <c r="T1147" i="9"/>
  <c r="T1148" i="9"/>
  <c r="T1149" i="9"/>
  <c r="T1150" i="9"/>
  <c r="T1151" i="9"/>
  <c r="T1152" i="9"/>
  <c r="T1153" i="9"/>
  <c r="T1154" i="9"/>
  <c r="T1155" i="9"/>
  <c r="T1156" i="9"/>
  <c r="T1157" i="9"/>
  <c r="T1158" i="9"/>
  <c r="T1159" i="9"/>
  <c r="T1160" i="9"/>
  <c r="T1161" i="9"/>
  <c r="T1162" i="9"/>
  <c r="T1163" i="9"/>
  <c r="T1164" i="9"/>
  <c r="T1165" i="9"/>
  <c r="T1166" i="9"/>
  <c r="T1167" i="9"/>
  <c r="T1168" i="9"/>
  <c r="T1169" i="9"/>
  <c r="T1170" i="9"/>
  <c r="T1171" i="9"/>
  <c r="T1172" i="9"/>
  <c r="T1173" i="9"/>
  <c r="T1174" i="9"/>
  <c r="T1175" i="9"/>
  <c r="T1176" i="9"/>
  <c r="T1177" i="9"/>
  <c r="T1178" i="9"/>
  <c r="T1179" i="9"/>
  <c r="T1180" i="9"/>
  <c r="T1181" i="9"/>
  <c r="T1182" i="9"/>
  <c r="T1183" i="9"/>
  <c r="T1184" i="9"/>
  <c r="T1185" i="9"/>
  <c r="T1186" i="9"/>
  <c r="T1187" i="9"/>
  <c r="T1188" i="9"/>
  <c r="T1189" i="9"/>
  <c r="T1190" i="9"/>
  <c r="T1191" i="9"/>
  <c r="T1192" i="9"/>
  <c r="T1193" i="9"/>
  <c r="T1194" i="9"/>
  <c r="T1195" i="9"/>
  <c r="T1196" i="9"/>
  <c r="T1197" i="9"/>
  <c r="T1198" i="9"/>
  <c r="T1199" i="9"/>
  <c r="T1200" i="9"/>
  <c r="T1201" i="9"/>
  <c r="T1202" i="9"/>
  <c r="T1203" i="9"/>
  <c r="T1204" i="9"/>
  <c r="T1205" i="9"/>
  <c r="T1206" i="9"/>
  <c r="T1207" i="9"/>
  <c r="T1208" i="9"/>
  <c r="T1209" i="9"/>
  <c r="T1210" i="9"/>
  <c r="T1211" i="9"/>
  <c r="T1212" i="9"/>
  <c r="T1213" i="9"/>
  <c r="T1214" i="9"/>
  <c r="T1215" i="9"/>
  <c r="T1216" i="9"/>
  <c r="T1217" i="9"/>
  <c r="T1218" i="9"/>
  <c r="T1219" i="9"/>
  <c r="T1220" i="9"/>
  <c r="T1221" i="9"/>
  <c r="T1222" i="9"/>
  <c r="T1223" i="9"/>
  <c r="T1224" i="9"/>
  <c r="T1225" i="9"/>
  <c r="T1226" i="9"/>
  <c r="T1227" i="9"/>
  <c r="T1228" i="9"/>
  <c r="T1229" i="9"/>
  <c r="T1230" i="9"/>
  <c r="T1231" i="9"/>
  <c r="T1232" i="9"/>
  <c r="T1233" i="9"/>
  <c r="T1234" i="9"/>
  <c r="T1235" i="9"/>
  <c r="T1236" i="9"/>
  <c r="T1237" i="9"/>
  <c r="T1238" i="9"/>
  <c r="T1239" i="9"/>
  <c r="T1240" i="9"/>
  <c r="T1241" i="9"/>
  <c r="T1242" i="9"/>
  <c r="T1243" i="9"/>
  <c r="T1244" i="9"/>
  <c r="T1245" i="9"/>
  <c r="T1246" i="9"/>
  <c r="T1247" i="9"/>
  <c r="T1248" i="9"/>
  <c r="T1249" i="9"/>
  <c r="T1250" i="9"/>
  <c r="T1251" i="9"/>
  <c r="T1252" i="9"/>
  <c r="T1253" i="9"/>
  <c r="T1254" i="9"/>
  <c r="T1255" i="9"/>
  <c r="T1256" i="9"/>
  <c r="T1257" i="9"/>
  <c r="T1258" i="9"/>
  <c r="T1259" i="9"/>
  <c r="T1260" i="9"/>
  <c r="T1261" i="9"/>
  <c r="T1262" i="9"/>
  <c r="T1263" i="9"/>
  <c r="T1264" i="9"/>
  <c r="T1265" i="9"/>
  <c r="T1266" i="9"/>
  <c r="T1267" i="9"/>
  <c r="T1268" i="9"/>
  <c r="T1269" i="9"/>
  <c r="T1270" i="9"/>
  <c r="T1271" i="9"/>
  <c r="T1272" i="9"/>
  <c r="T1273" i="9"/>
  <c r="T1274" i="9"/>
  <c r="T1275" i="9"/>
  <c r="T1276" i="9"/>
  <c r="T1277" i="9"/>
  <c r="T1278" i="9"/>
  <c r="T1279" i="9"/>
  <c r="T1280" i="9"/>
  <c r="T1281" i="9"/>
  <c r="T1282" i="9"/>
  <c r="T1283" i="9"/>
  <c r="T1284" i="9"/>
  <c r="T1285" i="9"/>
  <c r="T1286" i="9"/>
  <c r="T1287" i="9"/>
  <c r="T1288" i="9"/>
  <c r="T1289" i="9"/>
  <c r="T1290" i="9"/>
  <c r="T1291" i="9"/>
  <c r="T1292" i="9"/>
  <c r="T1293" i="9"/>
  <c r="T1294" i="9"/>
  <c r="T1295" i="9"/>
  <c r="T1296" i="9"/>
  <c r="T1297" i="9"/>
  <c r="T1298" i="9"/>
  <c r="T1299" i="9"/>
  <c r="T1300" i="9"/>
  <c r="T1301" i="9"/>
  <c r="T1302" i="9"/>
  <c r="T1303" i="9"/>
  <c r="T1304" i="9"/>
  <c r="T1305" i="9"/>
  <c r="T1306" i="9"/>
  <c r="T1307" i="9"/>
  <c r="T1308" i="9"/>
  <c r="T1309" i="9"/>
  <c r="T1310" i="9"/>
  <c r="T1311" i="9"/>
  <c r="T1312" i="9"/>
  <c r="T1313" i="9"/>
  <c r="T1314" i="9"/>
  <c r="T1315" i="9"/>
  <c r="T1316" i="9"/>
  <c r="T1317" i="9"/>
  <c r="T1318" i="9"/>
  <c r="T1319" i="9"/>
  <c r="T1320" i="9"/>
  <c r="T1321" i="9"/>
  <c r="T1322" i="9"/>
  <c r="T1323" i="9"/>
  <c r="T1324" i="9"/>
  <c r="T1325" i="9"/>
  <c r="T1326" i="9"/>
  <c r="T1327" i="9"/>
  <c r="T1328" i="9"/>
  <c r="T1329" i="9"/>
  <c r="T1330" i="9"/>
  <c r="T1331" i="9"/>
  <c r="T1332" i="9"/>
  <c r="T1333" i="9"/>
  <c r="T1334" i="9"/>
  <c r="T1335" i="9"/>
  <c r="T1336" i="9"/>
  <c r="T1337" i="9"/>
  <c r="T1338" i="9"/>
  <c r="T1339" i="9"/>
  <c r="T1340" i="9"/>
  <c r="T1341" i="9"/>
  <c r="T1342" i="9"/>
  <c r="T1343" i="9"/>
  <c r="T1344" i="9"/>
  <c r="T1345" i="9"/>
  <c r="T1346" i="9"/>
  <c r="T1347" i="9"/>
  <c r="T1348" i="9"/>
  <c r="T1349" i="9"/>
  <c r="T1350" i="9"/>
  <c r="T1351" i="9"/>
  <c r="T1352" i="9"/>
  <c r="T1353" i="9"/>
  <c r="T1354" i="9"/>
  <c r="T1355" i="9"/>
  <c r="T1356" i="9"/>
  <c r="T1357" i="9"/>
  <c r="T1358" i="9"/>
  <c r="T1359" i="9"/>
  <c r="T1360" i="9"/>
  <c r="T1361" i="9"/>
  <c r="T1362" i="9"/>
  <c r="T1363" i="9"/>
  <c r="T1364" i="9"/>
  <c r="T1365" i="9"/>
  <c r="T1366" i="9"/>
  <c r="T1367" i="9"/>
  <c r="T1368" i="9"/>
  <c r="T1369" i="9"/>
  <c r="T1370" i="9"/>
  <c r="T1371" i="9"/>
  <c r="T1372" i="9"/>
  <c r="T1373" i="9"/>
  <c r="T1374" i="9"/>
  <c r="T1375" i="9"/>
  <c r="T1376" i="9"/>
  <c r="T1377" i="9"/>
  <c r="T1378" i="9"/>
  <c r="T1379" i="9"/>
  <c r="T1380" i="9"/>
  <c r="T1381" i="9"/>
  <c r="T1382" i="9"/>
  <c r="T1383" i="9"/>
  <c r="T1384" i="9"/>
  <c r="T1385" i="9"/>
  <c r="T1386" i="9"/>
  <c r="T1387" i="9"/>
  <c r="T1388" i="9"/>
  <c r="T1389" i="9"/>
  <c r="T1390" i="9"/>
  <c r="T1391" i="9"/>
  <c r="T1392" i="9"/>
  <c r="T1393" i="9"/>
  <c r="T1394" i="9"/>
  <c r="T1395" i="9"/>
  <c r="T1396" i="9"/>
  <c r="T1397" i="9"/>
  <c r="T1398" i="9"/>
  <c r="T1399" i="9"/>
  <c r="T1400" i="9"/>
  <c r="T1401" i="9"/>
  <c r="T1402" i="9"/>
  <c r="T1403" i="9"/>
  <c r="T1404" i="9"/>
  <c r="T1405" i="9"/>
  <c r="T1406" i="9"/>
  <c r="T1407" i="9"/>
  <c r="T1408" i="9"/>
  <c r="T1409" i="9"/>
  <c r="T1410" i="9"/>
  <c r="T1411" i="9"/>
  <c r="T1412" i="9"/>
  <c r="T1413" i="9"/>
  <c r="T1414" i="9"/>
  <c r="T1415" i="9"/>
  <c r="T1416" i="9"/>
  <c r="T1417" i="9"/>
  <c r="T1418" i="9"/>
  <c r="T1419" i="9"/>
  <c r="T1420" i="9"/>
  <c r="T1421" i="9"/>
  <c r="T1422" i="9"/>
  <c r="T1423" i="9"/>
  <c r="T1424" i="9"/>
  <c r="T1425" i="9"/>
  <c r="T1426" i="9"/>
  <c r="T1427" i="9"/>
  <c r="T1428" i="9"/>
  <c r="T1429" i="9"/>
  <c r="T1430" i="9"/>
  <c r="T1431" i="9"/>
  <c r="T1432" i="9"/>
  <c r="T1433" i="9"/>
  <c r="T1434" i="9"/>
  <c r="T1435" i="9"/>
  <c r="T1436" i="9"/>
  <c r="T1437" i="9"/>
  <c r="T1438" i="9"/>
  <c r="T1439" i="9"/>
  <c r="T1440" i="9"/>
  <c r="T1441" i="9"/>
  <c r="T1442" i="9"/>
  <c r="T1443" i="9"/>
  <c r="T1444" i="9"/>
  <c r="T1445" i="9"/>
  <c r="T1446" i="9"/>
  <c r="T1447" i="9"/>
  <c r="T1448" i="9"/>
  <c r="T1449" i="9"/>
  <c r="T1450" i="9"/>
  <c r="T1451" i="9"/>
  <c r="T1452" i="9"/>
  <c r="T1453" i="9"/>
  <c r="T1454" i="9"/>
  <c r="T1455" i="9"/>
  <c r="T1456" i="9"/>
  <c r="T1457" i="9"/>
  <c r="T1458" i="9"/>
  <c r="T1459" i="9"/>
  <c r="T1460" i="9"/>
  <c r="T1461" i="9"/>
  <c r="X654" i="9" l="1"/>
  <c r="X1458" i="9"/>
  <c r="Y1458" i="9" s="1"/>
  <c r="X1450" i="9"/>
  <c r="Y1450" i="9" s="1"/>
  <c r="X1442" i="9"/>
  <c r="Y1442" i="9" s="1"/>
  <c r="X1434" i="9"/>
  <c r="Y1434" i="9" s="1"/>
  <c r="X1418" i="9"/>
  <c r="Y1418" i="9" s="1"/>
  <c r="X1410" i="9"/>
  <c r="Y1410" i="9" s="1"/>
  <c r="X1402" i="9"/>
  <c r="Y1402" i="9" s="1"/>
  <c r="X1394" i="9"/>
  <c r="Y1394" i="9" s="1"/>
  <c r="X1386" i="9"/>
  <c r="Y1386" i="9" s="1"/>
  <c r="X1354" i="9"/>
  <c r="Y1354" i="9" s="1"/>
  <c r="X1346" i="9"/>
  <c r="Y1346" i="9" s="1"/>
  <c r="X1338" i="9"/>
  <c r="Y1338" i="9" s="1"/>
  <c r="X1330" i="9"/>
  <c r="Y1330" i="9" s="1"/>
  <c r="X1322" i="9"/>
  <c r="Y1322" i="9" s="1"/>
  <c r="X1306" i="9"/>
  <c r="Y1306" i="9" s="1"/>
  <c r="X1290" i="9"/>
  <c r="Y1290" i="9" s="1"/>
  <c r="X1282" i="9"/>
  <c r="Y1282" i="9" s="1"/>
  <c r="X1274" i="9"/>
  <c r="Y1274" i="9" s="1"/>
  <c r="X1266" i="9"/>
  <c r="Y1266" i="9" s="1"/>
  <c r="X1258" i="9"/>
  <c r="Y1258" i="9" s="1"/>
  <c r="X1226" i="9"/>
  <c r="Y1226" i="9" s="1"/>
  <c r="X1218" i="9"/>
  <c r="Y1218" i="9" s="1"/>
  <c r="X1210" i="9"/>
  <c r="Y1210" i="9" s="1"/>
  <c r="X1202" i="9"/>
  <c r="Y1202" i="9" s="1"/>
  <c r="X1194" i="9"/>
  <c r="Y1194" i="9" s="1"/>
  <c r="X1170" i="9"/>
  <c r="Y1170" i="9" s="1"/>
  <c r="X1162" i="9"/>
  <c r="Y1162" i="9" s="1"/>
  <c r="X1154" i="9"/>
  <c r="Y1154" i="9" s="1"/>
  <c r="X1146" i="9"/>
  <c r="Y1146" i="9" s="1"/>
  <c r="X1138" i="9"/>
  <c r="Y1138" i="9" s="1"/>
  <c r="X1130" i="9"/>
  <c r="Y1130" i="9" s="1"/>
  <c r="X1098" i="9"/>
  <c r="Y1098" i="9" s="1"/>
  <c r="X1090" i="9"/>
  <c r="Y1090" i="9" s="1"/>
  <c r="X1082" i="9"/>
  <c r="Y1082" i="9" s="1"/>
  <c r="X1074" i="9"/>
  <c r="Y1074" i="9" s="1"/>
  <c r="X1066" i="9"/>
  <c r="Y1066" i="9" s="1"/>
  <c r="X1050" i="9"/>
  <c r="Y1050" i="9" s="1"/>
  <c r="X1034" i="9"/>
  <c r="Y1034" i="9" s="1"/>
  <c r="X1026" i="9"/>
  <c r="Y1026" i="9" s="1"/>
  <c r="X1018" i="9"/>
  <c r="Y1018" i="9" s="1"/>
  <c r="X1010" i="9"/>
  <c r="Y1010" i="9" s="1"/>
  <c r="X1002" i="9"/>
  <c r="Y1002" i="9" s="1"/>
  <c r="X994" i="9"/>
  <c r="Y994" i="9" s="1"/>
  <c r="X970" i="9"/>
  <c r="Y970" i="9" s="1"/>
  <c r="X962" i="9"/>
  <c r="Y962" i="9" s="1"/>
  <c r="X954" i="9"/>
  <c r="Y954" i="9" s="1"/>
  <c r="X946" i="9"/>
  <c r="Y946" i="9" s="1"/>
  <c r="X938" i="9"/>
  <c r="Y938" i="9" s="1"/>
  <c r="X930" i="9"/>
  <c r="Y930" i="9" s="1"/>
  <c r="X906" i="9"/>
  <c r="Y906" i="9" s="1"/>
  <c r="X898" i="9"/>
  <c r="Y898" i="9" s="1"/>
  <c r="X890" i="9"/>
  <c r="Y890" i="9" s="1"/>
  <c r="X882" i="9"/>
  <c r="Y882" i="9" s="1"/>
  <c r="X874" i="9"/>
  <c r="Y874" i="9" s="1"/>
  <c r="X842" i="9"/>
  <c r="Y842" i="9" s="1"/>
  <c r="X834" i="9"/>
  <c r="Y834" i="9" s="1"/>
  <c r="X826" i="9"/>
  <c r="Y826" i="9" s="1"/>
  <c r="X818" i="9"/>
  <c r="Y818" i="9" s="1"/>
  <c r="X810" i="9"/>
  <c r="Y810" i="9" s="1"/>
  <c r="X778" i="9"/>
  <c r="Y778" i="9" s="1"/>
  <c r="X770" i="9"/>
  <c r="Y770" i="9" s="1"/>
  <c r="X762" i="9"/>
  <c r="Y762" i="9" s="1"/>
  <c r="X754" i="9"/>
  <c r="Y754" i="9" s="1"/>
  <c r="X746" i="9"/>
  <c r="Y746" i="9" s="1"/>
  <c r="X738" i="9"/>
  <c r="Y738" i="9" s="1"/>
  <c r="X1459" i="9"/>
  <c r="Y1459" i="9" s="1"/>
  <c r="X1443" i="9"/>
  <c r="Y1443" i="9" s="1"/>
  <c r="X1427" i="9"/>
  <c r="Y1427" i="9" s="1"/>
  <c r="X1419" i="9"/>
  <c r="Y1419" i="9" s="1"/>
  <c r="X1411" i="9"/>
  <c r="Y1411" i="9" s="1"/>
  <c r="X1403" i="9"/>
  <c r="Y1403" i="9" s="1"/>
  <c r="X1395" i="9"/>
  <c r="Y1395" i="9" s="1"/>
  <c r="X1363" i="9"/>
  <c r="Y1363" i="9" s="1"/>
  <c r="X1355" i="9"/>
  <c r="Y1355" i="9" s="1"/>
  <c r="X1347" i="9"/>
  <c r="Y1347" i="9" s="1"/>
  <c r="X1339" i="9"/>
  <c r="Y1339" i="9" s="1"/>
  <c r="X1331" i="9"/>
  <c r="Y1331" i="9" s="1"/>
  <c r="X1323" i="9"/>
  <c r="Y1323" i="9" s="1"/>
  <c r="X1299" i="9"/>
  <c r="Y1299" i="9" s="1"/>
  <c r="X1291" i="9"/>
  <c r="Y1291" i="9" s="1"/>
  <c r="X1283" i="9"/>
  <c r="Y1283" i="9" s="1"/>
  <c r="X1275" i="9"/>
  <c r="Y1275" i="9" s="1"/>
  <c r="X1267" i="9"/>
  <c r="Y1267" i="9" s="1"/>
  <c r="X1235" i="9"/>
  <c r="Y1235" i="9" s="1"/>
  <c r="X1227" i="9"/>
  <c r="Y1227" i="9" s="1"/>
  <c r="X1219" i="9"/>
  <c r="Y1219" i="9" s="1"/>
  <c r="X1211" i="9"/>
  <c r="Y1211" i="9" s="1"/>
  <c r="X1203" i="9"/>
  <c r="Y1203" i="9" s="1"/>
  <c r="Y654" i="9"/>
  <c r="X1163" i="9"/>
  <c r="Y1163" i="9" s="1"/>
  <c r="X1139" i="9"/>
  <c r="Y1139" i="9" s="1"/>
  <c r="X1083" i="9"/>
  <c r="Y1083" i="9" s="1"/>
  <c r="X1035" i="9"/>
  <c r="Y1035" i="9" s="1"/>
  <c r="X1011" i="9"/>
  <c r="Y1011" i="9" s="1"/>
  <c r="X947" i="9"/>
  <c r="Y947" i="9" s="1"/>
  <c r="X907" i="9"/>
  <c r="Y907" i="9" s="1"/>
  <c r="X891" i="9"/>
  <c r="Y891" i="9" s="1"/>
  <c r="X835" i="9"/>
  <c r="Y835" i="9" s="1"/>
  <c r="X779" i="9"/>
  <c r="Y779" i="9" s="1"/>
  <c r="X755" i="9"/>
  <c r="Y755" i="9" s="1"/>
  <c r="X691" i="9"/>
  <c r="Y691" i="9" s="1"/>
  <c r="X659" i="9"/>
  <c r="Y659" i="9" s="1"/>
  <c r="X571" i="9"/>
  <c r="Y571" i="9" s="1"/>
  <c r="X507" i="9"/>
  <c r="Y507" i="9" s="1"/>
  <c r="X403" i="9"/>
  <c r="Y403" i="9" s="1"/>
  <c r="X123" i="9"/>
  <c r="Y123" i="9" s="1"/>
  <c r="X1171" i="9"/>
  <c r="Y1171" i="9" s="1"/>
  <c r="X1155" i="9"/>
  <c r="Y1155" i="9" s="1"/>
  <c r="X1099" i="9"/>
  <c r="Y1099" i="9" s="1"/>
  <c r="X1075" i="9"/>
  <c r="Y1075" i="9" s="1"/>
  <c r="X1051" i="9"/>
  <c r="Y1051" i="9" s="1"/>
  <c r="X1027" i="9"/>
  <c r="Y1027" i="9" s="1"/>
  <c r="X971" i="9"/>
  <c r="Y971" i="9" s="1"/>
  <c r="X963" i="9"/>
  <c r="Y963" i="9" s="1"/>
  <c r="X899" i="9"/>
  <c r="Y899" i="9" s="1"/>
  <c r="X843" i="9"/>
  <c r="Y843" i="9" s="1"/>
  <c r="X819" i="9"/>
  <c r="Y819" i="9" s="1"/>
  <c r="X771" i="9"/>
  <c r="Y771" i="9" s="1"/>
  <c r="X715" i="9"/>
  <c r="Y715" i="9" s="1"/>
  <c r="X699" i="9"/>
  <c r="Y699" i="9" s="1"/>
  <c r="X667" i="9"/>
  <c r="Y667" i="9" s="1"/>
  <c r="X627" i="9"/>
  <c r="Y627" i="9" s="1"/>
  <c r="X595" i="9"/>
  <c r="Y595" i="9" s="1"/>
  <c r="X563" i="9"/>
  <c r="Y563" i="9" s="1"/>
  <c r="X531" i="9"/>
  <c r="Y531" i="9" s="1"/>
  <c r="X475" i="9"/>
  <c r="Y475" i="9" s="1"/>
  <c r="X435" i="9"/>
  <c r="Y435" i="9" s="1"/>
  <c r="X307" i="9"/>
  <c r="Y307" i="9" s="1"/>
  <c r="X1147" i="9"/>
  <c r="Y1147" i="9" s="1"/>
  <c r="X1107" i="9"/>
  <c r="Y1107" i="9" s="1"/>
  <c r="X1091" i="9"/>
  <c r="Y1091" i="9" s="1"/>
  <c r="X1043" i="9"/>
  <c r="Y1043" i="9" s="1"/>
  <c r="X1019" i="9"/>
  <c r="Y1019" i="9" s="1"/>
  <c r="X979" i="9"/>
  <c r="Y979" i="9" s="1"/>
  <c r="X955" i="9"/>
  <c r="Y955" i="9" s="1"/>
  <c r="X915" i="9"/>
  <c r="Y915" i="9" s="1"/>
  <c r="X883" i="9"/>
  <c r="Y883" i="9" s="1"/>
  <c r="X851" i="9"/>
  <c r="Y851" i="9" s="1"/>
  <c r="X827" i="9"/>
  <c r="Y827" i="9" s="1"/>
  <c r="X787" i="9"/>
  <c r="Y787" i="9" s="1"/>
  <c r="X763" i="9"/>
  <c r="Y763" i="9" s="1"/>
  <c r="X723" i="9"/>
  <c r="Y723" i="9" s="1"/>
  <c r="X707" i="9"/>
  <c r="Y707" i="9" s="1"/>
  <c r="X635" i="9"/>
  <c r="Y635" i="9" s="1"/>
  <c r="X603" i="9"/>
  <c r="Y603" i="9" s="1"/>
  <c r="X539" i="9"/>
  <c r="Y539" i="9" s="1"/>
  <c r="X499" i="9"/>
  <c r="Y499" i="9" s="1"/>
  <c r="X467" i="9"/>
  <c r="Y467" i="9" s="1"/>
  <c r="X371" i="9"/>
  <c r="Y371" i="9" s="1"/>
  <c r="X1457" i="9"/>
  <c r="Y1457" i="9" s="1"/>
  <c r="X1449" i="9"/>
  <c r="Y1449" i="9" s="1"/>
  <c r="X1441" i="9"/>
  <c r="Y1441" i="9" s="1"/>
  <c r="X1409" i="9"/>
  <c r="Y1409" i="9" s="1"/>
  <c r="X1401" i="9"/>
  <c r="Y1401" i="9" s="1"/>
  <c r="X1393" i="9"/>
  <c r="Y1393" i="9" s="1"/>
  <c r="X1385" i="9"/>
  <c r="Y1385" i="9" s="1"/>
  <c r="X1377" i="9"/>
  <c r="Y1377" i="9" s="1"/>
  <c r="X1345" i="9"/>
  <c r="Y1345" i="9" s="1"/>
  <c r="X1337" i="9"/>
  <c r="Y1337" i="9" s="1"/>
  <c r="X1329" i="9"/>
  <c r="Y1329" i="9" s="1"/>
  <c r="X1321" i="9"/>
  <c r="Y1321" i="9" s="1"/>
  <c r="X1313" i="9"/>
  <c r="Y1313" i="9" s="1"/>
  <c r="X1289" i="9"/>
  <c r="Y1289" i="9" s="1"/>
  <c r="X1281" i="9"/>
  <c r="Y1281" i="9" s="1"/>
  <c r="X1273" i="9"/>
  <c r="Y1273" i="9" s="1"/>
  <c r="X1265" i="9"/>
  <c r="Y1265" i="9" s="1"/>
  <c r="X1257" i="9"/>
  <c r="Y1257" i="9" s="1"/>
  <c r="X1249" i="9"/>
  <c r="Y1249" i="9" s="1"/>
  <c r="X1217" i="9"/>
  <c r="Y1217" i="9" s="1"/>
  <c r="X1209" i="9"/>
  <c r="Y1209" i="9" s="1"/>
  <c r="X1201" i="9"/>
  <c r="Y1201" i="9" s="1"/>
  <c r="X1193" i="9"/>
  <c r="Y1193" i="9" s="1"/>
  <c r="X1185" i="9"/>
  <c r="Y1185" i="9" s="1"/>
  <c r="X1169" i="9"/>
  <c r="Y1169" i="9" s="1"/>
  <c r="X1153" i="9"/>
  <c r="Y1153" i="9" s="1"/>
  <c r="X1145" i="9"/>
  <c r="Y1145" i="9" s="1"/>
  <c r="X1137" i="9"/>
  <c r="Y1137" i="9" s="1"/>
  <c r="X1129" i="9"/>
  <c r="Y1129" i="9" s="1"/>
  <c r="X1121" i="9"/>
  <c r="Y1121" i="9" s="1"/>
  <c r="X1089" i="9"/>
  <c r="Y1089" i="9" s="1"/>
  <c r="X1081" i="9"/>
  <c r="Y1081" i="9" s="1"/>
  <c r="X1073" i="9"/>
  <c r="Y1073" i="9" s="1"/>
  <c r="X1065" i="9"/>
  <c r="Y1065" i="9" s="1"/>
  <c r="X1057" i="9"/>
  <c r="Y1057" i="9" s="1"/>
  <c r="X1025" i="9"/>
  <c r="Y1025" i="9" s="1"/>
  <c r="X1017" i="9"/>
  <c r="Y1017" i="9" s="1"/>
  <c r="X1009" i="9"/>
  <c r="Y1009" i="9" s="1"/>
  <c r="X1001" i="9"/>
  <c r="Y1001" i="9" s="1"/>
  <c r="X993" i="9"/>
  <c r="Y993" i="9" s="1"/>
  <c r="X961" i="9"/>
  <c r="Y961" i="9" s="1"/>
  <c r="X953" i="9"/>
  <c r="Y953" i="9" s="1"/>
  <c r="X945" i="9"/>
  <c r="Y945" i="9" s="1"/>
  <c r="X937" i="9"/>
  <c r="Y937" i="9" s="1"/>
  <c r="X929" i="9"/>
  <c r="Y929" i="9" s="1"/>
  <c r="X897" i="9"/>
  <c r="Y897" i="9" s="1"/>
  <c r="X889" i="9"/>
  <c r="Y889" i="9" s="1"/>
  <c r="X881" i="9"/>
  <c r="Y881" i="9" s="1"/>
  <c r="X873" i="9"/>
  <c r="Y873" i="9" s="1"/>
  <c r="X865" i="9"/>
  <c r="Y865" i="9" s="1"/>
  <c r="X833" i="9"/>
  <c r="Y833" i="9" s="1"/>
  <c r="X825" i="9"/>
  <c r="Y825" i="9" s="1"/>
  <c r="X817" i="9"/>
  <c r="Y817" i="9" s="1"/>
  <c r="X809" i="9"/>
  <c r="Y809" i="9" s="1"/>
  <c r="X801" i="9"/>
  <c r="Y801" i="9" s="1"/>
  <c r="X777" i="9"/>
  <c r="Y777" i="9" s="1"/>
  <c r="X769" i="9"/>
  <c r="Y769" i="9" s="1"/>
  <c r="X761" i="9"/>
  <c r="Y761" i="9" s="1"/>
  <c r="X753" i="9"/>
  <c r="Y753" i="9" s="1"/>
  <c r="X745" i="9"/>
  <c r="Y745" i="9" s="1"/>
  <c r="X737" i="9"/>
  <c r="Y737" i="9" s="1"/>
  <c r="X705" i="9"/>
  <c r="Y705" i="9" s="1"/>
  <c r="X697" i="9"/>
  <c r="Y697" i="9" s="1"/>
  <c r="X689" i="9"/>
  <c r="Y689" i="9" s="1"/>
  <c r="X714" i="9"/>
  <c r="Y714" i="9" s="1"/>
  <c r="X706" i="9"/>
  <c r="Y706" i="9" s="1"/>
  <c r="X698" i="9"/>
  <c r="Y698" i="9" s="1"/>
  <c r="X690" i="9"/>
  <c r="Y690" i="9" s="1"/>
  <c r="X682" i="9"/>
  <c r="Y682" i="9" s="1"/>
  <c r="X666" i="9"/>
  <c r="Y666" i="9" s="1"/>
  <c r="X658" i="9"/>
  <c r="Y658" i="9" s="1"/>
  <c r="X650" i="9"/>
  <c r="Y650" i="9" s="1"/>
  <c r="X634" i="9"/>
  <c r="Y634" i="9" s="1"/>
  <c r="X626" i="9"/>
  <c r="Y626" i="9" s="1"/>
  <c r="X618" i="9"/>
  <c r="Y618" i="9" s="1"/>
  <c r="X602" i="9"/>
  <c r="Y602" i="9" s="1"/>
  <c r="X594" i="9"/>
  <c r="Y594" i="9" s="1"/>
  <c r="X586" i="9"/>
  <c r="Y586" i="9" s="1"/>
  <c r="X570" i="9"/>
  <c r="Y570" i="9" s="1"/>
  <c r="X562" i="9"/>
  <c r="Y562" i="9" s="1"/>
  <c r="X554" i="9"/>
  <c r="Y554" i="9" s="1"/>
  <c r="X538" i="9"/>
  <c r="Y538" i="9" s="1"/>
  <c r="X530" i="9"/>
  <c r="Y530" i="9" s="1"/>
  <c r="X522" i="9"/>
  <c r="Y522" i="9" s="1"/>
  <c r="X514" i="9"/>
  <c r="Y514" i="9" s="1"/>
  <c r="X506" i="9"/>
  <c r="Y506" i="9" s="1"/>
  <c r="X498" i="9"/>
  <c r="Y498" i="9" s="1"/>
  <c r="X490" i="9"/>
  <c r="Y490" i="9" s="1"/>
  <c r="X474" i="9"/>
  <c r="Y474" i="9" s="1"/>
  <c r="X466" i="9"/>
  <c r="Y466" i="9" s="1"/>
  <c r="X458" i="9"/>
  <c r="Y458" i="9" s="1"/>
  <c r="X442" i="9"/>
  <c r="Y442" i="9" s="1"/>
  <c r="X434" i="9"/>
  <c r="Y434" i="9" s="1"/>
  <c r="X426" i="9"/>
  <c r="Y426" i="9" s="1"/>
  <c r="X410" i="9"/>
  <c r="Y410" i="9" s="1"/>
  <c r="X402" i="9"/>
  <c r="Y402" i="9" s="1"/>
  <c r="X394" i="9"/>
  <c r="Y394" i="9" s="1"/>
  <c r="X378" i="9"/>
  <c r="Y378" i="9" s="1"/>
  <c r="X370" i="9"/>
  <c r="Y370" i="9" s="1"/>
  <c r="X362" i="9"/>
  <c r="Y362" i="9" s="1"/>
  <c r="X346" i="9"/>
  <c r="Y346" i="9" s="1"/>
  <c r="X338" i="9"/>
  <c r="Y338" i="9" s="1"/>
  <c r="X330" i="9"/>
  <c r="Y330" i="9" s="1"/>
  <c r="X314" i="9"/>
  <c r="Y314" i="9" s="1"/>
  <c r="X306" i="9"/>
  <c r="Y306" i="9" s="1"/>
  <c r="X298" i="9"/>
  <c r="Y298" i="9" s="1"/>
  <c r="X282" i="9"/>
  <c r="Y282" i="9" s="1"/>
  <c r="X274" i="9"/>
  <c r="Y274" i="9" s="1"/>
  <c r="X266" i="9"/>
  <c r="Y266" i="9" s="1"/>
  <c r="X258" i="9"/>
  <c r="Y258" i="9" s="1"/>
  <c r="X250" i="9"/>
  <c r="Y250" i="9" s="1"/>
  <c r="X242" i="9"/>
  <c r="Y242" i="9" s="1"/>
  <c r="X234" i="9"/>
  <c r="Y234" i="9" s="1"/>
  <c r="X218" i="9"/>
  <c r="Y218" i="9" s="1"/>
  <c r="X210" i="9"/>
  <c r="Y210" i="9" s="1"/>
  <c r="X202" i="9"/>
  <c r="Y202" i="9" s="1"/>
  <c r="X186" i="9"/>
  <c r="Y186" i="9" s="1"/>
  <c r="X178" i="9"/>
  <c r="Y178" i="9" s="1"/>
  <c r="X170" i="9"/>
  <c r="Y170" i="9" s="1"/>
  <c r="X154" i="9"/>
  <c r="Y154" i="9" s="1"/>
  <c r="X138" i="9"/>
  <c r="Y138" i="9" s="1"/>
  <c r="X130" i="9"/>
  <c r="Y130" i="9" s="1"/>
  <c r="X122" i="9"/>
  <c r="Y122" i="9" s="1"/>
  <c r="X114" i="9"/>
  <c r="Y114" i="9" s="1"/>
  <c r="X106" i="9"/>
  <c r="Y106" i="9" s="1"/>
  <c r="X98" i="9"/>
  <c r="Y98" i="9" s="1"/>
  <c r="X90" i="9"/>
  <c r="Y90" i="9" s="1"/>
  <c r="X82" i="9"/>
  <c r="Y82" i="9" s="1"/>
  <c r="X74" i="9"/>
  <c r="Y74" i="9" s="1"/>
  <c r="X66" i="9"/>
  <c r="Y66" i="9" s="1"/>
  <c r="X58" i="9"/>
  <c r="Y58" i="9" s="1"/>
  <c r="X50" i="9"/>
  <c r="Y50" i="9" s="1"/>
  <c r="X42" i="9"/>
  <c r="Y42" i="9" s="1"/>
  <c r="X34" i="9"/>
  <c r="Y34" i="9" s="1"/>
  <c r="X26" i="9"/>
  <c r="Y26" i="9" s="1"/>
  <c r="X18" i="9"/>
  <c r="Y18" i="9" s="1"/>
  <c r="X10" i="9"/>
  <c r="Y10" i="9" s="1"/>
  <c r="X2" i="9"/>
  <c r="Y2" i="9" s="1"/>
  <c r="X1049" i="9"/>
  <c r="Y1049" i="9" s="1"/>
  <c r="X1440" i="9"/>
  <c r="Y1440" i="9" s="1"/>
  <c r="X1432" i="9"/>
  <c r="Y1432" i="9" s="1"/>
  <c r="X1424" i="9"/>
  <c r="Y1424" i="9" s="1"/>
  <c r="X1408" i="9"/>
  <c r="Y1408" i="9" s="1"/>
  <c r="X1400" i="9"/>
  <c r="Y1400" i="9" s="1"/>
  <c r="X1392" i="9"/>
  <c r="Y1392" i="9" s="1"/>
  <c r="X1384" i="9"/>
  <c r="Y1384" i="9" s="1"/>
  <c r="X1376" i="9"/>
  <c r="Y1376" i="9" s="1"/>
  <c r="X1368" i="9"/>
  <c r="Y1368" i="9" s="1"/>
  <c r="X1360" i="9"/>
  <c r="Y1360" i="9" s="1"/>
  <c r="X1352" i="9"/>
  <c r="Y1352" i="9" s="1"/>
  <c r="X1336" i="9"/>
  <c r="Y1336" i="9" s="1"/>
  <c r="X1328" i="9"/>
  <c r="Y1328" i="9" s="1"/>
  <c r="X1320" i="9"/>
  <c r="Y1320" i="9" s="1"/>
  <c r="X1312" i="9"/>
  <c r="Y1312" i="9" s="1"/>
  <c r="X1304" i="9"/>
  <c r="Y1304" i="9" s="1"/>
  <c r="X1288" i="9"/>
  <c r="Y1288" i="9" s="1"/>
  <c r="X1280" i="9"/>
  <c r="Y1280" i="9" s="1"/>
  <c r="X1272" i="9"/>
  <c r="Y1272" i="9" s="1"/>
  <c r="X1264" i="9"/>
  <c r="Y1264" i="9" s="1"/>
  <c r="X1256" i="9"/>
  <c r="Y1256" i="9" s="1"/>
  <c r="X1248" i="9"/>
  <c r="Y1248" i="9" s="1"/>
  <c r="X1200" i="9"/>
  <c r="Y1200" i="9" s="1"/>
  <c r="X1192" i="9"/>
  <c r="Y1192" i="9" s="1"/>
  <c r="X1184" i="9"/>
  <c r="Y1184" i="9" s="1"/>
  <c r="X1176" i="9"/>
  <c r="Y1176" i="9" s="1"/>
  <c r="X1168" i="9"/>
  <c r="Y1168" i="9" s="1"/>
  <c r="X1160" i="9"/>
  <c r="Y1160" i="9" s="1"/>
  <c r="X1144" i="9"/>
  <c r="Y1144" i="9" s="1"/>
  <c r="X1136" i="9"/>
  <c r="Y1136" i="9" s="1"/>
  <c r="X1128" i="9"/>
  <c r="Y1128" i="9" s="1"/>
  <c r="X1120" i="9"/>
  <c r="Y1120" i="9" s="1"/>
  <c r="X1112" i="9"/>
  <c r="Y1112" i="9" s="1"/>
  <c r="X1088" i="9"/>
  <c r="Y1088" i="9" s="1"/>
  <c r="X1080" i="9"/>
  <c r="Y1080" i="9" s="1"/>
  <c r="X1072" i="9"/>
  <c r="Y1072" i="9" s="1"/>
  <c r="X1064" i="9"/>
  <c r="Y1064" i="9" s="1"/>
  <c r="X1056" i="9"/>
  <c r="Y1056" i="9" s="1"/>
  <c r="X1048" i="9"/>
  <c r="Y1048" i="9" s="1"/>
  <c r="X1040" i="9"/>
  <c r="Y1040" i="9" s="1"/>
  <c r="X1032" i="9"/>
  <c r="Y1032" i="9" s="1"/>
  <c r="X1016" i="9"/>
  <c r="Y1016" i="9" s="1"/>
  <c r="X1008" i="9"/>
  <c r="Y1008" i="9" s="1"/>
  <c r="X1000" i="9"/>
  <c r="Y1000" i="9" s="1"/>
  <c r="X992" i="9"/>
  <c r="Y992" i="9" s="1"/>
  <c r="X984" i="9"/>
  <c r="Y984" i="9" s="1"/>
  <c r="X968" i="9"/>
  <c r="Y968" i="9" s="1"/>
  <c r="X960" i="9"/>
  <c r="Y960" i="9" s="1"/>
  <c r="X952" i="9"/>
  <c r="Y952" i="9" s="1"/>
  <c r="X944" i="9"/>
  <c r="Y944" i="9" s="1"/>
  <c r="X936" i="9"/>
  <c r="Y936" i="9" s="1"/>
  <c r="X928" i="9"/>
  <c r="Y928" i="9" s="1"/>
  <c r="X920" i="9"/>
  <c r="Y920" i="9" s="1"/>
  <c r="X912" i="9"/>
  <c r="Y912" i="9" s="1"/>
  <c r="X896" i="9"/>
  <c r="Y896" i="9" s="1"/>
  <c r="X888" i="9"/>
  <c r="Y888" i="9" s="1"/>
  <c r="X880" i="9"/>
  <c r="Y880" i="9" s="1"/>
  <c r="X872" i="9"/>
  <c r="Y872" i="9" s="1"/>
  <c r="X864" i="9"/>
  <c r="Y864" i="9" s="1"/>
  <c r="X856" i="9"/>
  <c r="Y856" i="9" s="1"/>
  <c r="X848" i="9"/>
  <c r="Y848" i="9" s="1"/>
  <c r="X840" i="9"/>
  <c r="Y840" i="9" s="1"/>
  <c r="X824" i="9"/>
  <c r="Y824" i="9" s="1"/>
  <c r="X816" i="9"/>
  <c r="Y816" i="9" s="1"/>
  <c r="X808" i="9"/>
  <c r="Y808" i="9" s="1"/>
  <c r="X800" i="9"/>
  <c r="Y800" i="9" s="1"/>
  <c r="X792" i="9"/>
  <c r="Y792" i="9" s="1"/>
  <c r="X776" i="9"/>
  <c r="Y776" i="9" s="1"/>
  <c r="X768" i="9"/>
  <c r="Y768" i="9" s="1"/>
  <c r="X760" i="9"/>
  <c r="Y760" i="9" s="1"/>
  <c r="X752" i="9"/>
  <c r="Y752" i="9" s="1"/>
  <c r="X744" i="9"/>
  <c r="Y744" i="9" s="1"/>
  <c r="X736" i="9"/>
  <c r="Y736" i="9" s="1"/>
  <c r="X728" i="9"/>
  <c r="Y728" i="9" s="1"/>
  <c r="X720" i="9"/>
  <c r="Y720" i="9" s="1"/>
  <c r="X696" i="9"/>
  <c r="Y696" i="9" s="1"/>
  <c r="X688" i="9"/>
  <c r="Y688" i="9" s="1"/>
  <c r="X680" i="9"/>
  <c r="Y680" i="9" s="1"/>
  <c r="X672" i="9"/>
  <c r="Y672" i="9" s="1"/>
  <c r="X664" i="9"/>
  <c r="Y664" i="9" s="1"/>
  <c r="X656" i="9"/>
  <c r="Y656" i="9" s="1"/>
  <c r="X648" i="9"/>
  <c r="Y648" i="9" s="1"/>
  <c r="X640" i="9"/>
  <c r="Y640" i="9" s="1"/>
  <c r="X632" i="9"/>
  <c r="Y632" i="9" s="1"/>
  <c r="X624" i="9"/>
  <c r="Y624" i="9" s="1"/>
  <c r="X616" i="9"/>
  <c r="Y616" i="9" s="1"/>
  <c r="X608" i="9"/>
  <c r="Y608" i="9" s="1"/>
  <c r="X600" i="9"/>
  <c r="Y600" i="9" s="1"/>
  <c r="X592" i="9"/>
  <c r="Y592" i="9" s="1"/>
  <c r="X584" i="9"/>
  <c r="Y584" i="9" s="1"/>
  <c r="X560" i="9"/>
  <c r="Y560" i="9" s="1"/>
  <c r="X552" i="9"/>
  <c r="Y552" i="9" s="1"/>
  <c r="X528" i="9"/>
  <c r="Y528" i="9" s="1"/>
  <c r="X520" i="9"/>
  <c r="Y520" i="9" s="1"/>
  <c r="X496" i="9"/>
  <c r="Y496" i="9" s="1"/>
  <c r="X488" i="9"/>
  <c r="Y488" i="9" s="1"/>
  <c r="X480" i="9"/>
  <c r="Y480" i="9" s="1"/>
  <c r="X464" i="9"/>
  <c r="Y464" i="9" s="1"/>
  <c r="X456" i="9"/>
  <c r="Y456" i="9" s="1"/>
  <c r="X448" i="9"/>
  <c r="Y448" i="9" s="1"/>
  <c r="X432" i="9"/>
  <c r="Y432" i="9" s="1"/>
  <c r="X424" i="9"/>
  <c r="Y424" i="9" s="1"/>
  <c r="X400" i="9"/>
  <c r="Y400" i="9" s="1"/>
  <c r="X392" i="9"/>
  <c r="Y392" i="9" s="1"/>
  <c r="X368" i="9"/>
  <c r="Y368" i="9" s="1"/>
  <c r="X360" i="9"/>
  <c r="Y360" i="9" s="1"/>
  <c r="X352" i="9"/>
  <c r="Y352" i="9" s="1"/>
  <c r="X336" i="9"/>
  <c r="Y336" i="9" s="1"/>
  <c r="X328" i="9"/>
  <c r="Y328" i="9" s="1"/>
  <c r="X304" i="9"/>
  <c r="Y304" i="9" s="1"/>
  <c r="X296" i="9"/>
  <c r="Y296" i="9" s="1"/>
  <c r="X272" i="9"/>
  <c r="Y272" i="9" s="1"/>
  <c r="X264" i="9"/>
  <c r="Y264" i="9" s="1"/>
  <c r="X1208" i="9"/>
  <c r="Y1208" i="9" s="1"/>
  <c r="X1455" i="9"/>
  <c r="Y1455" i="9" s="1"/>
  <c r="X1447" i="9"/>
  <c r="Y1447" i="9" s="1"/>
  <c r="X1439" i="9"/>
  <c r="Y1439" i="9" s="1"/>
  <c r="X1431" i="9"/>
  <c r="Y1431" i="9" s="1"/>
  <c r="X1423" i="9"/>
  <c r="Y1423" i="9" s="1"/>
  <c r="X1407" i="9"/>
  <c r="Y1407" i="9" s="1"/>
  <c r="X1399" i="9"/>
  <c r="Y1399" i="9" s="1"/>
  <c r="X1391" i="9"/>
  <c r="Y1391" i="9" s="1"/>
  <c r="X1383" i="9"/>
  <c r="Y1383" i="9" s="1"/>
  <c r="X1375" i="9"/>
  <c r="Y1375" i="9" s="1"/>
  <c r="X1367" i="9"/>
  <c r="Y1367" i="9" s="1"/>
  <c r="X1359" i="9"/>
  <c r="Y1359" i="9" s="1"/>
  <c r="X1351" i="9"/>
  <c r="Y1351" i="9" s="1"/>
  <c r="X1343" i="9"/>
  <c r="Y1343" i="9" s="1"/>
  <c r="X1335" i="9"/>
  <c r="Y1335" i="9" s="1"/>
  <c r="X1327" i="9"/>
  <c r="Y1327" i="9" s="1"/>
  <c r="X1319" i="9"/>
  <c r="Y1319" i="9" s="1"/>
  <c r="X1311" i="9"/>
  <c r="Y1311" i="9" s="1"/>
  <c r="X1303" i="9"/>
  <c r="Y1303" i="9" s="1"/>
  <c r="X1295" i="9"/>
  <c r="Y1295" i="9" s="1"/>
  <c r="X1287" i="9"/>
  <c r="Y1287" i="9" s="1"/>
  <c r="X1279" i="9"/>
  <c r="Y1279" i="9" s="1"/>
  <c r="X1263" i="9"/>
  <c r="Y1263" i="9" s="1"/>
  <c r="X1255" i="9"/>
  <c r="Y1255" i="9" s="1"/>
  <c r="X1247" i="9"/>
  <c r="Y1247" i="9" s="1"/>
  <c r="X1239" i="9"/>
  <c r="Y1239" i="9" s="1"/>
  <c r="X1231" i="9"/>
  <c r="Y1231" i="9" s="1"/>
  <c r="X1215" i="9"/>
  <c r="Y1215" i="9" s="1"/>
  <c r="X1207" i="9"/>
  <c r="Y1207" i="9" s="1"/>
  <c r="X1199" i="9"/>
  <c r="Y1199" i="9" s="1"/>
  <c r="X1191" i="9"/>
  <c r="Y1191" i="9" s="1"/>
  <c r="X1183" i="9"/>
  <c r="Y1183" i="9" s="1"/>
  <c r="X1175" i="9"/>
  <c r="Y1175" i="9" s="1"/>
  <c r="X1167" i="9"/>
  <c r="Y1167" i="9" s="1"/>
  <c r="X1159" i="9"/>
  <c r="Y1159" i="9" s="1"/>
  <c r="X1135" i="9"/>
  <c r="Y1135" i="9" s="1"/>
  <c r="X1127" i="9"/>
  <c r="Y1127" i="9" s="1"/>
  <c r="X1119" i="9"/>
  <c r="Y1119" i="9" s="1"/>
  <c r="X1111" i="9"/>
  <c r="Y1111" i="9" s="1"/>
  <c r="X1103" i="9"/>
  <c r="Y1103" i="9" s="1"/>
  <c r="X1095" i="9"/>
  <c r="Y1095" i="9" s="1"/>
  <c r="X1087" i="9"/>
  <c r="Y1087" i="9" s="1"/>
  <c r="X1079" i="9"/>
  <c r="Y1079" i="9" s="1"/>
  <c r="X1071" i="9"/>
  <c r="Y1071" i="9" s="1"/>
  <c r="X1063" i="9"/>
  <c r="Y1063" i="9" s="1"/>
  <c r="X1055" i="9"/>
  <c r="Y1055" i="9" s="1"/>
  <c r="X1047" i="9"/>
  <c r="Y1047" i="9" s="1"/>
  <c r="X1039" i="9"/>
  <c r="Y1039" i="9" s="1"/>
  <c r="X1015" i="9"/>
  <c r="Y1015" i="9" s="1"/>
  <c r="X1007" i="9"/>
  <c r="Y1007" i="9" s="1"/>
  <c r="X999" i="9"/>
  <c r="Y999" i="9" s="1"/>
  <c r="X991" i="9"/>
  <c r="Y991" i="9" s="1"/>
  <c r="X983" i="9"/>
  <c r="Y983" i="9" s="1"/>
  <c r="X975" i="9"/>
  <c r="Y975" i="9" s="1"/>
  <c r="X967" i="9"/>
  <c r="Y967" i="9" s="1"/>
  <c r="X943" i="9"/>
  <c r="Y943" i="9" s="1"/>
  <c r="X935" i="9"/>
  <c r="Y935" i="9" s="1"/>
  <c r="X927" i="9"/>
  <c r="Y927" i="9" s="1"/>
  <c r="X919" i="9"/>
  <c r="Y919" i="9" s="1"/>
  <c r="X911" i="9"/>
  <c r="Y911" i="9" s="1"/>
  <c r="X879" i="9"/>
  <c r="Y879" i="9" s="1"/>
  <c r="X871" i="9"/>
  <c r="Y871" i="9" s="1"/>
  <c r="X863" i="9"/>
  <c r="Y863" i="9" s="1"/>
  <c r="X855" i="9"/>
  <c r="Y855" i="9" s="1"/>
  <c r="X847" i="9"/>
  <c r="Y847" i="9" s="1"/>
  <c r="X815" i="9"/>
  <c r="Y815" i="9" s="1"/>
  <c r="X807" i="9"/>
  <c r="Y807" i="9" s="1"/>
  <c r="X799" i="9"/>
  <c r="Y799" i="9" s="1"/>
  <c r="X791" i="9"/>
  <c r="Y791" i="9" s="1"/>
  <c r="X783" i="9"/>
  <c r="Y783" i="9" s="1"/>
  <c r="X751" i="9"/>
  <c r="Y751" i="9" s="1"/>
  <c r="X743" i="9"/>
  <c r="Y743" i="9" s="1"/>
  <c r="X735" i="9"/>
  <c r="Y735" i="9" s="1"/>
  <c r="X727" i="9"/>
  <c r="Y727" i="9" s="1"/>
  <c r="X719" i="9"/>
  <c r="Y719" i="9" s="1"/>
  <c r="X687" i="9"/>
  <c r="Y687" i="9" s="1"/>
  <c r="X679" i="9"/>
  <c r="Y679" i="9" s="1"/>
  <c r="X671" i="9"/>
  <c r="Y671" i="9" s="1"/>
  <c r="X655" i="9"/>
  <c r="Y655" i="9" s="1"/>
  <c r="X647" i="9"/>
  <c r="Y647" i="9" s="1"/>
  <c r="X639" i="9"/>
  <c r="Y639" i="9" s="1"/>
  <c r="X623" i="9"/>
  <c r="Y623" i="9" s="1"/>
  <c r="X615" i="9"/>
  <c r="Y615" i="9" s="1"/>
  <c r="X319" i="9"/>
  <c r="Y319" i="9" s="1"/>
  <c r="X271" i="9"/>
  <c r="Y271" i="9" s="1"/>
  <c r="X223" i="9"/>
  <c r="Y223" i="9" s="1"/>
  <c r="X207" i="9"/>
  <c r="Y207" i="9" s="1"/>
  <c r="X199" i="9"/>
  <c r="Y199" i="9" s="1"/>
  <c r="X167" i="9"/>
  <c r="Y167" i="9" s="1"/>
  <c r="X159" i="9"/>
  <c r="Y159" i="9" s="1"/>
  <c r="X151" i="9"/>
  <c r="Y151" i="9" s="1"/>
  <c r="X143" i="9"/>
  <c r="Y143" i="9" s="1"/>
  <c r="X135" i="9"/>
  <c r="Y135" i="9" s="1"/>
  <c r="X127" i="9"/>
  <c r="Y127" i="9" s="1"/>
  <c r="X119" i="9"/>
  <c r="Y119" i="9" s="1"/>
  <c r="X111" i="9"/>
  <c r="Y111" i="9" s="1"/>
  <c r="X103" i="9"/>
  <c r="Y103" i="9" s="1"/>
  <c r="X95" i="9"/>
  <c r="Y95" i="9" s="1"/>
  <c r="X87" i="9"/>
  <c r="Y87" i="9" s="1"/>
  <c r="X79" i="9"/>
  <c r="Y79" i="9" s="1"/>
  <c r="X71" i="9"/>
  <c r="Y71" i="9" s="1"/>
  <c r="X63" i="9"/>
  <c r="Y63" i="9" s="1"/>
  <c r="X55" i="9"/>
  <c r="Y55" i="9" s="1"/>
  <c r="X47" i="9"/>
  <c r="Y47" i="9" s="1"/>
  <c r="X39" i="9"/>
  <c r="Y39" i="9" s="1"/>
  <c r="X31" i="9"/>
  <c r="Y31" i="9" s="1"/>
  <c r="X23" i="9"/>
  <c r="Y23" i="9" s="1"/>
  <c r="X15" i="9"/>
  <c r="Y15" i="9" s="1"/>
  <c r="X7" i="9"/>
  <c r="Y7" i="9" s="1"/>
  <c r="X376" i="9"/>
  <c r="Y376" i="9" s="1"/>
  <c r="X344" i="9"/>
  <c r="Y344" i="9" s="1"/>
  <c r="X1448" i="9"/>
  <c r="Y1448" i="9" s="1"/>
  <c r="X1240" i="9"/>
  <c r="Y1240" i="9" s="1"/>
  <c r="X631" i="9"/>
  <c r="Y631" i="9" s="1"/>
  <c r="X1456" i="9"/>
  <c r="Y1456" i="9" s="1"/>
  <c r="X1232" i="9"/>
  <c r="Y1232" i="9" s="1"/>
  <c r="X1413" i="9"/>
  <c r="Y1413" i="9" s="1"/>
  <c r="X1341" i="9"/>
  <c r="Y1341" i="9" s="1"/>
  <c r="X1325" i="9"/>
  <c r="Y1325" i="9" s="1"/>
  <c r="X1285" i="9"/>
  <c r="Y1285" i="9" s="1"/>
  <c r="X1221" i="9"/>
  <c r="Y1221" i="9" s="1"/>
  <c r="X1149" i="9"/>
  <c r="Y1149" i="9" s="1"/>
  <c r="X1101" i="9"/>
  <c r="Y1101" i="9" s="1"/>
  <c r="X1152" i="9"/>
  <c r="Y1152" i="9" s="1"/>
  <c r="X959" i="9"/>
  <c r="Y959" i="9" s="1"/>
  <c r="X895" i="9"/>
  <c r="Y895" i="9" s="1"/>
  <c r="X887" i="9"/>
  <c r="Y887" i="9" s="1"/>
  <c r="X247" i="9"/>
  <c r="Y247" i="9" s="1"/>
  <c r="X1416" i="9"/>
  <c r="Y1416" i="9" s="1"/>
  <c r="X568" i="9"/>
  <c r="Y568" i="9" s="1"/>
  <c r="X1286" i="9"/>
  <c r="Y1286" i="9" s="1"/>
  <c r="X1222" i="9"/>
  <c r="Y1222" i="9" s="1"/>
  <c r="X681" i="9"/>
  <c r="Y681" i="9" s="1"/>
  <c r="X673" i="9"/>
  <c r="Y673" i="9" s="1"/>
  <c r="X665" i="9"/>
  <c r="Y665" i="9" s="1"/>
  <c r="X657" i="9"/>
  <c r="Y657" i="9" s="1"/>
  <c r="X649" i="9"/>
  <c r="Y649" i="9" s="1"/>
  <c r="X641" i="9"/>
  <c r="Y641" i="9" s="1"/>
  <c r="X633" i="9"/>
  <c r="Y633" i="9" s="1"/>
  <c r="X625" i="9"/>
  <c r="Y625" i="9" s="1"/>
  <c r="X617" i="9"/>
  <c r="Y617" i="9" s="1"/>
  <c r="X609" i="9"/>
  <c r="Y609" i="9" s="1"/>
  <c r="X601" i="9"/>
  <c r="Y601" i="9" s="1"/>
  <c r="X593" i="9"/>
  <c r="Y593" i="9" s="1"/>
  <c r="X585" i="9"/>
  <c r="Y585" i="9" s="1"/>
  <c r="X577" i="9"/>
  <c r="Y577" i="9" s="1"/>
  <c r="X569" i="9"/>
  <c r="Y569" i="9" s="1"/>
  <c r="X561" i="9"/>
  <c r="Y561" i="9" s="1"/>
  <c r="X553" i="9"/>
  <c r="Y553" i="9" s="1"/>
  <c r="X545" i="9"/>
  <c r="Y545" i="9" s="1"/>
  <c r="X537" i="9"/>
  <c r="Y537" i="9" s="1"/>
  <c r="X529" i="9"/>
  <c r="Y529" i="9" s="1"/>
  <c r="X521" i="9"/>
  <c r="Y521" i="9" s="1"/>
  <c r="X513" i="9"/>
  <c r="Y513" i="9" s="1"/>
  <c r="X505" i="9"/>
  <c r="Y505" i="9" s="1"/>
  <c r="X497" i="9"/>
  <c r="Y497" i="9" s="1"/>
  <c r="X489" i="9"/>
  <c r="Y489" i="9" s="1"/>
  <c r="X481" i="9"/>
  <c r="Y481" i="9" s="1"/>
  <c r="X473" i="9"/>
  <c r="Y473" i="9" s="1"/>
  <c r="X465" i="9"/>
  <c r="Y465" i="9" s="1"/>
  <c r="X457" i="9"/>
  <c r="Y457" i="9" s="1"/>
  <c r="X449" i="9"/>
  <c r="Y449" i="9" s="1"/>
  <c r="X441" i="9"/>
  <c r="Y441" i="9" s="1"/>
  <c r="X433" i="9"/>
  <c r="Y433" i="9" s="1"/>
  <c r="X425" i="9"/>
  <c r="Y425" i="9" s="1"/>
  <c r="X417" i="9"/>
  <c r="Y417" i="9" s="1"/>
  <c r="X409" i="9"/>
  <c r="Y409" i="9" s="1"/>
  <c r="X401" i="9"/>
  <c r="Y401" i="9" s="1"/>
  <c r="X393" i="9"/>
  <c r="Y393" i="9" s="1"/>
  <c r="X385" i="9"/>
  <c r="Y385" i="9" s="1"/>
  <c r="X377" i="9"/>
  <c r="Y377" i="9" s="1"/>
  <c r="X369" i="9"/>
  <c r="Y369" i="9" s="1"/>
  <c r="X361" i="9"/>
  <c r="Y361" i="9" s="1"/>
  <c r="X353" i="9"/>
  <c r="Y353" i="9" s="1"/>
  <c r="X345" i="9"/>
  <c r="Y345" i="9" s="1"/>
  <c r="X337" i="9"/>
  <c r="Y337" i="9" s="1"/>
  <c r="X329" i="9"/>
  <c r="Y329" i="9" s="1"/>
  <c r="X321" i="9"/>
  <c r="Y321" i="9" s="1"/>
  <c r="X313" i="9"/>
  <c r="Y313" i="9" s="1"/>
  <c r="X305" i="9"/>
  <c r="Y305" i="9" s="1"/>
  <c r="X297" i="9"/>
  <c r="Y297" i="9" s="1"/>
  <c r="X289" i="9"/>
  <c r="Y289" i="9" s="1"/>
  <c r="X281" i="9"/>
  <c r="Y281" i="9" s="1"/>
  <c r="X273" i="9"/>
  <c r="Y273" i="9" s="1"/>
  <c r="X265" i="9"/>
  <c r="Y265" i="9" s="1"/>
  <c r="X257" i="9"/>
  <c r="Y257" i="9" s="1"/>
  <c r="X249" i="9"/>
  <c r="Y249" i="9" s="1"/>
  <c r="X241" i="9"/>
  <c r="Y241" i="9" s="1"/>
  <c r="X233" i="9"/>
  <c r="Y233" i="9" s="1"/>
  <c r="X225" i="9"/>
  <c r="Y225" i="9" s="1"/>
  <c r="X217" i="9"/>
  <c r="Y217" i="9" s="1"/>
  <c r="X209" i="9"/>
  <c r="Y209" i="9" s="1"/>
  <c r="X201" i="9"/>
  <c r="Y201" i="9" s="1"/>
  <c r="X193" i="9"/>
  <c r="Y193" i="9" s="1"/>
  <c r="X185" i="9"/>
  <c r="Y185" i="9" s="1"/>
  <c r="X177" i="9"/>
  <c r="Y177" i="9" s="1"/>
  <c r="X169" i="9"/>
  <c r="Y169" i="9" s="1"/>
  <c r="X161" i="9"/>
  <c r="Y161" i="9" s="1"/>
  <c r="X153" i="9"/>
  <c r="Y153" i="9" s="1"/>
  <c r="X145" i="9"/>
  <c r="Y145" i="9" s="1"/>
  <c r="X137" i="9"/>
  <c r="Y137" i="9" s="1"/>
  <c r="X129" i="9"/>
  <c r="Y129" i="9" s="1"/>
  <c r="X121" i="9"/>
  <c r="Y121" i="9" s="1"/>
  <c r="X113" i="9"/>
  <c r="Y113" i="9" s="1"/>
  <c r="X105" i="9"/>
  <c r="Y105" i="9" s="1"/>
  <c r="X97" i="9"/>
  <c r="Y97" i="9" s="1"/>
  <c r="X89" i="9"/>
  <c r="Y89" i="9" s="1"/>
  <c r="X81" i="9"/>
  <c r="Y81" i="9" s="1"/>
  <c r="X73" i="9"/>
  <c r="Y73" i="9" s="1"/>
  <c r="X65" i="9"/>
  <c r="Y65" i="9" s="1"/>
  <c r="X57" i="9"/>
  <c r="Y57" i="9" s="1"/>
  <c r="X49" i="9"/>
  <c r="Y49" i="9" s="1"/>
  <c r="X41" i="9"/>
  <c r="Y41" i="9" s="1"/>
  <c r="X33" i="9"/>
  <c r="Y33" i="9" s="1"/>
  <c r="X25" i="9"/>
  <c r="Y25" i="9" s="1"/>
  <c r="X17" i="9"/>
  <c r="Y17" i="9" s="1"/>
  <c r="X9" i="9"/>
  <c r="Y9" i="9" s="1"/>
  <c r="X599" i="9"/>
  <c r="Y599" i="9" s="1"/>
  <c r="X931" i="9"/>
  <c r="Y931" i="9" s="1"/>
  <c r="X811" i="9"/>
  <c r="Y811" i="9" s="1"/>
  <c r="X515" i="9"/>
  <c r="Y515" i="9" s="1"/>
  <c r="X491" i="9"/>
  <c r="Y491" i="9" s="1"/>
  <c r="X19" i="9"/>
  <c r="Y19" i="9" s="1"/>
  <c r="X44" i="9"/>
  <c r="Y44" i="9" s="1"/>
  <c r="X1270" i="9"/>
  <c r="Y1270" i="9" s="1"/>
  <c r="X1094" i="9"/>
  <c r="Y1094" i="9" s="1"/>
  <c r="X942" i="9"/>
  <c r="Y942" i="9" s="1"/>
  <c r="X878" i="9"/>
  <c r="Y878" i="9" s="1"/>
  <c r="X566" i="9"/>
  <c r="Y566" i="9" s="1"/>
  <c r="X246" i="9"/>
  <c r="Y246" i="9" s="1"/>
  <c r="X182" i="9"/>
  <c r="Y182" i="9" s="1"/>
  <c r="X174" i="9"/>
  <c r="Y174" i="9" s="1"/>
  <c r="X46" i="9"/>
  <c r="Y46" i="9" s="1"/>
  <c r="X419" i="9"/>
  <c r="Y419" i="9" s="1"/>
  <c r="X387" i="9"/>
  <c r="Y387" i="9" s="1"/>
  <c r="X283" i="9"/>
  <c r="Y283" i="9" s="1"/>
  <c r="X386" i="9"/>
  <c r="Y386" i="9" s="1"/>
  <c r="X504" i="9"/>
  <c r="Y504" i="9" s="1"/>
  <c r="X472" i="9"/>
  <c r="Y472" i="9" s="1"/>
  <c r="X440" i="9"/>
  <c r="Y440" i="9" s="1"/>
  <c r="X416" i="9"/>
  <c r="Y416" i="9" s="1"/>
  <c r="X408" i="9"/>
  <c r="Y408" i="9" s="1"/>
  <c r="X384" i="9"/>
  <c r="Y384" i="9" s="1"/>
  <c r="X248" i="9"/>
  <c r="Y248" i="9" s="1"/>
  <c r="X240" i="9"/>
  <c r="Y240" i="9" s="1"/>
  <c r="X232" i="9"/>
  <c r="Y232" i="9" s="1"/>
  <c r="X224" i="9"/>
  <c r="Y224" i="9" s="1"/>
  <c r="X216" i="9"/>
  <c r="Y216" i="9" s="1"/>
  <c r="X208" i="9"/>
  <c r="Y208" i="9" s="1"/>
  <c r="X200" i="9"/>
  <c r="Y200" i="9" s="1"/>
  <c r="X192" i="9"/>
  <c r="Y192" i="9" s="1"/>
  <c r="X184" i="9"/>
  <c r="Y184" i="9" s="1"/>
  <c r="X176" i="9"/>
  <c r="Y176" i="9" s="1"/>
  <c r="X168" i="9"/>
  <c r="Y168" i="9" s="1"/>
  <c r="X160" i="9"/>
  <c r="Y160" i="9" s="1"/>
  <c r="X152" i="9"/>
  <c r="Y152" i="9" s="1"/>
  <c r="X144" i="9"/>
  <c r="Y144" i="9" s="1"/>
  <c r="X136" i="9"/>
  <c r="Y136" i="9" s="1"/>
  <c r="X128" i="9"/>
  <c r="Y128" i="9" s="1"/>
  <c r="X120" i="9"/>
  <c r="Y120" i="9" s="1"/>
  <c r="X112" i="9"/>
  <c r="Y112" i="9" s="1"/>
  <c r="X104" i="9"/>
  <c r="Y104" i="9" s="1"/>
  <c r="X96" i="9"/>
  <c r="Y96" i="9" s="1"/>
  <c r="X88" i="9"/>
  <c r="Y88" i="9" s="1"/>
  <c r="X80" i="9"/>
  <c r="Y80" i="9" s="1"/>
  <c r="X72" i="9"/>
  <c r="Y72" i="9" s="1"/>
  <c r="X64" i="9"/>
  <c r="Y64" i="9" s="1"/>
  <c r="X56" i="9"/>
  <c r="Y56" i="9" s="1"/>
  <c r="X48" i="9"/>
  <c r="Y48" i="9" s="1"/>
  <c r="X40" i="9"/>
  <c r="Y40" i="9" s="1"/>
  <c r="X32" i="9"/>
  <c r="Y32" i="9" s="1"/>
  <c r="X24" i="9"/>
  <c r="Y24" i="9" s="1"/>
  <c r="X16" i="9"/>
  <c r="Y16" i="9" s="1"/>
  <c r="X8" i="9"/>
  <c r="Y8" i="9" s="1"/>
  <c r="X300" i="9"/>
  <c r="Y300" i="9" s="1"/>
  <c r="X172" i="9"/>
  <c r="Y172" i="9" s="1"/>
  <c r="X28" i="9"/>
  <c r="Y28" i="9" s="1"/>
  <c r="X793" i="9"/>
  <c r="Y793" i="9" s="1"/>
  <c r="X839" i="9"/>
  <c r="Y839" i="9" s="1"/>
  <c r="X823" i="9"/>
  <c r="Y823" i="9" s="1"/>
  <c r="X775" i="9"/>
  <c r="Y775" i="9" s="1"/>
  <c r="X767" i="9"/>
  <c r="Y767" i="9" s="1"/>
  <c r="X703" i="9"/>
  <c r="Y703" i="9" s="1"/>
  <c r="X695" i="9"/>
  <c r="Y695" i="9" s="1"/>
  <c r="X663" i="9"/>
  <c r="Y663" i="9" s="1"/>
  <c r="X1414" i="9"/>
  <c r="Y1414" i="9" s="1"/>
  <c r="X1398" i="9"/>
  <c r="Y1398" i="9" s="1"/>
  <c r="X1358" i="9"/>
  <c r="Y1358" i="9" s="1"/>
  <c r="X1174" i="9"/>
  <c r="Y1174" i="9" s="1"/>
  <c r="X1102" i="9"/>
  <c r="Y1102" i="9" s="1"/>
  <c r="X910" i="9"/>
  <c r="Y910" i="9" s="1"/>
  <c r="X686" i="9"/>
  <c r="Y686" i="9" s="1"/>
  <c r="X622" i="9"/>
  <c r="Y622" i="9" s="1"/>
  <c r="X502" i="9"/>
  <c r="Y502" i="9" s="1"/>
  <c r="X591" i="9"/>
  <c r="Y591" i="9" s="1"/>
  <c r="X1379" i="9"/>
  <c r="Y1379" i="9" s="1"/>
  <c r="X995" i="9"/>
  <c r="Y995" i="9" s="1"/>
  <c r="X939" i="9"/>
  <c r="Y939" i="9" s="1"/>
  <c r="X739" i="9"/>
  <c r="Y739" i="9" s="1"/>
  <c r="X683" i="9"/>
  <c r="Y683" i="9" s="1"/>
  <c r="X675" i="9"/>
  <c r="Y675" i="9" s="1"/>
  <c r="X651" i="9"/>
  <c r="Y651" i="9" s="1"/>
  <c r="X1361" i="9"/>
  <c r="Y1361" i="9" s="1"/>
  <c r="X1451" i="9"/>
  <c r="Y1451" i="9" s="1"/>
  <c r="X1371" i="9"/>
  <c r="Y1371" i="9" s="1"/>
  <c r="X1243" i="9"/>
  <c r="Y1243" i="9" s="1"/>
  <c r="X1179" i="9"/>
  <c r="Y1179" i="9" s="1"/>
  <c r="X1003" i="9"/>
  <c r="Y1003" i="9" s="1"/>
  <c r="X803" i="9"/>
  <c r="Y803" i="9" s="1"/>
  <c r="X579" i="9"/>
  <c r="Y579" i="9" s="1"/>
  <c r="X451" i="9"/>
  <c r="Y451" i="9" s="1"/>
  <c r="X1106" i="9"/>
  <c r="Y1106" i="9" s="1"/>
  <c r="X1058" i="9"/>
  <c r="Y1058" i="9" s="1"/>
  <c r="X858" i="9"/>
  <c r="Y858" i="9" s="1"/>
  <c r="X610" i="9"/>
  <c r="Y610" i="9" s="1"/>
  <c r="X322" i="9"/>
  <c r="Y322" i="9" s="1"/>
  <c r="X226" i="9"/>
  <c r="Y226" i="9" s="1"/>
  <c r="X1233" i="9"/>
  <c r="Y1233" i="9" s="1"/>
  <c r="X1105" i="9"/>
  <c r="Y1105" i="9" s="1"/>
  <c r="X857" i="9"/>
  <c r="Y857" i="9" s="1"/>
  <c r="X729" i="9"/>
  <c r="Y729" i="9" s="1"/>
  <c r="X1104" i="9"/>
  <c r="Y1104" i="9" s="1"/>
  <c r="X536" i="9"/>
  <c r="Y536" i="9" s="1"/>
  <c r="X512" i="9"/>
  <c r="Y512" i="9" s="1"/>
  <c r="X320" i="9"/>
  <c r="Y320" i="9" s="1"/>
  <c r="X1387" i="9"/>
  <c r="Y1387" i="9" s="1"/>
  <c r="X1187" i="9"/>
  <c r="Y1187" i="9" s="1"/>
  <c r="X1131" i="9"/>
  <c r="Y1131" i="9" s="1"/>
  <c r="X987" i="9"/>
  <c r="Y987" i="9" s="1"/>
  <c r="X923" i="9"/>
  <c r="Y923" i="9" s="1"/>
  <c r="X747" i="9"/>
  <c r="Y747" i="9" s="1"/>
  <c r="X611" i="9"/>
  <c r="Y611" i="9" s="1"/>
  <c r="X1234" i="9"/>
  <c r="Y1234" i="9" s="1"/>
  <c r="X1186" i="9"/>
  <c r="Y1186" i="9" s="1"/>
  <c r="X986" i="9"/>
  <c r="Y986" i="9" s="1"/>
  <c r="X922" i="9"/>
  <c r="Y922" i="9" s="1"/>
  <c r="X786" i="9"/>
  <c r="Y786" i="9" s="1"/>
  <c r="X730" i="9"/>
  <c r="Y730" i="9" s="1"/>
  <c r="X674" i="9"/>
  <c r="Y674" i="9" s="1"/>
  <c r="X642" i="9"/>
  <c r="Y642" i="9" s="1"/>
  <c r="X354" i="9"/>
  <c r="Y354" i="9" s="1"/>
  <c r="X290" i="9"/>
  <c r="Y290" i="9" s="1"/>
  <c r="X194" i="9"/>
  <c r="Y194" i="9" s="1"/>
  <c r="X1433" i="9"/>
  <c r="Y1433" i="9" s="1"/>
  <c r="X1225" i="9"/>
  <c r="Y1225" i="9" s="1"/>
  <c r="X1097" i="9"/>
  <c r="Y1097" i="9" s="1"/>
  <c r="X1041" i="9"/>
  <c r="Y1041" i="9" s="1"/>
  <c r="X985" i="9"/>
  <c r="Y985" i="9" s="1"/>
  <c r="X785" i="9"/>
  <c r="Y785" i="9" s="1"/>
  <c r="X721" i="9"/>
  <c r="Y721" i="9" s="1"/>
  <c r="X1216" i="9"/>
  <c r="Y1216" i="9" s="1"/>
  <c r="X1096" i="9"/>
  <c r="Y1096" i="9" s="1"/>
  <c r="X832" i="9"/>
  <c r="Y832" i="9" s="1"/>
  <c r="X784" i="9"/>
  <c r="Y784" i="9" s="1"/>
  <c r="X312" i="9"/>
  <c r="Y312" i="9" s="1"/>
  <c r="X288" i="9"/>
  <c r="Y288" i="9" s="1"/>
  <c r="X256" i="9"/>
  <c r="Y256" i="9" s="1"/>
  <c r="X1415" i="9"/>
  <c r="Y1415" i="9" s="1"/>
  <c r="X1271" i="9"/>
  <c r="Y1271" i="9" s="1"/>
  <c r="X1223" i="9"/>
  <c r="Y1223" i="9" s="1"/>
  <c r="X1151" i="9"/>
  <c r="Y1151" i="9" s="1"/>
  <c r="X1143" i="9"/>
  <c r="Y1143" i="9" s="1"/>
  <c r="X1031" i="9"/>
  <c r="Y1031" i="9" s="1"/>
  <c r="X1023" i="9"/>
  <c r="Y1023" i="9" s="1"/>
  <c r="X951" i="9"/>
  <c r="Y951" i="9" s="1"/>
  <c r="X903" i="9"/>
  <c r="Y903" i="9" s="1"/>
  <c r="X831" i="9"/>
  <c r="Y831" i="9" s="1"/>
  <c r="X759" i="9"/>
  <c r="Y759" i="9" s="1"/>
  <c r="X711" i="9"/>
  <c r="Y711" i="9" s="1"/>
  <c r="X1307" i="9"/>
  <c r="Y1307" i="9" s="1"/>
  <c r="X1251" i="9"/>
  <c r="Y1251" i="9" s="1"/>
  <c r="X1115" i="9"/>
  <c r="Y1115" i="9" s="1"/>
  <c r="X875" i="9"/>
  <c r="Y875" i="9" s="1"/>
  <c r="X619" i="9"/>
  <c r="Y619" i="9" s="1"/>
  <c r="X523" i="9"/>
  <c r="Y523" i="9" s="1"/>
  <c r="X1426" i="9"/>
  <c r="Y1426" i="9" s="1"/>
  <c r="X1378" i="9"/>
  <c r="Y1378" i="9" s="1"/>
  <c r="X1250" i="9"/>
  <c r="Y1250" i="9" s="1"/>
  <c r="X850" i="9"/>
  <c r="Y850" i="9" s="1"/>
  <c r="X802" i="9"/>
  <c r="Y802" i="9" s="1"/>
  <c r="X546" i="9"/>
  <c r="Y546" i="9" s="1"/>
  <c r="X482" i="9"/>
  <c r="Y482" i="9" s="1"/>
  <c r="X418" i="9"/>
  <c r="Y418" i="9" s="1"/>
  <c r="X1033" i="9"/>
  <c r="Y1033" i="9" s="1"/>
  <c r="X977" i="9"/>
  <c r="Y977" i="9" s="1"/>
  <c r="X849" i="9"/>
  <c r="Y849" i="9" s="1"/>
  <c r="X1224" i="9"/>
  <c r="Y1224" i="9" s="1"/>
  <c r="X712" i="9"/>
  <c r="Y712" i="9" s="1"/>
  <c r="X576" i="9"/>
  <c r="Y576" i="9" s="1"/>
  <c r="X544" i="9"/>
  <c r="Y544" i="9" s="1"/>
  <c r="X280" i="9"/>
  <c r="Y280" i="9" s="1"/>
  <c r="X1454" i="9"/>
  <c r="Y1454" i="9" s="1"/>
  <c r="X1446" i="9"/>
  <c r="Y1446" i="9" s="1"/>
  <c r="X1438" i="9"/>
  <c r="Y1438" i="9" s="1"/>
  <c r="X1430" i="9"/>
  <c r="Y1430" i="9" s="1"/>
  <c r="X1422" i="9"/>
  <c r="Y1422" i="9" s="1"/>
  <c r="X1406" i="9"/>
  <c r="Y1406" i="9" s="1"/>
  <c r="X1390" i="9"/>
  <c r="Y1390" i="9" s="1"/>
  <c r="X1382" i="9"/>
  <c r="Y1382" i="9" s="1"/>
  <c r="X1374" i="9"/>
  <c r="Y1374" i="9" s="1"/>
  <c r="X1366" i="9"/>
  <c r="Y1366" i="9" s="1"/>
  <c r="X1350" i="9"/>
  <c r="Y1350" i="9" s="1"/>
  <c r="X1342" i="9"/>
  <c r="Y1342" i="9" s="1"/>
  <c r="X1334" i="9"/>
  <c r="Y1334" i="9" s="1"/>
  <c r="X1326" i="9"/>
  <c r="Y1326" i="9" s="1"/>
  <c r="X1318" i="9"/>
  <c r="Y1318" i="9" s="1"/>
  <c r="X1310" i="9"/>
  <c r="Y1310" i="9" s="1"/>
  <c r="X1302" i="9"/>
  <c r="Y1302" i="9" s="1"/>
  <c r="X1294" i="9"/>
  <c r="Y1294" i="9" s="1"/>
  <c r="X1278" i="9"/>
  <c r="Y1278" i="9" s="1"/>
  <c r="X1262" i="9"/>
  <c r="Y1262" i="9" s="1"/>
  <c r="X1254" i="9"/>
  <c r="Y1254" i="9" s="1"/>
  <c r="X1246" i="9"/>
  <c r="Y1246" i="9" s="1"/>
  <c r="X1238" i="9"/>
  <c r="Y1238" i="9" s="1"/>
  <c r="X1230" i="9"/>
  <c r="Y1230" i="9" s="1"/>
  <c r="X1214" i="9"/>
  <c r="Y1214" i="9" s="1"/>
  <c r="X1206" i="9"/>
  <c r="Y1206" i="9" s="1"/>
  <c r="X1198" i="9"/>
  <c r="Y1198" i="9" s="1"/>
  <c r="X1190" i="9"/>
  <c r="Y1190" i="9" s="1"/>
  <c r="X1182" i="9"/>
  <c r="Y1182" i="9" s="1"/>
  <c r="X1166" i="9"/>
  <c r="Y1166" i="9" s="1"/>
  <c r="X1158" i="9"/>
  <c r="Y1158" i="9" s="1"/>
  <c r="X1150" i="9"/>
  <c r="Y1150" i="9" s="1"/>
  <c r="X1142" i="9"/>
  <c r="Y1142" i="9" s="1"/>
  <c r="X1134" i="9"/>
  <c r="Y1134" i="9" s="1"/>
  <c r="X1126" i="9"/>
  <c r="Y1126" i="9" s="1"/>
  <c r="X1118" i="9"/>
  <c r="Y1118" i="9" s="1"/>
  <c r="X1110" i="9"/>
  <c r="Y1110" i="9" s="1"/>
  <c r="X1086" i="9"/>
  <c r="Y1086" i="9" s="1"/>
  <c r="X1078" i="9"/>
  <c r="Y1078" i="9" s="1"/>
  <c r="X1070" i="9"/>
  <c r="Y1070" i="9" s="1"/>
  <c r="X1062" i="9"/>
  <c r="Y1062" i="9" s="1"/>
  <c r="X1054" i="9"/>
  <c r="Y1054" i="9" s="1"/>
  <c r="X1046" i="9"/>
  <c r="Y1046" i="9" s="1"/>
  <c r="X1038" i="9"/>
  <c r="Y1038" i="9" s="1"/>
  <c r="X1030" i="9"/>
  <c r="Y1030" i="9" s="1"/>
  <c r="X1022" i="9"/>
  <c r="Y1022" i="9" s="1"/>
  <c r="X1014" i="9"/>
  <c r="Y1014" i="9" s="1"/>
  <c r="X1006" i="9"/>
  <c r="Y1006" i="9" s="1"/>
  <c r="X998" i="9"/>
  <c r="Y998" i="9" s="1"/>
  <c r="X990" i="9"/>
  <c r="Y990" i="9" s="1"/>
  <c r="X982" i="9"/>
  <c r="Y982" i="9" s="1"/>
  <c r="X974" i="9"/>
  <c r="Y974" i="9" s="1"/>
  <c r="X966" i="9"/>
  <c r="Y966" i="9" s="1"/>
  <c r="X958" i="9"/>
  <c r="Y958" i="9" s="1"/>
  <c r="X950" i="9"/>
  <c r="Y950" i="9" s="1"/>
  <c r="X934" i="9"/>
  <c r="Y934" i="9" s="1"/>
  <c r="X926" i="9"/>
  <c r="Y926" i="9" s="1"/>
  <c r="X918" i="9"/>
  <c r="Y918" i="9" s="1"/>
  <c r="X902" i="9"/>
  <c r="Y902" i="9" s="1"/>
  <c r="X894" i="9"/>
  <c r="Y894" i="9" s="1"/>
  <c r="X886" i="9"/>
  <c r="Y886" i="9" s="1"/>
  <c r="X870" i="9"/>
  <c r="Y870" i="9" s="1"/>
  <c r="X862" i="9"/>
  <c r="Y862" i="9" s="1"/>
  <c r="X854" i="9"/>
  <c r="Y854" i="9" s="1"/>
  <c r="X846" i="9"/>
  <c r="Y846" i="9" s="1"/>
  <c r="X838" i="9"/>
  <c r="Y838" i="9" s="1"/>
  <c r="X830" i="9"/>
  <c r="Y830" i="9" s="1"/>
  <c r="X822" i="9"/>
  <c r="Y822" i="9" s="1"/>
  <c r="X814" i="9"/>
  <c r="Y814" i="9" s="1"/>
  <c r="X806" i="9"/>
  <c r="Y806" i="9" s="1"/>
  <c r="X798" i="9"/>
  <c r="Y798" i="9" s="1"/>
  <c r="X790" i="9"/>
  <c r="Y790" i="9" s="1"/>
  <c r="X782" i="9"/>
  <c r="Y782" i="9" s="1"/>
  <c r="X774" i="9"/>
  <c r="Y774" i="9" s="1"/>
  <c r="X766" i="9"/>
  <c r="Y766" i="9" s="1"/>
  <c r="X758" i="9"/>
  <c r="Y758" i="9" s="1"/>
  <c r="X750" i="9"/>
  <c r="Y750" i="9" s="1"/>
  <c r="X742" i="9"/>
  <c r="Y742" i="9" s="1"/>
  <c r="X734" i="9"/>
  <c r="Y734" i="9" s="1"/>
  <c r="X726" i="9"/>
  <c r="Y726" i="9" s="1"/>
  <c r="X718" i="9"/>
  <c r="Y718" i="9" s="1"/>
  <c r="X710" i="9"/>
  <c r="Y710" i="9" s="1"/>
  <c r="X702" i="9"/>
  <c r="Y702" i="9" s="1"/>
  <c r="X694" i="9"/>
  <c r="Y694" i="9" s="1"/>
  <c r="X678" i="9"/>
  <c r="Y678" i="9" s="1"/>
  <c r="X670" i="9"/>
  <c r="Y670" i="9" s="1"/>
  <c r="X662" i="9"/>
  <c r="Y662" i="9" s="1"/>
  <c r="X646" i="9"/>
  <c r="Y646" i="9" s="1"/>
  <c r="X638" i="9"/>
  <c r="Y638" i="9" s="1"/>
  <c r="X630" i="9"/>
  <c r="Y630" i="9" s="1"/>
  <c r="X614" i="9"/>
  <c r="Y614" i="9" s="1"/>
  <c r="X606" i="9"/>
  <c r="Y606" i="9" s="1"/>
  <c r="X598" i="9"/>
  <c r="Y598" i="9" s="1"/>
  <c r="X590" i="9"/>
  <c r="Y590" i="9" s="1"/>
  <c r="X582" i="9"/>
  <c r="Y582" i="9" s="1"/>
  <c r="X574" i="9"/>
  <c r="Y574" i="9" s="1"/>
  <c r="X558" i="9"/>
  <c r="Y558" i="9" s="1"/>
  <c r="X550" i="9"/>
  <c r="Y550" i="9" s="1"/>
  <c r="X542" i="9"/>
  <c r="Y542" i="9" s="1"/>
  <c r="X534" i="9"/>
  <c r="Y534" i="9" s="1"/>
  <c r="X526" i="9"/>
  <c r="Y526" i="9" s="1"/>
  <c r="X518" i="9"/>
  <c r="Y518" i="9" s="1"/>
  <c r="X510" i="9"/>
  <c r="Y510" i="9" s="1"/>
  <c r="X494" i="9"/>
  <c r="Y494" i="9" s="1"/>
  <c r="X486" i="9"/>
  <c r="Y486" i="9" s="1"/>
  <c r="X478" i="9"/>
  <c r="Y478" i="9" s="1"/>
  <c r="X470" i="9"/>
  <c r="Y470" i="9" s="1"/>
  <c r="X462" i="9"/>
  <c r="Y462" i="9" s="1"/>
  <c r="X454" i="9"/>
  <c r="Y454" i="9" s="1"/>
  <c r="X446" i="9"/>
  <c r="Y446" i="9" s="1"/>
  <c r="X438" i="9"/>
  <c r="Y438" i="9" s="1"/>
  <c r="X430" i="9"/>
  <c r="Y430" i="9" s="1"/>
  <c r="X326" i="9"/>
  <c r="Y326" i="9" s="1"/>
  <c r="X302" i="9"/>
  <c r="Y302" i="9" s="1"/>
  <c r="X198" i="9"/>
  <c r="Y198" i="9" s="1"/>
  <c r="X70" i="9"/>
  <c r="Y70" i="9" s="1"/>
  <c r="X54" i="9"/>
  <c r="Y54" i="9" s="1"/>
  <c r="X1315" i="9"/>
  <c r="Y1315" i="9" s="1"/>
  <c r="X1259" i="9"/>
  <c r="Y1259" i="9" s="1"/>
  <c r="X1059" i="9"/>
  <c r="Y1059" i="9" s="1"/>
  <c r="X859" i="9"/>
  <c r="Y859" i="9" s="1"/>
  <c r="X643" i="9"/>
  <c r="Y643" i="9" s="1"/>
  <c r="X555" i="9"/>
  <c r="Y555" i="9" s="1"/>
  <c r="X483" i="9"/>
  <c r="Y483" i="9" s="1"/>
  <c r="X355" i="9"/>
  <c r="Y355" i="9" s="1"/>
  <c r="X147" i="9"/>
  <c r="Y147" i="9" s="1"/>
  <c r="X1362" i="9"/>
  <c r="Y1362" i="9" s="1"/>
  <c r="X1314" i="9"/>
  <c r="Y1314" i="9" s="1"/>
  <c r="X1122" i="9"/>
  <c r="Y1122" i="9" s="1"/>
  <c r="X722" i="9"/>
  <c r="Y722" i="9" s="1"/>
  <c r="X450" i="9"/>
  <c r="Y450" i="9" s="1"/>
  <c r="X146" i="9"/>
  <c r="Y146" i="9" s="1"/>
  <c r="X1417" i="9"/>
  <c r="Y1417" i="9" s="1"/>
  <c r="X1353" i="9"/>
  <c r="Y1353" i="9" s="1"/>
  <c r="X1297" i="9"/>
  <c r="Y1297" i="9" s="1"/>
  <c r="X1161" i="9"/>
  <c r="Y1161" i="9" s="1"/>
  <c r="X1113" i="9"/>
  <c r="Y1113" i="9" s="1"/>
  <c r="X913" i="9"/>
  <c r="Y913" i="9" s="1"/>
  <c r="X1461" i="9"/>
  <c r="Y1461" i="9" s="1"/>
  <c r="X1437" i="9"/>
  <c r="Y1437" i="9" s="1"/>
  <c r="X1421" i="9"/>
  <c r="Y1421" i="9" s="1"/>
  <c r="X1405" i="9"/>
  <c r="Y1405" i="9" s="1"/>
  <c r="X1397" i="9"/>
  <c r="Y1397" i="9" s="1"/>
  <c r="X1389" i="9"/>
  <c r="Y1389" i="9" s="1"/>
  <c r="X1381" i="9"/>
  <c r="Y1381" i="9" s="1"/>
  <c r="X1373" i="9"/>
  <c r="Y1373" i="9" s="1"/>
  <c r="X1365" i="9"/>
  <c r="Y1365" i="9" s="1"/>
  <c r="X1357" i="9"/>
  <c r="Y1357" i="9" s="1"/>
  <c r="X1349" i="9"/>
  <c r="Y1349" i="9" s="1"/>
  <c r="X1333" i="9"/>
  <c r="Y1333" i="9" s="1"/>
  <c r="X1309" i="9"/>
  <c r="Y1309" i="9" s="1"/>
  <c r="X1301" i="9"/>
  <c r="Y1301" i="9" s="1"/>
  <c r="X1293" i="9"/>
  <c r="Y1293" i="9" s="1"/>
  <c r="X1277" i="9"/>
  <c r="Y1277" i="9" s="1"/>
  <c r="X1269" i="9"/>
  <c r="Y1269" i="9" s="1"/>
  <c r="X1261" i="9"/>
  <c r="Y1261" i="9" s="1"/>
  <c r="X1253" i="9"/>
  <c r="Y1253" i="9" s="1"/>
  <c r="X1245" i="9"/>
  <c r="Y1245" i="9" s="1"/>
  <c r="X1237" i="9"/>
  <c r="Y1237" i="9" s="1"/>
  <c r="X1229" i="9"/>
  <c r="Y1229" i="9" s="1"/>
  <c r="X1213" i="9"/>
  <c r="Y1213" i="9" s="1"/>
  <c r="X1205" i="9"/>
  <c r="Y1205" i="9" s="1"/>
  <c r="X1197" i="9"/>
  <c r="Y1197" i="9" s="1"/>
  <c r="X1189" i="9"/>
  <c r="Y1189" i="9" s="1"/>
  <c r="X1181" i="9"/>
  <c r="Y1181" i="9" s="1"/>
  <c r="X1173" i="9"/>
  <c r="Y1173" i="9" s="1"/>
  <c r="X1165" i="9"/>
  <c r="Y1165" i="9" s="1"/>
  <c r="X1157" i="9"/>
  <c r="Y1157" i="9" s="1"/>
  <c r="X1141" i="9"/>
  <c r="Y1141" i="9" s="1"/>
  <c r="X1133" i="9"/>
  <c r="Y1133" i="9" s="1"/>
  <c r="X1125" i="9"/>
  <c r="Y1125" i="9" s="1"/>
  <c r="X1117" i="9"/>
  <c r="Y1117" i="9" s="1"/>
  <c r="X1109" i="9"/>
  <c r="Y1109" i="9" s="1"/>
  <c r="X1093" i="9"/>
  <c r="Y1093" i="9" s="1"/>
  <c r="X1085" i="9"/>
  <c r="Y1085" i="9" s="1"/>
  <c r="X1077" i="9"/>
  <c r="Y1077" i="9" s="1"/>
  <c r="X1069" i="9"/>
  <c r="Y1069" i="9" s="1"/>
  <c r="X1061" i="9"/>
  <c r="Y1061" i="9" s="1"/>
  <c r="X1053" i="9"/>
  <c r="Y1053" i="9" s="1"/>
  <c r="X1045" i="9"/>
  <c r="Y1045" i="9" s="1"/>
  <c r="X1037" i="9"/>
  <c r="Y1037" i="9" s="1"/>
  <c r="X1029" i="9"/>
  <c r="Y1029" i="9" s="1"/>
  <c r="X1021" i="9"/>
  <c r="Y1021" i="9" s="1"/>
  <c r="X1013" i="9"/>
  <c r="Y1013" i="9" s="1"/>
  <c r="X1005" i="9"/>
  <c r="Y1005" i="9" s="1"/>
  <c r="X997" i="9"/>
  <c r="Y997" i="9" s="1"/>
  <c r="X989" i="9"/>
  <c r="Y989" i="9" s="1"/>
  <c r="X981" i="9"/>
  <c r="Y981" i="9" s="1"/>
  <c r="X973" i="9"/>
  <c r="Y973" i="9" s="1"/>
  <c r="X965" i="9"/>
  <c r="Y965" i="9" s="1"/>
  <c r="X957" i="9"/>
  <c r="Y957" i="9" s="1"/>
  <c r="X949" i="9"/>
  <c r="Y949" i="9" s="1"/>
  <c r="X941" i="9"/>
  <c r="Y941" i="9" s="1"/>
  <c r="X933" i="9"/>
  <c r="Y933" i="9" s="1"/>
  <c r="X925" i="9"/>
  <c r="Y925" i="9" s="1"/>
  <c r="X917" i="9"/>
  <c r="Y917" i="9" s="1"/>
  <c r="X909" i="9"/>
  <c r="Y909" i="9" s="1"/>
  <c r="X901" i="9"/>
  <c r="Y901" i="9" s="1"/>
  <c r="X893" i="9"/>
  <c r="Y893" i="9" s="1"/>
  <c r="X885" i="9"/>
  <c r="Y885" i="9" s="1"/>
  <c r="X877" i="9"/>
  <c r="Y877" i="9" s="1"/>
  <c r="X869" i="9"/>
  <c r="Y869" i="9" s="1"/>
  <c r="X861" i="9"/>
  <c r="Y861" i="9" s="1"/>
  <c r="X853" i="9"/>
  <c r="Y853" i="9" s="1"/>
  <c r="X845" i="9"/>
  <c r="Y845" i="9" s="1"/>
  <c r="X837" i="9"/>
  <c r="Y837" i="9" s="1"/>
  <c r="X829" i="9"/>
  <c r="Y829" i="9" s="1"/>
  <c r="X821" i="9"/>
  <c r="Y821" i="9" s="1"/>
  <c r="X813" i="9"/>
  <c r="Y813" i="9" s="1"/>
  <c r="X805" i="9"/>
  <c r="Y805" i="9" s="1"/>
  <c r="X797" i="9"/>
  <c r="Y797" i="9" s="1"/>
  <c r="X789" i="9"/>
  <c r="Y789" i="9" s="1"/>
  <c r="X781" i="9"/>
  <c r="Y781" i="9" s="1"/>
  <c r="X773" i="9"/>
  <c r="Y773" i="9" s="1"/>
  <c r="X765" i="9"/>
  <c r="Y765" i="9" s="1"/>
  <c r="X757" i="9"/>
  <c r="Y757" i="9" s="1"/>
  <c r="X749" i="9"/>
  <c r="Y749" i="9" s="1"/>
  <c r="X741" i="9"/>
  <c r="Y741" i="9" s="1"/>
  <c r="X733" i="9"/>
  <c r="Y733" i="9" s="1"/>
  <c r="X725" i="9"/>
  <c r="Y725" i="9" s="1"/>
  <c r="X717" i="9"/>
  <c r="Y717" i="9" s="1"/>
  <c r="X709" i="9"/>
  <c r="Y709" i="9" s="1"/>
  <c r="X701" i="9"/>
  <c r="Y701" i="9" s="1"/>
  <c r="X693" i="9"/>
  <c r="Y693" i="9" s="1"/>
  <c r="X685" i="9"/>
  <c r="Y685" i="9" s="1"/>
  <c r="X677" i="9"/>
  <c r="Y677" i="9" s="1"/>
  <c r="X669" i="9"/>
  <c r="Y669" i="9" s="1"/>
  <c r="X661" i="9"/>
  <c r="Y661" i="9" s="1"/>
  <c r="X653" i="9"/>
  <c r="Y653" i="9" s="1"/>
  <c r="X645" i="9"/>
  <c r="Y645" i="9" s="1"/>
  <c r="X637" i="9"/>
  <c r="Y637" i="9" s="1"/>
  <c r="X629" i="9"/>
  <c r="Y629" i="9" s="1"/>
  <c r="X621" i="9"/>
  <c r="Y621" i="9" s="1"/>
  <c r="X613" i="9"/>
  <c r="Y613" i="9" s="1"/>
  <c r="X605" i="9"/>
  <c r="Y605" i="9" s="1"/>
  <c r="X1435" i="9"/>
  <c r="Y1435" i="9" s="1"/>
  <c r="X1195" i="9"/>
  <c r="Y1195" i="9" s="1"/>
  <c r="X1123" i="9"/>
  <c r="Y1123" i="9" s="1"/>
  <c r="X1067" i="9"/>
  <c r="Y1067" i="9" s="1"/>
  <c r="X867" i="9"/>
  <c r="Y867" i="9" s="1"/>
  <c r="X795" i="9"/>
  <c r="Y795" i="9" s="1"/>
  <c r="X731" i="9"/>
  <c r="Y731" i="9" s="1"/>
  <c r="X587" i="9"/>
  <c r="Y587" i="9" s="1"/>
  <c r="X547" i="9"/>
  <c r="Y547" i="9" s="1"/>
  <c r="X459" i="9"/>
  <c r="Y459" i="9" s="1"/>
  <c r="X131" i="9"/>
  <c r="Y131" i="9" s="1"/>
  <c r="X3" i="9"/>
  <c r="Y3" i="9" s="1"/>
  <c r="X1370" i="9"/>
  <c r="Y1370" i="9" s="1"/>
  <c r="X1298" i="9"/>
  <c r="Y1298" i="9" s="1"/>
  <c r="X1242" i="9"/>
  <c r="Y1242" i="9" s="1"/>
  <c r="X1178" i="9"/>
  <c r="Y1178" i="9" s="1"/>
  <c r="X1114" i="9"/>
  <c r="Y1114" i="9" s="1"/>
  <c r="X1042" i="9"/>
  <c r="Y1042" i="9" s="1"/>
  <c r="X978" i="9"/>
  <c r="Y978" i="9" s="1"/>
  <c r="X914" i="9"/>
  <c r="Y914" i="9" s="1"/>
  <c r="X866" i="9"/>
  <c r="Y866" i="9" s="1"/>
  <c r="X794" i="9"/>
  <c r="Y794" i="9" s="1"/>
  <c r="X578" i="9"/>
  <c r="Y578" i="9" s="1"/>
  <c r="X162" i="9"/>
  <c r="Y162" i="9" s="1"/>
  <c r="X1425" i="9"/>
  <c r="Y1425" i="9" s="1"/>
  <c r="X1369" i="9"/>
  <c r="Y1369" i="9" s="1"/>
  <c r="X1305" i="9"/>
  <c r="Y1305" i="9" s="1"/>
  <c r="X1241" i="9"/>
  <c r="Y1241" i="9" s="1"/>
  <c r="X1177" i="9"/>
  <c r="Y1177" i="9" s="1"/>
  <c r="X969" i="9"/>
  <c r="Y969" i="9" s="1"/>
  <c r="X921" i="9"/>
  <c r="Y921" i="9" s="1"/>
  <c r="X905" i="9"/>
  <c r="Y905" i="9" s="1"/>
  <c r="X841" i="9"/>
  <c r="Y841" i="9" s="1"/>
  <c r="X713" i="9"/>
  <c r="Y713" i="9" s="1"/>
  <c r="X1344" i="9"/>
  <c r="Y1344" i="9" s="1"/>
  <c r="X1296" i="9"/>
  <c r="Y1296" i="9" s="1"/>
  <c r="X1024" i="9"/>
  <c r="Y1024" i="9" s="1"/>
  <c r="X976" i="9"/>
  <c r="Y976" i="9" s="1"/>
  <c r="X904" i="9"/>
  <c r="Y904" i="9" s="1"/>
  <c r="X704" i="9"/>
  <c r="Y704" i="9" s="1"/>
  <c r="X1453" i="9"/>
  <c r="Y1453" i="9" s="1"/>
  <c r="X1445" i="9"/>
  <c r="Y1445" i="9" s="1"/>
  <c r="X1429" i="9"/>
  <c r="Y1429" i="9" s="1"/>
  <c r="X1317" i="9"/>
  <c r="Y1317" i="9" s="1"/>
  <c r="X1460" i="9"/>
  <c r="Y1460" i="9" s="1"/>
  <c r="X1452" i="9"/>
  <c r="Y1452" i="9" s="1"/>
  <c r="X1444" i="9"/>
  <c r="Y1444" i="9" s="1"/>
  <c r="X1436" i="9"/>
  <c r="Y1436" i="9" s="1"/>
  <c r="X1428" i="9"/>
  <c r="Y1428" i="9" s="1"/>
  <c r="X1420" i="9"/>
  <c r="Y1420" i="9" s="1"/>
  <c r="X1412" i="9"/>
  <c r="Y1412" i="9" s="1"/>
  <c r="X1404" i="9"/>
  <c r="Y1404" i="9" s="1"/>
  <c r="X1396" i="9"/>
  <c r="Y1396" i="9" s="1"/>
  <c r="X1388" i="9"/>
  <c r="Y1388" i="9" s="1"/>
  <c r="X1380" i="9"/>
  <c r="Y1380" i="9" s="1"/>
  <c r="X1372" i="9"/>
  <c r="Y1372" i="9" s="1"/>
  <c r="X1364" i="9"/>
  <c r="Y1364" i="9" s="1"/>
  <c r="X1356" i="9"/>
  <c r="Y1356" i="9" s="1"/>
  <c r="X1348" i="9"/>
  <c r="Y1348" i="9" s="1"/>
  <c r="X1340" i="9"/>
  <c r="Y1340" i="9" s="1"/>
  <c r="X1332" i="9"/>
  <c r="Y1332" i="9" s="1"/>
  <c r="X1324" i="9"/>
  <c r="Y1324" i="9" s="1"/>
  <c r="X1316" i="9"/>
  <c r="Y1316" i="9" s="1"/>
  <c r="X1308" i="9"/>
  <c r="Y1308" i="9" s="1"/>
  <c r="X1300" i="9"/>
  <c r="Y1300" i="9" s="1"/>
  <c r="X1292" i="9"/>
  <c r="Y1292" i="9" s="1"/>
  <c r="X1284" i="9"/>
  <c r="Y1284" i="9" s="1"/>
  <c r="X1276" i="9"/>
  <c r="Y1276" i="9" s="1"/>
  <c r="X1268" i="9"/>
  <c r="Y1268" i="9" s="1"/>
  <c r="X1260" i="9"/>
  <c r="Y1260" i="9" s="1"/>
  <c r="X1252" i="9"/>
  <c r="Y1252" i="9" s="1"/>
  <c r="X1244" i="9"/>
  <c r="Y1244" i="9" s="1"/>
  <c r="X1236" i="9"/>
  <c r="Y1236" i="9" s="1"/>
  <c r="X1228" i="9"/>
  <c r="Y1228" i="9" s="1"/>
  <c r="X1220" i="9"/>
  <c r="Y1220" i="9" s="1"/>
  <c r="X1212" i="9"/>
  <c r="Y1212" i="9" s="1"/>
  <c r="X1204" i="9"/>
  <c r="Y1204" i="9" s="1"/>
  <c r="X1196" i="9"/>
  <c r="Y1196" i="9" s="1"/>
  <c r="X1188" i="9"/>
  <c r="Y1188" i="9" s="1"/>
  <c r="X252" i="9"/>
  <c r="Y252" i="9" s="1"/>
  <c r="X156" i="9"/>
  <c r="Y156" i="9" s="1"/>
  <c r="X148" i="9"/>
  <c r="Y148" i="9" s="1"/>
  <c r="X20" i="9"/>
  <c r="Y20" i="9" s="1"/>
  <c r="X607" i="9"/>
  <c r="Y607" i="9" s="1"/>
  <c r="X583" i="9"/>
  <c r="Y583" i="9" s="1"/>
  <c r="X575" i="9"/>
  <c r="Y575" i="9" s="1"/>
  <c r="X567" i="9"/>
  <c r="Y567" i="9" s="1"/>
  <c r="X559" i="9"/>
  <c r="Y559" i="9" s="1"/>
  <c r="X551" i="9"/>
  <c r="Y551" i="9" s="1"/>
  <c r="X543" i="9"/>
  <c r="Y543" i="9" s="1"/>
  <c r="X535" i="9"/>
  <c r="Y535" i="9" s="1"/>
  <c r="X527" i="9"/>
  <c r="Y527" i="9" s="1"/>
  <c r="X519" i="9"/>
  <c r="Y519" i="9" s="1"/>
  <c r="X511" i="9"/>
  <c r="Y511" i="9" s="1"/>
  <c r="X503" i="9"/>
  <c r="Y503" i="9" s="1"/>
  <c r="X495" i="9"/>
  <c r="Y495" i="9" s="1"/>
  <c r="X487" i="9"/>
  <c r="Y487" i="9" s="1"/>
  <c r="X479" i="9"/>
  <c r="Y479" i="9" s="1"/>
  <c r="X471" i="9"/>
  <c r="Y471" i="9" s="1"/>
  <c r="X463" i="9"/>
  <c r="Y463" i="9" s="1"/>
  <c r="X455" i="9"/>
  <c r="Y455" i="9" s="1"/>
  <c r="X447" i="9"/>
  <c r="Y447" i="9" s="1"/>
  <c r="X439" i="9"/>
  <c r="Y439" i="9" s="1"/>
  <c r="X431" i="9"/>
  <c r="Y431" i="9" s="1"/>
  <c r="X423" i="9"/>
  <c r="Y423" i="9" s="1"/>
  <c r="X415" i="9"/>
  <c r="Y415" i="9" s="1"/>
  <c r="X407" i="9"/>
  <c r="Y407" i="9" s="1"/>
  <c r="X399" i="9"/>
  <c r="Y399" i="9" s="1"/>
  <c r="X391" i="9"/>
  <c r="Y391" i="9" s="1"/>
  <c r="X383" i="9"/>
  <c r="Y383" i="9" s="1"/>
  <c r="X375" i="9"/>
  <c r="Y375" i="9" s="1"/>
  <c r="X367" i="9"/>
  <c r="Y367" i="9" s="1"/>
  <c r="X359" i="9"/>
  <c r="Y359" i="9" s="1"/>
  <c r="X351" i="9"/>
  <c r="Y351" i="9" s="1"/>
  <c r="X343" i="9"/>
  <c r="Y343" i="9" s="1"/>
  <c r="X335" i="9"/>
  <c r="Y335" i="9" s="1"/>
  <c r="X327" i="9"/>
  <c r="Y327" i="9" s="1"/>
  <c r="X311" i="9"/>
  <c r="Y311" i="9" s="1"/>
  <c r="X303" i="9"/>
  <c r="Y303" i="9" s="1"/>
  <c r="X295" i="9"/>
  <c r="Y295" i="9" s="1"/>
  <c r="X287" i="9"/>
  <c r="Y287" i="9" s="1"/>
  <c r="X279" i="9"/>
  <c r="Y279" i="9" s="1"/>
  <c r="X263" i="9"/>
  <c r="Y263" i="9" s="1"/>
  <c r="X255" i="9"/>
  <c r="Y255" i="9" s="1"/>
  <c r="X239" i="9"/>
  <c r="Y239" i="9" s="1"/>
  <c r="X231" i="9"/>
  <c r="Y231" i="9" s="1"/>
  <c r="X215" i="9"/>
  <c r="Y215" i="9" s="1"/>
  <c r="X191" i="9"/>
  <c r="Y191" i="9" s="1"/>
  <c r="X183" i="9"/>
  <c r="Y183" i="9" s="1"/>
  <c r="X175" i="9"/>
  <c r="Y175" i="9" s="1"/>
  <c r="X422" i="9"/>
  <c r="Y422" i="9" s="1"/>
  <c r="X414" i="9"/>
  <c r="Y414" i="9" s="1"/>
  <c r="X406" i="9"/>
  <c r="Y406" i="9" s="1"/>
  <c r="X398" i="9"/>
  <c r="Y398" i="9" s="1"/>
  <c r="X390" i="9"/>
  <c r="Y390" i="9" s="1"/>
  <c r="X382" i="9"/>
  <c r="Y382" i="9" s="1"/>
  <c r="X374" i="9"/>
  <c r="Y374" i="9" s="1"/>
  <c r="X366" i="9"/>
  <c r="Y366" i="9" s="1"/>
  <c r="X358" i="9"/>
  <c r="Y358" i="9" s="1"/>
  <c r="X350" i="9"/>
  <c r="Y350" i="9" s="1"/>
  <c r="X342" i="9"/>
  <c r="Y342" i="9" s="1"/>
  <c r="X334" i="9"/>
  <c r="Y334" i="9" s="1"/>
  <c r="X318" i="9"/>
  <c r="Y318" i="9" s="1"/>
  <c r="X310" i="9"/>
  <c r="Y310" i="9" s="1"/>
  <c r="X294" i="9"/>
  <c r="Y294" i="9" s="1"/>
  <c r="X286" i="9"/>
  <c r="Y286" i="9" s="1"/>
  <c r="X278" i="9"/>
  <c r="Y278" i="9" s="1"/>
  <c r="X270" i="9"/>
  <c r="Y270" i="9" s="1"/>
  <c r="X262" i="9"/>
  <c r="Y262" i="9" s="1"/>
  <c r="X254" i="9"/>
  <c r="Y254" i="9" s="1"/>
  <c r="X238" i="9"/>
  <c r="Y238" i="9" s="1"/>
  <c r="X230" i="9"/>
  <c r="Y230" i="9" s="1"/>
  <c r="X222" i="9"/>
  <c r="Y222" i="9" s="1"/>
  <c r="X214" i="9"/>
  <c r="Y214" i="9" s="1"/>
  <c r="X206" i="9"/>
  <c r="Y206" i="9" s="1"/>
  <c r="X190" i="9"/>
  <c r="Y190" i="9" s="1"/>
  <c r="X166" i="9"/>
  <c r="Y166" i="9" s="1"/>
  <c r="X158" i="9"/>
  <c r="Y158" i="9" s="1"/>
  <c r="X150" i="9"/>
  <c r="Y150" i="9" s="1"/>
  <c r="X142" i="9"/>
  <c r="Y142" i="9" s="1"/>
  <c r="X134" i="9"/>
  <c r="Y134" i="9" s="1"/>
  <c r="X126" i="9"/>
  <c r="Y126" i="9" s="1"/>
  <c r="X118" i="9"/>
  <c r="Y118" i="9" s="1"/>
  <c r="X110" i="9"/>
  <c r="Y110" i="9" s="1"/>
  <c r="X102" i="9"/>
  <c r="Y102" i="9" s="1"/>
  <c r="X94" i="9"/>
  <c r="Y94" i="9" s="1"/>
  <c r="X86" i="9"/>
  <c r="Y86" i="9" s="1"/>
  <c r="X78" i="9"/>
  <c r="Y78" i="9" s="1"/>
  <c r="X62" i="9"/>
  <c r="Y62" i="9" s="1"/>
  <c r="X38" i="9"/>
  <c r="Y38" i="9" s="1"/>
  <c r="X30" i="9"/>
  <c r="Y30" i="9" s="1"/>
  <c r="X22" i="9"/>
  <c r="Y22" i="9" s="1"/>
  <c r="X14" i="9"/>
  <c r="Y14" i="9" s="1"/>
  <c r="X6" i="9"/>
  <c r="Y6" i="9" s="1"/>
  <c r="X597" i="9"/>
  <c r="Y597" i="9" s="1"/>
  <c r="X589" i="9"/>
  <c r="Y589" i="9" s="1"/>
  <c r="X581" i="9"/>
  <c r="Y581" i="9" s="1"/>
  <c r="X573" i="9"/>
  <c r="Y573" i="9" s="1"/>
  <c r="X565" i="9"/>
  <c r="Y565" i="9" s="1"/>
  <c r="X557" i="9"/>
  <c r="Y557" i="9" s="1"/>
  <c r="X549" i="9"/>
  <c r="Y549" i="9" s="1"/>
  <c r="X541" i="9"/>
  <c r="Y541" i="9" s="1"/>
  <c r="X533" i="9"/>
  <c r="Y533" i="9" s="1"/>
  <c r="X525" i="9"/>
  <c r="Y525" i="9" s="1"/>
  <c r="X517" i="9"/>
  <c r="Y517" i="9" s="1"/>
  <c r="X509" i="9"/>
  <c r="Y509" i="9" s="1"/>
  <c r="X501" i="9"/>
  <c r="Y501" i="9" s="1"/>
  <c r="X493" i="9"/>
  <c r="Y493" i="9" s="1"/>
  <c r="X485" i="9"/>
  <c r="Y485" i="9" s="1"/>
  <c r="X477" i="9"/>
  <c r="Y477" i="9" s="1"/>
  <c r="X469" i="9"/>
  <c r="Y469" i="9" s="1"/>
  <c r="X461" i="9"/>
  <c r="Y461" i="9" s="1"/>
  <c r="X453" i="9"/>
  <c r="Y453" i="9" s="1"/>
  <c r="X445" i="9"/>
  <c r="Y445" i="9" s="1"/>
  <c r="X437" i="9"/>
  <c r="Y437" i="9" s="1"/>
  <c r="X429" i="9"/>
  <c r="Y429" i="9" s="1"/>
  <c r="X421" i="9"/>
  <c r="Y421" i="9" s="1"/>
  <c r="X413" i="9"/>
  <c r="Y413" i="9" s="1"/>
  <c r="X405" i="9"/>
  <c r="Y405" i="9" s="1"/>
  <c r="X397" i="9"/>
  <c r="Y397" i="9" s="1"/>
  <c r="X389" i="9"/>
  <c r="Y389" i="9" s="1"/>
  <c r="X381" i="9"/>
  <c r="Y381" i="9" s="1"/>
  <c r="X373" i="9"/>
  <c r="Y373" i="9" s="1"/>
  <c r="X365" i="9"/>
  <c r="Y365" i="9" s="1"/>
  <c r="X357" i="9"/>
  <c r="Y357" i="9" s="1"/>
  <c r="X349" i="9"/>
  <c r="Y349" i="9" s="1"/>
  <c r="X341" i="9"/>
  <c r="Y341" i="9" s="1"/>
  <c r="X333" i="9"/>
  <c r="Y333" i="9" s="1"/>
  <c r="X325" i="9"/>
  <c r="Y325" i="9" s="1"/>
  <c r="X317" i="9"/>
  <c r="Y317" i="9" s="1"/>
  <c r="X309" i="9"/>
  <c r="Y309" i="9" s="1"/>
  <c r="X301" i="9"/>
  <c r="Y301" i="9" s="1"/>
  <c r="X293" i="9"/>
  <c r="Y293" i="9" s="1"/>
  <c r="X285" i="9"/>
  <c r="Y285" i="9" s="1"/>
  <c r="X277" i="9"/>
  <c r="Y277" i="9" s="1"/>
  <c r="X269" i="9"/>
  <c r="Y269" i="9" s="1"/>
  <c r="X261" i="9"/>
  <c r="Y261" i="9" s="1"/>
  <c r="X253" i="9"/>
  <c r="Y253" i="9" s="1"/>
  <c r="X245" i="9"/>
  <c r="Y245" i="9" s="1"/>
  <c r="X237" i="9"/>
  <c r="Y237" i="9" s="1"/>
  <c r="X229" i="9"/>
  <c r="Y229" i="9" s="1"/>
  <c r="X221" i="9"/>
  <c r="Y221" i="9" s="1"/>
  <c r="X213" i="9"/>
  <c r="Y213" i="9" s="1"/>
  <c r="X205" i="9"/>
  <c r="Y205" i="9" s="1"/>
  <c r="X197" i="9"/>
  <c r="Y197" i="9" s="1"/>
  <c r="X189" i="9"/>
  <c r="Y189" i="9" s="1"/>
  <c r="X181" i="9"/>
  <c r="Y181" i="9" s="1"/>
  <c r="X173" i="9"/>
  <c r="Y173" i="9" s="1"/>
  <c r="X165" i="9"/>
  <c r="Y165" i="9" s="1"/>
  <c r="X157" i="9"/>
  <c r="Y157" i="9" s="1"/>
  <c r="X149" i="9"/>
  <c r="Y149" i="9" s="1"/>
  <c r="X141" i="9"/>
  <c r="Y141" i="9" s="1"/>
  <c r="X133" i="9"/>
  <c r="Y133" i="9" s="1"/>
  <c r="X125" i="9"/>
  <c r="Y125" i="9" s="1"/>
  <c r="X117" i="9"/>
  <c r="Y117" i="9" s="1"/>
  <c r="X109" i="9"/>
  <c r="Y109" i="9" s="1"/>
  <c r="X101" i="9"/>
  <c r="Y101" i="9" s="1"/>
  <c r="X93" i="9"/>
  <c r="Y93" i="9" s="1"/>
  <c r="X85" i="9"/>
  <c r="Y85" i="9" s="1"/>
  <c r="X77" i="9"/>
  <c r="Y77" i="9" s="1"/>
  <c r="X69" i="9"/>
  <c r="Y69" i="9" s="1"/>
  <c r="X61" i="9"/>
  <c r="Y61" i="9" s="1"/>
  <c r="X53" i="9"/>
  <c r="Y53" i="9" s="1"/>
  <c r="X45" i="9"/>
  <c r="Y45" i="9" s="1"/>
  <c r="X37" i="9"/>
  <c r="Y37" i="9" s="1"/>
  <c r="X29" i="9"/>
  <c r="Y29" i="9" s="1"/>
  <c r="X21" i="9"/>
  <c r="Y21" i="9" s="1"/>
  <c r="X13" i="9"/>
  <c r="Y13" i="9" s="1"/>
  <c r="X5" i="9"/>
  <c r="Y5" i="9" s="1"/>
  <c r="X1180" i="9"/>
  <c r="Y1180" i="9" s="1"/>
  <c r="X1172" i="9"/>
  <c r="Y1172" i="9" s="1"/>
  <c r="X1164" i="9"/>
  <c r="Y1164" i="9" s="1"/>
  <c r="X1156" i="9"/>
  <c r="Y1156" i="9" s="1"/>
  <c r="X1148" i="9"/>
  <c r="Y1148" i="9" s="1"/>
  <c r="X1140" i="9"/>
  <c r="Y1140" i="9" s="1"/>
  <c r="X1132" i="9"/>
  <c r="Y1132" i="9" s="1"/>
  <c r="X1124" i="9"/>
  <c r="Y1124" i="9" s="1"/>
  <c r="X1116" i="9"/>
  <c r="Y1116" i="9" s="1"/>
  <c r="X1108" i="9"/>
  <c r="Y1108" i="9" s="1"/>
  <c r="X1100" i="9"/>
  <c r="Y1100" i="9" s="1"/>
  <c r="X1092" i="9"/>
  <c r="Y1092" i="9" s="1"/>
  <c r="X1084" i="9"/>
  <c r="Y1084" i="9" s="1"/>
  <c r="X1076" i="9"/>
  <c r="Y1076" i="9" s="1"/>
  <c r="X1068" i="9"/>
  <c r="Y1068" i="9" s="1"/>
  <c r="X1060" i="9"/>
  <c r="Y1060" i="9" s="1"/>
  <c r="X1052" i="9"/>
  <c r="Y1052" i="9" s="1"/>
  <c r="X1044" i="9"/>
  <c r="Y1044" i="9" s="1"/>
  <c r="X1036" i="9"/>
  <c r="Y1036" i="9" s="1"/>
  <c r="X1028" i="9"/>
  <c r="Y1028" i="9" s="1"/>
  <c r="X1020" i="9"/>
  <c r="Y1020" i="9" s="1"/>
  <c r="X1012" i="9"/>
  <c r="Y1012" i="9" s="1"/>
  <c r="X1004" i="9"/>
  <c r="Y1004" i="9" s="1"/>
  <c r="X996" i="9"/>
  <c r="Y996" i="9" s="1"/>
  <c r="X988" i="9"/>
  <c r="Y988" i="9" s="1"/>
  <c r="X980" i="9"/>
  <c r="Y980" i="9" s="1"/>
  <c r="X972" i="9"/>
  <c r="Y972" i="9" s="1"/>
  <c r="X964" i="9"/>
  <c r="Y964" i="9" s="1"/>
  <c r="X956" i="9"/>
  <c r="Y956" i="9" s="1"/>
  <c r="X948" i="9"/>
  <c r="Y948" i="9" s="1"/>
  <c r="X940" i="9"/>
  <c r="Y940" i="9" s="1"/>
  <c r="X932" i="9"/>
  <c r="Y932" i="9" s="1"/>
  <c r="X924" i="9"/>
  <c r="Y924" i="9" s="1"/>
  <c r="X916" i="9"/>
  <c r="Y916" i="9" s="1"/>
  <c r="X908" i="9"/>
  <c r="Y908" i="9" s="1"/>
  <c r="X900" i="9"/>
  <c r="Y900" i="9" s="1"/>
  <c r="X892" i="9"/>
  <c r="Y892" i="9" s="1"/>
  <c r="X884" i="9"/>
  <c r="Y884" i="9" s="1"/>
  <c r="X876" i="9"/>
  <c r="Y876" i="9" s="1"/>
  <c r="X868" i="9"/>
  <c r="Y868" i="9" s="1"/>
  <c r="X860" i="9"/>
  <c r="Y860" i="9" s="1"/>
  <c r="X852" i="9"/>
  <c r="Y852" i="9" s="1"/>
  <c r="X844" i="9"/>
  <c r="Y844" i="9" s="1"/>
  <c r="X836" i="9"/>
  <c r="Y836" i="9" s="1"/>
  <c r="X828" i="9"/>
  <c r="Y828" i="9" s="1"/>
  <c r="X820" i="9"/>
  <c r="Y820" i="9" s="1"/>
  <c r="X812" i="9"/>
  <c r="Y812" i="9" s="1"/>
  <c r="X804" i="9"/>
  <c r="Y804" i="9" s="1"/>
  <c r="X796" i="9"/>
  <c r="Y796" i="9" s="1"/>
  <c r="X788" i="9"/>
  <c r="Y788" i="9" s="1"/>
  <c r="X780" i="9"/>
  <c r="Y780" i="9" s="1"/>
  <c r="X772" i="9"/>
  <c r="Y772" i="9" s="1"/>
  <c r="X764" i="9"/>
  <c r="Y764" i="9" s="1"/>
  <c r="X756" i="9"/>
  <c r="Y756" i="9" s="1"/>
  <c r="X748" i="9"/>
  <c r="Y748" i="9" s="1"/>
  <c r="X740" i="9"/>
  <c r="Y740" i="9" s="1"/>
  <c r="X732" i="9"/>
  <c r="Y732" i="9" s="1"/>
  <c r="X724" i="9"/>
  <c r="Y724" i="9" s="1"/>
  <c r="X716" i="9"/>
  <c r="Y716" i="9" s="1"/>
  <c r="X708" i="9"/>
  <c r="Y708" i="9" s="1"/>
  <c r="X700" i="9"/>
  <c r="Y700" i="9" s="1"/>
  <c r="X692" i="9"/>
  <c r="Y692" i="9" s="1"/>
  <c r="X684" i="9"/>
  <c r="Y684" i="9" s="1"/>
  <c r="X676" i="9"/>
  <c r="Y676" i="9" s="1"/>
  <c r="X668" i="9"/>
  <c r="Y668" i="9" s="1"/>
  <c r="X660" i="9"/>
  <c r="Y660" i="9" s="1"/>
  <c r="X652" i="9"/>
  <c r="Y652" i="9" s="1"/>
  <c r="X644" i="9"/>
  <c r="Y644" i="9" s="1"/>
  <c r="X636" i="9"/>
  <c r="Y636" i="9" s="1"/>
  <c r="X628" i="9"/>
  <c r="Y628" i="9" s="1"/>
  <c r="X620" i="9"/>
  <c r="Y620" i="9" s="1"/>
  <c r="X612" i="9"/>
  <c r="Y612" i="9" s="1"/>
  <c r="X604" i="9"/>
  <c r="Y604" i="9" s="1"/>
  <c r="X596" i="9"/>
  <c r="Y596" i="9" s="1"/>
  <c r="X588" i="9"/>
  <c r="Y588" i="9" s="1"/>
  <c r="X580" i="9"/>
  <c r="Y580" i="9" s="1"/>
  <c r="X572" i="9"/>
  <c r="Y572" i="9" s="1"/>
  <c r="X564" i="9"/>
  <c r="Y564" i="9" s="1"/>
  <c r="X556" i="9"/>
  <c r="Y556" i="9" s="1"/>
  <c r="X548" i="9"/>
  <c r="Y548" i="9" s="1"/>
  <c r="X540" i="9"/>
  <c r="Y540" i="9" s="1"/>
  <c r="X532" i="9"/>
  <c r="Y532" i="9" s="1"/>
  <c r="X524" i="9"/>
  <c r="Y524" i="9" s="1"/>
  <c r="X516" i="9"/>
  <c r="Y516" i="9" s="1"/>
  <c r="X508" i="9"/>
  <c r="Y508" i="9" s="1"/>
  <c r="X500" i="9"/>
  <c r="Y500" i="9" s="1"/>
  <c r="X492" i="9"/>
  <c r="Y492" i="9" s="1"/>
  <c r="X484" i="9"/>
  <c r="Y484" i="9" s="1"/>
  <c r="X476" i="9"/>
  <c r="Y476" i="9" s="1"/>
  <c r="X468" i="9"/>
  <c r="Y468" i="9" s="1"/>
  <c r="X460" i="9"/>
  <c r="Y460" i="9" s="1"/>
  <c r="X452" i="9"/>
  <c r="Y452" i="9" s="1"/>
  <c r="X444" i="9"/>
  <c r="Y444" i="9" s="1"/>
  <c r="X436" i="9"/>
  <c r="Y436" i="9" s="1"/>
  <c r="X428" i="9"/>
  <c r="Y428" i="9" s="1"/>
  <c r="X420" i="9"/>
  <c r="Y420" i="9" s="1"/>
  <c r="X412" i="9"/>
  <c r="Y412" i="9" s="1"/>
  <c r="X404" i="9"/>
  <c r="Y404" i="9" s="1"/>
  <c r="X396" i="9"/>
  <c r="Y396" i="9" s="1"/>
  <c r="X388" i="9"/>
  <c r="Y388" i="9" s="1"/>
  <c r="X380" i="9"/>
  <c r="Y380" i="9" s="1"/>
  <c r="X372" i="9"/>
  <c r="Y372" i="9" s="1"/>
  <c r="X364" i="9"/>
  <c r="Y364" i="9" s="1"/>
  <c r="X356" i="9"/>
  <c r="Y356" i="9" s="1"/>
  <c r="X348" i="9"/>
  <c r="Y348" i="9" s="1"/>
  <c r="X340" i="9"/>
  <c r="Y340" i="9" s="1"/>
  <c r="X332" i="9"/>
  <c r="Y332" i="9" s="1"/>
  <c r="X324" i="9"/>
  <c r="Y324" i="9" s="1"/>
  <c r="X316" i="9"/>
  <c r="Y316" i="9" s="1"/>
  <c r="X308" i="9"/>
  <c r="Y308" i="9" s="1"/>
  <c r="X292" i="9"/>
  <c r="Y292" i="9" s="1"/>
  <c r="X284" i="9"/>
  <c r="Y284" i="9" s="1"/>
  <c r="X276" i="9"/>
  <c r="Y276" i="9" s="1"/>
  <c r="X268" i="9"/>
  <c r="Y268" i="9" s="1"/>
  <c r="X260" i="9"/>
  <c r="Y260" i="9" s="1"/>
  <c r="X244" i="9"/>
  <c r="Y244" i="9" s="1"/>
  <c r="X236" i="9"/>
  <c r="Y236" i="9" s="1"/>
  <c r="X228" i="9"/>
  <c r="Y228" i="9" s="1"/>
  <c r="X220" i="9"/>
  <c r="Y220" i="9" s="1"/>
  <c r="X212" i="9"/>
  <c r="Y212" i="9" s="1"/>
  <c r="X204" i="9"/>
  <c r="Y204" i="9" s="1"/>
  <c r="X196" i="9"/>
  <c r="Y196" i="9" s="1"/>
  <c r="X188" i="9"/>
  <c r="Y188" i="9" s="1"/>
  <c r="X180" i="9"/>
  <c r="Y180" i="9" s="1"/>
  <c r="X164" i="9"/>
  <c r="Y164" i="9" s="1"/>
  <c r="X140" i="9"/>
  <c r="Y140" i="9" s="1"/>
  <c r="X132" i="9"/>
  <c r="Y132" i="9" s="1"/>
  <c r="X124" i="9"/>
  <c r="Y124" i="9" s="1"/>
  <c r="X116" i="9"/>
  <c r="Y116" i="9" s="1"/>
  <c r="X108" i="9"/>
  <c r="Y108" i="9" s="1"/>
  <c r="X100" i="9"/>
  <c r="Y100" i="9" s="1"/>
  <c r="X92" i="9"/>
  <c r="Y92" i="9" s="1"/>
  <c r="X84" i="9"/>
  <c r="Y84" i="9" s="1"/>
  <c r="X76" i="9"/>
  <c r="Y76" i="9" s="1"/>
  <c r="X68" i="9"/>
  <c r="Y68" i="9" s="1"/>
  <c r="X60" i="9"/>
  <c r="Y60" i="9" s="1"/>
  <c r="X52" i="9"/>
  <c r="Y52" i="9" s="1"/>
  <c r="X36" i="9"/>
  <c r="Y36" i="9" s="1"/>
  <c r="X12" i="9"/>
  <c r="Y12" i="9" s="1"/>
  <c r="X4" i="9"/>
  <c r="Y4" i="9" s="1"/>
  <c r="X443" i="9"/>
  <c r="Y443" i="9" s="1"/>
  <c r="X427" i="9"/>
  <c r="Y427" i="9" s="1"/>
  <c r="X411" i="9"/>
  <c r="Y411" i="9" s="1"/>
  <c r="X395" i="9"/>
  <c r="Y395" i="9" s="1"/>
  <c r="X379" i="9"/>
  <c r="Y379" i="9" s="1"/>
  <c r="X363" i="9"/>
  <c r="Y363" i="9" s="1"/>
  <c r="X347" i="9"/>
  <c r="Y347" i="9" s="1"/>
  <c r="X339" i="9"/>
  <c r="Y339" i="9" s="1"/>
  <c r="X331" i="9"/>
  <c r="Y331" i="9" s="1"/>
  <c r="X323" i="9"/>
  <c r="Y323" i="9" s="1"/>
  <c r="X315" i="9"/>
  <c r="Y315" i="9" s="1"/>
  <c r="X299" i="9"/>
  <c r="Y299" i="9" s="1"/>
  <c r="X291" i="9"/>
  <c r="Y291" i="9" s="1"/>
  <c r="X275" i="9"/>
  <c r="Y275" i="9" s="1"/>
  <c r="X267" i="9"/>
  <c r="Y267" i="9" s="1"/>
  <c r="X259" i="9"/>
  <c r="Y259" i="9" s="1"/>
  <c r="X251" i="9"/>
  <c r="Y251" i="9" s="1"/>
  <c r="X243" i="9"/>
  <c r="Y243" i="9" s="1"/>
  <c r="X235" i="9"/>
  <c r="Y235" i="9" s="1"/>
  <c r="X227" i="9"/>
  <c r="Y227" i="9" s="1"/>
  <c r="X219" i="9"/>
  <c r="Y219" i="9" s="1"/>
  <c r="X211" i="9"/>
  <c r="Y211" i="9" s="1"/>
  <c r="X203" i="9"/>
  <c r="Y203" i="9" s="1"/>
  <c r="X195" i="9"/>
  <c r="Y195" i="9" s="1"/>
  <c r="X187" i="9"/>
  <c r="Y187" i="9" s="1"/>
  <c r="X179" i="9"/>
  <c r="Y179" i="9" s="1"/>
  <c r="X171" i="9"/>
  <c r="Y171" i="9" s="1"/>
  <c r="X163" i="9"/>
  <c r="Y163" i="9" s="1"/>
  <c r="X155" i="9"/>
  <c r="Y155" i="9" s="1"/>
  <c r="X139" i="9"/>
  <c r="Y139" i="9" s="1"/>
  <c r="X115" i="9"/>
  <c r="Y115" i="9" s="1"/>
  <c r="X107" i="9"/>
  <c r="Y107" i="9" s="1"/>
  <c r="X99" i="9"/>
  <c r="Y99" i="9" s="1"/>
  <c r="X91" i="9"/>
  <c r="Y91" i="9" s="1"/>
  <c r="X83" i="9"/>
  <c r="Y83" i="9" s="1"/>
  <c r="X75" i="9"/>
  <c r="Y75" i="9" s="1"/>
  <c r="X67" i="9"/>
  <c r="Y67" i="9" s="1"/>
  <c r="X59" i="9"/>
  <c r="Y59" i="9" s="1"/>
  <c r="X51" i="9"/>
  <c r="Y51" i="9" s="1"/>
  <c r="X43" i="9"/>
  <c r="Y43" i="9" s="1"/>
  <c r="X35" i="9"/>
  <c r="Y35" i="9" s="1"/>
  <c r="X27" i="9"/>
  <c r="Y27" i="9" s="1"/>
  <c r="X11" i="9"/>
  <c r="Y1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C573DA-199E-412E-A35D-53D308CA9E97}" keepAlive="1" name="Query - Data _1_" description="Connection to the 'Data _1_' query in the workbook." type="5" refreshedVersion="0" background="1">
    <dbPr connection="Provider=Microsoft.Mashup.OleDb.1;Data Source=$Workbook$;Location=&quot;Data _1_&quot;;Extended Properties=&quot;&quot;" command="SELECT * FROM [Data _1_]"/>
  </connection>
  <connection id="2" xr16:uid="{44B7A04F-217E-4AC7-9D1B-94926AD5ABA0}" keepAlive="1" name="Query - Data _1_ (2)" description="Connection to the 'Data _1_ (2)' query in the workbook." type="5" refreshedVersion="0" background="1">
    <dbPr connection="Provider=Microsoft.Mashup.OleDb.1;Data Source=$Workbook$;Location=&quot;Data _1_ (2)&quot;;Extended Properties=&quot;&quot;" command="SELECT * FROM [Data _1_ (2)]"/>
  </connection>
  <connection id="3" xr16:uid="{3CA3E066-6A56-4E12-8B21-EE4E8407BDAC}" keepAlive="1" name="Query - Data _1_ (3)" description="Connection to the 'Data _1_ (3)' query in the workbook." type="5" refreshedVersion="8" background="1" saveData="1">
    <dbPr connection="Provider=Microsoft.Mashup.OleDb.1;Data Source=$Workbook$;Location=&quot;Data _1_ (3)&quot;;Extended Properties=&quot;&quot;" command="SELECT * FROM [Data _1_ (3)]"/>
  </connection>
</connections>
</file>

<file path=xl/sharedStrings.xml><?xml version="1.0" encoding="utf-8"?>
<sst xmlns="http://schemas.openxmlformats.org/spreadsheetml/2006/main" count="1711" uniqueCount="105">
  <si>
    <t>Date</t>
  </si>
  <si>
    <t>Plant</t>
  </si>
  <si>
    <t>Num_Workers_Direct</t>
  </si>
  <si>
    <t>Num_Workers_Indirect</t>
  </si>
  <si>
    <t>Labor_Costs_Direct</t>
  </si>
  <si>
    <t>Labor_Costs_Indirect</t>
  </si>
  <si>
    <t>Output</t>
  </si>
  <si>
    <t>RawMaterial_Used</t>
  </si>
  <si>
    <t>Mexico</t>
  </si>
  <si>
    <t>Frankfurt</t>
  </si>
  <si>
    <t>Gary</t>
  </si>
  <si>
    <t>SunChem</t>
  </si>
  <si>
    <t>YEAR</t>
  </si>
  <si>
    <t>DAY NUMBER</t>
  </si>
  <si>
    <t>MONTH</t>
  </si>
  <si>
    <t>QUARTER NUMBER</t>
  </si>
  <si>
    <t>WEEKDAY</t>
  </si>
  <si>
    <t>LOOKUP_TABLE_MONTH</t>
  </si>
  <si>
    <t>January</t>
  </si>
  <si>
    <t>February</t>
  </si>
  <si>
    <t>March</t>
  </si>
  <si>
    <t>April</t>
  </si>
  <si>
    <t>May</t>
  </si>
  <si>
    <t>June</t>
  </si>
  <si>
    <t>July</t>
  </si>
  <si>
    <t>August</t>
  </si>
  <si>
    <t>September</t>
  </si>
  <si>
    <t>October</t>
  </si>
  <si>
    <t>November</t>
  </si>
  <si>
    <t>December</t>
  </si>
  <si>
    <t>LOOKUP_TABLE_WEEK</t>
  </si>
  <si>
    <t>LOOKUP_TABLE_QUARTER</t>
  </si>
  <si>
    <t>DAY NAME</t>
  </si>
  <si>
    <t>MONTH NAME</t>
  </si>
  <si>
    <t>QUARTER NAME</t>
  </si>
  <si>
    <t>YEAR&amp;MONTH</t>
  </si>
  <si>
    <t>YEAR &amp;QUARTER</t>
  </si>
  <si>
    <t>YEAR &amp; DAY</t>
  </si>
  <si>
    <t xml:space="preserve"> cost of raw material</t>
  </si>
  <si>
    <t>operating cost</t>
  </si>
  <si>
    <t>OUTPUT IN THOUSAND</t>
  </si>
  <si>
    <t>Total Labor Cost</t>
  </si>
  <si>
    <t>Total Labor Cost (In USD)</t>
  </si>
  <si>
    <t>Total Cost</t>
  </si>
  <si>
    <t>Row Labels</t>
  </si>
  <si>
    <t>(blank)</t>
  </si>
  <si>
    <t>Grand Total</t>
  </si>
  <si>
    <t>&lt;01-01-10</t>
  </si>
  <si>
    <t>Jan</t>
  </si>
  <si>
    <t>Feb</t>
  </si>
  <si>
    <t>Mar</t>
  </si>
  <si>
    <t>Apr</t>
  </si>
  <si>
    <t>Jun</t>
  </si>
  <si>
    <t>Jul</t>
  </si>
  <si>
    <t>Aug</t>
  </si>
  <si>
    <t>Sep</t>
  </si>
  <si>
    <t>Oct</t>
  </si>
  <si>
    <t>Nov</t>
  </si>
  <si>
    <t>Dec</t>
  </si>
  <si>
    <t>Column Labels</t>
  </si>
  <si>
    <t xml:space="preserve">b. Does the average cost change over across different months? </t>
  </si>
  <si>
    <t xml:space="preserve"> c. Are there differences in the cost across the four plants? Which plant consistently has the lowest cost? Which one has the highest cost? Show a plot of the average cost over time for each plant.</t>
  </si>
  <si>
    <t>Cost Per Thousand Pounds</t>
  </si>
  <si>
    <t>Total Workers</t>
  </si>
  <si>
    <t>Output per Worker</t>
  </si>
  <si>
    <t>Average of Cost Per Thousand Pounds</t>
  </si>
  <si>
    <t>The avg cost trend remains mostly the same with the values not fluctuating substantially.</t>
  </si>
  <si>
    <t>Mainly three plants have costs similar to each other, while Sunchem's costs stand out differently.</t>
  </si>
  <si>
    <t>Frankfurt has the lowest cost while Sunchem has the highest cost.</t>
  </si>
  <si>
    <t>Monday</t>
  </si>
  <si>
    <t>Tuesday</t>
  </si>
  <si>
    <t>Wednesday</t>
  </si>
  <si>
    <t>Thursday</t>
  </si>
  <si>
    <t>Friday</t>
  </si>
  <si>
    <t>Saturday</t>
  </si>
  <si>
    <t>Sunday</t>
  </si>
  <si>
    <t>Quarter1</t>
  </si>
  <si>
    <t>Quarter2</t>
  </si>
  <si>
    <t>Quarter3</t>
  </si>
  <si>
    <t>Quarter4</t>
  </si>
  <si>
    <t>Average of OUTPUT IN THOUSAND</t>
  </si>
  <si>
    <t>c. Are there differences in the average output across the four plants? Which plant consistently has the lowest output? Which one has the highest output? Show a plot of the average cost over time for each plant.</t>
  </si>
  <si>
    <t xml:space="preserve">b. Does the average output change over across different months? </t>
  </si>
  <si>
    <t>Looking at the numerical values, the avg output does change over the months but the change is insignificant as the trend in the column chart shows.</t>
  </si>
  <si>
    <t>Yes the difference is quite significant, where Sunchem has the lowest output average while Frankfurt has the highest output average. Whereas Gary and Mexico are somewhat closer in production numbers.</t>
  </si>
  <si>
    <t>Average of Output per Worker</t>
  </si>
  <si>
    <t>b. Does the average output per worker change over across different months?</t>
  </si>
  <si>
    <t>c. Are there differences in the average output per worker across the four plants? Which plant consistently has the lowest output per worker? Which one has the highest output per worker? Show a plot of the average cost over time for each plant.</t>
  </si>
  <si>
    <t>No the change in average values over time is insignificant, as seen in the graph and pivot table.</t>
  </si>
  <si>
    <t>Yes. Sunchem has the lowest output per worker while Frankfurt has the highest output per worker.</t>
  </si>
  <si>
    <t>Average of RawMaterial_Used</t>
  </si>
  <si>
    <t>b. Does the average input change over across different months?</t>
  </si>
  <si>
    <t>c. Are there differences in the average input across the four plants? Which plant consistently has the lowest input? Which one has the highest input? Show a plot of the average cost over time for each plant.</t>
  </si>
  <si>
    <t>The avg input mainly remained the same, and did not vary too much.</t>
  </si>
  <si>
    <t>yes there was notable difference between the four plants.</t>
  </si>
  <si>
    <t>Frankfurt being the one with highest output, and Sunchem had lowest input, whereas Gary and Mexico were closeby.</t>
  </si>
  <si>
    <t>Exchange Rates</t>
  </si>
  <si>
    <t>Name</t>
  </si>
  <si>
    <t>ERP</t>
  </si>
  <si>
    <t>Syed Muhammad Hassan Raza</t>
  </si>
  <si>
    <t>Rayan Shaikh</t>
  </si>
  <si>
    <t>Sum of OUTPUT IN THOUSAND</t>
  </si>
  <si>
    <t>Production manager dashboard</t>
  </si>
  <si>
    <t>Trend line</t>
  </si>
  <si>
    <t xml:space="preserve">Above and below avergage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</si>
</sst>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0.000"/>
  </numFmts>
  <fonts count="8" x14ac:knownFonts="1">
    <font>
      <sz val="11"/>
      <color theme="1"/>
      <name val="Aptos Narrow"/>
      <family val="2"/>
      <scheme val="minor"/>
    </font>
    <font>
      <b/>
      <sz val="11"/>
      <color theme="0"/>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
      <sz val="11"/>
      <color theme="1"/>
      <name val="Calibri"/>
      <family val="2"/>
    </font>
    <font>
      <sz val="11"/>
      <color theme="1"/>
      <name val="Aptos Narrow"/>
      <family val="2"/>
      <scheme val="minor"/>
    </font>
    <font>
      <sz val="12"/>
      <color theme="1"/>
      <name val="Aptos Narrow"/>
      <family val="2"/>
      <scheme val="minor"/>
    </font>
  </fonts>
  <fills count="9">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7" tint="0.79998168889431442"/>
        <bgColor indexed="65"/>
      </patternFill>
    </fill>
    <fill>
      <patternFill patternType="solid">
        <fgColor theme="7" tint="0.59999389629810485"/>
        <bgColor indexed="65"/>
      </patternFill>
    </fill>
    <fill>
      <patternFill patternType="solid">
        <fgColor theme="4" tint="0.79998168889431442"/>
        <bgColor theme="4" tint="0.79998168889431442"/>
      </patternFill>
    </fill>
    <fill>
      <patternFill patternType="solid">
        <fgColor theme="3" tint="0.499984740745262"/>
        <bgColor indexed="64"/>
      </patternFill>
    </fill>
    <fill>
      <patternFill patternType="solid">
        <fgColor theme="3" tint="0.499984740745262"/>
        <bgColor theme="4" tint="0.79998168889431442"/>
      </patternFill>
    </fill>
  </fills>
  <borders count="20">
    <border>
      <left/>
      <right/>
      <top/>
      <bottom/>
      <diagonal/>
    </border>
    <border>
      <left/>
      <right/>
      <top style="thin">
        <color theme="9" tint="0.3999755851924192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theme="9" tint="0.39997558519241921"/>
      </bottom>
      <diagonal/>
    </border>
    <border>
      <left style="medium">
        <color indexed="64"/>
      </left>
      <right/>
      <top style="thin">
        <color theme="9" tint="0.39997558519241921"/>
      </top>
      <bottom style="thin">
        <color theme="9" tint="0.39997558519241921"/>
      </bottom>
      <diagonal/>
    </border>
    <border>
      <left style="medium">
        <color indexed="64"/>
      </left>
      <right/>
      <top style="thin">
        <color theme="9" tint="0.39997558519241921"/>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4" borderId="0" applyNumberFormat="0" applyBorder="0" applyAlignment="0" applyProtection="0"/>
    <xf numFmtId="0" fontId="6" fillId="5" borderId="0" applyNumberFormat="0" applyBorder="0" applyAlignment="0" applyProtection="0"/>
  </cellStyleXfs>
  <cellXfs count="49">
    <xf numFmtId="0" fontId="0" fillId="0" borderId="0" xfId="0"/>
    <xf numFmtId="164" fontId="0" fillId="0" borderId="0" xfId="0" applyNumberFormat="1"/>
    <xf numFmtId="0" fontId="1" fillId="2" borderId="1" xfId="0" applyFont="1" applyFill="1" applyBorder="1"/>
    <xf numFmtId="0" fontId="1" fillId="2" borderId="0" xfId="0" applyFont="1" applyFill="1"/>
    <xf numFmtId="0" fontId="0" fillId="0" borderId="0" xfId="0" applyAlignment="1">
      <alignment horizontal="center"/>
    </xf>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7" xfId="0" applyBorder="1"/>
    <xf numFmtId="0" fontId="0" fillId="0" borderId="2" xfId="0" applyBorder="1"/>
    <xf numFmtId="0" fontId="0" fillId="0" borderId="3" xfId="0" applyBorder="1"/>
    <xf numFmtId="0" fontId="0" fillId="0" borderId="4" xfId="0" applyBorder="1"/>
    <xf numFmtId="0" fontId="0" fillId="0" borderId="6" xfId="0" applyBorder="1"/>
    <xf numFmtId="0" fontId="4" fillId="0" borderId="0" xfId="0" applyFont="1"/>
    <xf numFmtId="0" fontId="2" fillId="0" borderId="0" xfId="0" applyFont="1"/>
    <xf numFmtId="0" fontId="0" fillId="3" borderId="8" xfId="0" applyFill="1" applyBorder="1"/>
    <xf numFmtId="0" fontId="0" fillId="0" borderId="9" xfId="0" applyBorder="1"/>
    <xf numFmtId="0" fontId="0" fillId="3" borderId="9" xfId="0" applyFill="1" applyBorder="1"/>
    <xf numFmtId="165" fontId="0" fillId="0" borderId="5" xfId="0" applyNumberFormat="1" applyBorder="1"/>
    <xf numFmtId="0" fontId="0" fillId="0" borderId="10" xfId="0" applyBorder="1"/>
    <xf numFmtId="0" fontId="0" fillId="0" borderId="0" xfId="0" pivotButton="1"/>
    <xf numFmtId="0" fontId="0" fillId="0" borderId="0" xfId="0" applyAlignment="1">
      <alignment horizontal="left"/>
    </xf>
    <xf numFmtId="0" fontId="5" fillId="0" borderId="0" xfId="0" applyFont="1"/>
    <xf numFmtId="0" fontId="5" fillId="0" borderId="0" xfId="0" applyFont="1" applyAlignment="1">
      <alignment horizontal="left"/>
    </xf>
    <xf numFmtId="0" fontId="7" fillId="0" borderId="0" xfId="0" applyFont="1"/>
    <xf numFmtId="0" fontId="0" fillId="0" borderId="12" xfId="0" applyBorder="1"/>
    <xf numFmtId="0" fontId="2" fillId="6" borderId="14" xfId="0" applyFont="1" applyFill="1" applyBorder="1"/>
    <xf numFmtId="0" fontId="2" fillId="6" borderId="15" xfId="0" applyFont="1" applyFill="1" applyBorder="1"/>
    <xf numFmtId="0" fontId="2" fillId="6" borderId="11" xfId="0" applyFont="1" applyFill="1" applyBorder="1"/>
    <xf numFmtId="0" fontId="0" fillId="0" borderId="16" xfId="0" applyBorder="1" applyAlignment="1">
      <alignment horizontal="left"/>
    </xf>
    <xf numFmtId="0" fontId="0" fillId="0" borderId="17" xfId="0" applyBorder="1" applyAlignment="1">
      <alignment horizontal="left"/>
    </xf>
    <xf numFmtId="0" fontId="6" fillId="5" borderId="13" xfId="2" applyBorder="1"/>
    <xf numFmtId="0" fontId="6" fillId="5" borderId="15" xfId="2" applyBorder="1"/>
    <xf numFmtId="0" fontId="7" fillId="4" borderId="4" xfId="1" applyFont="1" applyBorder="1"/>
    <xf numFmtId="0" fontId="7" fillId="4" borderId="5" xfId="1" applyFont="1" applyBorder="1"/>
    <xf numFmtId="0" fontId="7" fillId="4" borderId="6" xfId="1" applyFont="1" applyBorder="1"/>
    <xf numFmtId="0" fontId="7" fillId="4" borderId="7" xfId="1" applyFont="1" applyBorder="1"/>
    <xf numFmtId="0" fontId="0" fillId="0" borderId="1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0" xfId="0" applyNumberFormat="1"/>
    <xf numFmtId="0" fontId="0" fillId="0" borderId="19" xfId="0" applyBorder="1" applyAlignment="1">
      <alignment horizontal="left"/>
    </xf>
    <xf numFmtId="0" fontId="0" fillId="0" borderId="19" xfId="0" applyBorder="1"/>
    <xf numFmtId="0" fontId="2" fillId="7" borderId="0" xfId="0" applyFont="1" applyFill="1" applyBorder="1" applyAlignment="1">
      <alignment horizontal="left" vertical="center"/>
    </xf>
    <xf numFmtId="0" fontId="2" fillId="8" borderId="18" xfId="0" applyFont="1" applyFill="1" applyBorder="1"/>
    <xf numFmtId="0" fontId="2" fillId="7" borderId="0" xfId="0" applyFont="1" applyFill="1" applyAlignment="1">
      <alignment horizontal="center" wrapText="1"/>
    </xf>
    <xf numFmtId="0" fontId="2" fillId="7" borderId="0" xfId="0" applyFont="1" applyFill="1" applyAlignment="1">
      <alignment vertical="center"/>
    </xf>
  </cellXfs>
  <cellStyles count="3">
    <cellStyle name="20% - Accent4" xfId="1" builtinId="42"/>
    <cellStyle name="40% - Accent4" xfId="2" builtinId="43"/>
    <cellStyle name="Normal" xfId="0" builtinId="0"/>
  </cellStyles>
  <dxfs count="53">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Pair Assignment - Case Study - S M Hassan Raza &amp; Rayan Shaikh.xlsx]Q1!PivotTable1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Avg</a:t>
            </a:r>
            <a:r>
              <a:rPr lang="en-US" sz="1200" baseline="0"/>
              <a:t> </a:t>
            </a:r>
            <a:r>
              <a:rPr lang="en-US" sz="1200" b="0" i="0" u="none" strike="noStrike" baseline="0"/>
              <a:t>Cost per Thousand Pounds Region wise</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'Q1'!$B$1:$B$2</c:f>
              <c:strCache>
                <c:ptCount val="1"/>
                <c:pt idx="0">
                  <c:v>Frankfurt</c:v>
                </c:pt>
              </c:strCache>
            </c:strRef>
          </c:tx>
          <c:spPr>
            <a:solidFill>
              <a:schemeClr val="accent1"/>
            </a:solidFill>
            <a:ln>
              <a:noFill/>
            </a:ln>
            <a:effectLst/>
          </c:spPr>
          <c:invertIfNegative val="0"/>
          <c:cat>
            <c:strRef>
              <c:f>'Q1'!$A$3:$A$16</c:f>
              <c:strCache>
                <c:ptCount val="13"/>
                <c:pt idx="0">
                  <c:v>&lt;01-01-10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'Q1'!$B$3:$B$16</c:f>
              <c:numCache>
                <c:formatCode>General</c:formatCode>
                <c:ptCount val="13"/>
                <c:pt idx="1">
                  <c:v>957.15597306938548</c:v>
                </c:pt>
                <c:pt idx="2">
                  <c:v>956.87201135736291</c:v>
                </c:pt>
                <c:pt idx="3">
                  <c:v>957.07605687915986</c:v>
                </c:pt>
                <c:pt idx="4">
                  <c:v>956.98175815703348</c:v>
                </c:pt>
                <c:pt idx="5">
                  <c:v>957.03487529898746</c:v>
                </c:pt>
                <c:pt idx="6">
                  <c:v>957.35473948364108</c:v>
                </c:pt>
                <c:pt idx="7">
                  <c:v>957.10560965538741</c:v>
                </c:pt>
                <c:pt idx="8">
                  <c:v>957.01795451496639</c:v>
                </c:pt>
                <c:pt idx="9">
                  <c:v>956.88179787887884</c:v>
                </c:pt>
                <c:pt idx="10">
                  <c:v>957.07846934202769</c:v>
                </c:pt>
                <c:pt idx="11">
                  <c:v>956.86031938788074</c:v>
                </c:pt>
                <c:pt idx="12">
                  <c:v>956.87782151728675</c:v>
                </c:pt>
              </c:numCache>
            </c:numRef>
          </c:val>
          <c:extLst>
            <c:ext xmlns:c16="http://schemas.microsoft.com/office/drawing/2014/chart" uri="{C3380CC4-5D6E-409C-BE32-E72D297353CC}">
              <c16:uniqueId val="{00000000-164B-461B-88F0-F74B6D379174}"/>
            </c:ext>
          </c:extLst>
        </c:ser>
        <c:ser>
          <c:idx val="1"/>
          <c:order val="1"/>
          <c:tx>
            <c:strRef>
              <c:f>'Q1'!$C$1:$C$2</c:f>
              <c:strCache>
                <c:ptCount val="1"/>
                <c:pt idx="0">
                  <c:v>Gary</c:v>
                </c:pt>
              </c:strCache>
            </c:strRef>
          </c:tx>
          <c:spPr>
            <a:solidFill>
              <a:schemeClr val="accent2"/>
            </a:solidFill>
            <a:ln>
              <a:noFill/>
            </a:ln>
            <a:effectLst/>
          </c:spPr>
          <c:invertIfNegative val="0"/>
          <c:cat>
            <c:strRef>
              <c:f>'Q1'!$A$3:$A$16</c:f>
              <c:strCache>
                <c:ptCount val="13"/>
                <c:pt idx="0">
                  <c:v>&lt;01-01-10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'Q1'!$C$3:$C$16</c:f>
              <c:numCache>
                <c:formatCode>General</c:formatCode>
                <c:ptCount val="13"/>
                <c:pt idx="1">
                  <c:v>1184.2139870213039</c:v>
                </c:pt>
                <c:pt idx="2">
                  <c:v>1184.2747316086729</c:v>
                </c:pt>
                <c:pt idx="3">
                  <c:v>1183.9069601611247</c:v>
                </c:pt>
                <c:pt idx="4">
                  <c:v>1183.9814021093387</c:v>
                </c:pt>
                <c:pt idx="5">
                  <c:v>1183.5247758855919</c:v>
                </c:pt>
                <c:pt idx="6">
                  <c:v>1183.8938250070496</c:v>
                </c:pt>
                <c:pt idx="7">
                  <c:v>1184.4920186517054</c:v>
                </c:pt>
                <c:pt idx="8">
                  <c:v>1184.7108023534577</c:v>
                </c:pt>
                <c:pt idx="9">
                  <c:v>1183.9588955487395</c:v>
                </c:pt>
                <c:pt idx="10">
                  <c:v>1183.8583095835838</c:v>
                </c:pt>
                <c:pt idx="11">
                  <c:v>1184.0336703515436</c:v>
                </c:pt>
                <c:pt idx="12">
                  <c:v>1183.8186817320106</c:v>
                </c:pt>
              </c:numCache>
            </c:numRef>
          </c:val>
          <c:extLst>
            <c:ext xmlns:c16="http://schemas.microsoft.com/office/drawing/2014/chart" uri="{C3380CC4-5D6E-409C-BE32-E72D297353CC}">
              <c16:uniqueId val="{00000001-164B-461B-88F0-F74B6D379174}"/>
            </c:ext>
          </c:extLst>
        </c:ser>
        <c:ser>
          <c:idx val="2"/>
          <c:order val="2"/>
          <c:tx>
            <c:strRef>
              <c:f>'Q1'!$D$1:$D$2</c:f>
              <c:strCache>
                <c:ptCount val="1"/>
                <c:pt idx="0">
                  <c:v>Mexico</c:v>
                </c:pt>
              </c:strCache>
            </c:strRef>
          </c:tx>
          <c:spPr>
            <a:solidFill>
              <a:schemeClr val="accent3"/>
            </a:solidFill>
            <a:ln>
              <a:noFill/>
            </a:ln>
            <a:effectLst/>
          </c:spPr>
          <c:invertIfNegative val="0"/>
          <c:cat>
            <c:strRef>
              <c:f>'Q1'!$A$3:$A$16</c:f>
              <c:strCache>
                <c:ptCount val="13"/>
                <c:pt idx="0">
                  <c:v>&lt;01-01-10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'Q1'!$D$3:$D$16</c:f>
              <c:numCache>
                <c:formatCode>General</c:formatCode>
                <c:ptCount val="13"/>
                <c:pt idx="1">
                  <c:v>978.49521363893007</c:v>
                </c:pt>
                <c:pt idx="2">
                  <c:v>978.46317081727864</c:v>
                </c:pt>
                <c:pt idx="3">
                  <c:v>978.44831404456716</c:v>
                </c:pt>
                <c:pt idx="4">
                  <c:v>978.49587882438607</c:v>
                </c:pt>
                <c:pt idx="5">
                  <c:v>978.51964723648393</c:v>
                </c:pt>
                <c:pt idx="6">
                  <c:v>978.48974686192798</c:v>
                </c:pt>
                <c:pt idx="7">
                  <c:v>978.40308547020049</c:v>
                </c:pt>
                <c:pt idx="8">
                  <c:v>978.43817452772737</c:v>
                </c:pt>
                <c:pt idx="9">
                  <c:v>978.55105463617053</c:v>
                </c:pt>
                <c:pt idx="10">
                  <c:v>978.50298664097852</c:v>
                </c:pt>
                <c:pt idx="11">
                  <c:v>978.48971569668879</c:v>
                </c:pt>
                <c:pt idx="12">
                  <c:v>978.49796947842265</c:v>
                </c:pt>
              </c:numCache>
            </c:numRef>
          </c:val>
          <c:extLst>
            <c:ext xmlns:c16="http://schemas.microsoft.com/office/drawing/2014/chart" uri="{C3380CC4-5D6E-409C-BE32-E72D297353CC}">
              <c16:uniqueId val="{00000002-164B-461B-88F0-F74B6D379174}"/>
            </c:ext>
          </c:extLst>
        </c:ser>
        <c:ser>
          <c:idx val="3"/>
          <c:order val="3"/>
          <c:tx>
            <c:strRef>
              <c:f>'Q1'!$E$1:$E$2</c:f>
              <c:strCache>
                <c:ptCount val="1"/>
                <c:pt idx="0">
                  <c:v>SunChem</c:v>
                </c:pt>
              </c:strCache>
            </c:strRef>
          </c:tx>
          <c:spPr>
            <a:solidFill>
              <a:schemeClr val="accent4"/>
            </a:solidFill>
            <a:ln>
              <a:noFill/>
            </a:ln>
            <a:effectLst/>
          </c:spPr>
          <c:invertIfNegative val="0"/>
          <c:cat>
            <c:strRef>
              <c:f>'Q1'!$A$3:$A$16</c:f>
              <c:strCache>
                <c:ptCount val="13"/>
                <c:pt idx="0">
                  <c:v>&lt;01-01-10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'Q1'!$E$3:$E$16</c:f>
              <c:numCache>
                <c:formatCode>General</c:formatCode>
                <c:ptCount val="13"/>
                <c:pt idx="1">
                  <c:v>1797.9283095174212</c:v>
                </c:pt>
                <c:pt idx="2">
                  <c:v>1797.8337291187015</c:v>
                </c:pt>
                <c:pt idx="3">
                  <c:v>1798.306779001178</c:v>
                </c:pt>
                <c:pt idx="4">
                  <c:v>1797.3317125925751</c:v>
                </c:pt>
                <c:pt idx="5">
                  <c:v>1797.4937846204273</c:v>
                </c:pt>
                <c:pt idx="6">
                  <c:v>1797.4007258187692</c:v>
                </c:pt>
                <c:pt idx="7">
                  <c:v>1797.8905980997665</c:v>
                </c:pt>
                <c:pt idx="8">
                  <c:v>1797.4380233924405</c:v>
                </c:pt>
                <c:pt idx="9">
                  <c:v>1797.314141601661</c:v>
                </c:pt>
                <c:pt idx="10">
                  <c:v>1797.5043036130032</c:v>
                </c:pt>
                <c:pt idx="11">
                  <c:v>1797.59540603149</c:v>
                </c:pt>
                <c:pt idx="12">
                  <c:v>1797.0723300631589</c:v>
                </c:pt>
              </c:numCache>
            </c:numRef>
          </c:val>
          <c:extLst>
            <c:ext xmlns:c16="http://schemas.microsoft.com/office/drawing/2014/chart" uri="{C3380CC4-5D6E-409C-BE32-E72D297353CC}">
              <c16:uniqueId val="{00000003-164B-461B-88F0-F74B6D379174}"/>
            </c:ext>
          </c:extLst>
        </c:ser>
        <c:ser>
          <c:idx val="4"/>
          <c:order val="4"/>
          <c:tx>
            <c:strRef>
              <c:f>'Q1'!$F$1:$F$2</c:f>
              <c:strCache>
                <c:ptCount val="1"/>
                <c:pt idx="0">
                  <c:v>(blank)</c:v>
                </c:pt>
              </c:strCache>
            </c:strRef>
          </c:tx>
          <c:spPr>
            <a:solidFill>
              <a:schemeClr val="accent5"/>
            </a:solidFill>
            <a:ln>
              <a:noFill/>
            </a:ln>
            <a:effectLst/>
          </c:spPr>
          <c:invertIfNegative val="0"/>
          <c:cat>
            <c:strRef>
              <c:f>'Q1'!$A$3:$A$16</c:f>
              <c:strCache>
                <c:ptCount val="13"/>
                <c:pt idx="0">
                  <c:v>&lt;01-01-10</c:v>
                </c:pt>
                <c:pt idx="1">
                  <c:v>Jan</c:v>
                </c:pt>
                <c:pt idx="2">
                  <c:v>Feb</c:v>
                </c:pt>
                <c:pt idx="3">
                  <c:v>Mar</c:v>
                </c:pt>
                <c:pt idx="4">
                  <c:v>Apr</c:v>
                </c:pt>
                <c:pt idx="5">
                  <c:v>May</c:v>
                </c:pt>
                <c:pt idx="6">
                  <c:v>Jun</c:v>
                </c:pt>
                <c:pt idx="7">
                  <c:v>Jul</c:v>
                </c:pt>
                <c:pt idx="8">
                  <c:v>Aug</c:v>
                </c:pt>
                <c:pt idx="9">
                  <c:v>Sep</c:v>
                </c:pt>
                <c:pt idx="10">
                  <c:v>Oct</c:v>
                </c:pt>
                <c:pt idx="11">
                  <c:v>Nov</c:v>
                </c:pt>
                <c:pt idx="12">
                  <c:v>Dec</c:v>
                </c:pt>
              </c:strCache>
            </c:strRef>
          </c:cat>
          <c:val>
            <c:numRef>
              <c:f>'Q1'!$F$3:$F$16</c:f>
              <c:numCache>
                <c:formatCode>General</c:formatCode>
                <c:ptCount val="13"/>
              </c:numCache>
            </c:numRef>
          </c:val>
          <c:extLst>
            <c:ext xmlns:c16="http://schemas.microsoft.com/office/drawing/2014/chart" uri="{C3380CC4-5D6E-409C-BE32-E72D297353CC}">
              <c16:uniqueId val="{00000004-164B-461B-88F0-F74B6D379174}"/>
            </c:ext>
          </c:extLst>
        </c:ser>
        <c:dLbls>
          <c:showLegendKey val="0"/>
          <c:showVal val="0"/>
          <c:showCatName val="0"/>
          <c:showSerName val="0"/>
          <c:showPercent val="0"/>
          <c:showBubbleSize val="0"/>
        </c:dLbls>
        <c:gapWidth val="67"/>
        <c:overlap val="-20"/>
        <c:axId val="715215568"/>
        <c:axId val="715216048"/>
      </c:barChart>
      <c:catAx>
        <c:axId val="7152155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15216048"/>
        <c:crosses val="autoZero"/>
        <c:auto val="1"/>
        <c:lblAlgn val="ctr"/>
        <c:lblOffset val="100"/>
        <c:noMultiLvlLbl val="0"/>
      </c:catAx>
      <c:valAx>
        <c:axId val="71521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15215568"/>
        <c:crosses val="autoZero"/>
        <c:crossBetween val="between"/>
      </c:valAx>
      <c:spPr>
        <a:noFill/>
        <a:ln>
          <a:noFill/>
        </a:ln>
        <a:effectLst/>
      </c:spPr>
    </c:plotArea>
    <c:legend>
      <c:legendPos val="r"/>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Pair Assignment - Case Study - S M Hassan Raza &amp; Rayan Shaikh.xlsx]Q2!PivotTable1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Output in Thousands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'Q2'!$B$1:$B$2</c:f>
              <c:strCache>
                <c:ptCount val="1"/>
                <c:pt idx="0">
                  <c:v>Frankfurt</c:v>
                </c:pt>
              </c:strCache>
            </c:strRef>
          </c:tx>
          <c:spPr>
            <a:solidFill>
              <a:schemeClr val="accent5">
                <a:lumMod val="60000"/>
                <a:lumOff val="40000"/>
              </a:schemeClr>
            </a:solidFill>
            <a:ln>
              <a:noFill/>
            </a:ln>
            <a:effectLst/>
          </c:spPr>
          <c:invertIfNegative val="0"/>
          <c:cat>
            <c:strRef>
              <c:f>'Q2'!$A$3:$A$15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'Q2'!$B$3:$B$15</c:f>
              <c:numCache>
                <c:formatCode>General</c:formatCode>
                <c:ptCount val="12"/>
                <c:pt idx="0">
                  <c:v>103.94230341935484</c:v>
                </c:pt>
                <c:pt idx="1">
                  <c:v>103.96194071428572</c:v>
                </c:pt>
                <c:pt idx="2">
                  <c:v>103.0275893225806</c:v>
                </c:pt>
                <c:pt idx="3">
                  <c:v>103.74959610000001</c:v>
                </c:pt>
                <c:pt idx="4">
                  <c:v>103.43547516129033</c:v>
                </c:pt>
                <c:pt idx="5">
                  <c:v>104.3768357</c:v>
                </c:pt>
                <c:pt idx="6">
                  <c:v>104.23409870967743</c:v>
                </c:pt>
                <c:pt idx="7">
                  <c:v>103.93580793548391</c:v>
                </c:pt>
                <c:pt idx="8">
                  <c:v>104.12722970000002</c:v>
                </c:pt>
                <c:pt idx="9">
                  <c:v>105.1879734516129</c:v>
                </c:pt>
                <c:pt idx="10">
                  <c:v>103.62041546666666</c:v>
                </c:pt>
                <c:pt idx="11">
                  <c:v>103.62020132258066</c:v>
                </c:pt>
              </c:numCache>
            </c:numRef>
          </c:val>
          <c:extLst>
            <c:ext xmlns:c16="http://schemas.microsoft.com/office/drawing/2014/chart" uri="{C3380CC4-5D6E-409C-BE32-E72D297353CC}">
              <c16:uniqueId val="{00000000-0F88-4CAE-A534-3D8368F09B98}"/>
            </c:ext>
          </c:extLst>
        </c:ser>
        <c:ser>
          <c:idx val="1"/>
          <c:order val="1"/>
          <c:tx>
            <c:strRef>
              <c:f>'Q2'!$C$1:$C$2</c:f>
              <c:strCache>
                <c:ptCount val="1"/>
                <c:pt idx="0">
                  <c:v>Gary</c:v>
                </c:pt>
              </c:strCache>
            </c:strRef>
          </c:tx>
          <c:spPr>
            <a:solidFill>
              <a:schemeClr val="accent2"/>
            </a:solidFill>
            <a:ln>
              <a:noFill/>
            </a:ln>
            <a:effectLst/>
          </c:spPr>
          <c:invertIfNegative val="0"/>
          <c:cat>
            <c:strRef>
              <c:f>'Q2'!$A$3:$A$15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'Q2'!$C$3:$C$15</c:f>
              <c:numCache>
                <c:formatCode>General</c:formatCode>
                <c:ptCount val="12"/>
                <c:pt idx="0">
                  <c:v>38.036357580645166</c:v>
                </c:pt>
                <c:pt idx="1">
                  <c:v>37.889177428571436</c:v>
                </c:pt>
                <c:pt idx="2">
                  <c:v>38.246178096774202</c:v>
                </c:pt>
                <c:pt idx="3">
                  <c:v>38.262488400000016</c:v>
                </c:pt>
                <c:pt idx="4">
                  <c:v>38.753468548387097</c:v>
                </c:pt>
                <c:pt idx="5">
                  <c:v>39.349703800000007</c:v>
                </c:pt>
                <c:pt idx="6">
                  <c:v>37.935120580645162</c:v>
                </c:pt>
                <c:pt idx="7">
                  <c:v>37.651695516129031</c:v>
                </c:pt>
                <c:pt idx="8">
                  <c:v>38.728541799999995</c:v>
                </c:pt>
                <c:pt idx="9">
                  <c:v>38.413393225806445</c:v>
                </c:pt>
                <c:pt idx="10">
                  <c:v>37.641873199999999</c:v>
                </c:pt>
                <c:pt idx="11">
                  <c:v>38.052789709677413</c:v>
                </c:pt>
              </c:numCache>
            </c:numRef>
          </c:val>
          <c:extLst>
            <c:ext xmlns:c16="http://schemas.microsoft.com/office/drawing/2014/chart" uri="{C3380CC4-5D6E-409C-BE32-E72D297353CC}">
              <c16:uniqueId val="{00000001-0F88-4CAE-A534-3D8368F09B98}"/>
            </c:ext>
          </c:extLst>
        </c:ser>
        <c:ser>
          <c:idx val="2"/>
          <c:order val="2"/>
          <c:tx>
            <c:strRef>
              <c:f>'Q2'!$D$1:$D$2</c:f>
              <c:strCache>
                <c:ptCount val="1"/>
                <c:pt idx="0">
                  <c:v>Mexico</c:v>
                </c:pt>
              </c:strCache>
            </c:strRef>
          </c:tx>
          <c:spPr>
            <a:solidFill>
              <a:schemeClr val="accent3"/>
            </a:solidFill>
            <a:ln>
              <a:noFill/>
            </a:ln>
            <a:effectLst/>
          </c:spPr>
          <c:invertIfNegative val="0"/>
          <c:cat>
            <c:strRef>
              <c:f>'Q2'!$A$3:$A$15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'Q2'!$D$3:$D$15</c:f>
              <c:numCache>
                <c:formatCode>General</c:formatCode>
                <c:ptCount val="12"/>
                <c:pt idx="0">
                  <c:v>46.205588451612904</c:v>
                </c:pt>
                <c:pt idx="1">
                  <c:v>47.781444821428572</c:v>
                </c:pt>
                <c:pt idx="2">
                  <c:v>47.105550645161287</c:v>
                </c:pt>
                <c:pt idx="3">
                  <c:v>46.695500399999993</c:v>
                </c:pt>
                <c:pt idx="4">
                  <c:v>46.747561322580651</c:v>
                </c:pt>
                <c:pt idx="5">
                  <c:v>46.615488966666668</c:v>
                </c:pt>
                <c:pt idx="6">
                  <c:v>47.377503806451614</c:v>
                </c:pt>
                <c:pt idx="7">
                  <c:v>46.834623451612906</c:v>
                </c:pt>
                <c:pt idx="8">
                  <c:v>45.890163999999999</c:v>
                </c:pt>
                <c:pt idx="9">
                  <c:v>47.144901064516127</c:v>
                </c:pt>
                <c:pt idx="10">
                  <c:v>47.624638666666662</c:v>
                </c:pt>
                <c:pt idx="11">
                  <c:v>47.537819483870955</c:v>
                </c:pt>
              </c:numCache>
            </c:numRef>
          </c:val>
          <c:extLst>
            <c:ext xmlns:c16="http://schemas.microsoft.com/office/drawing/2014/chart" uri="{C3380CC4-5D6E-409C-BE32-E72D297353CC}">
              <c16:uniqueId val="{00000002-0F88-4CAE-A534-3D8368F09B98}"/>
            </c:ext>
          </c:extLst>
        </c:ser>
        <c:ser>
          <c:idx val="3"/>
          <c:order val="3"/>
          <c:tx>
            <c:strRef>
              <c:f>'Q2'!$E$1:$E$2</c:f>
              <c:strCache>
                <c:ptCount val="1"/>
                <c:pt idx="0">
                  <c:v>SunChem</c:v>
                </c:pt>
              </c:strCache>
            </c:strRef>
          </c:tx>
          <c:spPr>
            <a:solidFill>
              <a:schemeClr val="accent4"/>
            </a:solidFill>
            <a:ln>
              <a:noFill/>
            </a:ln>
            <a:effectLst/>
          </c:spPr>
          <c:invertIfNegative val="0"/>
          <c:cat>
            <c:strRef>
              <c:f>'Q2'!$A$3:$A$15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'Q2'!$E$3:$E$15</c:f>
              <c:numCache>
                <c:formatCode>General</c:formatCode>
                <c:ptCount val="12"/>
                <c:pt idx="0">
                  <c:v>10.955924677419356</c:v>
                </c:pt>
                <c:pt idx="1">
                  <c:v>10.931219857142855</c:v>
                </c:pt>
                <c:pt idx="2">
                  <c:v>10.879972709677423</c:v>
                </c:pt>
                <c:pt idx="3">
                  <c:v>11.12633766666667</c:v>
                </c:pt>
                <c:pt idx="4">
                  <c:v>10.905676516129036</c:v>
                </c:pt>
                <c:pt idx="5">
                  <c:v>10.85136533333333</c:v>
                </c:pt>
                <c:pt idx="6">
                  <c:v>10.906089580645164</c:v>
                </c:pt>
                <c:pt idx="7">
                  <c:v>11.005659258064515</c:v>
                </c:pt>
                <c:pt idx="8">
                  <c:v>10.942709999999998</c:v>
                </c:pt>
                <c:pt idx="9">
                  <c:v>10.994013935483869</c:v>
                </c:pt>
                <c:pt idx="10">
                  <c:v>10.734864266666666</c:v>
                </c:pt>
                <c:pt idx="11">
                  <c:v>11.157022096774195</c:v>
                </c:pt>
              </c:numCache>
            </c:numRef>
          </c:val>
          <c:extLst>
            <c:ext xmlns:c16="http://schemas.microsoft.com/office/drawing/2014/chart" uri="{C3380CC4-5D6E-409C-BE32-E72D297353CC}">
              <c16:uniqueId val="{00000003-0F88-4CAE-A534-3D8368F09B98}"/>
            </c:ext>
          </c:extLst>
        </c:ser>
        <c:dLbls>
          <c:showLegendKey val="0"/>
          <c:showVal val="0"/>
          <c:showCatName val="0"/>
          <c:showSerName val="0"/>
          <c:showPercent val="0"/>
          <c:showBubbleSize val="0"/>
        </c:dLbls>
        <c:gapWidth val="129"/>
        <c:overlap val="-27"/>
        <c:axId val="1828149983"/>
        <c:axId val="1828154783"/>
      </c:barChart>
      <c:catAx>
        <c:axId val="182814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28154783"/>
        <c:crosses val="autoZero"/>
        <c:auto val="1"/>
        <c:lblAlgn val="ctr"/>
        <c:lblOffset val="100"/>
        <c:noMultiLvlLbl val="0"/>
      </c:catAx>
      <c:valAx>
        <c:axId val="1828154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2814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Pair Assignment - Case Study - S M Hassan Raza &amp; Rayan Shaikh.xlsx]Q3!PivotTable2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Output per Worker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'Q3'!$B$1:$B$2</c:f>
              <c:strCache>
                <c:ptCount val="1"/>
                <c:pt idx="0">
                  <c:v>Frankfurt</c:v>
                </c:pt>
              </c:strCache>
            </c:strRef>
          </c:tx>
          <c:spPr>
            <a:solidFill>
              <a:schemeClr val="accent1"/>
            </a:solidFill>
            <a:ln>
              <a:noFill/>
            </a:ln>
            <a:effectLst/>
          </c:spPr>
          <c:invertIfNegative val="0"/>
          <c:cat>
            <c:strRef>
              <c:f>'Q3'!$A$3:$A$15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'Q3'!$B$3:$B$15</c:f>
              <c:numCache>
                <c:formatCode>General</c:formatCode>
                <c:ptCount val="12"/>
                <c:pt idx="0">
                  <c:v>1.2817066520444802</c:v>
                </c:pt>
                <c:pt idx="1">
                  <c:v>1.2817897610477635</c:v>
                </c:pt>
                <c:pt idx="2">
                  <c:v>1.2816448959492908</c:v>
                </c:pt>
                <c:pt idx="3">
                  <c:v>1.2819161606376772</c:v>
                </c:pt>
                <c:pt idx="4">
                  <c:v>1.2815795790765889</c:v>
                </c:pt>
                <c:pt idx="5">
                  <c:v>1.281743757864803</c:v>
                </c:pt>
                <c:pt idx="6">
                  <c:v>1.2817342533729184</c:v>
                </c:pt>
                <c:pt idx="7">
                  <c:v>1.2816254397408562</c:v>
                </c:pt>
                <c:pt idx="8">
                  <c:v>1.2818270268613681</c:v>
                </c:pt>
                <c:pt idx="9">
                  <c:v>1.2817718576874819</c:v>
                </c:pt>
                <c:pt idx="10">
                  <c:v>1.2819009225056754</c:v>
                </c:pt>
                <c:pt idx="11">
                  <c:v>1.2818111947126574</c:v>
                </c:pt>
              </c:numCache>
            </c:numRef>
          </c:val>
          <c:extLst>
            <c:ext xmlns:c16="http://schemas.microsoft.com/office/drawing/2014/chart" uri="{C3380CC4-5D6E-409C-BE32-E72D297353CC}">
              <c16:uniqueId val="{00000000-7BD8-4CB9-9F0B-CB43914A9C42}"/>
            </c:ext>
          </c:extLst>
        </c:ser>
        <c:ser>
          <c:idx val="1"/>
          <c:order val="1"/>
          <c:tx>
            <c:strRef>
              <c:f>'Q3'!$C$1:$C$2</c:f>
              <c:strCache>
                <c:ptCount val="1"/>
                <c:pt idx="0">
                  <c:v>Gary</c:v>
                </c:pt>
              </c:strCache>
            </c:strRef>
          </c:tx>
          <c:spPr>
            <a:solidFill>
              <a:schemeClr val="accent2"/>
            </a:solidFill>
            <a:ln>
              <a:noFill/>
            </a:ln>
            <a:effectLst/>
          </c:spPr>
          <c:invertIfNegative val="0"/>
          <c:cat>
            <c:strRef>
              <c:f>'Q3'!$A$3:$A$15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'Q3'!$C$3:$C$15</c:f>
              <c:numCache>
                <c:formatCode>General</c:formatCode>
                <c:ptCount val="12"/>
                <c:pt idx="0">
                  <c:v>0.7429906541115856</c:v>
                </c:pt>
                <c:pt idx="1">
                  <c:v>0.74292534471383598</c:v>
                </c:pt>
                <c:pt idx="2">
                  <c:v>0.74288074779702806</c:v>
                </c:pt>
                <c:pt idx="3">
                  <c:v>0.74295854110498172</c:v>
                </c:pt>
                <c:pt idx="4">
                  <c:v>0.74295336375295118</c:v>
                </c:pt>
                <c:pt idx="5">
                  <c:v>0.74291609186290486</c:v>
                </c:pt>
                <c:pt idx="6">
                  <c:v>0.74288286351559263</c:v>
                </c:pt>
                <c:pt idx="7">
                  <c:v>0.74297299512055948</c:v>
                </c:pt>
                <c:pt idx="8">
                  <c:v>0.74287233236225925</c:v>
                </c:pt>
                <c:pt idx="9">
                  <c:v>0.74286545394195902</c:v>
                </c:pt>
                <c:pt idx="10">
                  <c:v>0.74293337918379243</c:v>
                </c:pt>
                <c:pt idx="11">
                  <c:v>0.7428441994905316</c:v>
                </c:pt>
              </c:numCache>
            </c:numRef>
          </c:val>
          <c:extLst>
            <c:ext xmlns:c16="http://schemas.microsoft.com/office/drawing/2014/chart" uri="{C3380CC4-5D6E-409C-BE32-E72D297353CC}">
              <c16:uniqueId val="{00000001-7BD8-4CB9-9F0B-CB43914A9C42}"/>
            </c:ext>
          </c:extLst>
        </c:ser>
        <c:ser>
          <c:idx val="2"/>
          <c:order val="2"/>
          <c:tx>
            <c:strRef>
              <c:f>'Q3'!$D$1:$D$2</c:f>
              <c:strCache>
                <c:ptCount val="1"/>
                <c:pt idx="0">
                  <c:v>Mexico</c:v>
                </c:pt>
              </c:strCache>
            </c:strRef>
          </c:tx>
          <c:spPr>
            <a:solidFill>
              <a:schemeClr val="accent5">
                <a:lumMod val="60000"/>
                <a:lumOff val="40000"/>
              </a:schemeClr>
            </a:solidFill>
            <a:ln>
              <a:noFill/>
            </a:ln>
            <a:effectLst/>
          </c:spPr>
          <c:invertIfNegative val="0"/>
          <c:cat>
            <c:strRef>
              <c:f>'Q3'!$A$3:$A$15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'Q3'!$D$3:$D$15</c:f>
              <c:numCache>
                <c:formatCode>General</c:formatCode>
                <c:ptCount val="12"/>
                <c:pt idx="0">
                  <c:v>1.2107915772373781</c:v>
                </c:pt>
                <c:pt idx="1">
                  <c:v>1.2107411507872481</c:v>
                </c:pt>
                <c:pt idx="2">
                  <c:v>1.2108373514813395</c:v>
                </c:pt>
                <c:pt idx="3">
                  <c:v>1.2107702859743139</c:v>
                </c:pt>
                <c:pt idx="4">
                  <c:v>1.21066950899853</c:v>
                </c:pt>
                <c:pt idx="5">
                  <c:v>1.2107936280277316</c:v>
                </c:pt>
                <c:pt idx="6">
                  <c:v>1.2107986430840876</c:v>
                </c:pt>
                <c:pt idx="7">
                  <c:v>1.2108923648288721</c:v>
                </c:pt>
                <c:pt idx="8">
                  <c:v>1.2108185283347617</c:v>
                </c:pt>
                <c:pt idx="9">
                  <c:v>1.2108503206856258</c:v>
                </c:pt>
                <c:pt idx="10">
                  <c:v>1.2107996640856646</c:v>
                </c:pt>
                <c:pt idx="11">
                  <c:v>1.2109007004535499</c:v>
                </c:pt>
              </c:numCache>
            </c:numRef>
          </c:val>
          <c:extLst>
            <c:ext xmlns:c16="http://schemas.microsoft.com/office/drawing/2014/chart" uri="{C3380CC4-5D6E-409C-BE32-E72D297353CC}">
              <c16:uniqueId val="{00000002-7BD8-4CB9-9F0B-CB43914A9C42}"/>
            </c:ext>
          </c:extLst>
        </c:ser>
        <c:ser>
          <c:idx val="3"/>
          <c:order val="3"/>
          <c:tx>
            <c:strRef>
              <c:f>'Q3'!$E$1:$E$2</c:f>
              <c:strCache>
                <c:ptCount val="1"/>
                <c:pt idx="0">
                  <c:v>SunChem</c:v>
                </c:pt>
              </c:strCache>
            </c:strRef>
          </c:tx>
          <c:spPr>
            <a:solidFill>
              <a:schemeClr val="accent4"/>
            </a:solidFill>
            <a:ln>
              <a:noFill/>
            </a:ln>
            <a:effectLst/>
          </c:spPr>
          <c:invertIfNegative val="0"/>
          <c:cat>
            <c:strRef>
              <c:f>'Q3'!$A$3:$A$15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'Q3'!$E$3:$E$15</c:f>
              <c:numCache>
                <c:formatCode>General</c:formatCode>
                <c:ptCount val="12"/>
                <c:pt idx="0">
                  <c:v>0.39038395956738925</c:v>
                </c:pt>
                <c:pt idx="1">
                  <c:v>0.39040025717178634</c:v>
                </c:pt>
                <c:pt idx="2">
                  <c:v>0.39036875228783546</c:v>
                </c:pt>
                <c:pt idx="3">
                  <c:v>0.3903989646539659</c:v>
                </c:pt>
                <c:pt idx="4">
                  <c:v>0.3903889372706254</c:v>
                </c:pt>
                <c:pt idx="5">
                  <c:v>0.3903367493915465</c:v>
                </c:pt>
                <c:pt idx="6">
                  <c:v>0.39040264712756401</c:v>
                </c:pt>
                <c:pt idx="7">
                  <c:v>0.39036028586048482</c:v>
                </c:pt>
                <c:pt idx="8">
                  <c:v>0.39034495757070664</c:v>
                </c:pt>
                <c:pt idx="9">
                  <c:v>0.39039411771993515</c:v>
                </c:pt>
                <c:pt idx="10">
                  <c:v>0.39035756779608349</c:v>
                </c:pt>
                <c:pt idx="11">
                  <c:v>0.39037070625307735</c:v>
                </c:pt>
              </c:numCache>
            </c:numRef>
          </c:val>
          <c:extLst>
            <c:ext xmlns:c16="http://schemas.microsoft.com/office/drawing/2014/chart" uri="{C3380CC4-5D6E-409C-BE32-E72D297353CC}">
              <c16:uniqueId val="{00000003-7BD8-4CB9-9F0B-CB43914A9C42}"/>
            </c:ext>
          </c:extLst>
        </c:ser>
        <c:dLbls>
          <c:showLegendKey val="0"/>
          <c:showVal val="0"/>
          <c:showCatName val="0"/>
          <c:showSerName val="0"/>
          <c:showPercent val="0"/>
          <c:showBubbleSize val="0"/>
        </c:dLbls>
        <c:gapWidth val="153"/>
        <c:overlap val="-27"/>
        <c:axId val="1901628095"/>
        <c:axId val="1901627135"/>
      </c:barChart>
      <c:catAx>
        <c:axId val="190162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01627135"/>
        <c:crosses val="autoZero"/>
        <c:auto val="1"/>
        <c:lblAlgn val="ctr"/>
        <c:lblOffset val="100"/>
        <c:noMultiLvlLbl val="0"/>
      </c:catAx>
      <c:valAx>
        <c:axId val="190162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01628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Pair Assignment - Case Study - S M Hassan Raza &amp; Rayan Shaikh.xlsx]Q4!PivotTable3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Raw Materials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'Q4'!$B$1:$B$2</c:f>
              <c:strCache>
                <c:ptCount val="1"/>
                <c:pt idx="0">
                  <c:v>Frankfurt</c:v>
                </c:pt>
              </c:strCache>
            </c:strRef>
          </c:tx>
          <c:spPr>
            <a:solidFill>
              <a:schemeClr val="accent1"/>
            </a:solidFill>
            <a:ln>
              <a:noFill/>
            </a:ln>
            <a:effectLst/>
          </c:spPr>
          <c:invertIfNegative val="0"/>
          <c:cat>
            <c:strRef>
              <c:f>'Q4'!$A$3:$A$15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'Q4'!$B$3:$B$15</c:f>
              <c:numCache>
                <c:formatCode>General</c:formatCode>
                <c:ptCount val="12"/>
                <c:pt idx="0">
                  <c:v>0.12680961016129036</c:v>
                </c:pt>
                <c:pt idx="1">
                  <c:v>0.12683356771428569</c:v>
                </c:pt>
                <c:pt idx="2">
                  <c:v>0.1256936590645161</c:v>
                </c:pt>
                <c:pt idx="3">
                  <c:v>0.12657450706666665</c:v>
                </c:pt>
                <c:pt idx="4">
                  <c:v>0.12619127974193547</c:v>
                </c:pt>
                <c:pt idx="5">
                  <c:v>0.12733973943333335</c:v>
                </c:pt>
                <c:pt idx="6">
                  <c:v>0.12716560038709679</c:v>
                </c:pt>
                <c:pt idx="7">
                  <c:v>0.1268016855806452</c:v>
                </c:pt>
                <c:pt idx="8">
                  <c:v>0.12703522026666664</c:v>
                </c:pt>
                <c:pt idx="9">
                  <c:v>0.12832932758064516</c:v>
                </c:pt>
                <c:pt idx="10">
                  <c:v>0.12641690693333335</c:v>
                </c:pt>
                <c:pt idx="11">
                  <c:v>0.12641664574193545</c:v>
                </c:pt>
              </c:numCache>
            </c:numRef>
          </c:val>
          <c:extLst>
            <c:ext xmlns:c16="http://schemas.microsoft.com/office/drawing/2014/chart" uri="{C3380CC4-5D6E-409C-BE32-E72D297353CC}">
              <c16:uniqueId val="{00000000-A2C5-49A6-8CBF-2E03CC38A9DD}"/>
            </c:ext>
          </c:extLst>
        </c:ser>
        <c:ser>
          <c:idx val="1"/>
          <c:order val="1"/>
          <c:tx>
            <c:strRef>
              <c:f>'Q4'!$C$1:$C$2</c:f>
              <c:strCache>
                <c:ptCount val="1"/>
                <c:pt idx="0">
                  <c:v>Gary</c:v>
                </c:pt>
              </c:strCache>
            </c:strRef>
          </c:tx>
          <c:spPr>
            <a:solidFill>
              <a:schemeClr val="accent2"/>
            </a:solidFill>
            <a:ln>
              <a:noFill/>
            </a:ln>
            <a:effectLst/>
          </c:spPr>
          <c:invertIfNegative val="0"/>
          <c:cat>
            <c:strRef>
              <c:f>'Q4'!$A$3:$A$15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'Q4'!$C$3:$C$15</c:f>
              <c:numCache>
                <c:formatCode>General</c:formatCode>
                <c:ptCount val="12"/>
                <c:pt idx="0">
                  <c:v>4.6404356354838708E-2</c:v>
                </c:pt>
                <c:pt idx="1">
                  <c:v>4.6224796428571427E-2</c:v>
                </c:pt>
                <c:pt idx="2">
                  <c:v>4.6660337290322568E-2</c:v>
                </c:pt>
                <c:pt idx="3">
                  <c:v>4.668023583333334E-2</c:v>
                </c:pt>
                <c:pt idx="4">
                  <c:v>4.7279231548387105E-2</c:v>
                </c:pt>
                <c:pt idx="5">
                  <c:v>4.8006638766666665E-2</c:v>
                </c:pt>
                <c:pt idx="6">
                  <c:v>4.6280846935483878E-2</c:v>
                </c:pt>
                <c:pt idx="7">
                  <c:v>4.5935068645161295E-2</c:v>
                </c:pt>
                <c:pt idx="8">
                  <c:v>4.724882083333333E-2</c:v>
                </c:pt>
                <c:pt idx="9">
                  <c:v>4.6864339741935497E-2</c:v>
                </c:pt>
                <c:pt idx="10">
                  <c:v>4.5923085233333334E-2</c:v>
                </c:pt>
                <c:pt idx="11">
                  <c:v>4.6424403258064517E-2</c:v>
                </c:pt>
              </c:numCache>
            </c:numRef>
          </c:val>
          <c:extLst>
            <c:ext xmlns:c16="http://schemas.microsoft.com/office/drawing/2014/chart" uri="{C3380CC4-5D6E-409C-BE32-E72D297353CC}">
              <c16:uniqueId val="{00000001-A2C5-49A6-8CBF-2E03CC38A9DD}"/>
            </c:ext>
          </c:extLst>
        </c:ser>
        <c:ser>
          <c:idx val="2"/>
          <c:order val="2"/>
          <c:tx>
            <c:strRef>
              <c:f>'Q4'!$D$1:$D$2</c:f>
              <c:strCache>
                <c:ptCount val="1"/>
                <c:pt idx="0">
                  <c:v>Mexico</c:v>
                </c:pt>
              </c:strCache>
            </c:strRef>
          </c:tx>
          <c:spPr>
            <a:solidFill>
              <a:schemeClr val="accent5">
                <a:lumMod val="60000"/>
                <a:lumOff val="40000"/>
              </a:schemeClr>
            </a:solidFill>
            <a:ln>
              <a:noFill/>
            </a:ln>
            <a:effectLst/>
          </c:spPr>
          <c:invertIfNegative val="0"/>
          <c:cat>
            <c:strRef>
              <c:f>'Q4'!$A$3:$A$15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'Q4'!$D$3:$D$15</c:f>
              <c:numCache>
                <c:formatCode>General</c:formatCode>
                <c:ptCount val="12"/>
                <c:pt idx="0">
                  <c:v>5.5446706129032255E-2</c:v>
                </c:pt>
                <c:pt idx="1">
                  <c:v>5.7337733857142845E-2</c:v>
                </c:pt>
                <c:pt idx="2">
                  <c:v>5.6526660870967742E-2</c:v>
                </c:pt>
                <c:pt idx="3">
                  <c:v>5.6034600533333326E-2</c:v>
                </c:pt>
                <c:pt idx="4">
                  <c:v>5.609707354838709E-2</c:v>
                </c:pt>
                <c:pt idx="5">
                  <c:v>5.5938586666666686E-2</c:v>
                </c:pt>
                <c:pt idx="6">
                  <c:v>5.6853004580645149E-2</c:v>
                </c:pt>
                <c:pt idx="7">
                  <c:v>5.6201548161290318E-2</c:v>
                </c:pt>
                <c:pt idx="8">
                  <c:v>5.5068196733333331E-2</c:v>
                </c:pt>
                <c:pt idx="9">
                  <c:v>5.6573881387096757E-2</c:v>
                </c:pt>
                <c:pt idx="10">
                  <c:v>5.7149566400000004E-2</c:v>
                </c:pt>
                <c:pt idx="11">
                  <c:v>5.7045383419354841E-2</c:v>
                </c:pt>
              </c:numCache>
            </c:numRef>
          </c:val>
          <c:extLst>
            <c:ext xmlns:c16="http://schemas.microsoft.com/office/drawing/2014/chart" uri="{C3380CC4-5D6E-409C-BE32-E72D297353CC}">
              <c16:uniqueId val="{00000002-A2C5-49A6-8CBF-2E03CC38A9DD}"/>
            </c:ext>
          </c:extLst>
        </c:ser>
        <c:ser>
          <c:idx val="3"/>
          <c:order val="3"/>
          <c:tx>
            <c:strRef>
              <c:f>'Q4'!$E$1:$E$2</c:f>
              <c:strCache>
                <c:ptCount val="1"/>
                <c:pt idx="0">
                  <c:v>SunChem</c:v>
                </c:pt>
              </c:strCache>
            </c:strRef>
          </c:tx>
          <c:spPr>
            <a:solidFill>
              <a:schemeClr val="accent4"/>
            </a:solidFill>
            <a:ln>
              <a:noFill/>
            </a:ln>
            <a:effectLst/>
          </c:spPr>
          <c:invertIfNegative val="0"/>
          <c:cat>
            <c:strRef>
              <c:f>'Q4'!$A$3:$A$15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'Q4'!$E$3:$E$15</c:f>
              <c:numCache>
                <c:formatCode>General</c:formatCode>
                <c:ptCount val="12"/>
                <c:pt idx="0">
                  <c:v>1.3694905935483871E-2</c:v>
                </c:pt>
                <c:pt idx="1">
                  <c:v>1.3664024785714286E-2</c:v>
                </c:pt>
                <c:pt idx="2">
                  <c:v>1.3599965903225809E-2</c:v>
                </c:pt>
                <c:pt idx="3">
                  <c:v>1.3907922200000002E-2</c:v>
                </c:pt>
                <c:pt idx="4">
                  <c:v>1.3632095612903225E-2</c:v>
                </c:pt>
                <c:pt idx="5">
                  <c:v>1.3564206699999999E-2</c:v>
                </c:pt>
                <c:pt idx="6">
                  <c:v>1.3632612096774192E-2</c:v>
                </c:pt>
                <c:pt idx="7">
                  <c:v>1.3757074096774192E-2</c:v>
                </c:pt>
                <c:pt idx="8">
                  <c:v>1.3678387533333334E-2</c:v>
                </c:pt>
                <c:pt idx="9">
                  <c:v>1.3742517354838711E-2</c:v>
                </c:pt>
                <c:pt idx="10">
                  <c:v>1.3418580266666667E-2</c:v>
                </c:pt>
                <c:pt idx="11">
                  <c:v>1.3946277548387098E-2</c:v>
                </c:pt>
              </c:numCache>
            </c:numRef>
          </c:val>
          <c:extLst>
            <c:ext xmlns:c16="http://schemas.microsoft.com/office/drawing/2014/chart" uri="{C3380CC4-5D6E-409C-BE32-E72D297353CC}">
              <c16:uniqueId val="{00000003-A2C5-49A6-8CBF-2E03CC38A9DD}"/>
            </c:ext>
          </c:extLst>
        </c:ser>
        <c:dLbls>
          <c:showLegendKey val="0"/>
          <c:showVal val="0"/>
          <c:showCatName val="0"/>
          <c:showSerName val="0"/>
          <c:showPercent val="0"/>
          <c:showBubbleSize val="0"/>
        </c:dLbls>
        <c:gapWidth val="114"/>
        <c:overlap val="-28"/>
        <c:axId val="2012962447"/>
        <c:axId val="2012955247"/>
      </c:barChart>
      <c:catAx>
        <c:axId val="201296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12955247"/>
        <c:crosses val="autoZero"/>
        <c:auto val="1"/>
        <c:lblAlgn val="ctr"/>
        <c:lblOffset val="100"/>
        <c:noMultiLvlLbl val="0"/>
      </c:catAx>
      <c:valAx>
        <c:axId val="201295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1296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KPI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manualLayout>
          <c:layoutTarget val="inner"/>
          <c:xMode val="edge"/>
          <c:yMode val="edge"/>
          <c:x val="0.32591049911031655"/>
          <c:y val="0.33754256957549728"/>
          <c:w val="0.34817921310560818"/>
          <c:h val="0.5956454306848008"/>
        </c:manualLayout>
      </c:layout>
      <c:radarChart>
        <c:radarStyle val="marker"/>
        <c:varyColors val="0"/>
        <c:ser>
          <c:idx val="0"/>
          <c:order val="0"/>
          <c:tx>
            <c:strRef>
              <c:f>'Q5'!$A$10</c:f>
              <c:strCache>
                <c:ptCount val="1"/>
                <c:pt idx="0">
                  <c:v>Frankfurt</c:v>
                </c:pt>
              </c:strCache>
            </c:strRef>
          </c:tx>
          <c:spPr>
            <a:ln w="28575" cap="rnd">
              <a:solidFill>
                <a:schemeClr val="accent1"/>
              </a:solidFill>
              <a:round/>
            </a:ln>
            <a:effectLst/>
          </c:spPr>
          <c:marker>
            <c:symbol val="none"/>
          </c:marker>
          <c:cat>
            <c:strRef>
              <c:f>'Q5'!$B$9:$E$9</c:f>
              <c:strCache>
                <c:ptCount val="4"/>
                <c:pt idx="0">
                  <c:v>Average of Cost Per Thousand Pounds</c:v>
                </c:pt>
                <c:pt idx="1">
                  <c:v>Average of RawMaterial_Used</c:v>
                </c:pt>
                <c:pt idx="2">
                  <c:v>Average of OUTPUT IN THOUSAND</c:v>
                </c:pt>
                <c:pt idx="3">
                  <c:v>Average of Output per Worker</c:v>
                </c:pt>
              </c:strCache>
            </c:strRef>
          </c:cat>
          <c:val>
            <c:numRef>
              <c:f>'Q5'!$B$10:$E$10</c:f>
              <c:numCache>
                <c:formatCode>General</c:formatCode>
                <c:ptCount val="4"/>
                <c:pt idx="0">
                  <c:v>95.702609406526761</c:v>
                </c:pt>
                <c:pt idx="1">
                  <c:v>126.79992647397256</c:v>
                </c:pt>
                <c:pt idx="2">
                  <c:v>103.93436596712328</c:v>
                </c:pt>
                <c:pt idx="3">
                  <c:v>128.17529846453044</c:v>
                </c:pt>
              </c:numCache>
            </c:numRef>
          </c:val>
          <c:extLst>
            <c:ext xmlns:c16="http://schemas.microsoft.com/office/drawing/2014/chart" uri="{C3380CC4-5D6E-409C-BE32-E72D297353CC}">
              <c16:uniqueId val="{00000000-0D3E-42F0-8305-62F18AF04E80}"/>
            </c:ext>
          </c:extLst>
        </c:ser>
        <c:ser>
          <c:idx val="1"/>
          <c:order val="1"/>
          <c:tx>
            <c:strRef>
              <c:f>'Q5'!$A$11</c:f>
              <c:strCache>
                <c:ptCount val="1"/>
                <c:pt idx="0">
                  <c:v>Gary</c:v>
                </c:pt>
              </c:strCache>
            </c:strRef>
          </c:tx>
          <c:spPr>
            <a:ln w="28575" cap="rnd">
              <a:solidFill>
                <a:schemeClr val="accent2"/>
              </a:solidFill>
              <a:round/>
            </a:ln>
            <a:effectLst/>
          </c:spPr>
          <c:marker>
            <c:symbol val="none"/>
          </c:marker>
          <c:cat>
            <c:strRef>
              <c:f>'Q5'!$B$9:$E$9</c:f>
              <c:strCache>
                <c:ptCount val="4"/>
                <c:pt idx="0">
                  <c:v>Average of Cost Per Thousand Pounds</c:v>
                </c:pt>
                <c:pt idx="1">
                  <c:v>Average of RawMaterial_Used</c:v>
                </c:pt>
                <c:pt idx="2">
                  <c:v>Average of OUTPUT IN THOUSAND</c:v>
                </c:pt>
                <c:pt idx="3">
                  <c:v>Average of Output per Worker</c:v>
                </c:pt>
              </c:strCache>
            </c:strRef>
          </c:cat>
          <c:val>
            <c:numRef>
              <c:f>'Q5'!$B$11:$E$11</c:f>
              <c:numCache>
                <c:formatCode>General</c:formatCode>
                <c:ptCount val="4"/>
                <c:pt idx="0">
                  <c:v>118.40548434865623</c:v>
                </c:pt>
                <c:pt idx="1">
                  <c:v>46.661270731506818</c:v>
                </c:pt>
                <c:pt idx="2">
                  <c:v>38.246943246575363</c:v>
                </c:pt>
                <c:pt idx="3">
                  <c:v>74.291621533436214</c:v>
                </c:pt>
              </c:numCache>
            </c:numRef>
          </c:val>
          <c:extLst>
            <c:ext xmlns:c16="http://schemas.microsoft.com/office/drawing/2014/chart" uri="{C3380CC4-5D6E-409C-BE32-E72D297353CC}">
              <c16:uniqueId val="{00000001-0D3E-42F0-8305-62F18AF04E80}"/>
            </c:ext>
          </c:extLst>
        </c:ser>
        <c:ser>
          <c:idx val="2"/>
          <c:order val="2"/>
          <c:tx>
            <c:strRef>
              <c:f>'Q5'!$A$12</c:f>
              <c:strCache>
                <c:ptCount val="1"/>
                <c:pt idx="0">
                  <c:v>Mexico</c:v>
                </c:pt>
              </c:strCache>
            </c:strRef>
          </c:tx>
          <c:spPr>
            <a:ln w="28575" cap="rnd">
              <a:solidFill>
                <a:schemeClr val="accent5">
                  <a:lumMod val="60000"/>
                  <a:lumOff val="40000"/>
                </a:schemeClr>
              </a:solidFill>
              <a:round/>
            </a:ln>
            <a:effectLst/>
          </c:spPr>
          <c:marker>
            <c:symbol val="none"/>
          </c:marker>
          <c:cat>
            <c:strRef>
              <c:f>'Q5'!$B$9:$E$9</c:f>
              <c:strCache>
                <c:ptCount val="4"/>
                <c:pt idx="0">
                  <c:v>Average of Cost Per Thousand Pounds</c:v>
                </c:pt>
                <c:pt idx="1">
                  <c:v>Average of RawMaterial_Used</c:v>
                </c:pt>
                <c:pt idx="2">
                  <c:v>Average of OUTPUT IN THOUSAND</c:v>
                </c:pt>
                <c:pt idx="3">
                  <c:v>Average of Output per Worker</c:v>
                </c:pt>
              </c:strCache>
            </c:strRef>
          </c:cat>
          <c:val>
            <c:numRef>
              <c:f>'Q5'!$B$12:$E$12</c:f>
              <c:numCache>
                <c:formatCode>General</c:formatCode>
                <c:ptCount val="4"/>
                <c:pt idx="0">
                  <c:v>97.848281585100125</c:v>
                </c:pt>
                <c:pt idx="1">
                  <c:v>56.351389202739746</c:v>
                </c:pt>
                <c:pt idx="2">
                  <c:v>46.959490989041093</c:v>
                </c:pt>
                <c:pt idx="3">
                  <c:v>121.08059448892259</c:v>
                </c:pt>
              </c:numCache>
            </c:numRef>
          </c:val>
          <c:extLst>
            <c:ext xmlns:c16="http://schemas.microsoft.com/office/drawing/2014/chart" uri="{C3380CC4-5D6E-409C-BE32-E72D297353CC}">
              <c16:uniqueId val="{00000002-0D3E-42F0-8305-62F18AF04E80}"/>
            </c:ext>
          </c:extLst>
        </c:ser>
        <c:ser>
          <c:idx val="3"/>
          <c:order val="3"/>
          <c:tx>
            <c:strRef>
              <c:f>'Q5'!$A$13</c:f>
              <c:strCache>
                <c:ptCount val="1"/>
                <c:pt idx="0">
                  <c:v>SunChem</c:v>
                </c:pt>
              </c:strCache>
            </c:strRef>
          </c:tx>
          <c:spPr>
            <a:ln w="28575" cap="rnd">
              <a:solidFill>
                <a:schemeClr val="accent4"/>
              </a:solidFill>
              <a:round/>
            </a:ln>
            <a:effectLst/>
          </c:spPr>
          <c:marker>
            <c:symbol val="none"/>
          </c:marker>
          <c:cat>
            <c:strRef>
              <c:f>'Q5'!$B$9:$E$9</c:f>
              <c:strCache>
                <c:ptCount val="4"/>
                <c:pt idx="0">
                  <c:v>Average of Cost Per Thousand Pounds</c:v>
                </c:pt>
                <c:pt idx="1">
                  <c:v>Average of RawMaterial_Used</c:v>
                </c:pt>
                <c:pt idx="2">
                  <c:v>Average of OUTPUT IN THOUSAND</c:v>
                </c:pt>
                <c:pt idx="3">
                  <c:v>Average of Output per Worker</c:v>
                </c:pt>
              </c:strCache>
            </c:strRef>
          </c:cat>
          <c:val>
            <c:numRef>
              <c:f>'Q5'!$B$13:$E$13</c:f>
              <c:numCache>
                <c:formatCode>General</c:formatCode>
                <c:ptCount val="4"/>
                <c:pt idx="0">
                  <c:v>179.7592498559419</c:v>
                </c:pt>
                <c:pt idx="1">
                  <c:v>13.687217808219176</c:v>
                </c:pt>
                <c:pt idx="2">
                  <c:v>10.949774235616431</c:v>
                </c:pt>
                <c:pt idx="3">
                  <c:v>39.037563279965291</c:v>
                </c:pt>
              </c:numCache>
            </c:numRef>
          </c:val>
          <c:extLst>
            <c:ext xmlns:c16="http://schemas.microsoft.com/office/drawing/2014/chart" uri="{C3380CC4-5D6E-409C-BE32-E72D297353CC}">
              <c16:uniqueId val="{00000003-0D3E-42F0-8305-62F18AF04E80}"/>
            </c:ext>
          </c:extLst>
        </c:ser>
        <c:dLbls>
          <c:showLegendKey val="0"/>
          <c:showVal val="0"/>
          <c:showCatName val="0"/>
          <c:showSerName val="0"/>
          <c:showPercent val="0"/>
          <c:showBubbleSize val="0"/>
        </c:dLbls>
        <c:axId val="2012956207"/>
        <c:axId val="2012961007"/>
      </c:radarChart>
      <c:catAx>
        <c:axId val="2012956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12961007"/>
        <c:crosses val="autoZero"/>
        <c:auto val="1"/>
        <c:lblAlgn val="ctr"/>
        <c:lblOffset val="100"/>
        <c:noMultiLvlLbl val="0"/>
      </c:catAx>
      <c:valAx>
        <c:axId val="201296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12956207"/>
        <c:crosses val="autoZero"/>
        <c:crossBetween val="between"/>
      </c:valAx>
      <c:spPr>
        <a:noFill/>
        <a:ln>
          <a:noFill/>
        </a:ln>
        <a:effectLst/>
      </c:spPr>
    </c:plotArea>
    <c:legend>
      <c:legendPos val="t"/>
      <c:layout>
        <c:manualLayout>
          <c:xMode val="edge"/>
          <c:yMode val="edge"/>
          <c:x val="0.17060599912933588"/>
          <c:y val="0.11978879706152433"/>
          <c:w val="0.582543336743924"/>
          <c:h val="6.868179939046081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7620</xdr:colOff>
      <xdr:row>0</xdr:row>
      <xdr:rowOff>163830</xdr:rowOff>
    </xdr:from>
    <xdr:to>
      <xdr:col>12</xdr:col>
      <xdr:colOff>320040</xdr:colOff>
      <xdr:row>15</xdr:row>
      <xdr:rowOff>163830</xdr:rowOff>
    </xdr:to>
    <xdr:graphicFrame macro="">
      <xdr:nvGraphicFramePr>
        <xdr:cNvPr id="2" name="Chart 1">
          <a:extLst>
            <a:ext uri="{FF2B5EF4-FFF2-40B4-BE49-F238E27FC236}">
              <a16:creationId xmlns:a16="http://schemas.microsoft.com/office/drawing/2014/main" id="{E6BF36AB-5696-92C9-64F8-B5C6913B4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179070</xdr:rowOff>
    </xdr:from>
    <xdr:to>
      <xdr:col>14</xdr:col>
      <xdr:colOff>304800</xdr:colOff>
      <xdr:row>15</xdr:row>
      <xdr:rowOff>179070</xdr:rowOff>
    </xdr:to>
    <xdr:graphicFrame macro="">
      <xdr:nvGraphicFramePr>
        <xdr:cNvPr id="2" name="Chart 1">
          <a:extLst>
            <a:ext uri="{FF2B5EF4-FFF2-40B4-BE49-F238E27FC236}">
              <a16:creationId xmlns:a16="http://schemas.microsoft.com/office/drawing/2014/main" id="{B659ACB2-F342-C50F-8478-FABD8E4FC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0</xdr:row>
      <xdr:rowOff>171450</xdr:rowOff>
    </xdr:from>
    <xdr:to>
      <xdr:col>12</xdr:col>
      <xdr:colOff>457200</xdr:colOff>
      <xdr:row>15</xdr:row>
      <xdr:rowOff>171450</xdr:rowOff>
    </xdr:to>
    <xdr:graphicFrame macro="">
      <xdr:nvGraphicFramePr>
        <xdr:cNvPr id="2" name="Chart 1">
          <a:extLst>
            <a:ext uri="{FF2B5EF4-FFF2-40B4-BE49-F238E27FC236}">
              <a16:creationId xmlns:a16="http://schemas.microsoft.com/office/drawing/2014/main" id="{47B5B405-E533-7F3E-C8D1-975357075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15240</xdr:colOff>
      <xdr:row>0</xdr:row>
      <xdr:rowOff>179070</xdr:rowOff>
    </xdr:from>
    <xdr:to>
      <xdr:col>14</xdr:col>
      <xdr:colOff>320040</xdr:colOff>
      <xdr:row>15</xdr:row>
      <xdr:rowOff>179070</xdr:rowOff>
    </xdr:to>
    <xdr:graphicFrame macro="">
      <xdr:nvGraphicFramePr>
        <xdr:cNvPr id="2" name="Chart 1">
          <a:extLst>
            <a:ext uri="{FF2B5EF4-FFF2-40B4-BE49-F238E27FC236}">
              <a16:creationId xmlns:a16="http://schemas.microsoft.com/office/drawing/2014/main" id="{946574F7-B224-A7DD-4CDB-AD012C1EA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845820</xdr:colOff>
      <xdr:row>13</xdr:row>
      <xdr:rowOff>163830</xdr:rowOff>
    </xdr:from>
    <xdr:to>
      <xdr:col>3</xdr:col>
      <xdr:colOff>1447800</xdr:colOff>
      <xdr:row>30</xdr:row>
      <xdr:rowOff>175260</xdr:rowOff>
    </xdr:to>
    <xdr:graphicFrame macro="">
      <xdr:nvGraphicFramePr>
        <xdr:cNvPr id="4" name="Chart 3">
          <a:extLst>
            <a:ext uri="{FF2B5EF4-FFF2-40B4-BE49-F238E27FC236}">
              <a16:creationId xmlns:a16="http://schemas.microsoft.com/office/drawing/2014/main" id="{6E1677F3-2607-7B39-C940-4A3AD86A8C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Amir Raza Rizvi" refreshedDate="45402.822851504628" createdVersion="8" refreshedVersion="8" minRefreshableVersion="3" recordCount="1461" xr:uid="{6BC0970B-74D7-4820-94BE-2F207BC7327D}">
  <cacheSource type="worksheet">
    <worksheetSource ref="A1:Z1048576" sheet="Data"/>
  </cacheSource>
  <cacheFields count="22">
    <cacheField name="Date" numFmtId="0">
      <sharedItems containsNonDate="0" containsDate="1" containsString="0" containsBlank="1" minDate="2010-01-01T00:00:00" maxDate="2011-01-01T00:00:00" count="366">
        <d v="2010-01-01T00:00:00"/>
        <d v="2010-01-02T00:00:00"/>
        <d v="2010-01-03T00:00:00"/>
        <d v="2010-01-04T00:00:00"/>
        <d v="2010-01-05T00:00:00"/>
        <d v="2010-01-06T00:00:00"/>
        <d v="2010-01-07T00:00:00"/>
        <d v="2010-01-08T00:00:00"/>
        <d v="2010-01-09T00:00:00"/>
        <d v="2010-01-10T00:00:00"/>
        <d v="2010-01-11T00:00:00"/>
        <d v="2010-01-12T00:00:00"/>
        <d v="2010-01-13T00:00:00"/>
        <d v="2010-01-14T00:00:00"/>
        <d v="2010-01-15T00:00:00"/>
        <d v="2010-01-16T00:00:00"/>
        <d v="2010-01-17T00:00:00"/>
        <d v="2010-01-18T00:00:00"/>
        <d v="2010-01-19T00:00:00"/>
        <d v="2010-01-20T00:00:00"/>
        <d v="2010-01-21T00:00:00"/>
        <d v="2010-01-22T00:00:00"/>
        <d v="2010-01-23T00:00:00"/>
        <d v="2010-01-24T00:00:00"/>
        <d v="2010-01-25T00:00:00"/>
        <d v="2010-01-26T00:00:00"/>
        <d v="2010-01-27T00:00:00"/>
        <d v="2010-01-28T00:00:00"/>
        <d v="2010-01-29T00:00:00"/>
        <d v="2010-01-30T00:00:00"/>
        <d v="2010-01-31T00:00:00"/>
        <d v="2010-02-01T00:00:00"/>
        <d v="2010-02-02T00:00:00"/>
        <d v="2010-02-03T00:00:00"/>
        <d v="2010-02-04T00:00:00"/>
        <d v="2010-02-05T00:00:00"/>
        <d v="2010-02-06T00:00:00"/>
        <d v="2010-02-07T00:00:00"/>
        <d v="2010-02-08T00:00:00"/>
        <d v="2010-02-09T00:00:00"/>
        <d v="2010-02-10T00:00:00"/>
        <d v="2010-02-11T00:00:00"/>
        <d v="2010-02-12T00:00:00"/>
        <d v="2010-02-13T00:00:00"/>
        <d v="2010-02-14T00:00:00"/>
        <d v="2010-02-15T00:00:00"/>
        <d v="2010-02-16T00:00:00"/>
        <d v="2010-02-17T00:00:00"/>
        <d v="2010-02-18T00:00:00"/>
        <d v="2010-02-19T00:00:00"/>
        <d v="2010-02-20T00:00:00"/>
        <d v="2010-02-21T00:00:00"/>
        <d v="2010-02-22T00:00:00"/>
        <d v="2010-02-23T00:00:00"/>
        <d v="2010-02-24T00:00:00"/>
        <d v="2010-02-25T00:00:00"/>
        <d v="2010-02-26T00:00:00"/>
        <d v="2010-02-27T00:00:00"/>
        <d v="2010-02-28T00:00:00"/>
        <d v="2010-03-01T00:00:00"/>
        <d v="2010-03-02T00:00:00"/>
        <d v="2010-03-03T00:00:00"/>
        <d v="2010-03-04T00:00:00"/>
        <d v="2010-03-05T00:00:00"/>
        <d v="2010-03-06T00:00:00"/>
        <d v="2010-03-07T00:00:00"/>
        <d v="2010-03-08T00:00:00"/>
        <d v="2010-03-09T00:00:00"/>
        <d v="2010-03-10T00:00:00"/>
        <d v="2010-03-11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0T00:00:00"/>
        <d v="2010-04-21T00:00:00"/>
        <d v="2010-04-22T00:00:00"/>
        <d v="2010-04-23T00:00:00"/>
        <d v="2010-04-24T00:00:00"/>
        <d v="2010-04-25T00:00:00"/>
        <d v="2010-04-26T00:00:00"/>
        <d v="2010-04-27T00:00:00"/>
        <d v="2010-04-28T00:00:00"/>
        <d v="2010-04-29T00:00:00"/>
        <d v="2010-04-30T00:00:00"/>
        <d v="2010-05-01T00:00:00"/>
        <d v="2010-05-02T00:00:00"/>
        <d v="2010-05-03T00:00:00"/>
        <d v="2010-05-04T00:00:00"/>
        <d v="2010-05-05T00:00:00"/>
        <d v="2010-05-06T00:00:00"/>
        <d v="2010-05-07T00:00:00"/>
        <d v="2010-05-08T00:00:00"/>
        <d v="2010-05-09T00:00:00"/>
        <d v="2010-05-10T00:00:00"/>
        <d v="2010-05-11T00:00:00"/>
        <d v="2010-05-12T00:00:00"/>
        <d v="2010-05-13T00:00:00"/>
        <d v="2010-05-14T00:00:00"/>
        <d v="2010-05-15T00:00:00"/>
        <d v="2010-05-16T00:00:00"/>
        <d v="2010-05-17T00:00:00"/>
        <d v="2010-05-18T00:00:00"/>
        <d v="2010-05-19T00:00:00"/>
        <d v="2010-05-20T00:00:00"/>
        <d v="2010-05-21T00:00:00"/>
        <d v="2010-05-22T00:00:00"/>
        <d v="2010-05-23T00:00:00"/>
        <d v="2010-05-24T00:00:00"/>
        <d v="2010-05-25T00:00:00"/>
        <d v="2010-05-26T00:00:00"/>
        <d v="2010-05-27T00:00:00"/>
        <d v="2010-05-28T00:00:00"/>
        <d v="2010-05-29T00:00:00"/>
        <d v="2010-05-30T00:00:00"/>
        <d v="2010-05-31T00:00:00"/>
        <d v="2010-06-01T00:00:00"/>
        <d v="2010-06-02T00:00:00"/>
        <d v="2010-06-03T00:00:00"/>
        <d v="2010-06-04T00:00:00"/>
        <d v="2010-06-05T00:00:00"/>
        <d v="2010-06-06T00:00:00"/>
        <d v="2010-06-07T00:00:00"/>
        <d v="2010-06-08T00:00:00"/>
        <d v="2010-06-09T00:00:00"/>
        <d v="2010-06-10T00:00:00"/>
        <d v="2010-06-11T00:00:00"/>
        <d v="2010-06-12T00:00:00"/>
        <d v="2010-06-13T00:00:00"/>
        <d v="2010-06-14T00:00:00"/>
        <d v="2010-06-15T00:00:00"/>
        <d v="2010-06-16T00:00:00"/>
        <d v="2010-06-17T00:00:00"/>
        <d v="2010-06-18T00:00:00"/>
        <d v="2010-06-19T00:00:00"/>
        <d v="2010-06-20T00:00:00"/>
        <d v="2010-06-21T00:00:00"/>
        <d v="2010-06-22T00:00:00"/>
        <d v="2010-06-23T00:00:00"/>
        <d v="2010-06-24T00:00:00"/>
        <d v="2010-06-25T00:00:00"/>
        <d v="2010-06-26T00:00:00"/>
        <d v="2010-06-27T00:00:00"/>
        <d v="2010-06-28T00:00:00"/>
        <d v="2010-06-29T00:00:00"/>
        <d v="2010-06-30T00:00:00"/>
        <d v="2010-07-01T00:00:00"/>
        <d v="2010-07-02T00:00:00"/>
        <d v="2010-07-03T00:00:00"/>
        <d v="2010-07-04T00:00:00"/>
        <d v="2010-07-05T00:00:00"/>
        <d v="2010-07-06T00:00:00"/>
        <d v="2010-07-07T00:00:00"/>
        <d v="2010-07-08T00:00:00"/>
        <d v="2010-07-09T00:00:00"/>
        <d v="2010-07-10T00:00:00"/>
        <d v="2010-07-11T00:00:00"/>
        <d v="2010-07-12T00:00:00"/>
        <d v="2010-07-13T00:00:00"/>
        <d v="2010-07-14T00:00:00"/>
        <d v="2010-07-15T00:00:00"/>
        <d v="2010-07-16T00:00:00"/>
        <d v="2010-07-17T00:00:00"/>
        <d v="2010-07-18T00:00:00"/>
        <d v="2010-07-19T00:00:00"/>
        <d v="2010-07-20T00:00:00"/>
        <d v="2010-07-21T00:00:00"/>
        <d v="2010-07-22T00:00:00"/>
        <d v="2010-07-23T00:00:00"/>
        <d v="2010-07-24T00:00:00"/>
        <d v="2010-07-25T00:00:00"/>
        <d v="2010-07-26T00:00:00"/>
        <d v="2010-07-27T00:00:00"/>
        <d v="2010-07-28T00:00:00"/>
        <d v="2010-07-29T00:00:00"/>
        <d v="2010-07-30T00:00:00"/>
        <d v="2010-07-31T00:00:00"/>
        <d v="2010-08-01T00:00:00"/>
        <d v="2010-08-02T00:00:00"/>
        <d v="2010-08-03T00:00:00"/>
        <d v="2010-08-04T00:00:00"/>
        <d v="2010-08-05T00:00:00"/>
        <d v="2010-08-06T00:00:00"/>
        <d v="2010-08-07T00:00:00"/>
        <d v="2010-08-08T00:00:00"/>
        <d v="2010-08-09T00:00:00"/>
        <d v="2010-08-10T00:00:00"/>
        <d v="2010-08-11T00:00:00"/>
        <d v="2010-08-12T00:00:00"/>
        <d v="2010-08-13T00:00:00"/>
        <d v="2010-08-14T00:00:00"/>
        <d v="2010-08-15T00:00:00"/>
        <d v="2010-08-16T00:00:00"/>
        <d v="2010-08-17T00:00:00"/>
        <d v="2010-08-18T00:00:00"/>
        <d v="2010-08-19T00:00:00"/>
        <d v="2010-08-20T00:00:00"/>
        <d v="2010-08-21T00:00:00"/>
        <d v="2010-08-22T00:00:00"/>
        <d v="2010-08-23T00:00:00"/>
        <d v="2010-08-24T00:00:00"/>
        <d v="2010-08-25T00:00:00"/>
        <d v="2010-08-26T00:00:00"/>
        <d v="2010-08-27T00:00:00"/>
        <d v="2010-08-28T00:00:00"/>
        <d v="2010-08-29T00:00:00"/>
        <d v="2010-08-30T00:00:00"/>
        <d v="2010-08-31T00:00:00"/>
        <d v="2010-09-01T00:00:00"/>
        <d v="2010-09-02T00:00:00"/>
        <d v="2010-09-03T00:00:00"/>
        <d v="2010-09-04T00:00:00"/>
        <d v="2010-09-05T00:00:00"/>
        <d v="2010-09-06T00:00:00"/>
        <d v="2010-09-07T00:00:00"/>
        <d v="2010-09-08T00:00:00"/>
        <d v="2010-09-09T00:00:00"/>
        <d v="2010-09-10T00:00:00"/>
        <d v="2010-09-11T00:00:00"/>
        <d v="2010-09-12T00:00:00"/>
        <d v="2010-09-13T00:00:00"/>
        <d v="2010-09-14T00:00:00"/>
        <d v="2010-09-15T00:00:00"/>
        <d v="2010-09-16T00:00:00"/>
        <d v="2010-09-17T00:00:00"/>
        <d v="2010-09-18T00:00:00"/>
        <d v="2010-09-19T00:00:00"/>
        <d v="2010-09-20T00:00:00"/>
        <d v="2010-09-21T00:00:00"/>
        <d v="2010-09-22T00:00:00"/>
        <d v="2010-09-23T00:00:00"/>
        <d v="2010-09-24T00:00:00"/>
        <d v="2010-09-25T00:00:00"/>
        <d v="2010-09-26T00:00:00"/>
        <d v="2010-09-27T00:00:00"/>
        <d v="2010-09-28T00:00:00"/>
        <d v="2010-09-29T00:00:00"/>
        <d v="2010-09-30T00:00:00"/>
        <d v="2010-10-01T00:00:00"/>
        <d v="2010-10-02T00:00:00"/>
        <d v="2010-10-03T00:00:00"/>
        <d v="2010-10-04T00:00:00"/>
        <d v="2010-10-05T00:00:00"/>
        <d v="2010-10-06T00:00:00"/>
        <d v="2010-10-07T00:00:00"/>
        <d v="2010-10-08T00:00:00"/>
        <d v="2010-10-09T00:00:00"/>
        <d v="2010-10-10T00:00:00"/>
        <d v="2010-10-11T00:00:00"/>
        <d v="2010-10-12T00:00:00"/>
        <d v="2010-10-13T00:00:00"/>
        <d v="2010-10-14T00:00:00"/>
        <d v="2010-10-15T00:00:00"/>
        <d v="2010-10-16T00:00:00"/>
        <d v="2010-10-17T00:00:00"/>
        <d v="2010-10-18T00:00:00"/>
        <d v="2010-10-19T00:00:00"/>
        <d v="2010-10-20T00:00:00"/>
        <d v="2010-10-21T00:00:00"/>
        <d v="2010-10-22T00:00:00"/>
        <d v="2010-10-23T00:00:00"/>
        <d v="2010-10-24T00:00:00"/>
        <d v="2010-10-25T00:00:00"/>
        <d v="2010-10-26T00:00:00"/>
        <d v="2010-10-27T00:00:00"/>
        <d v="2010-10-28T00:00:00"/>
        <d v="2010-10-29T00:00:00"/>
        <d v="2010-10-30T00:00:00"/>
        <d v="2010-10-31T00:00:00"/>
        <d v="2010-11-01T00:00:00"/>
        <d v="2010-11-02T00:00:00"/>
        <d v="2010-11-03T00:00:00"/>
        <d v="2010-11-04T00:00:00"/>
        <d v="2010-11-05T00:00:00"/>
        <d v="2010-11-06T00:00:00"/>
        <d v="2010-11-07T00:00:00"/>
        <d v="2010-11-08T00:00:00"/>
        <d v="2010-11-09T00:00:00"/>
        <d v="2010-11-10T00:00:00"/>
        <d v="2010-11-11T00:00:00"/>
        <d v="2010-11-12T00:00:00"/>
        <d v="2010-11-13T00:00:00"/>
        <d v="2010-11-14T00:00:00"/>
        <d v="2010-11-15T00:00:00"/>
        <d v="2010-11-16T00:00:00"/>
        <d v="2010-11-17T00:00:00"/>
        <d v="2010-11-18T00:00:00"/>
        <d v="2010-11-19T00:00:00"/>
        <d v="2010-11-20T00:00:00"/>
        <d v="2010-11-21T00:00:00"/>
        <d v="2010-11-22T00:00:00"/>
        <d v="2010-11-23T00:00:00"/>
        <d v="2010-11-24T00:00:00"/>
        <d v="2010-11-25T00:00:00"/>
        <d v="2010-11-26T00:00:00"/>
        <d v="2010-11-27T00:00:00"/>
        <d v="2010-11-28T00:00:00"/>
        <d v="2010-11-29T00:00:00"/>
        <d v="2010-11-30T00:00:00"/>
        <d v="2010-12-01T00:00:00"/>
        <d v="2010-12-02T00:00:00"/>
        <d v="2010-12-03T00:00:00"/>
        <d v="2010-12-04T00:00:00"/>
        <d v="2010-12-05T00:00:00"/>
        <d v="2010-12-06T00:00:00"/>
        <d v="2010-12-07T00:00:00"/>
        <d v="2010-12-08T00:00:00"/>
        <d v="2010-12-09T00:00:00"/>
        <d v="2010-12-10T00:00:00"/>
        <d v="2010-12-11T00:00:00"/>
        <d v="2010-12-12T00:00:00"/>
        <d v="2010-12-13T00:00:00"/>
        <d v="2010-12-14T00:00:00"/>
        <d v="2010-12-15T00:00:00"/>
        <d v="2010-12-16T00:00:00"/>
        <d v="2010-12-17T00:00:00"/>
        <d v="2010-12-18T00:00:00"/>
        <d v="2010-12-19T00:00:00"/>
        <d v="2010-12-20T00:00:00"/>
        <d v="2010-12-21T00:00:00"/>
        <d v="2010-12-22T00:00:00"/>
        <d v="2010-12-23T00:00:00"/>
        <d v="2010-12-24T00:00:00"/>
        <d v="2010-12-25T00:00:00"/>
        <d v="2010-12-26T00:00:00"/>
        <d v="2010-12-27T00:00:00"/>
        <d v="2010-12-28T00:00:00"/>
        <d v="2010-12-29T00:00:00"/>
        <d v="2010-12-30T00:00:00"/>
        <d v="2010-12-31T00:00:00"/>
        <m/>
      </sharedItems>
      <fieldGroup par="21"/>
    </cacheField>
    <cacheField name="YEAR" numFmtId="0">
      <sharedItems containsString="0" containsBlank="1" containsNumber="1" containsInteger="1" minValue="2010" maxValue="2010"/>
    </cacheField>
    <cacheField name="DAY NUMBER" numFmtId="0">
      <sharedItems containsString="0" containsBlank="1" containsNumber="1" containsInteger="1" minValue="1" maxValue="31"/>
    </cacheField>
    <cacheField name="MONTH" numFmtId="0">
      <sharedItems containsString="0" containsBlank="1" containsNumber="1" containsInteger="1" minValue="1" maxValue="12"/>
    </cacheField>
    <cacheField name="QUARTER NUMBER" numFmtId="0">
      <sharedItems containsString="0" containsBlank="1" containsNumber="1" containsInteger="1" minValue="1" maxValue="4"/>
    </cacheField>
    <cacheField name="WEEKDAY" numFmtId="0">
      <sharedItems containsString="0" containsBlank="1" containsNumber="1" containsInteger="1" minValue="1" maxValue="7"/>
    </cacheField>
    <cacheField name="Plant" numFmtId="0">
      <sharedItems containsBlank="1" count="5">
        <s v="Mexico"/>
        <s v="Frankfurt"/>
        <s v="Gary"/>
        <s v="SunChem"/>
        <m/>
      </sharedItems>
    </cacheField>
    <cacheField name="Num_Workers_Direct" numFmtId="0">
      <sharedItems containsString="0" containsBlank="1" containsNumber="1" containsInteger="1" minValue="12" maxValue="46"/>
    </cacheField>
    <cacheField name="Num_Workers_Indirect" numFmtId="0">
      <sharedItems containsString="0" containsBlank="1" containsNumber="1" containsInteger="1" minValue="13" maxValue="40"/>
    </cacheField>
    <cacheField name="Labor_Costs_Direct" numFmtId="0">
      <sharedItems containsString="0" containsBlank="1" containsNumber="1" containsInteger="1" minValue="4800" maxValue="134400"/>
    </cacheField>
    <cacheField name="Labor_Costs_Indirect" numFmtId="0">
      <sharedItems containsString="0" containsBlank="1" containsNumber="1" containsInteger="1" minValue="5000" maxValue="130560"/>
    </cacheField>
    <cacheField name="Output" numFmtId="0">
      <sharedItems containsString="0" containsBlank="1" containsNumber="1" minValue="9.7527870000000006E-3" maxValue="0.11027757000000001"/>
    </cacheField>
    <cacheField name="RawMaterial_Used" numFmtId="0">
      <sharedItems containsString="0" containsBlank="1" containsNumber="1" minValue="1.2190984E-2" maxValue="0.13453863499999999"/>
    </cacheField>
    <cacheField name=" cost of raw material" numFmtId="0">
      <sharedItems containsString="0" containsBlank="1" containsNumber="1" minValue="11191.323312" maxValue="71305.476550000007"/>
    </cacheField>
    <cacheField name="operating cost" numFmtId="0">
      <sharedItems containsString="0" containsBlank="1" containsNumber="1" minValue="3901.1148000000007" maxValue="9924.9813000000013"/>
    </cacheField>
    <cacheField name="Total Labor Cost" numFmtId="0">
      <sharedItems containsString="0" containsBlank="1" containsNumber="1" containsInteger="1" minValue="9800" maxValue="264960"/>
    </cacheField>
    <cacheField name="Total Labor Cost (In USD)" numFmtId="0">
      <sharedItems containsString="0" containsBlank="1" containsNumber="1" minValue="1138.7900355871886" maxValue="24307.284768211921"/>
    </cacheField>
    <cacheField name="Total Cost" numFmtId="0">
      <sharedItems containsString="0" containsBlank="1" containsNumber="1" minValue="17540.832150415561" maxValue="105537.74261821192"/>
    </cacheField>
    <cacheField name="Cost Per Pound" numFmtId="0">
      <sharedItems containsString="0" containsBlank="1" containsNumber="1" minValue="955.57804405560262" maxValue="1800.6487564523131" count="1448">
        <n v="978.61367623188653"/>
        <n v="978.66560859243953"/>
        <n v="978.50291302825099"/>
        <n v="978.23542560432702"/>
        <n v="978.37912452756973"/>
        <n v="978.37262362325635"/>
        <n v="978.81630617501355"/>
        <n v="978.881857885214"/>
        <n v="978.5758219525793"/>
        <n v="978.45517802803283"/>
        <n v="978.66279110446578"/>
        <n v="978.52993645392883"/>
        <n v="978.52478192736817"/>
        <n v="978.50314009517979"/>
        <n v="978.67826418221591"/>
        <n v="978.52005248425428"/>
        <n v="978.26794094960178"/>
        <n v="978.39727064909403"/>
        <n v="978.66096492804104"/>
        <n v="978.30343287050869"/>
        <n v="978.20587981578251"/>
        <n v="978.73757041279453"/>
        <n v="978.38092963605538"/>
        <n v="978.37762221928256"/>
        <n v="978.32250173024136"/>
        <n v="978.41205053803174"/>
        <n v="978.60756066739782"/>
        <n v="978.43022811745232"/>
        <n v="978.44144910148839"/>
        <n v="978.52966083541992"/>
        <n v="978.35905843966418"/>
        <n v="978.31701172356577"/>
        <n v="978.6192227457185"/>
        <n v="978.33791471831069"/>
        <n v="978.30144079030936"/>
        <n v="978.67542936009545"/>
        <n v="978.42595305585598"/>
        <n v="978.66264957837438"/>
        <n v="978.8848991020235"/>
        <n v="978.48904589498136"/>
        <n v="978.26982066946982"/>
        <n v="978.31700516570515"/>
        <n v="978.39793108304116"/>
        <n v="978.65929631065421"/>
        <n v="978.30430548603601"/>
        <n v="978.45130800658978"/>
        <n v="978.13960382174503"/>
        <n v="978.72866419565548"/>
        <n v="978.30495509725404"/>
        <n v="978.35549306020459"/>
        <n v="978.29073675358404"/>
        <n v="978.58002315109934"/>
        <n v="978.25958476471737"/>
        <n v="978.73372915164975"/>
        <n v="978.87706654509475"/>
        <n v="978.23638367750061"/>
        <n v="978.44670764082105"/>
        <n v="978.56681213136574"/>
        <n v="978.3357892023862"/>
        <n v="978.12827422953819"/>
        <n v="978.49351642470162"/>
        <n v="978.43738604617783"/>
        <n v="978.37222065164349"/>
        <n v="978.51671015989382"/>
        <n v="978.5400785238885"/>
        <n v="978.18424169481023"/>
        <n v="978.46828330269227"/>
        <n v="978.3994484146142"/>
        <n v="978.6556770520001"/>
        <n v="978.35474107516927"/>
        <n v="978.16544200643614"/>
        <n v="978.81474397103216"/>
        <n v="978.75589137123916"/>
        <n v="978.5375064119047"/>
        <n v="978.49479135444801"/>
        <n v="978.17062198603969"/>
        <n v="978.39013786416297"/>
        <n v="978.66495824169908"/>
        <n v="978.43021943793576"/>
        <n v="978.5507481472481"/>
        <n v="978.59420389630293"/>
        <n v="978.48448167455535"/>
        <n v="978.53113214857751"/>
        <n v="978.47419650520544"/>
        <n v="978.19536921002066"/>
        <n v="978.15322378133635"/>
        <n v="978.32903500327529"/>
        <n v="978.51351268407655"/>
        <n v="978.29022035727746"/>
        <n v="978.80672175367579"/>
        <n v="978.07438240747786"/>
        <n v="978.81200550482015"/>
        <n v="978.30603686410336"/>
        <n v="978.30679716111956"/>
        <n v="978.47409176828444"/>
        <n v="978.60928471243005"/>
        <n v="978.49036884123916"/>
        <n v="978.81600346964092"/>
        <n v="978.51502919165739"/>
        <n v="978.35789496799214"/>
        <n v="978.29322417303251"/>
        <n v="978.30692134710375"/>
        <n v="978.88124829303683"/>
        <n v="978.81272166069721"/>
        <n v="978.75010805127408"/>
        <n v="978.52893391572388"/>
        <n v="978.58989468912694"/>
        <n v="978.37670647167624"/>
        <n v="978.63104631805311"/>
        <n v="978.35757162389564"/>
        <n v="978.41552406698554"/>
        <n v="978.12818671564492"/>
        <n v="978.65890652863277"/>
        <n v="978.29151388332457"/>
        <n v="978.75376836853491"/>
        <n v="978.37632110569382"/>
        <n v="978.4756019034445"/>
        <n v="978.23834259451178"/>
        <n v="978.50385552896807"/>
        <n v="978.7440726034539"/>
        <n v="978.67117269640755"/>
        <n v="978.2992695190278"/>
        <n v="978.43598226768438"/>
        <n v="978.75221893576384"/>
        <n v="978.48628406137129"/>
        <n v="978.34819989691368"/>
        <n v="978.59899544196605"/>
        <n v="978.42035967799768"/>
        <n v="978.43567812527328"/>
        <n v="978.18077976386769"/>
        <n v="978.54005766546709"/>
        <n v="978.81945656403661"/>
        <n v="978.48946874047647"/>
        <n v="978.58326546150147"/>
        <n v="978.61086083259215"/>
        <n v="978.31913726403343"/>
        <n v="978.50684404266462"/>
        <n v="978.7333802229175"/>
        <n v="978.59338868796874"/>
        <n v="978.60596841566269"/>
        <n v="978.44040049485557"/>
        <n v="978.72874073313335"/>
        <n v="978.28824853768128"/>
        <n v="978.67513728501808"/>
        <n v="978.36258428615929"/>
        <n v="978.58481333002374"/>
        <n v="978.49353230407905"/>
        <n v="978.68426939320295"/>
        <n v="978.40288431288832"/>
        <n v="978.35672044232444"/>
        <n v="978.13297547540719"/>
        <n v="978.58182453276379"/>
        <n v="978.23662582394536"/>
        <n v="978.58559748140829"/>
        <n v="978.66957891393054"/>
        <n v="978.89518447253874"/>
        <n v="978.34297710469298"/>
        <n v="978.57937575326957"/>
        <n v="978.66311660669874"/>
        <n v="978.26828115568173"/>
        <n v="978.45472854427521"/>
        <n v="978.39240879544514"/>
        <n v="978.79438044351718"/>
        <n v="978.67468889118493"/>
        <n v="978.7517791370127"/>
        <n v="978.39651297085629"/>
        <n v="978.51237750544931"/>
        <n v="978.47768267044364"/>
        <n v="978.73520096563652"/>
        <n v="978.14736223006366"/>
        <n v="978.44412656066561"/>
        <n v="978.57956191379742"/>
        <n v="978.44537934534731"/>
        <n v="978.87889157258928"/>
        <n v="978.42743551744957"/>
        <n v="978.2109150683192"/>
        <n v="978.45262364731479"/>
        <n v="978.07375894833308"/>
        <n v="978.15392518444719"/>
        <n v="978.73312862535431"/>
        <n v="978.34352879656683"/>
        <n v="978.33864942432353"/>
        <n v="978.30236167560122"/>
        <n v="978.15751179544645"/>
        <n v="978.42691845204479"/>
        <n v="978.42736288900085"/>
        <n v="978.7422835834933"/>
        <n v="978.25287398784303"/>
        <n v="978.46934721458001"/>
        <n v="978.51882822820698"/>
        <n v="978.4834294687214"/>
        <n v="978.18789300431354"/>
        <n v="978.42385456374814"/>
        <n v="978.57525429818759"/>
        <n v="978.37561064593763"/>
        <n v="978.33262339917417"/>
        <n v="978.423773643647"/>
        <n v="978.52567643067061"/>
        <n v="978.09649629963997"/>
        <n v="978.25493653188664"/>
        <n v="978.50510158803081"/>
        <n v="978.50537126478343"/>
        <n v="978.47454202527092"/>
        <n v="978.12515107876902"/>
        <n v="978.54662349311059"/>
        <n v="978.18247353309755"/>
        <n v="978.54757625117156"/>
        <n v="978.2933576422688"/>
        <n v="978.26676731890302"/>
        <n v="978.59509060425455"/>
        <n v="978.39302006020512"/>
        <n v="978.23349531212386"/>
        <n v="978.08564844433909"/>
        <n v="978.26629248114023"/>
        <n v="978.73634575877077"/>
        <n v="978.73508850612393"/>
        <n v="978.15788432366162"/>
        <n v="978.37393453339769"/>
        <n v="978.42501156138667"/>
        <n v="978.52296889946206"/>
        <n v="978.59074989854423"/>
        <n v="978.15300844480544"/>
        <n v="978.28850987663532"/>
        <n v="978.4666361669365"/>
        <n v="978.4633336958301"/>
        <n v="978.30137169657326"/>
        <n v="978.65993432200435"/>
        <n v="978.51633647152448"/>
        <n v="978.13762037454353"/>
        <n v="978.25919586769885"/>
        <n v="978.32532233984466"/>
        <n v="978.79825530505275"/>
        <n v="978.49011063499211"/>
        <n v="978.51859384274087"/>
        <n v="978.37424791572164"/>
        <n v="978.31063406302087"/>
        <n v="978.68339904375182"/>
        <n v="978.51660343127389"/>
        <n v="978.60174795649914"/>
        <n v="978.66248634310523"/>
        <n v="978.53562278783374"/>
        <n v="978.73834783862787"/>
        <n v="978.67451534360657"/>
        <n v="978.55976283006441"/>
        <n v="978.23478308055735"/>
        <n v="978.28202154630083"/>
        <n v="978.37266504485024"/>
        <n v="978.47059444571858"/>
        <n v="978.51238143296996"/>
        <n v="978.51214142790616"/>
        <n v="978.29272192147232"/>
        <n v="978.61042698744427"/>
        <n v="978.8687290574685"/>
        <n v="978.59758819720844"/>
        <n v="978.44785757226418"/>
        <n v="978.88253385726398"/>
        <n v="978.74810656158468"/>
        <n v="978.35759942976426"/>
        <n v="978.61174417478628"/>
        <n v="978.44068793855058"/>
        <n v="978.66654910929378"/>
        <n v="978.79476698435747"/>
        <n v="978.1247063582282"/>
        <n v="978.81924032390191"/>
        <n v="978.13906743278346"/>
        <n v="978.6181659326428"/>
        <n v="978.72691068187157"/>
        <n v="978.66363709145935"/>
        <n v="978.65755347201264"/>
        <n v="978.59902337241601"/>
        <n v="978.50680963773857"/>
        <n v="978.36362283265157"/>
        <n v="978.29147350748258"/>
        <n v="978.3748873744579"/>
        <n v="978.61038311818675"/>
        <n v="978.18298242448509"/>
        <n v="978.73205704254872"/>
        <n v="978.82102896350818"/>
        <n v="978.33777543560086"/>
        <n v="978.86632575131307"/>
        <n v="978.50224636353937"/>
        <n v="978.79356924597118"/>
        <n v="978.43695396369276"/>
        <n v="978.73197018105532"/>
        <n v="978.67700532402637"/>
        <n v="978.1560125663591"/>
        <n v="978.58981367748925"/>
        <n v="978.58889524303117"/>
        <n v="978.40487589494444"/>
        <n v="978.23305795527835"/>
        <n v="978.80565934510173"/>
        <n v="978.3570870411188"/>
        <n v="978.41286877233938"/>
        <n v="978.40412753152441"/>
        <n v="978.7389436764131"/>
        <n v="978.68360923077307"/>
        <n v="978.244355952202"/>
        <n v="978.60302044539719"/>
        <n v="978.36056966064757"/>
        <n v="978.3767318511392"/>
        <n v="978.44712002559459"/>
        <n v="978.46355547246765"/>
        <n v="978.55260766443621"/>
        <n v="978.38134570852401"/>
        <n v="978.60864961512425"/>
        <n v="978.28302640671279"/>
        <n v="978.20609386115359"/>
        <n v="978.54524844840137"/>
        <n v="978.38057427074909"/>
        <n v="978.4584097451592"/>
        <n v="978.6200453824913"/>
        <n v="978.35941370424257"/>
        <n v="978.43360740027276"/>
        <n v="978.87242376643303"/>
        <n v="978.39230529373651"/>
        <n v="978.49080364081135"/>
        <n v="978.40784567163598"/>
        <n v="978.48968663414644"/>
        <n v="978.49591746196199"/>
        <n v="978.67606991541766"/>
        <n v="978.68227684396697"/>
        <n v="978.49510505989645"/>
        <n v="978.56342605525981"/>
        <n v="978.32639211110688"/>
        <n v="978.29134759286501"/>
        <n v="978.28931326863824"/>
        <n v="978.73361906367779"/>
        <n v="978.79774401339762"/>
        <n v="978.7430065647244"/>
        <n v="978.60430478642218"/>
        <n v="978.32352542958506"/>
        <n v="978.18733551971138"/>
        <n v="978.60018445414914"/>
        <n v="978.80136794847306"/>
        <n v="978.44920877903974"/>
        <n v="978.49903810430646"/>
        <n v="978.47919028088086"/>
        <n v="978.6819755327316"/>
        <n v="978.15415641089817"/>
        <n v="978.1249760228983"/>
        <n v="978.58707740130899"/>
        <n v="978.15795583826059"/>
        <n v="978.48083778585931"/>
        <n v="978.8073165072409"/>
        <n v="978.42335128639274"/>
        <n v="978.37134644215121"/>
        <n v="978.52689517684064"/>
        <n v="978.68656046236322"/>
        <n v="978.33999540188495"/>
        <n v="978.21065489738021"/>
        <n v="978.72880206206116"/>
        <n v="978.66786998150121"/>
        <n v="978.49874347188268"/>
        <n v="978.59410577105143"/>
        <n v="978.59781274005059"/>
        <n v="978.29315928598373"/>
        <n v="978.73423977100833"/>
        <n v="978.61207312835847"/>
        <n v="978.18372670767451"/>
        <n v="978.50493807174189"/>
        <n v="978.61298966467007"/>
        <n v="978.4323005457511"/>
        <n v="956.45594660340282"/>
        <n v="956.84242651765078"/>
        <n v="957.10826459425698"/>
        <n v="956.77156103951154"/>
        <n v="957.59895592546957"/>
        <n v="957.03958038844246"/>
        <n v="957.36961953700552"/>
        <n v="957.42381357793101"/>
        <n v="957.5038557868761"/>
        <n v="957.73738406225812"/>
        <n v="957.84788905932055"/>
        <n v="957.46469578715937"/>
        <n v="957.3917461360403"/>
        <n v="956.8002562792575"/>
        <n v="957.1721296799833"/>
        <n v="957.60583377074238"/>
        <n v="956.48531550868518"/>
        <n v="958.06263968935184"/>
        <n v="957.27749700692846"/>
        <n v="957.34499458625896"/>
        <n v="956.18782653577239"/>
        <n v="957.72736005584557"/>
        <n v="957.43824461491943"/>
        <n v="956.46168879178424"/>
        <n v="957.62703675855209"/>
        <n v="956.86579775256428"/>
        <n v="956.66792269458665"/>
        <n v="956.74373785514047"/>
        <n v="956.72894479394608"/>
        <n v="956.92490691915327"/>
        <n v="957.15729284214899"/>
        <n v="956.59662346647269"/>
        <n v="956.93971072716852"/>
        <n v="955.63883999134259"/>
        <n v="958.14109472841551"/>
        <n v="956.91325799911294"/>
        <n v="956.68918679316425"/>
        <n v="956.60160145587531"/>
        <n v="957.08148603401662"/>
        <n v="958.25473303524359"/>
        <n v="956.48514267228279"/>
        <n v="956.66232370718558"/>
        <n v="956.60014115155207"/>
        <n v="955.90101767090346"/>
        <n v="958.2291619924971"/>
        <n v="956.63427990650882"/>
        <n v="957.49678057477115"/>
        <n v="956.68769915630367"/>
        <n v="956.92617482208129"/>
        <n v="956.34734687830496"/>
        <n v="955.84175904963422"/>
        <n v="955.57804405560262"/>
        <n v="957.17627498947945"/>
        <n v="957.65844097132606"/>
        <n v="957.44555536964083"/>
        <n v="957.17166339776611"/>
        <n v="957.26314908252084"/>
        <n v="956.26581487090778"/>
        <n v="957.18901345607287"/>
        <n v="957.07870600194485"/>
        <n v="956.71232432862621"/>
        <n v="957.03429593189651"/>
        <n v="956.42518540150911"/>
        <n v="957.33787737005343"/>
        <n v="955.95785298267674"/>
        <n v="957.44737676451916"/>
        <n v="956.70959217458983"/>
        <n v="958.13018900328757"/>
        <n v="956.95435819498516"/>
        <n v="956.18520806974516"/>
        <n v="956.66882616093051"/>
        <n v="957.39017291355208"/>
        <n v="956.93394860976832"/>
        <n v="958.0097024797285"/>
        <n v="957.65940284514818"/>
        <n v="958.10931841528486"/>
        <n v="957.14125997138092"/>
        <n v="957.67635879431589"/>
        <n v="957.07878396330432"/>
        <n v="957.57665900871007"/>
        <n v="956.43460123464502"/>
        <n v="956.9476036515905"/>
        <n v="957.57398880214873"/>
        <n v="955.88766512355414"/>
        <n v="957.48445600632522"/>
        <n v="957.11986306016104"/>
        <n v="956.54327926903238"/>
        <n v="956.45317341481302"/>
        <n v="956.84790604584123"/>
        <n v="957.84782725988282"/>
        <n v="956.9253429167685"/>
        <n v="957.97671666742849"/>
        <n v="957.2834442923147"/>
        <n v="956.40749164587999"/>
        <n v="956.73372837989268"/>
        <n v="957.6032141465123"/>
        <n v="957.17685154130777"/>
        <n v="957.62367110409843"/>
        <n v="957.15886084376962"/>
        <n v="957.89872541923035"/>
        <n v="956.71170510142213"/>
        <n v="957.19095910166391"/>
        <n v="955.84919061450796"/>
        <n v="955.87165779631266"/>
        <n v="956.93785026503485"/>
        <n v="958.16383903237283"/>
        <n v="956.03934947524715"/>
        <n v="956.97210675173608"/>
        <n v="956.41610134876157"/>
        <n v="957.12569185156292"/>
        <n v="957.37917929420303"/>
        <n v="956.14153096903453"/>
        <n v="956.82413139179403"/>
        <n v="957.35749503242175"/>
        <n v="956.60951869714586"/>
        <n v="955.90490883638552"/>
        <n v="957.60931812516708"/>
        <n v="957.40084838433631"/>
        <n v="957.25552713560478"/>
        <n v="956.90378854908329"/>
        <n v="956.91894757403395"/>
        <n v="956.48298715799945"/>
        <n v="956.85838181777376"/>
        <n v="955.60085148854421"/>
        <n v="957.46310785649212"/>
        <n v="957.49794746781242"/>
        <n v="957.67790259630954"/>
        <n v="957.17995076412319"/>
        <n v="956.29538713618808"/>
        <n v="957.70535754153752"/>
        <n v="957.23575005644807"/>
        <n v="958.18489404781155"/>
        <n v="957.00207819531158"/>
        <n v="957.63827556215097"/>
        <n v="957.51564039408368"/>
        <n v="957.5074285337837"/>
        <n v="957.31440639381219"/>
        <n v="955.76208512057906"/>
        <n v="957.1317943510951"/>
        <n v="957.78736548346944"/>
        <n v="956.76735917105043"/>
        <n v="956.82700472999989"/>
        <n v="956.92409054930522"/>
        <n v="956.95682358627801"/>
        <n v="955.83758888684235"/>
        <n v="956.44793054232002"/>
        <n v="957.44574695609276"/>
        <n v="956.66734657196753"/>
        <n v="957.69479901832483"/>
        <n v="957.44060871734996"/>
        <n v="956.82621872092693"/>
        <n v="957.87201668618081"/>
        <n v="957.28916099946059"/>
        <n v="956.09813109302945"/>
        <n v="957.31277762337311"/>
        <n v="957.06942263453971"/>
        <n v="957.04338018922226"/>
        <n v="956.8536277158754"/>
        <n v="957.60183413354503"/>
        <n v="958.22048215426867"/>
        <n v="957.33897256077591"/>
        <n v="956.57879703461788"/>
        <n v="957.56973404971916"/>
        <n v="958.11269922773852"/>
        <n v="956.82744879319523"/>
        <n v="958.19664669719816"/>
        <n v="956.74795744621053"/>
        <n v="957.72690587206887"/>
        <n v="957.41265870542099"/>
        <n v="958.13799815852474"/>
        <n v="957.54624435929657"/>
        <n v="957.99536176246556"/>
        <n v="957.4666286064695"/>
        <n v="957.18533549083884"/>
        <n v="956.655451120473"/>
        <n v="957.59210116563179"/>
        <n v="957.21351910006206"/>
        <n v="957.62013293837617"/>
        <n v="957.08993075237311"/>
        <n v="957.29538759809657"/>
        <n v="957.87241566060618"/>
        <n v="957.06916743250713"/>
        <n v="957.39763083249898"/>
        <n v="957.07818385857468"/>
        <n v="956.13093876511709"/>
        <n v="956.03884509676038"/>
        <n v="957.37183974492837"/>
        <n v="956.60062397021056"/>
        <n v="956.673200589457"/>
        <n v="956.66120175231822"/>
        <n v="957.34157476943267"/>
        <n v="956.63786360074073"/>
        <n v="957.4760569386932"/>
        <n v="956.65793307495176"/>
        <n v="957.05483917657193"/>
        <n v="956.29843050144518"/>
        <n v="957.64716140907547"/>
        <n v="957.92991595628064"/>
        <n v="957.32503551200864"/>
        <n v="958.3096129804145"/>
        <n v="955.58321342051215"/>
        <n v="956.64998206807866"/>
        <n v="957.87952864249019"/>
        <n v="957.50581746265209"/>
        <n v="957.10985772304525"/>
        <n v="957.61993068953393"/>
        <n v="956.82663749330061"/>
        <n v="957.82223713336225"/>
        <n v="956.31027446506687"/>
        <n v="958.09856099827687"/>
        <n v="955.92620407076333"/>
        <n v="957.05943967564133"/>
        <n v="957.93394826296162"/>
        <n v="956.34296384896561"/>
        <n v="956.82410824062868"/>
        <n v="957.32185357969877"/>
        <n v="957.00692878252232"/>
        <n v="958.18099675151723"/>
        <n v="957.53183069592637"/>
        <n v="956.11961007423031"/>
        <n v="956.31462815677162"/>
        <n v="957.88115929058756"/>
        <n v="957.84965487210957"/>
        <n v="957.62228540413435"/>
        <n v="956.51667212342886"/>
        <n v="956.15463752806454"/>
        <n v="957.69684875706332"/>
        <n v="956.1420891416426"/>
        <n v="956.88152877446009"/>
        <n v="957.50027906596711"/>
        <n v="957.88244925825279"/>
        <n v="955.89527313894382"/>
        <n v="957.05825340326805"/>
        <n v="957.25189058080662"/>
        <n v="956.5597945558718"/>
        <n v="957.14473713456255"/>
        <n v="956.87273374191295"/>
        <n v="957.00867554259742"/>
        <n v="957.36672259885245"/>
        <n v="957.03371751053089"/>
        <n v="956.67467540126756"/>
        <n v="956.87581785317548"/>
        <n v="957.60656808038652"/>
        <n v="956.65499652996141"/>
        <n v="956.3798643651312"/>
        <n v="955.95257409718477"/>
        <n v="957.78003444859075"/>
        <n v="957.10035323166755"/>
        <n v="956.87696594922033"/>
        <n v="957.01695889447399"/>
        <n v="957.73142554742492"/>
        <n v="955.92570549057609"/>
        <n v="956.61425450393506"/>
        <n v="956.86133120217221"/>
        <n v="957.2670862997893"/>
        <n v="956.1242237154014"/>
        <n v="957.63430456743993"/>
        <n v="956.79303814205798"/>
        <n v="957.72124332498333"/>
        <n v="956.48303053988502"/>
        <n v="956.686237133605"/>
        <n v="956.58029138090853"/>
        <n v="956.87208393200979"/>
        <n v="957.49033530907127"/>
        <n v="956.67816463037752"/>
        <n v="956.93312481529472"/>
        <n v="957.01911656388427"/>
        <n v="957.63540982202335"/>
        <n v="956.58819634076872"/>
        <n v="956.28672363531382"/>
        <n v="956.2844760196532"/>
        <n v="956.63384088292969"/>
        <n v="955.65515641222896"/>
        <n v="957.11571802538526"/>
        <n v="958.17488982118175"/>
        <n v="958.33636689685534"/>
        <n v="956.98693836777716"/>
        <n v="956.014973818263"/>
        <n v="957.58370917222885"/>
        <n v="956.74653741162592"/>
        <n v="957.19829747986228"/>
        <n v="958.00572915720875"/>
        <n v="957.37641982814682"/>
        <n v="957.50706206523182"/>
        <n v="957.05343283145226"/>
        <n v="956.92240163493182"/>
        <n v="957.77915625929461"/>
        <n v="957.62545739504674"/>
        <n v="956.68544870345352"/>
        <n v="957.47565814437598"/>
        <n v="957.06966727394592"/>
        <n v="957.07200104195317"/>
        <n v="956.71494432260988"/>
        <n v="957.35429380676658"/>
        <n v="956.6282259941504"/>
        <n v="957.19295776009324"/>
        <n v="955.86777837440047"/>
        <n v="956.14311180228481"/>
        <n v="956.61313081198364"/>
        <n v="957.98131314139914"/>
        <n v="956.88820384201244"/>
        <n v="957.0297271237821"/>
        <n v="956.91849908570964"/>
        <n v="956.56536575970176"/>
        <n v="957.11565857948801"/>
        <n v="957.14780182755908"/>
        <n v="956.74282064596514"/>
        <n v="956.81871894331141"/>
        <n v="957.11013019382881"/>
        <n v="956.22547908005095"/>
        <n v="956.39574176910094"/>
        <n v="956.71480352740684"/>
        <n v="955.84878203386756"/>
        <n v="958.16257114945336"/>
        <n v="957.1627577979732"/>
        <n v="957.6632557838193"/>
        <n v="955.90122847648638"/>
        <n v="956.66847656769755"/>
        <n v="958.10525339696767"/>
        <n v="956.13663902601229"/>
        <n v="957.65868847734282"/>
        <n v="957.46544532758003"/>
        <n v="956.20887671734624"/>
        <n v="957.24666776089748"/>
        <n v="956.39372731841206"/>
        <n v="956.80775046865256"/>
        <n v="957.85152472052755"/>
        <n v="955.85427545423113"/>
        <n v="957.17411644075924"/>
        <n v="956.48032311845122"/>
        <n v="957.12109038553797"/>
        <n v="957.12350333764732"/>
        <n v="956.42494584094663"/>
        <n v="956.14948231926917"/>
        <n v="957.45675801335767"/>
        <n v="956.69310146519831"/>
        <n v="955.87020880173156"/>
        <n v="956.60352540876795"/>
        <n v="957.86193452973669"/>
        <n v="956.79244884872151"/>
        <n v="957.38078354058189"/>
        <n v="957.47492204630805"/>
        <n v="956.71267275153264"/>
        <n v="957.12023902076476"/>
        <n v="957.25740165950413"/>
        <n v="956.81402042417255"/>
        <n v="955.89920817136249"/>
        <n v="956.73168969690289"/>
        <n v="956.88496851743309"/>
        <n v="956.16354547188143"/>
        <n v="957.71541343626291"/>
        <n v="956.58576569094384"/>
        <n v="956.56761776846565"/>
        <n v="956.6014689955731"/>
        <n v="957.83045927268381"/>
        <n v="957.54471099017792"/>
        <n v="957.22637343938402"/>
        <n v="956.66121433266437"/>
        <n v="956.67768042843727"/>
        <n v="956.21652699920992"/>
        <n v="1187.244804767477"/>
        <n v="1182.5889283928893"/>
        <n v="1183.8074808761162"/>
        <n v="1183.444235689567"/>
        <n v="1184.4097348308869"/>
        <n v="1184.3131478769831"/>
        <n v="1185.5368984056156"/>
        <n v="1186.8663488849986"/>
        <n v="1182.012042576129"/>
        <n v="1185.3580529186122"/>
        <n v="1183.8485088969235"/>
        <n v="1184.4216231985142"/>
        <n v="1186.7013769429632"/>
        <n v="1184.818421362613"/>
        <n v="1181.6185406837017"/>
        <n v="1182.4056608867409"/>
        <n v="1180.8001396960972"/>
        <n v="1182.0488356594176"/>
        <n v="1184.1149043924293"/>
        <n v="1185.5259926576641"/>
        <n v="1181.5193250996163"/>
        <n v="1185.0761978904411"/>
        <n v="1185.4369348528912"/>
        <n v="1185.2211689036349"/>
        <n v="1182.2994228043519"/>
        <n v="1185.4383056353852"/>
        <n v="1184.5142020702265"/>
        <n v="1183.2658761643413"/>
        <n v="1185.9061267648599"/>
        <n v="1184.8074034232129"/>
        <n v="1185.2629544551198"/>
        <n v="1183.1516659790104"/>
        <n v="1182.8508429824942"/>
        <n v="1182.8338636127571"/>
        <n v="1182.8001918871848"/>
        <n v="1187.3226088421675"/>
        <n v="1184.7385203213084"/>
        <n v="1184.6910854574439"/>
        <n v="1182.3854278382164"/>
        <n v="1180.8489226490485"/>
        <n v="1185.286457783315"/>
        <n v="1184.6751851511249"/>
        <n v="1185.5349581425326"/>
        <n v="1182.9197599337892"/>
        <n v="1183.7881934038496"/>
        <n v="1182.8601418162991"/>
        <n v="1184.4195504659453"/>
        <n v="1186.1705795170312"/>
        <n v="1186.2851416070071"/>
        <n v="1186.1817412606458"/>
        <n v="1184.7253841091162"/>
        <n v="1185.2379864495933"/>
        <n v="1183.3017874917643"/>
        <n v="1184.2846729340345"/>
        <n v="1186.8487239726908"/>
        <n v="1183.6019817685458"/>
        <n v="1184.0193781927528"/>
        <n v="1186.1085156456829"/>
        <n v="1181.8192158274956"/>
        <n v="1182.2534571705605"/>
        <n v="1182.0416842386044"/>
        <n v="1185.0309975643404"/>
        <n v="1182.9929291672256"/>
        <n v="1186.0708327146986"/>
        <n v="1182.8367167762219"/>
        <n v="1186.1222910400672"/>
        <n v="1183.447228420011"/>
        <n v="1184.2721621472126"/>
        <n v="1184.8663980123799"/>
        <n v="1183.350067574594"/>
        <n v="1181.7178173932082"/>
        <n v="1186.7417509068093"/>
        <n v="1183.05292241083"/>
        <n v="1181.7952357412914"/>
        <n v="1185.1683497198367"/>
        <n v="1184.6556294970103"/>
        <n v="1183.3729949285344"/>
        <n v="1183.6946674975416"/>
        <n v="1183.80909913441"/>
        <n v="1185.9500285100171"/>
        <n v="1183.9913341936701"/>
        <n v="1183.3410697268473"/>
        <n v="1185.0331786152556"/>
        <n v="1185.7246749223696"/>
        <n v="1183.7523947685308"/>
        <n v="1182.1848775481719"/>
        <n v="1182.8182280546305"/>
        <n v="1185.6550301524251"/>
        <n v="1183.5746018932391"/>
        <n v="1181.7971145543188"/>
        <n v="1184.9388198391011"/>
        <n v="1181.6730075301282"/>
        <n v="1185.2904280897442"/>
        <n v="1184.4044559278304"/>
        <n v="1182.4200325245645"/>
        <n v="1182.448756490764"/>
        <n v="1185.671444464728"/>
        <n v="1180.8606321165173"/>
        <n v="1183.7512100732658"/>
        <n v="1185.4609395136633"/>
        <n v="1183.4183367050721"/>
        <n v="1183.5409097743279"/>
        <n v="1186.7327548261082"/>
        <n v="1184.9740787029493"/>
        <n v="1185.5391476542088"/>
        <n v="1185.1876852245121"/>
        <n v="1186.29304302485"/>
        <n v="1185.6719912106319"/>
        <n v="1184.9539387143318"/>
        <n v="1187.3360239908845"/>
        <n v="1184.9183696116386"/>
        <n v="1182.1142901781052"/>
        <n v="1180.8112046208323"/>
        <n v="1183.9586314502276"/>
        <n v="1184.1124487579498"/>
        <n v="1183.5285602400081"/>
        <n v="1182.4062517686025"/>
        <n v="1182.4727904773467"/>
        <n v="1182.3970275857343"/>
        <n v="1182.1548521915424"/>
        <n v="1183.2409487674493"/>
        <n v="1181.6536146122739"/>
        <n v="1183.9827840886712"/>
        <n v="1184.8286684190628"/>
        <n v="1184.3266654950348"/>
        <n v="1184.0434407353168"/>
        <n v="1183.2020033760864"/>
        <n v="1183.7997567537845"/>
        <n v="1184.3566104430777"/>
        <n v="1181.8524276873586"/>
        <n v="1186.7946258042991"/>
        <n v="1183.0464632771282"/>
        <n v="1182.3951322383116"/>
        <n v="1186.3349233418207"/>
        <n v="1182.887731311288"/>
        <n v="1183.4811373943337"/>
        <n v="1182.0083274360625"/>
        <n v="1182.6126768909485"/>
        <n v="1182.1556569353231"/>
        <n v="1186.3450901732617"/>
        <n v="1183.6905466725791"/>
        <n v="1182.8506736444028"/>
        <n v="1183.065544951211"/>
        <n v="1183.7037563946812"/>
        <n v="1183.9456205220631"/>
        <n v="1183.1686379246953"/>
        <n v="1184.9565324237542"/>
        <n v="1181.4135375827743"/>
        <n v="1181.4881165709367"/>
        <n v="1185.2847651945463"/>
        <n v="1182.3516353908101"/>
        <n v="1182.1383797184744"/>
        <n v="1184.9007334319033"/>
        <n v="1182.1840338234365"/>
        <n v="1184.314516830691"/>
        <n v="1183.6404307813693"/>
        <n v="1185.1703372289976"/>
        <n v="1187.2959767803206"/>
        <n v="1183.4019856407651"/>
        <n v="1183.175987702245"/>
        <n v="1183.2496664868606"/>
        <n v="1183.9789056402094"/>
        <n v="1181.8171525502066"/>
        <n v="1184.917504982431"/>
        <n v="1183.8888938497853"/>
        <n v="1183.734090402113"/>
        <n v="1182.0581249875636"/>
        <n v="1181.5502654689387"/>
        <n v="1185.5595187926783"/>
        <n v="1185.070789955538"/>
        <n v="1185.7927083927027"/>
        <n v="1183.0155594870248"/>
        <n v="1183.5499045639788"/>
        <n v="1185.3116380715155"/>
        <n v="1183.4353838944783"/>
        <n v="1183.004810345323"/>
        <n v="1183.8388390322236"/>
        <n v="1185.7222378734689"/>
        <n v="1185.7050995902002"/>
        <n v="1181.6896567573333"/>
        <n v="1183.7016171487071"/>
        <n v="1184.7239733204015"/>
        <n v="1186.2902568306542"/>
        <n v="1184.320928784859"/>
        <n v="1186.4527100128114"/>
        <n v="1183.7500368556628"/>
        <n v="1185.1227905152841"/>
        <n v="1181.1744291681009"/>
        <n v="1185.0633815699309"/>
        <n v="1183.8867534400517"/>
        <n v="1183.5649055397384"/>
        <n v="1184.4220064413539"/>
        <n v="1185.7292903546279"/>
        <n v="1186.803001771927"/>
        <n v="1186.0323900642659"/>
        <n v="1183.7042377537875"/>
        <n v="1185.039916085281"/>
        <n v="1182.7065455856173"/>
        <n v="1183.6463907798661"/>
        <n v="1184.7887898606007"/>
        <n v="1182.9335227499505"/>
        <n v="1182.4009486637588"/>
        <n v="1184.2637718231938"/>
        <n v="1182.1356298424132"/>
        <n v="1183.1435987790749"/>
        <n v="1184.9593254079036"/>
        <n v="1186.3278416297831"/>
        <n v="1186.7172221725693"/>
        <n v="1185.8945559921633"/>
        <n v="1184.3820464723947"/>
        <n v="1186.2304250916936"/>
        <n v="1182.6409548431382"/>
        <n v="1185.955339490027"/>
        <n v="1182.9953318483697"/>
        <n v="1186.1297313704486"/>
        <n v="1186.6848930808969"/>
        <n v="1186.740202647092"/>
        <n v="1186.0733237574616"/>
        <n v="1184.4198614900333"/>
        <n v="1184.5516638473634"/>
        <n v="1183.8288216253138"/>
        <n v="1186.6557112722037"/>
        <n v="1184.9181962394982"/>
        <n v="1181.4235023174058"/>
        <n v="1183.5209411820435"/>
        <n v="1185.2830480103923"/>
        <n v="1185.5618841676953"/>
        <n v="1185.1651728904492"/>
        <n v="1183.9507407598317"/>
        <n v="1181.8677720703033"/>
        <n v="1186.7569414852835"/>
        <n v="1182.2820959432474"/>
        <n v="1184.9247276660012"/>
        <n v="1184.98231483005"/>
        <n v="1185.4800911023758"/>
        <n v="1182.0503916690457"/>
        <n v="1185.4746897727632"/>
        <n v="1186.6666612843399"/>
        <n v="1183.5137445887622"/>
        <n v="1183.925306543603"/>
        <n v="1185.7579292208086"/>
        <n v="1184.4887724196039"/>
        <n v="1184.0050683644715"/>
        <n v="1184.5470976511435"/>
        <n v="1181.876283851939"/>
        <n v="1182.6835125397838"/>
        <n v="1185.8321454515292"/>
        <n v="1186.8078120581383"/>
        <n v="1185.0049050446328"/>
        <n v="1182.6020761639402"/>
        <n v="1183.875419747691"/>
        <n v="1185.833726876996"/>
        <n v="1183.98632655403"/>
        <n v="1181.5163084223911"/>
        <n v="1183.6023639797959"/>
        <n v="1183.7282428910778"/>
        <n v="1184.9605118155914"/>
        <n v="1183.3614002232425"/>
        <n v="1184.0383908777494"/>
        <n v="1183.5903477403515"/>
        <n v="1182.2257259903802"/>
        <n v="1183.0250713617443"/>
        <n v="1183.336805190695"/>
        <n v="1183.8399375507167"/>
        <n v="1184.6824780455449"/>
        <n v="1182.2254597150675"/>
        <n v="1187.2477971191697"/>
        <n v="1183.9500758636957"/>
        <n v="1183.141531707168"/>
        <n v="1182.0477950927111"/>
        <n v="1184.1784504727318"/>
        <n v="1183.5145543676426"/>
        <n v="1187.5043120948976"/>
        <n v="1184.7590677318822"/>
        <n v="1182.8159478730738"/>
        <n v="1181.6496352666811"/>
        <n v="1183.811463739959"/>
        <n v="1185.5293624643102"/>
        <n v="1185.6438622837968"/>
        <n v="1184.4276655711044"/>
        <n v="1183.5608732706626"/>
        <n v="1183.2838804616895"/>
        <n v="1182.6770972003162"/>
        <n v="1184.7012733473805"/>
        <n v="1184.2037459460876"/>
        <n v="1182.9569531385582"/>
        <n v="1185.0539558707947"/>
        <n v="1182.8264362676541"/>
        <n v="1182.8242063167027"/>
        <n v="1183.8198562826262"/>
        <n v="1182.8697835425694"/>
        <n v="1183.5077097968212"/>
        <n v="1186.2914406678792"/>
        <n v="1181.8445069322345"/>
        <n v="1181.9389507358408"/>
        <n v="1184.5613850538248"/>
        <n v="1184.0610866848658"/>
        <n v="1183.508887616091"/>
        <n v="1185.434853950874"/>
        <n v="1182.5996484502662"/>
        <n v="1182.2302436357561"/>
        <n v="1184.4162290992599"/>
        <n v="1184.7871878846215"/>
        <n v="1187.010400006918"/>
        <n v="1185.1226187815614"/>
        <n v="1182.5877488862843"/>
        <n v="1184.4489219557597"/>
        <n v="1183.0400860500479"/>
        <n v="1185.5450531267347"/>
        <n v="1184.7271356359688"/>
        <n v="1184.9572388722843"/>
        <n v="1184.2403239626206"/>
        <n v="1183.3196393003554"/>
        <n v="1185.5876118761846"/>
        <n v="1182.3191054193135"/>
        <n v="1182.0402436066379"/>
        <n v="1181.5797241924713"/>
        <n v="1184.5918628489162"/>
        <n v="1181.2640189914644"/>
        <n v="1182.4846495734973"/>
        <n v="1183.3495923689657"/>
        <n v="1183.5467121207937"/>
        <n v="1186.4159857213297"/>
        <n v="1184.3910472460127"/>
        <n v="1185.2377040263543"/>
        <n v="1184.6962274859943"/>
        <n v="1185.1151302545447"/>
        <n v="1183.3333079522167"/>
        <n v="1183.1693802232694"/>
        <n v="1183.9641297471981"/>
        <n v="1183.1868086499489"/>
        <n v="1184.7877375909186"/>
        <n v="1185.7382638042398"/>
        <n v="1186.2221002744284"/>
        <n v="1180.8067659070534"/>
        <n v="1184.784024903933"/>
        <n v="1185.2694102899545"/>
        <n v="1183.6650246835727"/>
        <n v="1182.1944576523579"/>
        <n v="1184.2712223564504"/>
        <n v="1186.3665379182942"/>
        <n v="1183.8424745410039"/>
        <n v="1185.0209408348944"/>
        <n v="1183.9537633654913"/>
        <n v="1185.0957140739129"/>
        <n v="1183.9664336721296"/>
        <n v="1183.3191690981641"/>
        <n v="1184.089507205309"/>
        <n v="1184.0695890556995"/>
        <n v="1183.7607425599738"/>
        <n v="1186.7037147573437"/>
        <n v="1185.5591609622763"/>
        <n v="1186.4436911684065"/>
        <n v="1183.5116666586714"/>
        <n v="1182.1167487966061"/>
        <n v="1182.0091178587036"/>
        <n v="1181.0880521305307"/>
        <n v="1183.0602225069881"/>
        <n v="1186.1963343225698"/>
        <n v="1182.6796015204613"/>
        <n v="1181.3765083113078"/>
        <n v="1181.6911866383562"/>
        <n v="1185.6401766960196"/>
        <n v="1181.0964535257183"/>
        <n v="1184.7307197201849"/>
        <n v="1798.4194840433058"/>
        <n v="1799.4375062316549"/>
        <n v="1799.6597890088042"/>
        <n v="1798.6675481258083"/>
        <n v="1798.457758313006"/>
        <n v="1800.6321845342393"/>
        <n v="1797.6661685004046"/>
        <n v="1795.7677780150309"/>
        <n v="1798.2717073784713"/>
        <n v="1797.4246463831462"/>
        <n v="1794.7751506214802"/>
        <n v="1795.4272045428422"/>
        <n v="1798.5333142515622"/>
        <n v="1799.4200412104392"/>
        <n v="1796.6075701500256"/>
        <n v="1798.6227617801053"/>
        <n v="1797.6465890091424"/>
        <n v="1798.3407758049213"/>
        <n v="1796.7014298492645"/>
        <n v="1800.4503899616161"/>
        <n v="1797.5585682815779"/>
        <n v="1796.6985116427486"/>
        <n v="1800.4847909915432"/>
        <n v="1796.7092557911997"/>
        <n v="1799.4479163464086"/>
        <n v="1798.3801629421484"/>
        <n v="1797.5376510034446"/>
        <n v="1797.6103502153146"/>
        <n v="1797.237609187931"/>
        <n v="1798.4659035048915"/>
        <n v="1794.7170774175827"/>
        <n v="1796.43380061167"/>
        <n v="1800.5205176673096"/>
        <n v="1800.4764992710798"/>
        <n v="1798.6605799556792"/>
        <n v="1800.5719340768644"/>
        <n v="1794.7373090546148"/>
        <n v="1794.5700884889827"/>
        <n v="1798.4081984988511"/>
        <n v="1799.4491296236706"/>
        <n v="1794.6200578633268"/>
        <n v="1798.4635224104322"/>
        <n v="1796.68179458073"/>
        <n v="1800.4682360417812"/>
        <n v="1799.4313768605309"/>
        <n v="1798.3656094129954"/>
        <n v="1800.5148394019116"/>
        <n v="1798.5522585096512"/>
        <n v="1795.4388957115029"/>
        <n v="1800.638568736626"/>
        <n v="1800.4710785368859"/>
        <n v="1794.661178798571"/>
        <n v="1798.4594726175619"/>
        <n v="1794.6573427206458"/>
        <n v="1800.5622830469272"/>
        <n v="1796.6665151408679"/>
        <n v="1794.6374765380726"/>
        <n v="1795.6763993819438"/>
        <n v="1796.5494517639518"/>
        <n v="1799.4717897201197"/>
        <n v="1796.4014894236968"/>
        <n v="1797.7318875734684"/>
        <n v="1799.5653673282063"/>
        <n v="1798.5456003925399"/>
        <n v="1798.3953966622807"/>
        <n v="1800.5616107075271"/>
        <n v="1799.4494837182669"/>
        <n v="1800.4495218419854"/>
        <n v="1799.6640889966297"/>
        <n v="1796.5846448115428"/>
        <n v="1797.5320132381535"/>
        <n v="1799.5224258131102"/>
        <n v="1796.3333951989866"/>
        <n v="1796.5725888900097"/>
        <n v="1799.6386937453497"/>
        <n v="1797.5845303312219"/>
        <n v="1799.6416746067819"/>
        <n v="1796.7325365024599"/>
        <n v="1798.3643226173385"/>
        <n v="1799.481563275966"/>
        <n v="1796.7076912145005"/>
        <n v="1797.4101411762761"/>
        <n v="1797.4072239371174"/>
        <n v="1800.4703564660692"/>
        <n v="1794.5856673594076"/>
        <n v="1799.4115147165553"/>
        <n v="1797.5290289808911"/>
        <n v="1798.4045809172842"/>
        <n v="1796.8858497304268"/>
        <n v="1800.4734691423571"/>
        <n v="1797.4700055755775"/>
        <n v="1799.4204008764671"/>
        <n v="1794.7770251796799"/>
        <n v="1798.5114076479247"/>
        <n v="1799.3999026049978"/>
        <n v="1796.7635509645927"/>
        <n v="1797.4390097279129"/>
        <n v="1797.4483298753444"/>
        <n v="1794.6964607084706"/>
        <n v="1796.3378363671127"/>
        <n v="1798.4868062310668"/>
        <n v="1800.489407503869"/>
        <n v="1795.8136214211993"/>
        <n v="1795.44315924343"/>
        <n v="1796.8597511524058"/>
        <n v="1798.3664618804726"/>
        <n v="1799.5017623301105"/>
        <n v="1795.76600047395"/>
        <n v="1795.5260601915934"/>
        <n v="1796.5499304688392"/>
        <n v="1794.6003239429924"/>
        <n v="1800.4430924739813"/>
        <n v="1796.5511621830522"/>
        <n v="1794.5708286700121"/>
        <n v="1796.5348938431298"/>
        <n v="1795.7743484333159"/>
        <n v="1800.6348754142155"/>
        <n v="1800.5517683815331"/>
        <n v="1799.4667752081778"/>
        <n v="1795.7564188018216"/>
        <n v="1797.5901677905883"/>
        <n v="1797.589351168685"/>
        <n v="1799.4260310996769"/>
        <n v="1799.4677852593391"/>
        <n v="1799.3962526020055"/>
        <n v="1799.5102070796991"/>
        <n v="1797.5663384477014"/>
        <n v="1795.6637491338734"/>
        <n v="1796.515980731449"/>
        <n v="1796.5197739784048"/>
        <n v="1797.7875654315253"/>
        <n v="1795.6987308233702"/>
        <n v="1799.4457562396399"/>
        <n v="1797.3738332868913"/>
        <n v="1797.4744436565243"/>
        <n v="1796.2916262015212"/>
        <n v="1797.4272800993431"/>
        <n v="1796.6868590191568"/>
        <n v="1799.4106215180989"/>
        <n v="1798.2714527096944"/>
        <n v="1796.3122030730308"/>
        <n v="1795.4524663194979"/>
        <n v="1797.6224926240293"/>
        <n v="1800.4275526319043"/>
        <n v="1794.6436336051545"/>
        <n v="1795.5611550590859"/>
        <n v="1797.2649146055896"/>
        <n v="1796.3305665024741"/>
        <n v="1796.7539874648803"/>
        <n v="1798.4438069935798"/>
        <n v="1798.3807380768333"/>
        <n v="1797.4908004799702"/>
        <n v="1798.4902680331586"/>
        <n v="1794.7273870618005"/>
        <n v="1795.4324654503348"/>
        <n v="1799.6565759957803"/>
        <n v="1797.3971792656073"/>
        <n v="1794.7663196599117"/>
        <n v="1796.7851168820032"/>
        <n v="1797.5836624890505"/>
        <n v="1798.5783386912667"/>
        <n v="1796.7613512238931"/>
        <n v="1797.6355782204218"/>
        <n v="1796.5043133891429"/>
        <n v="1796.5055158112118"/>
        <n v="1797.3444402987375"/>
        <n v="1799.5718834823226"/>
        <n v="1797.3607391785597"/>
        <n v="1800.4903172166155"/>
        <n v="1799.4547861708693"/>
        <n v="1799.4104616161449"/>
        <n v="1796.3092767965557"/>
        <n v="1799.5121397618389"/>
        <n v="1798.5832086065725"/>
        <n v="1795.6140598666177"/>
        <n v="1797.2829705840613"/>
        <n v="1796.8525818264184"/>
        <n v="1796.4210488789697"/>
        <n v="1797.2562475956893"/>
        <n v="1794.6983855868034"/>
        <n v="1797.5443544427499"/>
        <n v="1796.3609252006127"/>
        <n v="1796.5128579463446"/>
        <n v="1798.297095227821"/>
        <n v="1795.4528762564196"/>
        <n v="1798.6798022057715"/>
        <n v="1798.4211424236223"/>
        <n v="1796.5320101464558"/>
        <n v="1799.5826667550282"/>
        <n v="1798.3918250147508"/>
        <n v="1796.3570534621281"/>
        <n v="1799.506602004923"/>
        <n v="1795.3959124623627"/>
        <n v="1800.4860846341235"/>
        <n v="1800.6487564523131"/>
        <n v="1796.5270579902208"/>
        <n v="1799.4055987662423"/>
        <n v="1800.5441858560905"/>
        <n v="1800.6366555919021"/>
        <n v="1798.3758343722163"/>
        <n v="1797.4313174614686"/>
        <n v="1798.4271946680703"/>
        <n v="1798.5000143033901"/>
        <n v="1795.7559068581782"/>
        <n v="1796.5810367126535"/>
        <n v="1795.405790294245"/>
        <n v="1795.77070518446"/>
        <n v="1799.5297650421778"/>
        <n v="1796.508499182019"/>
        <n v="1796.5307947487968"/>
        <n v="1798.5063528208104"/>
        <n v="1799.5462210471467"/>
        <n v="1799.6619169366857"/>
        <n v="1799.3969058080511"/>
        <n v="1797.523616488141"/>
        <n v="1795.8310534698294"/>
        <n v="1795.6477155896087"/>
        <n v="1796.5154931172428"/>
        <n v="1799.3963570355399"/>
        <n v="1795.8406817172427"/>
        <n v="1795.3987269538814"/>
        <n v="1797.3840371788247"/>
        <n v="1795.4212619292173"/>
        <n v="1799.3937288932334"/>
        <n v="1796.6857036200811"/>
        <n v="1797.5473187422579"/>
        <n v="1797.6092930211423"/>
        <n v="1796.5519151956926"/>
        <n v="1798.4434079174437"/>
        <n v="1795.861892265425"/>
        <n v="1794.8154972443851"/>
        <n v="1796.3020649493033"/>
        <n v="1795.6636865036301"/>
        <n v="1799.5172565337123"/>
        <n v="1796.5287292982937"/>
        <n v="1800.6478411242504"/>
        <n v="1799.5012048837082"/>
        <n v="1798.3663701751016"/>
        <n v="1799.5622923248491"/>
        <n v="1795.7061859309192"/>
        <n v="1796.9050618930116"/>
        <n v="1798.6263565976185"/>
        <n v="1798.3251518273389"/>
        <n v="1795.5551118181538"/>
        <n v="1795.7521729553471"/>
        <n v="1796.2970060640832"/>
        <n v="1797.4695883591207"/>
        <n v="1797.7248320718361"/>
        <n v="1795.6085590492064"/>
        <n v="1797.626646841454"/>
        <n v="1797.5517595754545"/>
        <n v="1794.5898986383538"/>
        <n v="1798.5568678020124"/>
        <n v="1799.5552182239635"/>
        <n v="1800.4373395539633"/>
        <n v="1796.6859394438741"/>
        <n v="1799.5011556379775"/>
        <n v="1797.4675397468623"/>
        <n v="1798.5890697201933"/>
        <n v="1794.5744968697697"/>
        <n v="1798.4202040669134"/>
        <n v="1797.655601903135"/>
        <n v="1798.5304504160047"/>
        <n v="1797.4180670872558"/>
        <n v="1797.2547756750273"/>
        <n v="1796.6894974129557"/>
        <n v="1797.6237162759935"/>
        <n v="1794.6268189493992"/>
        <n v="1796.5455409517988"/>
        <n v="1799.6564291083751"/>
        <n v="1798.4631536063901"/>
        <n v="1795.4491096563399"/>
        <n v="1797.5476805686139"/>
        <n v="1796.4109890332163"/>
        <n v="1797.5432410774497"/>
        <n v="1795.6683089874009"/>
        <n v="1797.4581705713147"/>
        <n v="1795.5266553205249"/>
        <n v="1796.3222586058687"/>
        <n v="1795.7077523289504"/>
        <n v="1800.5739602179883"/>
        <n v="1800.533517485906"/>
        <n v="1795.3935581568048"/>
        <n v="1797.6160412582606"/>
        <n v="1799.5605735970387"/>
        <n v="1795.4660215326157"/>
        <n v="1797.5779074485795"/>
        <n v="1799.4193508695714"/>
        <n v="1798.5392147393154"/>
        <n v="1798.4532451041082"/>
        <n v="1796.6243830817245"/>
        <n v="1796.6588505479763"/>
        <n v="1796.5692451185164"/>
        <n v="1797.7961642989246"/>
        <n v="1799.4446535181573"/>
        <n v="1797.2724917491146"/>
        <n v="1795.6859341005861"/>
        <n v="1798.3561425204273"/>
        <n v="1798.5879682021373"/>
        <n v="1798.414546849885"/>
        <n v="1794.7191383683385"/>
        <n v="1799.4998734138617"/>
        <n v="1798.4673768149348"/>
        <n v="1796.7658770836081"/>
        <n v="1795.7798231270162"/>
        <n v="1799.5418340116964"/>
        <n v="1800.5027055244495"/>
        <n v="1797.6541757057612"/>
        <n v="1794.663846973398"/>
        <n v="1798.409761934977"/>
        <n v="1796.5498877328803"/>
        <n v="1799.4874247240114"/>
        <n v="1798.3752663241553"/>
        <n v="1795.8644854273975"/>
        <n v="1796.469620950955"/>
        <n v="1800.5733291342699"/>
        <n v="1795.7473465727544"/>
        <n v="1800.4279866137267"/>
        <n v="1797.3876303021946"/>
        <n v="1799.3978197028898"/>
        <n v="1794.7302798205437"/>
        <n v="1800.4521719779232"/>
        <n v="1794.6073941267036"/>
        <n v="1798.4507038059912"/>
        <n v="1795.7953844486601"/>
        <n v="1795.6927984037013"/>
        <n v="1795.6730539639184"/>
        <n v="1799.5939502226058"/>
        <n v="1794.6736188009788"/>
        <n v="1800.5082146981265"/>
        <n v="1798.3539212213673"/>
        <n v="1798.3713546938136"/>
        <n v="1795.6066986260419"/>
        <n v="1798.521016695297"/>
        <n v="1795.5730506147497"/>
        <n v="1798.4500578256141"/>
        <n v="1794.7576703982349"/>
        <n v="1795.5557978913494"/>
        <n v="1799.3998992184531"/>
        <n v="1799.3951151373058"/>
        <n v="1794.6298745728311"/>
        <n v="1794.614904295604"/>
        <n v="1795.8302490887672"/>
        <n v="1795.8325838389987"/>
        <n v="1798.4385314163962"/>
        <n v="1794.5905095745086"/>
        <n v="1797.7699828210314"/>
        <n v="1794.6633619861705"/>
        <n v="1797.5390169229663"/>
        <n v="1796.5237907657224"/>
        <n v="1799.4668921142061"/>
        <n v="1799.4946256383482"/>
        <n v="1797.661624513376"/>
        <n v="1797.4421627135578"/>
        <n v="1796.9419374572474"/>
        <n v="1800.5036655635547"/>
        <n v="1796.7879612387635"/>
        <n v="1796.2898329657028"/>
        <n v="1796.704970582985"/>
        <n v="1799.4530013788099"/>
        <m/>
      </sharedItems>
    </cacheField>
    <cacheField name="OUTPUT IN THOUSAND" numFmtId="0">
      <sharedItems containsString="0" containsBlank="1" containsNumber="1" minValue="9.7527870000000014" maxValue="110.27757000000001"/>
    </cacheField>
    <cacheField name="Days (Date)" numFmtId="0" databaseField="0">
      <fieldGroup base="0">
        <rangePr groupBy="days" startDate="2010-01-01T00:00:00" endDate="2011-01-01T00:00:00"/>
        <groupItems count="368">
          <s v="&lt;01-01-1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11"/>
        </groupItems>
      </fieldGroup>
    </cacheField>
    <cacheField name="Months (Date)" numFmtId="0" databaseField="0">
      <fieldGroup base="0">
        <rangePr groupBy="months" startDate="2010-01-01T00:00:00" endDate="2011-01-01T00:00:00"/>
        <groupItems count="14">
          <s v="&lt;01-01-10"/>
          <s v="Jan"/>
          <s v="Feb"/>
          <s v="Mar"/>
          <s v="Apr"/>
          <s v="May"/>
          <s v="Jun"/>
          <s v="Jul"/>
          <s v="Aug"/>
          <s v="Sep"/>
          <s v="Oct"/>
          <s v="Nov"/>
          <s v="Dec"/>
          <s v="&gt;01-01-1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Amir Raza Rizvi" refreshedDate="45402.972192939815" createdVersion="8" refreshedVersion="8" minRefreshableVersion="3" recordCount="1460" xr:uid="{6E995604-0E76-439D-8151-01EABA3C2364}">
  <cacheSource type="worksheet">
    <worksheetSource name="Data__1___3"/>
  </cacheSource>
  <cacheFields count="28">
    <cacheField name="Date" numFmtId="164">
      <sharedItems containsSemiMixedTypes="0" containsNonDate="0" containsDate="1" containsString="0" minDate="2010-01-01T00:00:00" maxDate="2011-01-01T00:00:00"/>
    </cacheField>
    <cacheField name="YEAR" numFmtId="0">
      <sharedItems containsSemiMixedTypes="0" containsString="0" containsNumber="1" containsInteger="1" minValue="2010" maxValue="2010"/>
    </cacheField>
    <cacheField name="DAY NUMBER"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QUARTER NUMBER" numFmtId="0">
      <sharedItems containsSemiMixedTypes="0" containsString="0" containsNumber="1" containsInteger="1" minValue="1" maxValue="4"/>
    </cacheField>
    <cacheField name="WEEKDAY" numFmtId="0">
      <sharedItems containsSemiMixedTypes="0" containsString="0" containsNumber="1" containsInteger="1" minValue="1" maxValue="7"/>
    </cacheField>
    <cacheField name="DAY NAME" numFmtId="0">
      <sharedItems/>
    </cacheField>
    <cacheField name="MONTH NAME" numFmtId="0">
      <sharedItems count="12">
        <s v="January"/>
        <s v="February"/>
        <s v="March"/>
        <s v="April"/>
        <s v="May"/>
        <s v="June"/>
        <s v="July"/>
        <s v="August"/>
        <s v="September"/>
        <s v="October"/>
        <s v="November"/>
        <s v="December"/>
      </sharedItems>
    </cacheField>
    <cacheField name="QUARTER NAME" numFmtId="0">
      <sharedItems/>
    </cacheField>
    <cacheField name="YEAR&amp;MONTH" numFmtId="0">
      <sharedItems/>
    </cacheField>
    <cacheField name="YEAR &amp;QUARTER" numFmtId="0">
      <sharedItems/>
    </cacheField>
    <cacheField name="YEAR &amp; DAY" numFmtId="0">
      <sharedItems/>
    </cacheField>
    <cacheField name="Plant" numFmtId="0">
      <sharedItems count="4">
        <s v="Mexico"/>
        <s v="Frankfurt"/>
        <s v="Gary"/>
        <s v="SunChem"/>
      </sharedItems>
    </cacheField>
    <cacheField name="Num_Workers_Direct" numFmtId="0">
      <sharedItems containsSemiMixedTypes="0" containsString="0" containsNumber="1" containsInteger="1" minValue="12" maxValue="46"/>
    </cacheField>
    <cacheField name="Num_Workers_Indirect" numFmtId="0">
      <sharedItems containsSemiMixedTypes="0" containsString="0" containsNumber="1" containsInteger="1" minValue="13" maxValue="40"/>
    </cacheField>
    <cacheField name="Labor_Costs_Direct" numFmtId="0">
      <sharedItems containsSemiMixedTypes="0" containsString="0" containsNumber="1" containsInteger="1" minValue="4800" maxValue="134400"/>
    </cacheField>
    <cacheField name="Labor_Costs_Indirect" numFmtId="0">
      <sharedItems containsSemiMixedTypes="0" containsString="0" containsNumber="1" containsInteger="1" minValue="5000" maxValue="130560"/>
    </cacheField>
    <cacheField name="Output" numFmtId="0">
      <sharedItems containsSemiMixedTypes="0" containsString="0" containsNumber="1" minValue="9.7527870000000006E-3" maxValue="0.11027757000000001"/>
    </cacheField>
    <cacheField name="RawMaterial_Used" numFmtId="0">
      <sharedItems containsSemiMixedTypes="0" containsString="0" containsNumber="1" minValue="1.2190984E-2" maxValue="0.13453863499999999"/>
    </cacheField>
    <cacheField name=" cost of raw material" numFmtId="0">
      <sharedItems containsSemiMixedTypes="0" containsString="0" containsNumber="1" minValue="11191.323312" maxValue="71305.476550000007"/>
    </cacheField>
    <cacheField name="operating cost" numFmtId="0">
      <sharedItems containsSemiMixedTypes="0" containsString="0" containsNumber="1" minValue="3901.1148000000007" maxValue="9924.9813000000013"/>
    </cacheField>
    <cacheField name="Total Labor Cost" numFmtId="0">
      <sharedItems containsSemiMixedTypes="0" containsString="0" containsNumber="1" containsInteger="1" minValue="9800" maxValue="264960"/>
    </cacheField>
    <cacheField name="Total Labor Cost (In USD)" numFmtId="0">
      <sharedItems containsSemiMixedTypes="0" containsString="0" containsNumber="1" minValue="1138.7900355871886" maxValue="24307.284768211921"/>
    </cacheField>
    <cacheField name="Total Cost" numFmtId="0">
      <sharedItems containsSemiMixedTypes="0" containsString="0" containsNumber="1" minValue="17540.832150415561" maxValue="105537.74261821192"/>
    </cacheField>
    <cacheField name="Cost Per Thousand Pounds" numFmtId="0">
      <sharedItems containsSemiMixedTypes="0" containsString="0" containsNumber="1" minValue="955.57804405560262" maxValue="1800.6487564523131"/>
    </cacheField>
    <cacheField name="OUTPUT IN THOUSAND" numFmtId="0">
      <sharedItems containsSemiMixedTypes="0" containsString="0" containsNumber="1" minValue="9.7527870000000014" maxValue="110.27757000000001"/>
    </cacheField>
    <cacheField name="Total Workers" numFmtId="0">
      <sharedItems containsSemiMixedTypes="0" containsString="0" containsNumber="1" containsInteger="1" minValue="25" maxValue="86"/>
    </cacheField>
    <cacheField name="Output per Worker" numFmtId="0">
      <sharedItems containsSemiMixedTypes="0" containsString="0" containsNumber="1" minValue="0.39010975000000003" maxValue="1.28230755696202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n v="2010"/>
    <n v="1"/>
    <n v="1"/>
    <n v="1"/>
    <n v="6"/>
    <x v="0"/>
    <n v="18"/>
    <n v="20"/>
    <n v="8640"/>
    <n v="8000"/>
    <n v="4.5989716999999999E-2"/>
    <n v="5.5187659999999999E-2"/>
    <n v="38631.362000000001"/>
    <n v="5058.8688700000002"/>
    <n v="16640"/>
    <n v="1315.9351522340846"/>
    <n v="45006.166022234087"/>
    <x v="0"/>
    <n v="45.989716999999999"/>
  </r>
  <r>
    <x v="1"/>
    <n v="2010"/>
    <n v="2"/>
    <n v="1"/>
    <n v="1"/>
    <n v="7"/>
    <x v="0"/>
    <n v="17"/>
    <n v="18"/>
    <n v="8160"/>
    <n v="7200"/>
    <n v="4.2375137E-2"/>
    <n v="5.0850164000000003E-2"/>
    <n v="35595.114800000003"/>
    <n v="4661.2650700000004"/>
    <n v="15360"/>
    <n v="1214.7093712930011"/>
    <n v="41471.089241293004"/>
    <x v="1"/>
    <n v="42.375137000000002"/>
  </r>
  <r>
    <x v="2"/>
    <n v="2010"/>
    <n v="3"/>
    <n v="1"/>
    <n v="1"/>
    <n v="1"/>
    <x v="0"/>
    <n v="16"/>
    <n v="19"/>
    <n v="7680"/>
    <n v="7600"/>
    <n v="4.2395052000000003E-2"/>
    <n v="5.0874061999999998E-2"/>
    <n v="35611.843399999998"/>
    <n v="4663.4557199999999"/>
    <n v="15280"/>
    <n v="1208.3827599841836"/>
    <n v="41483.681879984179"/>
    <x v="2"/>
    <n v="42.395052"/>
  </r>
  <r>
    <x v="3"/>
    <n v="2010"/>
    <n v="4"/>
    <n v="1"/>
    <n v="1"/>
    <n v="2"/>
    <x v="0"/>
    <n v="15"/>
    <n v="22"/>
    <n v="7200"/>
    <n v="8800"/>
    <n v="4.4813298000000001E-2"/>
    <n v="5.3775957999999999E-2"/>
    <n v="37643.170599999998"/>
    <n v="4929.4627800000007"/>
    <n v="16000"/>
    <n v="1265.3222617635429"/>
    <n v="43837.955641763539"/>
    <x v="3"/>
    <n v="44.813298000000003"/>
  </r>
  <r>
    <x v="4"/>
    <n v="2010"/>
    <n v="5"/>
    <n v="1"/>
    <n v="1"/>
    <n v="3"/>
    <x v="0"/>
    <n v="16"/>
    <n v="21"/>
    <n v="7680"/>
    <n v="8400"/>
    <n v="4.4809301000000003E-2"/>
    <n v="5.3771160999999998E-2"/>
    <n v="37639.812700000002"/>
    <n v="4929.0231100000001"/>
    <n v="16080"/>
    <n v="1271.6488730723606"/>
    <n v="43840.484683072362"/>
    <x v="4"/>
    <n v="44.809301000000005"/>
  </r>
  <r>
    <x v="5"/>
    <n v="2010"/>
    <n v="6"/>
    <n v="1"/>
    <n v="1"/>
    <n v="4"/>
    <x v="0"/>
    <n v="19"/>
    <n v="25"/>
    <n v="9120"/>
    <n v="10000"/>
    <n v="5.3292924999999998E-2"/>
    <n v="6.3951510000000003E-2"/>
    <n v="44766.057000000001"/>
    <n v="5862.2217499999997"/>
    <n v="19120"/>
    <n v="1512.0601028074339"/>
    <n v="52140.338852807428"/>
    <x v="5"/>
    <n v="53.292924999999997"/>
  </r>
  <r>
    <x v="6"/>
    <n v="2010"/>
    <n v="7"/>
    <n v="1"/>
    <n v="1"/>
    <n v="5"/>
    <x v="0"/>
    <n v="20"/>
    <n v="19"/>
    <n v="9600"/>
    <n v="7600"/>
    <n v="4.7203185000000002E-2"/>
    <n v="5.6643822000000003E-2"/>
    <n v="39650.6754"/>
    <n v="5192.3503500000006"/>
    <n v="17200"/>
    <n v="1360.2214313958086"/>
    <n v="46203.247181395811"/>
    <x v="6"/>
    <n v="47.203185000000005"/>
  </r>
  <r>
    <x v="7"/>
    <n v="2010"/>
    <n v="8"/>
    <n v="1"/>
    <n v="1"/>
    <n v="6"/>
    <x v="0"/>
    <n v="20"/>
    <n v="18"/>
    <n v="9600"/>
    <n v="7200"/>
    <n v="4.6000803E-2"/>
    <n v="5.5200963999999998E-2"/>
    <n v="38640.674800000001"/>
    <n v="5060.0883299999996"/>
    <n v="16800"/>
    <n v="1328.5883748517201"/>
    <n v="45029.351504851722"/>
    <x v="7"/>
    <n v="46.000802999999998"/>
  </r>
  <r>
    <x v="8"/>
    <n v="2010"/>
    <n v="9"/>
    <n v="1"/>
    <n v="1"/>
    <n v="7"/>
    <x v="0"/>
    <n v="20"/>
    <n v="23"/>
    <n v="9600"/>
    <n v="9200"/>
    <n v="5.2028363000000001E-2"/>
    <n v="6.2434034999999999E-2"/>
    <n v="43703.824500000002"/>
    <n v="5723.1199299999998"/>
    <n v="18800"/>
    <n v="1486.7536575721629"/>
    <n v="50913.698087572164"/>
    <x v="8"/>
    <n v="52.028362999999999"/>
  </r>
  <r>
    <x v="9"/>
    <n v="2010"/>
    <n v="10"/>
    <n v="1"/>
    <n v="1"/>
    <n v="1"/>
    <x v="0"/>
    <n v="17"/>
    <n v="21"/>
    <n v="8160"/>
    <n v="8400"/>
    <n v="4.6023568000000001E-2"/>
    <n v="5.5228281999999997E-2"/>
    <n v="38659.797400000003"/>
    <n v="5062.5924799999993"/>
    <n v="16560"/>
    <n v="1309.6085409252669"/>
    <n v="45031.998420925273"/>
    <x v="9"/>
    <n v="46.023567999999997"/>
  </r>
  <r>
    <x v="10"/>
    <n v="2010"/>
    <n v="11"/>
    <n v="1"/>
    <n v="1"/>
    <n v="2"/>
    <x v="0"/>
    <n v="19"/>
    <n v="20"/>
    <n v="9120"/>
    <n v="8000"/>
    <n v="4.7235275E-2"/>
    <n v="5.6682330000000003E-2"/>
    <n v="39677.631000000001"/>
    <n v="5195.8802500000002"/>
    <n v="17120"/>
    <n v="1353.8948200869909"/>
    <n v="46227.406070086996"/>
    <x v="10"/>
    <n v="47.235275000000001"/>
  </r>
  <r>
    <x v="11"/>
    <n v="2010"/>
    <n v="12"/>
    <n v="1"/>
    <n v="1"/>
    <n v="3"/>
    <x v="0"/>
    <n v="18"/>
    <n v="21"/>
    <n v="8640"/>
    <n v="8400"/>
    <n v="4.7233476000000003E-2"/>
    <n v="5.6680171000000001E-2"/>
    <n v="39676.119700000003"/>
    <n v="5195.6823600000007"/>
    <n v="17040"/>
    <n v="1347.5682087781731"/>
    <n v="46219.370268778177"/>
    <x v="11"/>
    <n v="47.233476000000003"/>
  </r>
  <r>
    <x v="12"/>
    <n v="2010"/>
    <n v="13"/>
    <n v="1"/>
    <n v="1"/>
    <n v="4"/>
    <x v="0"/>
    <n v="16"/>
    <n v="19"/>
    <n v="7680"/>
    <n v="7600"/>
    <n v="4.2362563999999998E-2"/>
    <n v="5.0835076999999999E-2"/>
    <n v="35584.553899999999"/>
    <n v="4659.8820399999995"/>
    <n v="15280"/>
    <n v="1208.3827599841836"/>
    <n v="41452.818699984178"/>
    <x v="12"/>
    <n v="42.362563999999999"/>
  </r>
  <r>
    <x v="13"/>
    <n v="2010"/>
    <n v="14"/>
    <n v="1"/>
    <n v="1"/>
    <n v="5"/>
    <x v="0"/>
    <n v="16"/>
    <n v="19"/>
    <n v="7680"/>
    <n v="7600"/>
    <n v="4.2394728999999999E-2"/>
    <n v="5.0873675E-2"/>
    <n v="35611.572500000002"/>
    <n v="4663.4201899999998"/>
    <n v="15280"/>
    <n v="1208.3827599841836"/>
    <n v="41483.375449984182"/>
    <x v="13"/>
    <n v="42.394728999999998"/>
  </r>
  <r>
    <x v="14"/>
    <n v="2010"/>
    <n v="15"/>
    <n v="1"/>
    <n v="1"/>
    <n v="6"/>
    <x v="0"/>
    <n v="18"/>
    <n v="19"/>
    <n v="8640"/>
    <n v="7600"/>
    <n v="4.4783127999999998E-2"/>
    <n v="5.3739754000000001E-2"/>
    <n v="37617.827799999999"/>
    <n v="4926.14408"/>
    <n v="16240"/>
    <n v="1284.3020956899961"/>
    <n v="43828.27397568999"/>
    <x v="14"/>
    <n v="44.783127999999998"/>
  </r>
  <r>
    <x v="15"/>
    <n v="2010"/>
    <n v="16"/>
    <n v="1"/>
    <n v="1"/>
    <n v="7"/>
    <x v="0"/>
    <n v="15"/>
    <n v="18"/>
    <n v="7200"/>
    <n v="7200"/>
    <n v="3.9929446E-2"/>
    <n v="4.7915335000000003E-2"/>
    <n v="33540.734500000006"/>
    <n v="4392.2390599999999"/>
    <n v="14400"/>
    <n v="1138.7900355871886"/>
    <n v="39071.763595587196"/>
    <x v="15"/>
    <n v="39.929445999999999"/>
  </r>
  <r>
    <x v="16"/>
    <n v="2010"/>
    <n v="17"/>
    <n v="1"/>
    <n v="1"/>
    <n v="1"/>
    <x v="0"/>
    <n v="16"/>
    <n v="23"/>
    <n v="7680"/>
    <n v="9200"/>
    <n v="4.7223651999999998E-2"/>
    <n v="5.6668383000000003E-2"/>
    <n v="39667.868100000007"/>
    <n v="5194.6017200000006"/>
    <n v="16880"/>
    <n v="1334.9149861605379"/>
    <n v="46197.384806160546"/>
    <x v="16"/>
    <n v="47.223652000000001"/>
  </r>
  <r>
    <x v="17"/>
    <n v="2010"/>
    <n v="18"/>
    <n v="1"/>
    <n v="1"/>
    <n v="2"/>
    <x v="0"/>
    <n v="17"/>
    <n v="22"/>
    <n v="8160"/>
    <n v="8800"/>
    <n v="4.7231350999999998E-2"/>
    <n v="5.6677620999999997E-2"/>
    <n v="39674.334699999999"/>
    <n v="5195.4486099999995"/>
    <n v="16960"/>
    <n v="1341.2415974693556"/>
    <n v="46211.024907469357"/>
    <x v="17"/>
    <n v="47.231350999999997"/>
  </r>
  <r>
    <x v="18"/>
    <n v="2010"/>
    <n v="19"/>
    <n v="1"/>
    <n v="1"/>
    <n v="3"/>
    <x v="0"/>
    <n v="18"/>
    <n v="19"/>
    <n v="8640"/>
    <n v="7600"/>
    <n v="4.4810128999999997E-2"/>
    <n v="5.3772154000000003E-2"/>
    <n v="37640.507799999999"/>
    <n v="4929.1141899999993"/>
    <n v="16240"/>
    <n v="1284.3020956899961"/>
    <n v="43853.924085689992"/>
    <x v="18"/>
    <n v="44.810128999999996"/>
  </r>
  <r>
    <x v="19"/>
    <n v="2010"/>
    <n v="20"/>
    <n v="1"/>
    <n v="1"/>
    <n v="4"/>
    <x v="0"/>
    <n v="18"/>
    <n v="25"/>
    <n v="8640"/>
    <n v="10000"/>
    <n v="5.2082027000000003E-2"/>
    <n v="6.2498432E-2"/>
    <n v="43748.902399999999"/>
    <n v="5729.02297"/>
    <n v="18640"/>
    <n v="1474.1004349545276"/>
    <n v="50952.025804954523"/>
    <x v="19"/>
    <n v="52.082027000000004"/>
  </r>
  <r>
    <x v="20"/>
    <n v="2010"/>
    <n v="21"/>
    <n v="1"/>
    <n v="1"/>
    <n v="5"/>
    <x v="0"/>
    <n v="15"/>
    <n v="23"/>
    <n v="7200"/>
    <n v="9200"/>
    <n v="4.5981730999999998E-2"/>
    <n v="5.5178076999999999E-2"/>
    <n v="38624.653900000005"/>
    <n v="5057.9904099999994"/>
    <n v="16400"/>
    <n v="1296.9553183076316"/>
    <n v="44979.599628307638"/>
    <x v="20"/>
    <n v="45.981730999999996"/>
  </r>
  <r>
    <x v="21"/>
    <n v="2010"/>
    <n v="22"/>
    <n v="1"/>
    <n v="1"/>
    <n v="6"/>
    <x v="0"/>
    <n v="19"/>
    <n v="19"/>
    <n v="9120"/>
    <n v="7600"/>
    <n v="4.6011600999999999E-2"/>
    <n v="5.5213920999999999E-2"/>
    <n v="38649.744700000003"/>
    <n v="5061.2761099999998"/>
    <n v="16720"/>
    <n v="1322.2617635429024"/>
    <n v="45033.282573542907"/>
    <x v="21"/>
    <n v="46.011600999999999"/>
  </r>
  <r>
    <x v="22"/>
    <n v="2010"/>
    <n v="23"/>
    <n v="1"/>
    <n v="1"/>
    <n v="7"/>
    <x v="0"/>
    <n v="16"/>
    <n v="21"/>
    <n v="7680"/>
    <n v="8400"/>
    <n v="4.4806450999999997E-2"/>
    <n v="5.3767741000000001E-2"/>
    <n v="37637.418700000002"/>
    <n v="4928.7096099999999"/>
    <n v="16080"/>
    <n v="1271.6488730723606"/>
    <n v="43837.777183072358"/>
    <x v="22"/>
    <n v="44.806450999999996"/>
  </r>
  <r>
    <x v="23"/>
    <n v="2010"/>
    <n v="24"/>
    <n v="1"/>
    <n v="1"/>
    <n v="1"/>
    <x v="0"/>
    <n v="16"/>
    <n v="21"/>
    <n v="7680"/>
    <n v="8400"/>
    <n v="4.4811688000000002E-2"/>
    <n v="5.3774026000000003E-2"/>
    <n v="37641.818200000002"/>
    <n v="4929.2856800000009"/>
    <n v="16080"/>
    <n v="1271.6488730723606"/>
    <n v="43842.75275307236"/>
    <x v="23"/>
    <n v="44.811688000000004"/>
  </r>
  <r>
    <x v="24"/>
    <n v="2010"/>
    <n v="25"/>
    <n v="1"/>
    <n v="1"/>
    <n v="2"/>
    <x v="0"/>
    <n v="15"/>
    <n v="21"/>
    <n v="7200"/>
    <n v="8400"/>
    <n v="4.3558629000000001E-2"/>
    <n v="5.2270354999999998E-2"/>
    <n v="36589.248499999994"/>
    <n v="4791.4491900000003"/>
    <n v="15600"/>
    <n v="1233.6892052194544"/>
    <n v="42614.386895219446"/>
    <x v="24"/>
    <n v="43.558629000000003"/>
  </r>
  <r>
    <x v="25"/>
    <n v="2010"/>
    <n v="26"/>
    <n v="1"/>
    <n v="1"/>
    <n v="3"/>
    <x v="0"/>
    <n v="18"/>
    <n v="23"/>
    <n v="8640"/>
    <n v="9200"/>
    <n v="4.9656195E-2"/>
    <n v="5.9587434000000002E-2"/>
    <n v="41711.203800000003"/>
    <n v="5462.18145"/>
    <n v="17840"/>
    <n v="1410.8343218663504"/>
    <n v="48584.219571866357"/>
    <x v="25"/>
    <n v="49.656194999999997"/>
  </r>
  <r>
    <x v="26"/>
    <n v="2010"/>
    <n v="27"/>
    <n v="1"/>
    <n v="1"/>
    <n v="4"/>
    <x v="0"/>
    <n v="18"/>
    <n v="20"/>
    <n v="8640"/>
    <n v="8000"/>
    <n v="4.5999567999999998E-2"/>
    <n v="5.5199482000000001E-2"/>
    <n v="38639.6374"/>
    <n v="5059.9524799999999"/>
    <n v="16640"/>
    <n v="1315.9351522340846"/>
    <n v="45015.525032234087"/>
    <x v="26"/>
    <n v="45.999567999999996"/>
  </r>
  <r>
    <x v="27"/>
    <n v="2010"/>
    <n v="28"/>
    <n v="1"/>
    <n v="1"/>
    <n v="5"/>
    <x v="0"/>
    <n v="19"/>
    <n v="24"/>
    <n v="9120"/>
    <n v="9600"/>
    <n v="5.2072268999999997E-2"/>
    <n v="6.2486722000000001E-2"/>
    <n v="43740.705399999999"/>
    <n v="5727.9495900000002"/>
    <n v="18720"/>
    <n v="1480.4270462633453"/>
    <n v="50949.082036263339"/>
    <x v="27"/>
    <n v="52.072268999999999"/>
  </r>
  <r>
    <x v="28"/>
    <n v="2010"/>
    <n v="29"/>
    <n v="1"/>
    <n v="1"/>
    <n v="6"/>
    <x v="0"/>
    <n v="16"/>
    <n v="20"/>
    <n v="7680"/>
    <n v="8000"/>
    <n v="4.3598911999999997E-2"/>
    <n v="5.2318694999999998E-2"/>
    <n v="36623.086499999998"/>
    <n v="4795.8803200000002"/>
    <n v="15680"/>
    <n v="1240.0158165282721"/>
    <n v="42658.982636528272"/>
    <x v="28"/>
    <n v="43.598911999999999"/>
  </r>
  <r>
    <x v="29"/>
    <n v="2010"/>
    <n v="30"/>
    <n v="1"/>
    <n v="1"/>
    <n v="7"/>
    <x v="0"/>
    <n v="17"/>
    <n v="20"/>
    <n v="8160"/>
    <n v="8000"/>
    <n v="4.4794621E-2"/>
    <n v="5.3753545E-2"/>
    <n v="37627.481500000002"/>
    <n v="4927.4083099999998"/>
    <n v="16160"/>
    <n v="1277.9754843811784"/>
    <n v="43832.865294381176"/>
    <x v="29"/>
    <n v="44.794620999999999"/>
  </r>
  <r>
    <x v="30"/>
    <n v="2010"/>
    <n v="31"/>
    <n v="1"/>
    <n v="1"/>
    <n v="1"/>
    <x v="0"/>
    <n v="18"/>
    <n v="24"/>
    <n v="8640"/>
    <n v="9600"/>
    <n v="5.0864450999999998E-2"/>
    <n v="6.1037342000000001E-2"/>
    <n v="42726.1394"/>
    <n v="5595.0896099999991"/>
    <n v="18240"/>
    <n v="1442.4673784104389"/>
    <n v="49763.696388410433"/>
    <x v="30"/>
    <n v="50.864450999999995"/>
  </r>
  <r>
    <x v="31"/>
    <n v="2010"/>
    <n v="1"/>
    <n v="2"/>
    <n v="1"/>
    <n v="2"/>
    <x v="0"/>
    <n v="15"/>
    <n v="21"/>
    <n v="7200"/>
    <n v="8400"/>
    <n v="4.3567073999999997E-2"/>
    <n v="5.2280488999999999E-2"/>
    <n v="36596.342300000004"/>
    <n v="4792.3781399999998"/>
    <n v="15600"/>
    <n v="1233.6892052194544"/>
    <n v="42622.409645219457"/>
    <x v="31"/>
    <n v="43.567073999999998"/>
  </r>
  <r>
    <x v="32"/>
    <n v="2010"/>
    <n v="2"/>
    <n v="2"/>
    <n v="1"/>
    <n v="3"/>
    <x v="0"/>
    <n v="20"/>
    <n v="22"/>
    <n v="9600"/>
    <n v="8800"/>
    <n v="5.0844173999999999E-2"/>
    <n v="6.1013009E-2"/>
    <n v="42709.106299999999"/>
    <n v="5592.8591400000005"/>
    <n v="18400"/>
    <n v="1455.1206010280744"/>
    <n v="49757.086041028073"/>
    <x v="32"/>
    <n v="50.844174000000002"/>
  </r>
  <r>
    <x v="33"/>
    <n v="2010"/>
    <n v="3"/>
    <n v="2"/>
    <n v="1"/>
    <n v="4"/>
    <x v="0"/>
    <n v="17"/>
    <n v="23"/>
    <n v="8160"/>
    <n v="9200"/>
    <n v="4.8446560999999999E-2"/>
    <n v="5.8135872999999998E-2"/>
    <n v="40695.111099999995"/>
    <n v="5329.1217100000003"/>
    <n v="17360"/>
    <n v="1372.8746540134441"/>
    <n v="47397.107464013439"/>
    <x v="33"/>
    <n v="48.446561000000003"/>
  </r>
  <r>
    <x v="34"/>
    <n v="2010"/>
    <n v="4"/>
    <n v="2"/>
    <n v="1"/>
    <n v="5"/>
    <x v="0"/>
    <n v="18"/>
    <n v="25"/>
    <n v="8640"/>
    <n v="10000"/>
    <n v="5.2085687999999998E-2"/>
    <n v="6.2502824999999998E-2"/>
    <n v="43751.977500000001"/>
    <n v="5729.4256799999994"/>
    <n v="18640"/>
    <n v="1474.1004349545276"/>
    <n v="50955.503614954527"/>
    <x v="34"/>
    <n v="52.085687999999998"/>
  </r>
  <r>
    <x v="35"/>
    <n v="2010"/>
    <n v="5"/>
    <n v="2"/>
    <n v="1"/>
    <n v="6"/>
    <x v="0"/>
    <n v="17"/>
    <n v="18"/>
    <n v="8160"/>
    <n v="7200"/>
    <n v="4.2360638999999999E-2"/>
    <n v="5.0832767000000001E-2"/>
    <n v="35582.936900000001"/>
    <n v="4659.67029"/>
    <n v="15360"/>
    <n v="1214.7093712930011"/>
    <n v="41457.316561293002"/>
    <x v="35"/>
    <n v="42.360638999999999"/>
  </r>
  <r>
    <x v="36"/>
    <n v="2010"/>
    <n v="6"/>
    <n v="2"/>
    <n v="1"/>
    <n v="7"/>
    <x v="0"/>
    <n v="19"/>
    <n v="24"/>
    <n v="9120"/>
    <n v="9600"/>
    <n v="5.2080120000000001E-2"/>
    <n v="6.2496144000000003E-2"/>
    <n v="43747.300799999997"/>
    <n v="5728.8132000000005"/>
    <n v="18720"/>
    <n v="1480.4270462633453"/>
    <n v="50956.541046263344"/>
    <x v="36"/>
    <n v="52.080120000000001"/>
  </r>
  <r>
    <x v="37"/>
    <n v="2010"/>
    <n v="7"/>
    <n v="2"/>
    <n v="1"/>
    <n v="1"/>
    <x v="0"/>
    <n v="19"/>
    <n v="20"/>
    <n v="9120"/>
    <n v="8000"/>
    <n v="4.7235517999999997E-2"/>
    <n v="5.6682622000000002E-2"/>
    <n v="39677.835400000004"/>
    <n v="5195.9069799999997"/>
    <n v="17120"/>
    <n v="1353.8948200869909"/>
    <n v="46227.637200086996"/>
    <x v="37"/>
    <n v="47.235517999999999"/>
  </r>
  <r>
    <x v="38"/>
    <n v="2010"/>
    <n v="8"/>
    <n v="2"/>
    <n v="1"/>
    <n v="2"/>
    <x v="0"/>
    <n v="20"/>
    <n v="18"/>
    <n v="9600"/>
    <n v="7200"/>
    <n v="4.5995950000000001E-2"/>
    <n v="5.5195139999999997E-2"/>
    <n v="38636.597999999998"/>
    <n v="5059.5545000000002"/>
    <n v="16800"/>
    <n v="1328.5883748517201"/>
    <n v="45024.740874851719"/>
    <x v="38"/>
    <n v="45.995950000000001"/>
  </r>
  <r>
    <x v="39"/>
    <n v="2010"/>
    <n v="9"/>
    <n v="2"/>
    <n v="1"/>
    <n v="3"/>
    <x v="0"/>
    <n v="18"/>
    <n v="22"/>
    <n v="8640"/>
    <n v="8800"/>
    <n v="4.8411638999999999E-2"/>
    <n v="5.8093967000000003E-2"/>
    <n v="40665.776900000004"/>
    <n v="5325.2802899999997"/>
    <n v="17440"/>
    <n v="1379.2012653222619"/>
    <n v="47370.25845532227"/>
    <x v="39"/>
    <n v="48.411639000000001"/>
  </r>
  <r>
    <x v="40"/>
    <n v="2010"/>
    <n v="10"/>
    <n v="2"/>
    <n v="1"/>
    <n v="4"/>
    <x v="0"/>
    <n v="16"/>
    <n v="23"/>
    <n v="7680"/>
    <n v="9200"/>
    <n v="4.7220511999999999E-2"/>
    <n v="5.6664615000000002E-2"/>
    <n v="39665.230500000005"/>
    <n v="5194.2563199999995"/>
    <n v="16880"/>
    <n v="1334.9149861605379"/>
    <n v="46194.401806160546"/>
    <x v="40"/>
    <n v="47.220511999999999"/>
  </r>
  <r>
    <x v="41"/>
    <n v="2010"/>
    <n v="11"/>
    <n v="2"/>
    <n v="1"/>
    <n v="5"/>
    <x v="0"/>
    <n v="18"/>
    <n v="25"/>
    <n v="8640"/>
    <n v="10000"/>
    <n v="5.2057078999999999E-2"/>
    <n v="6.2468494999999999E-2"/>
    <n v="43727.946499999998"/>
    <n v="5726.2786900000001"/>
    <n v="18640"/>
    <n v="1474.1004349545276"/>
    <n v="50928.325624954523"/>
    <x v="41"/>
    <n v="52.057079000000002"/>
  </r>
  <r>
    <x v="42"/>
    <n v="2010"/>
    <n v="12"/>
    <n v="2"/>
    <n v="1"/>
    <n v="6"/>
    <x v="0"/>
    <n v="16"/>
    <n v="21"/>
    <n v="7680"/>
    <n v="8400"/>
    <n v="4.4779626000000003E-2"/>
    <n v="5.3735550999999999E-2"/>
    <n v="37614.885699999999"/>
    <n v="4925.7588599999999"/>
    <n v="16080"/>
    <n v="1271.6488730723606"/>
    <n v="43812.293433072358"/>
    <x v="42"/>
    <n v="44.779626"/>
  </r>
  <r>
    <x v="43"/>
    <n v="2010"/>
    <n v="13"/>
    <n v="2"/>
    <n v="1"/>
    <n v="7"/>
    <x v="0"/>
    <n v="17"/>
    <n v="18"/>
    <n v="8160"/>
    <n v="7200"/>
    <n v="4.2384480000000002E-2"/>
    <n v="5.0861376E-2"/>
    <n v="35602.963199999998"/>
    <n v="4662.2928000000002"/>
    <n v="15360"/>
    <n v="1214.7093712930011"/>
    <n v="41479.965371293001"/>
    <x v="43"/>
    <n v="42.384480000000003"/>
  </r>
  <r>
    <x v="44"/>
    <n v="2010"/>
    <n v="14"/>
    <n v="2"/>
    <n v="1"/>
    <n v="1"/>
    <x v="0"/>
    <n v="18"/>
    <n v="25"/>
    <n v="8640"/>
    <n v="10000"/>
    <n v="5.2080451E-2"/>
    <n v="6.2496542000000002E-2"/>
    <n v="43747.579400000002"/>
    <n v="5728.8496099999993"/>
    <n v="18640"/>
    <n v="1474.1004349545276"/>
    <n v="50950.529444954525"/>
    <x v="44"/>
    <n v="52.080450999999996"/>
  </r>
  <r>
    <x v="45"/>
    <n v="2010"/>
    <n v="15"/>
    <n v="2"/>
    <n v="1"/>
    <n v="2"/>
    <x v="0"/>
    <n v="19"/>
    <n v="24"/>
    <n v="9120"/>
    <n v="9600"/>
    <n v="5.2033692999999999E-2"/>
    <n v="6.2440430999999998E-2"/>
    <n v="43708.301699999996"/>
    <n v="5723.7062299999998"/>
    <n v="18720"/>
    <n v="1480.4270462633453"/>
    <n v="50912.434976263336"/>
    <x v="45"/>
    <n v="52.033693"/>
  </r>
  <r>
    <x v="46"/>
    <n v="2010"/>
    <n v="16"/>
    <n v="2"/>
    <n v="1"/>
    <n v="3"/>
    <x v="0"/>
    <n v="15"/>
    <n v="24"/>
    <n v="7200"/>
    <n v="9600"/>
    <n v="4.7214171999999999E-2"/>
    <n v="5.6657006000000003E-2"/>
    <n v="39659.904200000004"/>
    <n v="5193.5589199999995"/>
    <n v="16800"/>
    <n v="1328.5883748517201"/>
    <n v="46182.051494851723"/>
    <x v="46"/>
    <n v="47.214171999999998"/>
  </r>
  <r>
    <x v="47"/>
    <n v="2010"/>
    <n v="17"/>
    <n v="2"/>
    <n v="1"/>
    <n v="4"/>
    <x v="0"/>
    <n v="19"/>
    <n v="19"/>
    <n v="9120"/>
    <n v="7600"/>
    <n v="4.6025870000000003E-2"/>
    <n v="5.5231044E-2"/>
    <n v="38661.730799999998"/>
    <n v="5062.8457000000008"/>
    <n v="16720"/>
    <n v="1322.2617635429024"/>
    <n v="45046.838263542901"/>
    <x v="47"/>
    <n v="46.025870000000005"/>
  </r>
  <r>
    <x v="48"/>
    <n v="2010"/>
    <n v="18"/>
    <n v="2"/>
    <n v="1"/>
    <n v="5"/>
    <x v="0"/>
    <n v="18"/>
    <n v="25"/>
    <n v="8640"/>
    <n v="10000"/>
    <n v="5.2079230999999997E-2"/>
    <n v="6.2495077000000003E-2"/>
    <n v="43746.553899999999"/>
    <n v="5728.7154099999998"/>
    <n v="18640"/>
    <n v="1474.1004349545276"/>
    <n v="50949.369744954522"/>
    <x v="48"/>
    <n v="52.079231"/>
  </r>
  <r>
    <x v="49"/>
    <n v="2010"/>
    <n v="19"/>
    <n v="2"/>
    <n v="1"/>
    <n v="6"/>
    <x v="0"/>
    <n v="18"/>
    <n v="24"/>
    <n v="8640"/>
    <n v="9600"/>
    <n v="5.0870816999999999E-2"/>
    <n v="6.1044979999999999E-2"/>
    <n v="42731.485999999997"/>
    <n v="5595.7898699999996"/>
    <n v="18240"/>
    <n v="1442.4673784104389"/>
    <n v="49769.743248410436"/>
    <x v="49"/>
    <n v="50.870816999999995"/>
  </r>
  <r>
    <x v="50"/>
    <n v="2010"/>
    <n v="20"/>
    <n v="2"/>
    <n v="1"/>
    <n v="7"/>
    <x v="0"/>
    <n v="17"/>
    <n v="24"/>
    <n v="8160"/>
    <n v="9600"/>
    <n v="4.9645482999999997E-2"/>
    <n v="5.9574579000000003E-2"/>
    <n v="41702.205300000001"/>
    <n v="5461.0031300000001"/>
    <n v="17760"/>
    <n v="1404.5077105575326"/>
    <n v="48567.716140557532"/>
    <x v="50"/>
    <n v="49.645482999999999"/>
  </r>
  <r>
    <x v="51"/>
    <n v="2010"/>
    <n v="21"/>
    <n v="2"/>
    <n v="1"/>
    <n v="1"/>
    <x v="0"/>
    <n v="16"/>
    <n v="18"/>
    <n v="7680"/>
    <n v="7200"/>
    <n v="4.1173859E-2"/>
    <n v="4.9408631000000001E-2"/>
    <n v="34586.041700000002"/>
    <n v="4529.1244900000002"/>
    <n v="14880"/>
    <n v="1176.7497034400949"/>
    <n v="40291.915893440098"/>
    <x v="51"/>
    <n v="41.173859"/>
  </r>
  <r>
    <x v="52"/>
    <n v="2010"/>
    <n v="22"/>
    <n v="2"/>
    <n v="1"/>
    <n v="2"/>
    <x v="0"/>
    <n v="15"/>
    <n v="22"/>
    <n v="7200"/>
    <n v="8800"/>
    <n v="4.4774992E-2"/>
    <n v="5.3729990999999998E-2"/>
    <n v="37610.993699999999"/>
    <n v="4925.2491199999995"/>
    <n v="16000"/>
    <n v="1265.3222617635429"/>
    <n v="43801.56508176354"/>
    <x v="52"/>
    <n v="44.774991999999997"/>
  </r>
  <r>
    <x v="53"/>
    <n v="2010"/>
    <n v="23"/>
    <n v="2"/>
    <n v="1"/>
    <n v="3"/>
    <x v="0"/>
    <n v="20"/>
    <n v="20"/>
    <n v="9600"/>
    <n v="8000"/>
    <n v="4.8439748999999997E-2"/>
    <n v="5.8127698999999998E-2"/>
    <n v="40689.389300000003"/>
    <n v="5328.3723899999995"/>
    <n v="17600"/>
    <n v="1391.8544879398971"/>
    <n v="47409.616177939897"/>
    <x v="53"/>
    <n v="48.439748999999999"/>
  </r>
  <r>
    <x v="54"/>
    <n v="2010"/>
    <n v="24"/>
    <n v="2"/>
    <n v="1"/>
    <n v="4"/>
    <x v="0"/>
    <n v="20"/>
    <n v="18"/>
    <n v="9600"/>
    <n v="7200"/>
    <n v="4.6008421000000001E-2"/>
    <n v="5.5210105000000002E-2"/>
    <n v="38647.073500000006"/>
    <n v="5060.9263099999998"/>
    <n v="16800"/>
    <n v="1328.5883748517201"/>
    <n v="45036.588184851731"/>
    <x v="54"/>
    <n v="46.008420999999998"/>
  </r>
  <r>
    <x v="55"/>
    <n v="2010"/>
    <n v="25"/>
    <n v="2"/>
    <n v="1"/>
    <n v="5"/>
    <x v="0"/>
    <n v="17"/>
    <n v="25"/>
    <n v="8160"/>
    <n v="10000"/>
    <n v="5.0861376E-2"/>
    <n v="6.1033652000000001E-2"/>
    <n v="42723.556400000001"/>
    <n v="5594.7513600000002"/>
    <n v="18160"/>
    <n v="1436.1407671016213"/>
    <n v="49754.448527101624"/>
    <x v="55"/>
    <n v="50.861376"/>
  </r>
  <r>
    <x v="56"/>
    <n v="2010"/>
    <n v="26"/>
    <n v="2"/>
    <n v="1"/>
    <n v="6"/>
    <x v="0"/>
    <n v="15"/>
    <n v="19"/>
    <n v="7200"/>
    <n v="7600"/>
    <n v="4.1144422999999999E-2"/>
    <n v="4.9373307999999998E-2"/>
    <n v="34561.315599999994"/>
    <n v="4525.8865299999998"/>
    <n v="14800"/>
    <n v="1170.4230921312771"/>
    <n v="40257.625222131268"/>
    <x v="56"/>
    <n v="41.144422999999996"/>
  </r>
  <r>
    <x v="57"/>
    <n v="2010"/>
    <n v="27"/>
    <n v="2"/>
    <n v="1"/>
    <n v="7"/>
    <x v="0"/>
    <n v="19"/>
    <n v="22"/>
    <n v="9120"/>
    <n v="8800"/>
    <n v="4.9608658E-2"/>
    <n v="5.9530390000000002E-2"/>
    <n v="41671.273000000001"/>
    <n v="5456.9523799999997"/>
    <n v="17920"/>
    <n v="1417.1609331751681"/>
    <n v="48545.386313175171"/>
    <x v="57"/>
    <n v="49.608657999999998"/>
  </r>
  <r>
    <x v="58"/>
    <n v="2010"/>
    <n v="28"/>
    <n v="2"/>
    <n v="1"/>
    <n v="1"/>
    <x v="0"/>
    <n v="17"/>
    <n v="23"/>
    <n v="8160"/>
    <n v="9200"/>
    <n v="4.8450199999999999E-2"/>
    <n v="5.8140240000000003E-2"/>
    <n v="40698.168000000005"/>
    <n v="5329.521999999999"/>
    <n v="17360"/>
    <n v="1372.8746540134441"/>
    <n v="47400.564654013448"/>
    <x v="58"/>
    <n v="48.450199999999995"/>
  </r>
  <r>
    <x v="59"/>
    <n v="2010"/>
    <n v="1"/>
    <n v="3"/>
    <n v="1"/>
    <n v="2"/>
    <x v="0"/>
    <n v="15"/>
    <n v="24"/>
    <n v="7200"/>
    <n v="9600"/>
    <n v="4.7233204000000001E-2"/>
    <n v="5.6679845E-2"/>
    <n v="39675.891499999998"/>
    <n v="5195.6524399999998"/>
    <n v="16800"/>
    <n v="1328.5883748517201"/>
    <n v="46200.132314851719"/>
    <x v="59"/>
    <n v="47.233204000000001"/>
  </r>
  <r>
    <x v="60"/>
    <n v="2010"/>
    <n v="2"/>
    <n v="3"/>
    <n v="1"/>
    <n v="3"/>
    <x v="0"/>
    <n v="19"/>
    <n v="23"/>
    <n v="9120"/>
    <n v="9200"/>
    <n v="5.0846449000000002E-2"/>
    <n v="6.1015738999999999E-2"/>
    <n v="42711.0173"/>
    <n v="5593.1093899999996"/>
    <n v="18320"/>
    <n v="1448.7939897192566"/>
    <n v="49752.920679719253"/>
    <x v="60"/>
    <n v="50.846449"/>
  </r>
  <r>
    <x v="61"/>
    <n v="2010"/>
    <n v="3"/>
    <n v="3"/>
    <n v="1"/>
    <n v="4"/>
    <x v="0"/>
    <n v="20"/>
    <n v="25"/>
    <n v="9600"/>
    <n v="10000"/>
    <n v="5.4506418000000001E-2"/>
    <n v="6.5407701999999998E-2"/>
    <n v="45785.3914"/>
    <n v="5995.7059800000006"/>
    <n v="19600"/>
    <n v="1550.0197706603401"/>
    <n v="53331.117150660342"/>
    <x v="61"/>
    <n v="54.506418000000004"/>
  </r>
  <r>
    <x v="62"/>
    <n v="2010"/>
    <n v="4"/>
    <n v="3"/>
    <n v="1"/>
    <n v="5"/>
    <x v="0"/>
    <n v="15"/>
    <n v="20"/>
    <n v="7200"/>
    <n v="8000"/>
    <n v="4.2367376999999998E-2"/>
    <n v="5.0840852999999998E-2"/>
    <n v="35588.597099999999"/>
    <n v="4660.41147"/>
    <n v="15200"/>
    <n v="1202.0561486753659"/>
    <n v="41451.064718675363"/>
    <x v="62"/>
    <n v="42.367376999999998"/>
  </r>
  <r>
    <x v="63"/>
    <n v="2010"/>
    <n v="5"/>
    <n v="3"/>
    <n v="1"/>
    <n v="6"/>
    <x v="0"/>
    <n v="17"/>
    <n v="20"/>
    <n v="8160"/>
    <n v="8000"/>
    <n v="4.4814974E-2"/>
    <n v="5.3777969000000002E-2"/>
    <n v="37644.578300000001"/>
    <n v="4929.64714"/>
    <n v="16160"/>
    <n v="1277.9754843811784"/>
    <n v="43852.200924381177"/>
    <x v="63"/>
    <n v="44.814973999999999"/>
  </r>
  <r>
    <x v="64"/>
    <n v="2010"/>
    <n v="6"/>
    <n v="3"/>
    <n v="1"/>
    <n v="7"/>
    <x v="0"/>
    <n v="18"/>
    <n v="21"/>
    <n v="8640"/>
    <n v="8400"/>
    <n v="4.7216690999999998E-2"/>
    <n v="5.6660029000000001E-2"/>
    <n v="39662.020300000004"/>
    <n v="5193.83601"/>
    <n v="17040"/>
    <n v="1347.5682087781731"/>
    <n v="46203.424518778178"/>
    <x v="64"/>
    <n v="47.216690999999997"/>
  </r>
  <r>
    <x v="65"/>
    <n v="2010"/>
    <n v="7"/>
    <n v="3"/>
    <n v="1"/>
    <n v="1"/>
    <x v="0"/>
    <n v="15"/>
    <n v="23"/>
    <n v="7200"/>
    <n v="9200"/>
    <n v="4.6017022999999997E-2"/>
    <n v="5.5220427000000002E-2"/>
    <n v="38654.298900000002"/>
    <n v="5061.8725299999996"/>
    <n v="16400"/>
    <n v="1296.9553183076316"/>
    <n v="45013.126748307637"/>
    <x v="65"/>
    <n v="46.017022999999995"/>
  </r>
  <r>
    <x v="66"/>
    <n v="2010"/>
    <n v="8"/>
    <n v="3"/>
    <n v="1"/>
    <n v="2"/>
    <x v="0"/>
    <n v="18"/>
    <n v="22"/>
    <n v="8640"/>
    <n v="8800"/>
    <n v="4.8446931999999998E-2"/>
    <n v="5.8136317999999999E-2"/>
    <n v="40695.422600000005"/>
    <n v="5329.1625199999999"/>
    <n v="17440"/>
    <n v="1379.2012653222619"/>
    <n v="47403.786385322266"/>
    <x v="66"/>
    <n v="48.446931999999997"/>
  </r>
  <r>
    <x v="67"/>
    <n v="2010"/>
    <n v="9"/>
    <n v="3"/>
    <n v="1"/>
    <n v="3"/>
    <x v="0"/>
    <n v="17"/>
    <n v="22"/>
    <n v="8160"/>
    <n v="8800"/>
    <n v="4.7227738999999998E-2"/>
    <n v="5.6673287000000003E-2"/>
    <n v="39671.300900000002"/>
    <n v="5195.0512900000003"/>
    <n v="16960"/>
    <n v="1341.2415974693556"/>
    <n v="46207.593787469363"/>
    <x v="67"/>
    <n v="47.227739"/>
  </r>
  <r>
    <x v="68"/>
    <n v="2010"/>
    <n v="10"/>
    <n v="3"/>
    <n v="1"/>
    <n v="4"/>
    <x v="0"/>
    <n v="17"/>
    <n v="18"/>
    <n v="8160"/>
    <n v="7200"/>
    <n v="4.2389843000000003E-2"/>
    <n v="5.0867811999999998E-2"/>
    <n v="35607.468399999998"/>
    <n v="4662.8827300000003"/>
    <n v="15360"/>
    <n v="1214.7093712930011"/>
    <n v="41485.060501292995"/>
    <x v="68"/>
    <n v="42.389843000000006"/>
  </r>
  <r>
    <x v="69"/>
    <n v="2010"/>
    <n v="11"/>
    <n v="3"/>
    <n v="1"/>
    <n v="5"/>
    <x v="0"/>
    <n v="15"/>
    <n v="20"/>
    <n v="7200"/>
    <n v="8000"/>
    <n v="4.2393479999999997E-2"/>
    <n v="5.0872175999999998E-2"/>
    <n v="35610.523199999996"/>
    <n v="4663.2828"/>
    <n v="15200"/>
    <n v="1202.0561486753659"/>
    <n v="41475.862148675362"/>
    <x v="69"/>
    <n v="42.393479999999997"/>
  </r>
  <r>
    <x v="70"/>
    <n v="2010"/>
    <n v="12"/>
    <n v="3"/>
    <n v="1"/>
    <n v="6"/>
    <x v="0"/>
    <n v="16"/>
    <n v="25"/>
    <n v="7680"/>
    <n v="10000"/>
    <n v="4.9641729000000002E-2"/>
    <n v="5.9570075E-2"/>
    <n v="41699.052500000005"/>
    <n v="5460.5901900000008"/>
    <n v="17680"/>
    <n v="1398.1810992487149"/>
    <n v="48557.823789248723"/>
    <x v="70"/>
    <n v="49.641729000000005"/>
  </r>
  <r>
    <x v="71"/>
    <n v="2010"/>
    <n v="13"/>
    <n v="3"/>
    <n v="1"/>
    <n v="7"/>
    <x v="0"/>
    <n v="20"/>
    <n v="19"/>
    <n v="9600"/>
    <n v="7600"/>
    <n v="4.7205748999999998E-2"/>
    <n v="5.6646899000000001E-2"/>
    <n v="39652.829299999998"/>
    <n v="5192.6323899999998"/>
    <n v="17200"/>
    <n v="1360.2214313958086"/>
    <n v="46205.683121395807"/>
    <x v="71"/>
    <n v="47.205748999999997"/>
  </r>
  <r>
    <x v="72"/>
    <n v="2010"/>
    <n v="14"/>
    <n v="3"/>
    <n v="1"/>
    <n v="1"/>
    <x v="0"/>
    <n v="20"/>
    <n v="20"/>
    <n v="9600"/>
    <n v="8000"/>
    <n v="4.8402431000000003E-2"/>
    <n v="5.8082917999999997E-2"/>
    <n v="40658.042600000001"/>
    <n v="5324.2674100000004"/>
    <n v="17600"/>
    <n v="1391.8544879398971"/>
    <n v="47374.164497939899"/>
    <x v="72"/>
    <n v="48.402431"/>
  </r>
  <r>
    <x v="73"/>
    <n v="2010"/>
    <n v="15"/>
    <n v="3"/>
    <n v="1"/>
    <n v="2"/>
    <x v="0"/>
    <n v="19"/>
    <n v="22"/>
    <n v="9120"/>
    <n v="8800"/>
    <n v="4.9659607000000001E-2"/>
    <n v="5.9591528999999997E-2"/>
    <n v="41714.070299999999"/>
    <n v="5462.5567700000001"/>
    <n v="17920"/>
    <n v="1417.1609331751681"/>
    <n v="48593.78800317517"/>
    <x v="73"/>
    <n v="49.659607000000001"/>
  </r>
  <r>
    <x v="74"/>
    <n v="2010"/>
    <n v="16"/>
    <n v="3"/>
    <n v="1"/>
    <n v="3"/>
    <x v="0"/>
    <n v="19"/>
    <n v="23"/>
    <n v="9120"/>
    <n v="9200"/>
    <n v="5.0844173999999999E-2"/>
    <n v="6.1013009E-2"/>
    <n v="42709.106299999999"/>
    <n v="5592.8591400000005"/>
    <n v="18320"/>
    <n v="1448.7939897192566"/>
    <n v="49750.759429719255"/>
    <x v="74"/>
    <n v="50.844174000000002"/>
  </r>
  <r>
    <x v="75"/>
    <n v="2010"/>
    <n v="17"/>
    <n v="3"/>
    <n v="1"/>
    <n v="4"/>
    <x v="0"/>
    <n v="16"/>
    <n v="25"/>
    <n v="7680"/>
    <n v="10000"/>
    <n v="4.9632590999999997E-2"/>
    <n v="5.9559108999999999E-2"/>
    <n v="41691.376299999996"/>
    <n v="5459.5850099999998"/>
    <n v="17680"/>
    <n v="1398.1810992487149"/>
    <n v="48549.142409248714"/>
    <x v="75"/>
    <n v="49.632590999999998"/>
  </r>
  <r>
    <x v="76"/>
    <n v="2010"/>
    <n v="18"/>
    <n v="3"/>
    <n v="1"/>
    <n v="5"/>
    <x v="0"/>
    <n v="16"/>
    <n v="21"/>
    <n v="7680"/>
    <n v="8400"/>
    <n v="4.4791932999999999E-2"/>
    <n v="5.3750319999999997E-2"/>
    <n v="37625.223999999995"/>
    <n v="4927.1126299999996"/>
    <n v="16080"/>
    <n v="1271.6488730723606"/>
    <n v="43823.985503072348"/>
    <x v="76"/>
    <n v="44.791933"/>
  </r>
  <r>
    <x v="77"/>
    <n v="2010"/>
    <n v="19"/>
    <n v="3"/>
    <n v="1"/>
    <n v="6"/>
    <x v="0"/>
    <n v="20"/>
    <n v="21"/>
    <n v="9600"/>
    <n v="8400"/>
    <n v="4.9659492E-2"/>
    <n v="5.9591390000000001E-2"/>
    <n v="41713.973000000005"/>
    <n v="5462.5441200000005"/>
    <n v="18000"/>
    <n v="1423.4875444839859"/>
    <n v="48600.004664483989"/>
    <x v="77"/>
    <n v="49.659492"/>
  </r>
  <r>
    <x v="78"/>
    <n v="2010"/>
    <n v="20"/>
    <n v="3"/>
    <n v="1"/>
    <n v="7"/>
    <x v="0"/>
    <n v="15"/>
    <n v="19"/>
    <n v="7200"/>
    <n v="7600"/>
    <n v="4.1168274999999997E-2"/>
    <n v="4.9401929999999997E-2"/>
    <n v="34581.351000000002"/>
    <n v="4528.5102499999994"/>
    <n v="14800"/>
    <n v="1170.4230921312771"/>
    <n v="40280.284342131279"/>
    <x v="78"/>
    <n v="41.168274999999994"/>
  </r>
  <r>
    <x v="79"/>
    <n v="2010"/>
    <n v="21"/>
    <n v="3"/>
    <n v="1"/>
    <n v="1"/>
    <x v="0"/>
    <n v="20"/>
    <n v="23"/>
    <n v="9600"/>
    <n v="9200"/>
    <n v="5.207407E-2"/>
    <n v="6.2488884000000001E-2"/>
    <n v="43742.218800000002"/>
    <n v="5728.1476999999995"/>
    <n v="18800"/>
    <n v="1486.7536575721629"/>
    <n v="50957.120157572164"/>
    <x v="79"/>
    <n v="52.074069999999999"/>
  </r>
  <r>
    <x v="80"/>
    <n v="2010"/>
    <n v="22"/>
    <n v="3"/>
    <n v="1"/>
    <n v="2"/>
    <x v="0"/>
    <n v="17"/>
    <n v="19"/>
    <n v="8160"/>
    <n v="7600"/>
    <n v="4.3587239999999999E-2"/>
    <n v="5.2304688000000002E-2"/>
    <n v="36613.281600000002"/>
    <n v="4794.5964000000004"/>
    <n v="15760"/>
    <n v="1246.3424278370899"/>
    <n v="42654.220427837092"/>
    <x v="80"/>
    <n v="43.587240000000001"/>
  </r>
  <r>
    <x v="81"/>
    <n v="2010"/>
    <n v="23"/>
    <n v="3"/>
    <n v="1"/>
    <n v="3"/>
    <x v="0"/>
    <n v="18"/>
    <n v="22"/>
    <n v="8640"/>
    <n v="8800"/>
    <n v="4.8419411000000002E-2"/>
    <n v="5.8103294E-2"/>
    <n v="40672.305800000002"/>
    <n v="5326.1352100000004"/>
    <n v="17440"/>
    <n v="1379.2012653222619"/>
    <n v="47377.642275322265"/>
    <x v="81"/>
    <n v="48.419411000000004"/>
  </r>
  <r>
    <x v="82"/>
    <n v="2010"/>
    <n v="24"/>
    <n v="3"/>
    <n v="1"/>
    <n v="4"/>
    <x v="0"/>
    <n v="17"/>
    <n v="20"/>
    <n v="8160"/>
    <n v="8000"/>
    <n v="4.4792311000000001E-2"/>
    <n v="5.3750773000000002E-2"/>
    <n v="37625.541100000002"/>
    <n v="4927.1542099999997"/>
    <n v="16160"/>
    <n v="1277.9754843811784"/>
    <n v="43830.670794381178"/>
    <x v="82"/>
    <n v="44.792310999999998"/>
  </r>
  <r>
    <x v="83"/>
    <n v="2010"/>
    <n v="25"/>
    <n v="3"/>
    <n v="1"/>
    <n v="5"/>
    <x v="0"/>
    <n v="18"/>
    <n v="22"/>
    <n v="8640"/>
    <n v="8800"/>
    <n v="4.8436875999999997E-2"/>
    <n v="5.8124251000000002E-2"/>
    <n v="40686.975700000003"/>
    <n v="5328.0563599999996"/>
    <n v="17440"/>
    <n v="1379.2012653222619"/>
    <n v="47394.233325322268"/>
    <x v="83"/>
    <n v="48.436875999999998"/>
  </r>
  <r>
    <x v="84"/>
    <n v="2010"/>
    <n v="26"/>
    <n v="3"/>
    <n v="1"/>
    <n v="6"/>
    <x v="0"/>
    <n v="15"/>
    <n v="23"/>
    <n v="7200"/>
    <n v="9200"/>
    <n v="4.5998866999999999E-2"/>
    <n v="5.519864E-2"/>
    <n v="38639.047999999995"/>
    <n v="5059.8753699999997"/>
    <n v="16400"/>
    <n v="1296.9553183076316"/>
    <n v="44995.878688307632"/>
    <x v="84"/>
    <n v="45.998866999999997"/>
  </r>
  <r>
    <x v="85"/>
    <n v="2010"/>
    <n v="27"/>
    <n v="3"/>
    <n v="1"/>
    <n v="7"/>
    <x v="0"/>
    <n v="16"/>
    <n v="25"/>
    <n v="7680"/>
    <n v="10000"/>
    <n v="4.9663277999999998E-2"/>
    <n v="5.9595934000000003E-2"/>
    <n v="41717.1538"/>
    <n v="5462.9605799999999"/>
    <n v="17680"/>
    <n v="1398.1810992487149"/>
    <n v="48578.295479248714"/>
    <x v="85"/>
    <n v="49.663277999999998"/>
  </r>
  <r>
    <x v="86"/>
    <n v="2010"/>
    <n v="28"/>
    <n v="3"/>
    <n v="1"/>
    <n v="1"/>
    <x v="0"/>
    <n v="16"/>
    <n v="22"/>
    <n v="7680"/>
    <n v="8800"/>
    <n v="4.6005165000000001E-2"/>
    <n v="5.5206197999999998E-2"/>
    <n v="38644.338600000003"/>
    <n v="5060.5681500000001"/>
    <n v="16480"/>
    <n v="1303.2819296164491"/>
    <n v="45008.188679616454"/>
    <x v="86"/>
    <n v="46.005164999999998"/>
  </r>
  <r>
    <x v="87"/>
    <n v="2010"/>
    <n v="29"/>
    <n v="3"/>
    <n v="1"/>
    <n v="2"/>
    <x v="0"/>
    <n v="16"/>
    <n v="19"/>
    <n v="7680"/>
    <n v="7600"/>
    <n v="4.2379291999999999E-2"/>
    <n v="5.0855150000000002E-2"/>
    <n v="35598.605000000003"/>
    <n v="4661.7221200000004"/>
    <n v="15280"/>
    <n v="1208.3827599841836"/>
    <n v="41468.709879984184"/>
    <x v="87"/>
    <n v="42.379292"/>
  </r>
  <r>
    <x v="88"/>
    <n v="2010"/>
    <n v="30"/>
    <n v="3"/>
    <n v="1"/>
    <n v="3"/>
    <x v="0"/>
    <n v="17"/>
    <n v="24"/>
    <n v="8160"/>
    <n v="9600"/>
    <n v="4.9646409000000002E-2"/>
    <n v="5.9575691E-2"/>
    <n v="41702.983699999997"/>
    <n v="5461.1049900000007"/>
    <n v="17760"/>
    <n v="1404.5077105575326"/>
    <n v="48568.59640055753"/>
    <x v="88"/>
    <n v="49.646409000000006"/>
  </r>
  <r>
    <x v="89"/>
    <n v="2010"/>
    <n v="31"/>
    <n v="3"/>
    <n v="1"/>
    <n v="4"/>
    <x v="0"/>
    <n v="19"/>
    <n v="18"/>
    <n v="9120"/>
    <n v="7200"/>
    <n v="4.4803040000000002E-2"/>
    <n v="5.3763647999999997E-2"/>
    <n v="37634.553599999999"/>
    <n v="4928.3344000000006"/>
    <n v="16320"/>
    <n v="1290.6287069988139"/>
    <n v="43853.516706998809"/>
    <x v="89"/>
    <n v="44.803040000000003"/>
  </r>
  <r>
    <x v="90"/>
    <n v="2010"/>
    <n v="1"/>
    <n v="4"/>
    <n v="2"/>
    <n v="5"/>
    <x v="0"/>
    <n v="15"/>
    <n v="25"/>
    <n v="7200"/>
    <n v="10000"/>
    <n v="4.8450642000000002E-2"/>
    <n v="5.8140771000000001E-2"/>
    <n v="40698.539700000001"/>
    <n v="5329.5706200000004"/>
    <n v="17200"/>
    <n v="1360.2214313958086"/>
    <n v="47388.33175139581"/>
    <x v="90"/>
    <n v="48.450642000000002"/>
  </r>
  <r>
    <x v="91"/>
    <n v="2010"/>
    <n v="2"/>
    <n v="4"/>
    <n v="2"/>
    <n v="6"/>
    <x v="0"/>
    <n v="20"/>
    <n v="19"/>
    <n v="9600"/>
    <n v="7600"/>
    <n v="4.7210226000000001E-2"/>
    <n v="5.6652270999999997E-2"/>
    <n v="39656.589699999997"/>
    <n v="5193.1248599999999"/>
    <n v="17200"/>
    <n v="1360.2214313958086"/>
    <n v="46209.935991395803"/>
    <x v="91"/>
    <n v="47.210225999999999"/>
  </r>
  <r>
    <x v="92"/>
    <n v="2010"/>
    <n v="3"/>
    <n v="4"/>
    <n v="2"/>
    <n v="7"/>
    <x v="0"/>
    <n v="15"/>
    <n v="21"/>
    <n v="7200"/>
    <n v="8400"/>
    <n v="4.3583956E-2"/>
    <n v="5.2300747000000002E-2"/>
    <n v="36610.522900000004"/>
    <n v="4794.2351600000002"/>
    <n v="15600"/>
    <n v="1233.6892052194544"/>
    <n v="42638.44726521946"/>
    <x v="92"/>
    <n v="43.583956000000001"/>
  </r>
  <r>
    <x v="93"/>
    <n v="2010"/>
    <n v="4"/>
    <n v="4"/>
    <n v="2"/>
    <n v="1"/>
    <x v="0"/>
    <n v="18"/>
    <n v="25"/>
    <n v="8640"/>
    <n v="10000"/>
    <n v="5.2075837E-2"/>
    <n v="6.2491004000000003E-2"/>
    <n v="43743.702799999999"/>
    <n v="5728.3420699999997"/>
    <n v="18640"/>
    <n v="1474.1004349545276"/>
    <n v="50946.145304954523"/>
    <x v="93"/>
    <n v="52.075837"/>
  </r>
  <r>
    <x v="94"/>
    <n v="2010"/>
    <n v="5"/>
    <n v="4"/>
    <n v="2"/>
    <n v="2"/>
    <x v="0"/>
    <n v="18"/>
    <n v="22"/>
    <n v="8640"/>
    <n v="8800"/>
    <n v="4.8437064000000002E-2"/>
    <n v="5.8124477000000001E-2"/>
    <n v="40687.133900000001"/>
    <n v="5328.0770400000001"/>
    <n v="17440"/>
    <n v="1379.2012653222619"/>
    <n v="47394.412205322267"/>
    <x v="94"/>
    <n v="48.437063999999999"/>
  </r>
  <r>
    <x v="95"/>
    <n v="2010"/>
    <n v="6"/>
    <n v="4"/>
    <n v="2"/>
    <n v="3"/>
    <x v="0"/>
    <n v="20"/>
    <n v="22"/>
    <n v="9600"/>
    <n v="8800"/>
    <n v="5.0861825999999999E-2"/>
    <n v="6.1034191000000002E-2"/>
    <n v="42723.933700000001"/>
    <n v="5594.8008600000003"/>
    <n v="18400"/>
    <n v="1455.1206010280744"/>
    <n v="49773.855161028077"/>
    <x v="95"/>
    <n v="50.861826000000001"/>
  </r>
  <r>
    <x v="96"/>
    <n v="2010"/>
    <n v="7"/>
    <n v="4"/>
    <n v="2"/>
    <n v="4"/>
    <x v="0"/>
    <n v="15"/>
    <n v="18"/>
    <n v="7200"/>
    <n v="7200"/>
    <n v="3.9971038E-2"/>
    <n v="4.7965244999999997E-2"/>
    <n v="33575.671499999997"/>
    <n v="4396.8141800000003"/>
    <n v="14400"/>
    <n v="1138.7900355871886"/>
    <n v="39111.275715587188"/>
    <x v="96"/>
    <n v="39.971038"/>
  </r>
  <r>
    <x v="97"/>
    <n v="2010"/>
    <n v="8"/>
    <n v="4"/>
    <n v="2"/>
    <n v="5"/>
    <x v="0"/>
    <n v="20"/>
    <n v="19"/>
    <n v="9600"/>
    <n v="7600"/>
    <n v="4.7203676E-2"/>
    <n v="5.6644410999999999E-2"/>
    <n v="39651.087699999996"/>
    <n v="5192.4043600000005"/>
    <n v="17200"/>
    <n v="1360.2214313958086"/>
    <n v="46203.713491395807"/>
    <x v="97"/>
    <n v="47.203676000000002"/>
  </r>
  <r>
    <x v="98"/>
    <n v="2010"/>
    <n v="9"/>
    <n v="4"/>
    <n v="2"/>
    <n v="6"/>
    <x v="0"/>
    <n v="15"/>
    <n v="18"/>
    <n v="7200"/>
    <n v="7200"/>
    <n v="3.9936485000000001E-2"/>
    <n v="4.7923781999999998E-2"/>
    <n v="33546.647399999994"/>
    <n v="4393.0133500000002"/>
    <n v="14400"/>
    <n v="1138.7900355871886"/>
    <n v="39078.450785587185"/>
    <x v="98"/>
    <n v="39.936484999999998"/>
  </r>
  <r>
    <x v="99"/>
    <n v="2010"/>
    <n v="10"/>
    <n v="4"/>
    <n v="2"/>
    <n v="7"/>
    <x v="0"/>
    <n v="18"/>
    <n v="24"/>
    <n v="8640"/>
    <n v="9600"/>
    <n v="5.0866528000000001E-2"/>
    <n v="6.1039834000000001E-2"/>
    <n v="42727.883799999996"/>
    <n v="5595.31808"/>
    <n v="18240"/>
    <n v="1442.4673784104389"/>
    <n v="49765.669258410431"/>
    <x v="99"/>
    <n v="50.866528000000002"/>
  </r>
  <r>
    <x v="100"/>
    <n v="2010"/>
    <n v="11"/>
    <n v="4"/>
    <n v="2"/>
    <n v="1"/>
    <x v="0"/>
    <n v="15"/>
    <n v="21"/>
    <n v="7200"/>
    <n v="8400"/>
    <n v="4.3603707999999998E-2"/>
    <n v="5.2324450000000002E-2"/>
    <n v="36627.114999999998"/>
    <n v="4796.4078799999997"/>
    <n v="15600"/>
    <n v="1233.6892052194544"/>
    <n v="42657.212085219449"/>
    <x v="100"/>
    <n v="43.603707999999997"/>
  </r>
  <r>
    <x v="101"/>
    <n v="2010"/>
    <n v="12"/>
    <n v="4"/>
    <n v="2"/>
    <n v="2"/>
    <x v="0"/>
    <n v="17"/>
    <n v="24"/>
    <n v="8160"/>
    <n v="9600"/>
    <n v="4.9617097999999998E-2"/>
    <n v="5.9540517000000001E-2"/>
    <n v="41678.361900000004"/>
    <n v="5457.8807799999995"/>
    <n v="17760"/>
    <n v="1404.5077105575326"/>
    <n v="48540.750390557536"/>
    <x v="101"/>
    <n v="49.617097999999999"/>
  </r>
  <r>
    <x v="102"/>
    <n v="2010"/>
    <n v="13"/>
    <n v="4"/>
    <n v="2"/>
    <n v="3"/>
    <x v="0"/>
    <n v="20"/>
    <n v="18"/>
    <n v="9600"/>
    <n v="7200"/>
    <n v="4.6001739999999999E-2"/>
    <n v="5.5202086999999997E-2"/>
    <n v="38641.460899999998"/>
    <n v="5060.1913999999997"/>
    <n v="16800"/>
    <n v="1328.5883748517201"/>
    <n v="45030.240674851724"/>
    <x v="102"/>
    <n v="46.001739999999998"/>
  </r>
  <r>
    <x v="103"/>
    <n v="2010"/>
    <n v="14"/>
    <n v="4"/>
    <n v="2"/>
    <n v="4"/>
    <x v="0"/>
    <n v="20"/>
    <n v="19"/>
    <n v="9600"/>
    <n v="7600"/>
    <n v="4.7209071999999998E-2"/>
    <n v="5.6650886999999997E-2"/>
    <n v="39655.620900000002"/>
    <n v="5192.9979199999998"/>
    <n v="17200"/>
    <n v="1360.2214313958086"/>
    <n v="46208.840251395814"/>
    <x v="103"/>
    <n v="47.209071999999999"/>
  </r>
  <r>
    <x v="104"/>
    <n v="2010"/>
    <n v="15"/>
    <n v="4"/>
    <n v="2"/>
    <n v="5"/>
    <x v="0"/>
    <n v="18"/>
    <n v="18"/>
    <n v="8640"/>
    <n v="7200"/>
    <n v="4.3570943000000001E-2"/>
    <n v="5.2285131999999998E-2"/>
    <n v="36599.592400000001"/>
    <n v="4792.8037299999996"/>
    <n v="15840"/>
    <n v="1252.6690391459076"/>
    <n v="42645.065169145906"/>
    <x v="104"/>
    <n v="43.570943"/>
  </r>
  <r>
    <x v="105"/>
    <n v="2010"/>
    <n v="16"/>
    <n v="4"/>
    <n v="2"/>
    <n v="6"/>
    <x v="0"/>
    <n v="17"/>
    <n v="20"/>
    <n v="8160"/>
    <n v="8000"/>
    <n v="4.4795781999999999E-2"/>
    <n v="5.3754939000000002E-2"/>
    <n v="37628.457300000002"/>
    <n v="4927.5360200000005"/>
    <n v="16160"/>
    <n v="1277.9754843811784"/>
    <n v="43833.968804381177"/>
    <x v="105"/>
    <n v="44.795782000000003"/>
  </r>
  <r>
    <x v="106"/>
    <n v="2010"/>
    <n v="17"/>
    <n v="4"/>
    <n v="2"/>
    <n v="7"/>
    <x v="0"/>
    <n v="18"/>
    <n v="20"/>
    <n v="8640"/>
    <n v="8000"/>
    <n v="4.6027972E-2"/>
    <n v="5.5233565999999998E-2"/>
    <n v="38663.496199999994"/>
    <n v="5063.0769199999995"/>
    <n v="16640"/>
    <n v="1315.9351522340846"/>
    <n v="45042.508272234081"/>
    <x v="106"/>
    <n v="46.027971999999998"/>
  </r>
  <r>
    <x v="107"/>
    <n v="2010"/>
    <n v="18"/>
    <n v="4"/>
    <n v="2"/>
    <n v="1"/>
    <x v="0"/>
    <n v="19"/>
    <n v="25"/>
    <n v="9120"/>
    <n v="10000"/>
    <n v="5.3285272000000002E-2"/>
    <n v="6.3942326999999993E-2"/>
    <n v="44759.628899999996"/>
    <n v="5861.3799200000003"/>
    <n v="19120"/>
    <n v="1512.0601028074339"/>
    <n v="52133.068922807426"/>
    <x v="107"/>
    <n v="53.285271999999999"/>
  </r>
  <r>
    <x v="108"/>
    <n v="2010"/>
    <n v="19"/>
    <n v="4"/>
    <n v="2"/>
    <n v="2"/>
    <x v="0"/>
    <n v="20"/>
    <n v="22"/>
    <n v="9600"/>
    <n v="8800"/>
    <n v="5.0823186999999999E-2"/>
    <n v="6.0987825000000002E-2"/>
    <n v="42691.477500000001"/>
    <n v="5590.5505699999994"/>
    <n v="18400"/>
    <n v="1455.1206010280744"/>
    <n v="49737.148671028073"/>
    <x v="108"/>
    <n v="50.823186999999997"/>
  </r>
  <r>
    <x v="109"/>
    <n v="2010"/>
    <n v="20"/>
    <n v="4"/>
    <n v="2"/>
    <n v="3"/>
    <x v="0"/>
    <n v="18"/>
    <n v="24"/>
    <n v="8640"/>
    <n v="9600"/>
    <n v="5.0867108000000001E-2"/>
    <n v="6.1040530000000003E-2"/>
    <n v="42728.370999999999"/>
    <n v="5595.3818799999999"/>
    <n v="18240"/>
    <n v="1442.4673784104389"/>
    <n v="49766.220258410438"/>
    <x v="109"/>
    <n v="50.867108000000002"/>
  </r>
  <r>
    <x v="110"/>
    <n v="2010"/>
    <n v="21"/>
    <n v="4"/>
    <n v="2"/>
    <n v="4"/>
    <x v="0"/>
    <n v="18"/>
    <n v="23"/>
    <n v="8640"/>
    <n v="9200"/>
    <n v="4.9650125000000003E-2"/>
    <n v="5.9580149999999998E-2"/>
    <n v="41706.104999999996"/>
    <n v="5461.5137500000001"/>
    <n v="17840"/>
    <n v="1410.8343218663504"/>
    <n v="48578.453071866345"/>
    <x v="110"/>
    <n v="49.650125000000003"/>
  </r>
  <r>
    <x v="111"/>
    <n v="2010"/>
    <n v="22"/>
    <n v="4"/>
    <n v="2"/>
    <n v="5"/>
    <x v="0"/>
    <n v="15"/>
    <n v="24"/>
    <n v="7200"/>
    <n v="9600"/>
    <n v="4.7233340999999998E-2"/>
    <n v="5.6680009000000003E-2"/>
    <n v="39676.006300000001"/>
    <n v="5195.6675099999993"/>
    <n v="16800"/>
    <n v="1328.5883748517201"/>
    <n v="46200.262184851723"/>
    <x v="111"/>
    <n v="47.233340999999996"/>
  </r>
  <r>
    <x v="112"/>
    <n v="2010"/>
    <n v="23"/>
    <n v="4"/>
    <n v="2"/>
    <n v="6"/>
    <x v="0"/>
    <n v="17"/>
    <n v="18"/>
    <n v="8160"/>
    <n v="7200"/>
    <n v="4.2385076000000001E-2"/>
    <n v="5.0862091999999998E-2"/>
    <n v="35603.464399999997"/>
    <n v="4662.3583600000002"/>
    <n v="15360"/>
    <n v="1214.7093712930011"/>
    <n v="41480.532131292995"/>
    <x v="112"/>
    <n v="42.385075999999998"/>
  </r>
  <r>
    <x v="113"/>
    <n v="2010"/>
    <n v="24"/>
    <n v="4"/>
    <n v="2"/>
    <n v="7"/>
    <x v="0"/>
    <n v="15"/>
    <n v="21"/>
    <n v="7200"/>
    <n v="8400"/>
    <n v="4.3606339000000001E-2"/>
    <n v="5.2327606999999998E-2"/>
    <n v="36629.3249"/>
    <n v="4796.6972900000001"/>
    <n v="15600"/>
    <n v="1233.6892052194544"/>
    <n v="42659.711395219456"/>
    <x v="113"/>
    <n v="43.606338999999998"/>
  </r>
  <r>
    <x v="114"/>
    <n v="2010"/>
    <n v="25"/>
    <n v="4"/>
    <n v="2"/>
    <n v="1"/>
    <x v="0"/>
    <n v="18"/>
    <n v="18"/>
    <n v="8640"/>
    <n v="7200"/>
    <n v="4.3565377000000002E-2"/>
    <n v="5.2278452000000003E-2"/>
    <n v="36594.916400000002"/>
    <n v="4792.1914700000007"/>
    <n v="15840"/>
    <n v="1252.6690391459076"/>
    <n v="42639.776909145905"/>
    <x v="114"/>
    <n v="43.565377000000005"/>
  </r>
  <r>
    <x v="115"/>
    <n v="2010"/>
    <n v="26"/>
    <n v="4"/>
    <n v="2"/>
    <n v="2"/>
    <x v="0"/>
    <n v="15"/>
    <n v="20"/>
    <n v="7200"/>
    <n v="8000"/>
    <n v="4.2361240000000001E-2"/>
    <n v="5.0833488000000003E-2"/>
    <n v="35583.441599999998"/>
    <n v="4659.7364000000007"/>
    <n v="15200"/>
    <n v="1202.0561486753659"/>
    <n v="41445.234148675365"/>
    <x v="115"/>
    <n v="42.361240000000002"/>
  </r>
  <r>
    <x v="116"/>
    <n v="2010"/>
    <n v="27"/>
    <n v="4"/>
    <n v="2"/>
    <n v="3"/>
    <x v="0"/>
    <n v="17"/>
    <n v="21"/>
    <n v="8160"/>
    <n v="8400"/>
    <n v="4.5990558000000001E-2"/>
    <n v="5.5188670000000002E-2"/>
    <n v="38632.069000000003"/>
    <n v="5058.9613799999997"/>
    <n v="16560"/>
    <n v="1309.6085409252669"/>
    <n v="45000.638920925274"/>
    <x v="116"/>
    <n v="45.990558"/>
  </r>
  <r>
    <x v="117"/>
    <n v="2010"/>
    <n v="28"/>
    <n v="4"/>
    <n v="2"/>
    <n v="4"/>
    <x v="0"/>
    <n v="17"/>
    <n v="25"/>
    <n v="8160"/>
    <n v="10000"/>
    <n v="5.0857813000000002E-2"/>
    <n v="6.1029374999999997E-2"/>
    <n v="42720.562499999993"/>
    <n v="5594.3594300000004"/>
    <n v="18160"/>
    <n v="1436.1407671016213"/>
    <n v="49751.062697101617"/>
    <x v="117"/>
    <n v="50.857813"/>
  </r>
  <r>
    <x v="118"/>
    <n v="2010"/>
    <n v="29"/>
    <n v="4"/>
    <n v="2"/>
    <n v="5"/>
    <x v="0"/>
    <n v="16"/>
    <n v="19"/>
    <n v="7680"/>
    <n v="7600"/>
    <n v="4.239366E-2"/>
    <n v="5.0872392000000002E-2"/>
    <n v="35610.674400000004"/>
    <n v="4663.3026"/>
    <n v="15280"/>
    <n v="1208.3827599841836"/>
    <n v="41482.359759984189"/>
    <x v="118"/>
    <n v="42.393659999999997"/>
  </r>
  <r>
    <x v="119"/>
    <n v="2010"/>
    <n v="30"/>
    <n v="4"/>
    <n v="2"/>
    <n v="6"/>
    <x v="0"/>
    <n v="20"/>
    <n v="20"/>
    <n v="9600"/>
    <n v="8000"/>
    <n v="4.8422323000000003E-2"/>
    <n v="5.8106787999999999E-2"/>
    <n v="40674.751600000003"/>
    <n v="5326.4555300000011"/>
    <n v="17600"/>
    <n v="1391.8544879398971"/>
    <n v="47393.0616179399"/>
    <x v="119"/>
    <n v="48.422323000000006"/>
  </r>
  <r>
    <x v="120"/>
    <n v="2010"/>
    <n v="1"/>
    <n v="5"/>
    <n v="2"/>
    <n v="7"/>
    <x v="0"/>
    <n v="19"/>
    <n v="20"/>
    <n v="9120"/>
    <n v="8000"/>
    <n v="4.7221486E-2"/>
    <n v="5.6665783999999997E-2"/>
    <n v="39666.048799999997"/>
    <n v="5194.3634599999996"/>
    <n v="17120"/>
    <n v="1353.8948200869909"/>
    <n v="46214.30708008699"/>
    <x v="120"/>
    <n v="47.221485999999999"/>
  </r>
  <r>
    <x v="121"/>
    <n v="2010"/>
    <n v="2"/>
    <n v="5"/>
    <n v="2"/>
    <n v="1"/>
    <x v="0"/>
    <n v="17"/>
    <n v="24"/>
    <n v="8160"/>
    <n v="9600"/>
    <n v="4.9630509000000003E-2"/>
    <n v="5.9556610000000003E-2"/>
    <n v="41689.627000000008"/>
    <n v="5459.35599"/>
    <n v="17760"/>
    <n v="1404.5077105575326"/>
    <n v="48553.490700557537"/>
    <x v="121"/>
    <n v="49.630509000000004"/>
  </r>
  <r>
    <x v="122"/>
    <n v="2010"/>
    <n v="3"/>
    <n v="5"/>
    <n v="2"/>
    <n v="2"/>
    <x v="0"/>
    <n v="15"/>
    <n v="19"/>
    <n v="7200"/>
    <n v="7600"/>
    <n v="4.1159922000000002E-2"/>
    <n v="4.9391905999999999E-2"/>
    <n v="34574.334199999998"/>
    <n v="4527.5914199999997"/>
    <n v="14800"/>
    <n v="1170.4230921312771"/>
    <n v="40272.348712131272"/>
    <x v="122"/>
    <n v="41.159922000000002"/>
  </r>
  <r>
    <x v="123"/>
    <n v="2010"/>
    <n v="4"/>
    <n v="5"/>
    <n v="2"/>
    <n v="3"/>
    <x v="0"/>
    <n v="19"/>
    <n v="19"/>
    <n v="9120"/>
    <n v="7600"/>
    <n v="4.5988169000000002E-2"/>
    <n v="5.5185802999999999E-2"/>
    <n v="38630.062100000003"/>
    <n v="5058.69859"/>
    <n v="16720"/>
    <n v="1322.2617635429024"/>
    <n v="45011.022453542908"/>
    <x v="123"/>
    <n v="45.988168999999999"/>
  </r>
  <r>
    <x v="124"/>
    <n v="2010"/>
    <n v="5"/>
    <n v="5"/>
    <n v="2"/>
    <n v="4"/>
    <x v="0"/>
    <n v="18"/>
    <n v="22"/>
    <n v="8640"/>
    <n v="8800"/>
    <n v="4.8416313000000002E-2"/>
    <n v="5.8099575000000001E-2"/>
    <n v="40669.702499999999"/>
    <n v="5325.7944299999999"/>
    <n v="17440"/>
    <n v="1379.2012653222619"/>
    <n v="47374.698195322264"/>
    <x v="124"/>
    <n v="48.416313000000002"/>
  </r>
  <r>
    <x v="125"/>
    <n v="2010"/>
    <n v="6"/>
    <n v="5"/>
    <n v="2"/>
    <n v="5"/>
    <x v="0"/>
    <n v="17"/>
    <n v="23"/>
    <n v="8160"/>
    <n v="9200"/>
    <n v="4.8428969000000002E-2"/>
    <n v="5.8114762E-2"/>
    <n v="40680.333399999996"/>
    <n v="5327.1865900000003"/>
    <n v="17360"/>
    <n v="1372.8746540134441"/>
    <n v="47380.394644013439"/>
    <x v="125"/>
    <n v="48.428969000000002"/>
  </r>
  <r>
    <x v="126"/>
    <n v="2010"/>
    <n v="7"/>
    <n v="5"/>
    <n v="2"/>
    <n v="6"/>
    <x v="0"/>
    <n v="19"/>
    <n v="21"/>
    <n v="9120"/>
    <n v="8400"/>
    <n v="4.8446746999999998E-2"/>
    <n v="5.8136096999999998E-2"/>
    <n v="40695.267899999999"/>
    <n v="5329.1421699999992"/>
    <n v="17520"/>
    <n v="1385.5278766310796"/>
    <n v="47409.937946631078"/>
    <x v="126"/>
    <n v="48.446746999999995"/>
  </r>
  <r>
    <x v="127"/>
    <n v="2010"/>
    <n v="8"/>
    <n v="5"/>
    <n v="2"/>
    <n v="7"/>
    <x v="0"/>
    <n v="17"/>
    <n v="22"/>
    <n v="8160"/>
    <n v="8800"/>
    <n v="4.7192959999999999E-2"/>
    <n v="5.6631551000000002E-2"/>
    <n v="39642.085700000003"/>
    <n v="5191.2255999999998"/>
    <n v="16960"/>
    <n v="1341.2415974693556"/>
    <n v="46174.552897469359"/>
    <x v="127"/>
    <n v="47.192959999999999"/>
  </r>
  <r>
    <x v="128"/>
    <n v="2010"/>
    <n v="9"/>
    <n v="5"/>
    <n v="2"/>
    <n v="1"/>
    <x v="0"/>
    <n v="18"/>
    <n v="23"/>
    <n v="8640"/>
    <n v="9200"/>
    <n v="4.9614934999999999E-2"/>
    <n v="5.9537922E-2"/>
    <n v="41676.545400000003"/>
    <n v="5457.6428499999993"/>
    <n v="17840"/>
    <n v="1410.8343218663504"/>
    <n v="48545.02257186635"/>
    <x v="128"/>
    <n v="49.614934999999996"/>
  </r>
  <r>
    <x v="129"/>
    <n v="2010"/>
    <n v="10"/>
    <n v="5"/>
    <n v="2"/>
    <n v="2"/>
    <x v="0"/>
    <n v="15"/>
    <n v="23"/>
    <n v="7200"/>
    <n v="9200"/>
    <n v="4.6022686E-2"/>
    <n v="5.5227222999999999E-2"/>
    <n v="38659.056100000002"/>
    <n v="5062.4954600000001"/>
    <n v="16400"/>
    <n v="1296.9553183076316"/>
    <n v="45018.506878307635"/>
    <x v="129"/>
    <n v="46.022686"/>
  </r>
  <r>
    <x v="130"/>
    <n v="2010"/>
    <n v="11"/>
    <n v="5"/>
    <n v="2"/>
    <n v="3"/>
    <x v="0"/>
    <n v="17"/>
    <n v="20"/>
    <n v="8160"/>
    <n v="8000"/>
    <n v="4.4778292999999997E-2"/>
    <n v="5.3733951000000002E-2"/>
    <n v="37613.765700000004"/>
    <n v="4925.6122299999997"/>
    <n v="16160"/>
    <n v="1277.9754843811784"/>
    <n v="43817.353414381178"/>
    <x v="130"/>
    <n v="44.778292999999998"/>
  </r>
  <r>
    <x v="131"/>
    <n v="2010"/>
    <n v="12"/>
    <n v="5"/>
    <n v="2"/>
    <n v="4"/>
    <x v="0"/>
    <n v="20"/>
    <n v="19"/>
    <n v="9600"/>
    <n v="7600"/>
    <n v="4.7198024999999998E-2"/>
    <n v="5.6637630000000001E-2"/>
    <n v="39646.341"/>
    <n v="5191.7827499999994"/>
    <n v="17200"/>
    <n v="1360.2214313958086"/>
    <n v="46198.345181395809"/>
    <x v="131"/>
    <n v="47.198024999999994"/>
  </r>
  <r>
    <x v="132"/>
    <n v="2010"/>
    <n v="13"/>
    <n v="5"/>
    <n v="2"/>
    <n v="5"/>
    <x v="0"/>
    <n v="19"/>
    <n v="23"/>
    <n v="9120"/>
    <n v="9200"/>
    <n v="5.0853677999999999E-2"/>
    <n v="6.1024413999999999E-2"/>
    <n v="42717.089800000002"/>
    <n v="5593.9045800000004"/>
    <n v="18320"/>
    <n v="1448.7939897192566"/>
    <n v="49759.788369719259"/>
    <x v="132"/>
    <n v="50.853678000000002"/>
  </r>
  <r>
    <x v="133"/>
    <n v="2010"/>
    <n v="14"/>
    <n v="5"/>
    <n v="2"/>
    <n v="6"/>
    <x v="0"/>
    <n v="16"/>
    <n v="18"/>
    <n v="7680"/>
    <n v="7200"/>
    <n v="4.1169164000000001E-2"/>
    <n v="4.9402995999999998E-2"/>
    <n v="34582.097199999997"/>
    <n v="4528.6080400000001"/>
    <n v="14880"/>
    <n v="1176.7497034400949"/>
    <n v="40287.454943440091"/>
    <x v="133"/>
    <n v="41.169164000000002"/>
  </r>
  <r>
    <x v="134"/>
    <n v="2010"/>
    <n v="15"/>
    <n v="5"/>
    <n v="2"/>
    <n v="7"/>
    <x v="0"/>
    <n v="18"/>
    <n v="20"/>
    <n v="8640"/>
    <n v="8000"/>
    <n v="4.5994266999999998E-2"/>
    <n v="5.5193120999999998E-2"/>
    <n v="38635.184699999998"/>
    <n v="5059.3693700000003"/>
    <n v="16640"/>
    <n v="1315.9351522340846"/>
    <n v="45010.489222234086"/>
    <x v="134"/>
    <n v="45.994267000000001"/>
  </r>
  <r>
    <x v="135"/>
    <n v="2010"/>
    <n v="16"/>
    <n v="5"/>
    <n v="2"/>
    <n v="1"/>
    <x v="0"/>
    <n v="15"/>
    <n v="21"/>
    <n v="7200"/>
    <n v="8400"/>
    <n v="4.3563803999999998E-2"/>
    <n v="5.2276564999999997E-2"/>
    <n v="36593.595499999996"/>
    <n v="4792.0184399999998"/>
    <n v="15600"/>
    <n v="1233.6892052194544"/>
    <n v="42619.303145219448"/>
    <x v="135"/>
    <n v="43.563803999999998"/>
  </r>
  <r>
    <x v="136"/>
    <n v="2010"/>
    <n v="17"/>
    <n v="5"/>
    <n v="2"/>
    <n v="2"/>
    <x v="0"/>
    <n v="18"/>
    <n v="19"/>
    <n v="8640"/>
    <n v="7600"/>
    <n v="4.4810128999999997E-2"/>
    <n v="5.3772154000000003E-2"/>
    <n v="37640.507799999999"/>
    <n v="4929.1141899999993"/>
    <n v="16240"/>
    <n v="1284.3020956899961"/>
    <n v="43853.924085689992"/>
    <x v="18"/>
    <n v="44.810128999999996"/>
  </r>
  <r>
    <x v="137"/>
    <n v="2010"/>
    <n v="18"/>
    <n v="5"/>
    <n v="2"/>
    <n v="3"/>
    <x v="0"/>
    <n v="20"/>
    <n v="24"/>
    <n v="9600"/>
    <n v="9600"/>
    <n v="5.3263931E-2"/>
    <n v="6.3916716999999998E-2"/>
    <n v="44741.7019"/>
    <n v="5859.0324099999998"/>
    <n v="19200"/>
    <n v="1518.3867141162516"/>
    <n v="52119.121024116248"/>
    <x v="136"/>
    <n v="53.263930999999999"/>
  </r>
  <r>
    <x v="138"/>
    <n v="2010"/>
    <n v="19"/>
    <n v="5"/>
    <n v="2"/>
    <n v="4"/>
    <x v="0"/>
    <n v="18"/>
    <n v="18"/>
    <n v="8640"/>
    <n v="7200"/>
    <n v="4.3596304000000002E-2"/>
    <n v="5.2315565000000001E-2"/>
    <n v="36620.895499999999"/>
    <n v="4795.5934400000006"/>
    <n v="15840"/>
    <n v="1252.6690391459076"/>
    <n v="42669.157979145901"/>
    <x v="137"/>
    <n v="43.596304000000003"/>
  </r>
  <r>
    <x v="139"/>
    <n v="2010"/>
    <n v="20"/>
    <n v="5"/>
    <n v="2"/>
    <n v="5"/>
    <x v="0"/>
    <n v="17"/>
    <n v="19"/>
    <n v="8160"/>
    <n v="7600"/>
    <n v="4.3588467999999998E-2"/>
    <n v="5.2306160999999997E-2"/>
    <n v="36614.312699999995"/>
    <n v="4794.7314799999995"/>
    <n v="15760"/>
    <n v="1246.3424278370899"/>
    <n v="42655.386607837085"/>
    <x v="138"/>
    <n v="43.588467999999999"/>
  </r>
  <r>
    <x v="140"/>
    <n v="2010"/>
    <n v="21"/>
    <n v="5"/>
    <n v="2"/>
    <n v="6"/>
    <x v="0"/>
    <n v="20"/>
    <n v="22"/>
    <n v="9600"/>
    <n v="8800"/>
    <n v="5.0867742000000001E-2"/>
    <n v="6.1041290999999998E-2"/>
    <n v="42728.903700000003"/>
    <n v="5595.4516199999998"/>
    <n v="18400"/>
    <n v="1455.1206010280744"/>
    <n v="49779.475921028075"/>
    <x v="139"/>
    <n v="50.867742"/>
  </r>
  <r>
    <x v="141"/>
    <n v="2010"/>
    <n v="22"/>
    <n v="5"/>
    <n v="2"/>
    <n v="7"/>
    <x v="0"/>
    <n v="20"/>
    <n v="25"/>
    <n v="9600"/>
    <n v="10000"/>
    <n v="5.4500626000000003E-2"/>
    <n v="6.5400750999999993E-2"/>
    <n v="45780.525699999998"/>
    <n v="5995.0688600000003"/>
    <n v="19600"/>
    <n v="1550.0197706603401"/>
    <n v="53325.614330660341"/>
    <x v="140"/>
    <n v="54.500626000000004"/>
  </r>
  <r>
    <x v="142"/>
    <n v="2010"/>
    <n v="23"/>
    <n v="5"/>
    <n v="2"/>
    <n v="1"/>
    <x v="0"/>
    <n v="19"/>
    <n v="19"/>
    <n v="9120"/>
    <n v="7600"/>
    <n v="4.6025761999999998E-2"/>
    <n v="5.5230914999999998E-2"/>
    <n v="38661.640499999994"/>
    <n v="5062.8338199999998"/>
    <n v="16720"/>
    <n v="1322.2617635429024"/>
    <n v="45046.736083542899"/>
    <x v="141"/>
    <n v="46.025762"/>
  </r>
  <r>
    <x v="143"/>
    <n v="2010"/>
    <n v="24"/>
    <n v="5"/>
    <n v="2"/>
    <n v="2"/>
    <x v="0"/>
    <n v="16"/>
    <n v="23"/>
    <n v="7680"/>
    <n v="9200"/>
    <n v="4.7189755999999999E-2"/>
    <n v="5.6627707999999999E-2"/>
    <n v="39639.395599999996"/>
    <n v="5190.8731600000001"/>
    <n v="16880"/>
    <n v="1334.9149861605379"/>
    <n v="46165.183746160539"/>
    <x v="142"/>
    <n v="47.189756000000003"/>
  </r>
  <r>
    <x v="144"/>
    <n v="2010"/>
    <n v="25"/>
    <n v="5"/>
    <n v="2"/>
    <n v="3"/>
    <x v="0"/>
    <n v="17"/>
    <n v="18"/>
    <n v="8160"/>
    <n v="7200"/>
    <n v="4.2361089999999997E-2"/>
    <n v="5.0833309E-2"/>
    <n v="35583.316299999999"/>
    <n v="4659.7199000000001"/>
    <n v="15360"/>
    <n v="1214.7093712930011"/>
    <n v="41457.745571293002"/>
    <x v="143"/>
    <n v="42.361089999999997"/>
  </r>
  <r>
    <x v="145"/>
    <n v="2010"/>
    <n v="26"/>
    <n v="5"/>
    <n v="2"/>
    <n v="4"/>
    <x v="0"/>
    <n v="18"/>
    <n v="24"/>
    <n v="8640"/>
    <n v="9600"/>
    <n v="5.0858118000000001E-2"/>
    <n v="6.1029741999999998E-2"/>
    <n v="42720.8194"/>
    <n v="5594.3929799999996"/>
    <n v="18240"/>
    <n v="1442.4673784104389"/>
    <n v="49757.679758410435"/>
    <x v="144"/>
    <n v="50.858117999999997"/>
  </r>
  <r>
    <x v="146"/>
    <n v="2010"/>
    <n v="27"/>
    <n v="5"/>
    <n v="2"/>
    <n v="5"/>
    <x v="0"/>
    <n v="17"/>
    <n v="19"/>
    <n v="8160"/>
    <n v="7600"/>
    <n v="4.3601564000000002E-2"/>
    <n v="5.2321877000000003E-2"/>
    <n v="36625.313900000001"/>
    <n v="4796.1720400000004"/>
    <n v="15760"/>
    <n v="1246.3424278370899"/>
    <n v="42667.828367837086"/>
    <x v="145"/>
    <n v="43.601564000000003"/>
  </r>
  <r>
    <x v="147"/>
    <n v="2010"/>
    <n v="28"/>
    <n v="5"/>
    <n v="2"/>
    <n v="6"/>
    <x v="0"/>
    <n v="15"/>
    <n v="18"/>
    <n v="7200"/>
    <n v="7200"/>
    <n v="3.9966614999999997E-2"/>
    <n v="4.7959938000000001E-2"/>
    <n v="33571.956599999998"/>
    <n v="4396.3276499999993"/>
    <n v="14400"/>
    <n v="1138.7900355871886"/>
    <n v="39107.074285587187"/>
    <x v="146"/>
    <n v="39.966614999999997"/>
  </r>
  <r>
    <x v="148"/>
    <n v="2010"/>
    <n v="29"/>
    <n v="5"/>
    <n v="2"/>
    <n v="7"/>
    <x v="0"/>
    <n v="18"/>
    <n v="19"/>
    <n v="8640"/>
    <n v="7600"/>
    <n v="4.4773727999999999E-2"/>
    <n v="5.3728472999999999E-2"/>
    <n v="37609.931100000002"/>
    <n v="4925.1100799999995"/>
    <n v="16240"/>
    <n v="1284.3020956899961"/>
    <n v="43819.343275689993"/>
    <x v="147"/>
    <n v="44.773727999999998"/>
  </r>
  <r>
    <x v="149"/>
    <n v="2010"/>
    <n v="30"/>
    <n v="5"/>
    <n v="2"/>
    <n v="1"/>
    <x v="0"/>
    <n v="17"/>
    <n v="22"/>
    <n v="8160"/>
    <n v="8800"/>
    <n v="4.7222015999999999E-2"/>
    <n v="5.6666419000000003E-2"/>
    <n v="39666.493300000002"/>
    <n v="5194.4217599999993"/>
    <n v="16960"/>
    <n v="1341.2415974693556"/>
    <n v="46202.156657469357"/>
    <x v="148"/>
    <n v="47.222015999999996"/>
  </r>
  <r>
    <x v="150"/>
    <n v="2010"/>
    <n v="31"/>
    <n v="5"/>
    <n v="2"/>
    <n v="2"/>
    <x v="0"/>
    <n v="18"/>
    <n v="24"/>
    <n v="8640"/>
    <n v="9600"/>
    <n v="5.0868625000000001E-2"/>
    <n v="6.1042350000000002E-2"/>
    <n v="42729.644999999997"/>
    <n v="5595.5487499999999"/>
    <n v="18240"/>
    <n v="1442.4673784104389"/>
    <n v="49767.661128410437"/>
    <x v="149"/>
    <n v="50.868625000000002"/>
  </r>
  <r>
    <x v="151"/>
    <n v="2010"/>
    <n v="1"/>
    <n v="6"/>
    <n v="2"/>
    <n v="3"/>
    <x v="0"/>
    <n v="15"/>
    <n v="24"/>
    <n v="7200"/>
    <n v="9600"/>
    <n v="4.7225300999999997E-2"/>
    <n v="5.6670361000000002E-2"/>
    <n v="39669.252699999997"/>
    <n v="5194.7831099999994"/>
    <n v="16800"/>
    <n v="1328.5883748517201"/>
    <n v="46192.624184851717"/>
    <x v="150"/>
    <n v="47.225300999999995"/>
  </r>
  <r>
    <x v="152"/>
    <n v="2010"/>
    <n v="2"/>
    <n v="6"/>
    <n v="2"/>
    <n v="4"/>
    <x v="0"/>
    <n v="16"/>
    <n v="18"/>
    <n v="7680"/>
    <n v="7200"/>
    <n v="4.1171263999999999E-2"/>
    <n v="4.9405517000000003E-2"/>
    <n v="34583.861900000004"/>
    <n v="4528.8390399999998"/>
    <n v="14880"/>
    <n v="1176.7497034400949"/>
    <n v="40289.450643440097"/>
    <x v="151"/>
    <n v="41.171264000000001"/>
  </r>
  <r>
    <x v="153"/>
    <n v="2010"/>
    <n v="3"/>
    <n v="6"/>
    <n v="2"/>
    <n v="5"/>
    <x v="0"/>
    <n v="17"/>
    <n v="25"/>
    <n v="8160"/>
    <n v="10000"/>
    <n v="5.0860919999999997E-2"/>
    <n v="6.1033103999999998E-2"/>
    <n v="42723.172799999993"/>
    <n v="5594.7012000000004"/>
    <n v="18160"/>
    <n v="1436.1407671016213"/>
    <n v="49754.014767101617"/>
    <x v="152"/>
    <n v="50.86092"/>
  </r>
  <r>
    <x v="154"/>
    <n v="2010"/>
    <n v="4"/>
    <n v="6"/>
    <n v="2"/>
    <n v="6"/>
    <x v="0"/>
    <n v="16"/>
    <n v="18"/>
    <n v="7680"/>
    <n v="7200"/>
    <n v="4.1165825000000003E-2"/>
    <n v="4.9398989999999997E-2"/>
    <n v="34579.292999999998"/>
    <n v="4528.2407500000008"/>
    <n v="14880"/>
    <n v="1176.7497034400949"/>
    <n v="40284.283453440097"/>
    <x v="153"/>
    <n v="41.165825000000005"/>
  </r>
  <r>
    <x v="155"/>
    <n v="2010"/>
    <n v="5"/>
    <n v="6"/>
    <n v="2"/>
    <n v="7"/>
    <x v="0"/>
    <n v="18"/>
    <n v="19"/>
    <n v="8640"/>
    <n v="7600"/>
    <n v="4.4796685000000003E-2"/>
    <n v="5.3756022000000001E-2"/>
    <n v="37629.215400000001"/>
    <n v="4927.6353500000005"/>
    <n v="16240"/>
    <n v="1284.3020956899961"/>
    <n v="43841.15284568999"/>
    <x v="154"/>
    <n v="44.796685000000004"/>
  </r>
  <r>
    <x v="156"/>
    <n v="2010"/>
    <n v="6"/>
    <n v="6"/>
    <n v="2"/>
    <n v="1"/>
    <x v="0"/>
    <n v="20"/>
    <n v="18"/>
    <n v="9600"/>
    <n v="7200"/>
    <n v="4.5979563000000001E-2"/>
    <n v="5.5175475000000002E-2"/>
    <n v="38622.832499999997"/>
    <n v="5057.7519299999994"/>
    <n v="16800"/>
    <n v="1328.5883748517201"/>
    <n v="45009.172804851718"/>
    <x v="155"/>
    <n v="45.979562999999999"/>
  </r>
  <r>
    <x v="157"/>
    <n v="2010"/>
    <n v="7"/>
    <n v="6"/>
    <n v="2"/>
    <n v="2"/>
    <x v="0"/>
    <n v="17"/>
    <n v="23"/>
    <n v="8160"/>
    <n v="9200"/>
    <n v="4.8437898E-2"/>
    <n v="5.8125477000000002E-2"/>
    <n v="40687.833900000005"/>
    <n v="5328.16878"/>
    <n v="17360"/>
    <n v="1372.8746540134441"/>
    <n v="47388.87733401345"/>
    <x v="156"/>
    <n v="48.437897999999997"/>
  </r>
  <r>
    <x v="158"/>
    <n v="2010"/>
    <n v="8"/>
    <n v="6"/>
    <n v="2"/>
    <n v="3"/>
    <x v="0"/>
    <n v="16"/>
    <n v="18"/>
    <n v="7680"/>
    <n v="7200"/>
    <n v="4.1174777000000003E-2"/>
    <n v="4.9409731999999998E-2"/>
    <n v="34586.812399999995"/>
    <n v="4529.2254700000003"/>
    <n v="14880"/>
    <n v="1176.7497034400949"/>
    <n v="40292.787573440088"/>
    <x v="157"/>
    <n v="41.174777000000006"/>
  </r>
  <r>
    <x v="159"/>
    <n v="2010"/>
    <n v="9"/>
    <n v="6"/>
    <n v="2"/>
    <n v="4"/>
    <x v="0"/>
    <n v="17"/>
    <n v="18"/>
    <n v="8160"/>
    <n v="7200"/>
    <n v="4.2378826000000001E-2"/>
    <n v="5.0854590999999998E-2"/>
    <n v="35598.2137"/>
    <n v="4661.6708600000002"/>
    <n v="15360"/>
    <n v="1214.7093712930011"/>
    <n v="41474.593931292999"/>
    <x v="158"/>
    <n v="42.378826000000004"/>
  </r>
  <r>
    <x v="160"/>
    <n v="2010"/>
    <n v="10"/>
    <n v="6"/>
    <n v="2"/>
    <n v="5"/>
    <x v="0"/>
    <n v="16"/>
    <n v="23"/>
    <n v="7680"/>
    <n v="9200"/>
    <n v="4.7223049000000003E-2"/>
    <n v="5.6667658000000003E-2"/>
    <n v="39667.3606"/>
    <n v="5194.53539"/>
    <n v="16880"/>
    <n v="1334.9149861605379"/>
    <n v="46196.810976160537"/>
    <x v="159"/>
    <n v="47.223049000000003"/>
  </r>
  <r>
    <x v="161"/>
    <n v="2010"/>
    <n v="11"/>
    <n v="6"/>
    <n v="2"/>
    <n v="6"/>
    <x v="0"/>
    <n v="20"/>
    <n v="25"/>
    <n v="9600"/>
    <n v="10000"/>
    <n v="5.4473173E-2"/>
    <n v="6.5367807E-2"/>
    <n v="45757.464899999999"/>
    <n v="5992.0490300000001"/>
    <n v="19600"/>
    <n v="1550.0197706603401"/>
    <n v="53299.533700660344"/>
    <x v="160"/>
    <n v="54.473173000000003"/>
  </r>
  <r>
    <x v="162"/>
    <n v="2010"/>
    <n v="12"/>
    <n v="6"/>
    <n v="2"/>
    <n v="7"/>
    <x v="0"/>
    <n v="17"/>
    <n v="22"/>
    <n v="8160"/>
    <n v="8800"/>
    <n v="4.7239424000000002E-2"/>
    <n v="5.6687307999999999E-2"/>
    <n v="39681.115600000005"/>
    <n v="5196.3366399999995"/>
    <n v="16960"/>
    <n v="1341.2415974693556"/>
    <n v="46218.693837469364"/>
    <x v="161"/>
    <n v="47.239424"/>
  </r>
  <r>
    <x v="163"/>
    <n v="2010"/>
    <n v="13"/>
    <n v="6"/>
    <n v="2"/>
    <n v="1"/>
    <x v="0"/>
    <n v="20"/>
    <n v="19"/>
    <n v="9600"/>
    <n v="7600"/>
    <n v="4.7239138E-2"/>
    <n v="5.6686965999999998E-2"/>
    <n v="39680.876199999999"/>
    <n v="5196.3051799999994"/>
    <n v="17200"/>
    <n v="1360.2214313958086"/>
    <n v="46237.402811395805"/>
    <x v="162"/>
    <n v="47.239137999999997"/>
  </r>
  <r>
    <x v="164"/>
    <n v="2010"/>
    <n v="14"/>
    <n v="6"/>
    <n v="2"/>
    <n v="2"/>
    <x v="0"/>
    <n v="20"/>
    <n v="21"/>
    <n v="9600"/>
    <n v="8400"/>
    <n v="4.9642650000000003E-2"/>
    <n v="5.9571180000000001E-2"/>
    <n v="41699.826000000001"/>
    <n v="5460.6915000000008"/>
    <n v="18000"/>
    <n v="1423.4875444839859"/>
    <n v="48584.005044483987"/>
    <x v="163"/>
    <n v="49.642650000000003"/>
  </r>
  <r>
    <x v="165"/>
    <n v="2010"/>
    <n v="15"/>
    <n v="6"/>
    <n v="2"/>
    <n v="3"/>
    <x v="0"/>
    <n v="18"/>
    <n v="18"/>
    <n v="8640"/>
    <n v="7200"/>
    <n v="4.3568396000000002E-2"/>
    <n v="5.2282074999999997E-2"/>
    <n v="36597.452499999999"/>
    <n v="4792.5235599999996"/>
    <n v="15840"/>
    <n v="1252.6690391459076"/>
    <n v="42642.645099145906"/>
    <x v="164"/>
    <n v="43.568396"/>
  </r>
  <r>
    <x v="166"/>
    <n v="2010"/>
    <n v="16"/>
    <n v="6"/>
    <n v="2"/>
    <n v="4"/>
    <x v="0"/>
    <n v="16"/>
    <n v="21"/>
    <n v="7680"/>
    <n v="8400"/>
    <n v="4.4781882000000002E-2"/>
    <n v="5.3738258999999997E-2"/>
    <n v="37616.781300000002"/>
    <n v="4926.00702"/>
    <n v="16080"/>
    <n v="1271.6488730723606"/>
    <n v="43814.437193072357"/>
    <x v="165"/>
    <n v="44.781882000000003"/>
  </r>
  <r>
    <x v="167"/>
    <n v="2010"/>
    <n v="17"/>
    <n v="6"/>
    <n v="2"/>
    <n v="5"/>
    <x v="0"/>
    <n v="16"/>
    <n v="19"/>
    <n v="7680"/>
    <n v="7600"/>
    <n v="4.2380993999999998E-2"/>
    <n v="5.0857193000000002E-2"/>
    <n v="35600.035100000001"/>
    <n v="4661.9093400000002"/>
    <n v="15280"/>
    <n v="1208.3827599841836"/>
    <n v="41470.327199984182"/>
    <x v="166"/>
    <n v="42.380994000000001"/>
  </r>
  <r>
    <x v="168"/>
    <n v="2010"/>
    <n v="18"/>
    <n v="6"/>
    <n v="2"/>
    <n v="6"/>
    <x v="0"/>
    <n v="19"/>
    <n v="23"/>
    <n v="9120"/>
    <n v="9200"/>
    <n v="5.0874715000000001E-2"/>
    <n v="6.1049658E-2"/>
    <n v="42734.760600000001"/>
    <n v="5596.2186499999998"/>
    <n v="18320"/>
    <n v="1448.7939897192566"/>
    <n v="49779.773239719259"/>
    <x v="167"/>
    <n v="50.874715000000002"/>
  </r>
  <r>
    <x v="169"/>
    <n v="2010"/>
    <n v="19"/>
    <n v="6"/>
    <n v="2"/>
    <n v="7"/>
    <x v="0"/>
    <n v="18"/>
    <n v="18"/>
    <n v="8640"/>
    <n v="7200"/>
    <n v="4.3593527E-2"/>
    <n v="5.2312232E-2"/>
    <n v="36618.562400000003"/>
    <n v="4795.2879700000003"/>
    <n v="15840"/>
    <n v="1252.6690391459076"/>
    <n v="42666.519409145905"/>
    <x v="168"/>
    <n v="43.593527000000002"/>
  </r>
  <r>
    <x v="170"/>
    <n v="2010"/>
    <n v="20"/>
    <n v="6"/>
    <n v="2"/>
    <n v="1"/>
    <x v="0"/>
    <n v="15"/>
    <n v="24"/>
    <n v="7200"/>
    <n v="9600"/>
    <n v="4.7201178000000003E-2"/>
    <n v="5.6641414000000001E-2"/>
    <n v="39648.989799999996"/>
    <n v="5192.1295800000007"/>
    <n v="16800"/>
    <n v="1328.5883748517201"/>
    <n v="46169.707754851719"/>
    <x v="169"/>
    <n v="47.201178000000006"/>
  </r>
  <r>
    <x v="171"/>
    <n v="2010"/>
    <n v="21"/>
    <n v="6"/>
    <n v="2"/>
    <n v="2"/>
    <x v="0"/>
    <n v="19"/>
    <n v="24"/>
    <n v="9120"/>
    <n v="9600"/>
    <n v="5.2046845000000001E-2"/>
    <n v="6.2456214000000003E-2"/>
    <n v="43719.349800000004"/>
    <n v="5725.1529500000006"/>
    <n v="18720"/>
    <n v="1480.4270462633453"/>
    <n v="50924.92979626335"/>
    <x v="170"/>
    <n v="52.046845000000005"/>
  </r>
  <r>
    <x v="172"/>
    <n v="2010"/>
    <n v="22"/>
    <n v="6"/>
    <n v="2"/>
    <n v="3"/>
    <x v="0"/>
    <n v="16"/>
    <n v="18"/>
    <n v="7680"/>
    <n v="7200"/>
    <n v="4.1174499000000003E-2"/>
    <n v="4.9409398E-2"/>
    <n v="34586.578600000001"/>
    <n v="4529.1948900000007"/>
    <n v="14880"/>
    <n v="1176.7497034400949"/>
    <n v="40292.523193440094"/>
    <x v="171"/>
    <n v="41.174499000000004"/>
  </r>
  <r>
    <x v="173"/>
    <n v="2010"/>
    <n v="23"/>
    <n v="6"/>
    <n v="2"/>
    <n v="4"/>
    <x v="0"/>
    <n v="19"/>
    <n v="24"/>
    <n v="9120"/>
    <n v="9600"/>
    <n v="5.2044538000000001E-2"/>
    <n v="6.2453445000000003E-2"/>
    <n v="43717.411500000002"/>
    <n v="5724.8991800000003"/>
    <n v="18720"/>
    <n v="1480.4270462633453"/>
    <n v="50922.737726263345"/>
    <x v="172"/>
    <n v="52.044538000000003"/>
  </r>
  <r>
    <x v="174"/>
    <n v="2010"/>
    <n v="24"/>
    <n v="6"/>
    <n v="2"/>
    <n v="5"/>
    <x v="0"/>
    <n v="20"/>
    <n v="18"/>
    <n v="9600"/>
    <n v="7200"/>
    <n v="4.6005527999999997E-2"/>
    <n v="5.5206633999999997E-2"/>
    <n v="38644.643799999998"/>
    <n v="5060.60808"/>
    <n v="16800"/>
    <n v="1328.5883748517201"/>
    <n v="45033.840254851719"/>
    <x v="173"/>
    <n v="46.005527999999998"/>
  </r>
  <r>
    <x v="175"/>
    <n v="2010"/>
    <n v="25"/>
    <n v="6"/>
    <n v="2"/>
    <n v="6"/>
    <x v="0"/>
    <n v="19"/>
    <n v="24"/>
    <n v="9120"/>
    <n v="9600"/>
    <n v="5.2077408999999998E-2"/>
    <n v="6.2492891000000002E-2"/>
    <n v="43745.023699999998"/>
    <n v="5728.5149899999997"/>
    <n v="18720"/>
    <n v="1480.4270462633453"/>
    <n v="50953.965736263344"/>
    <x v="174"/>
    <n v="52.077408999999996"/>
  </r>
  <r>
    <x v="176"/>
    <n v="2010"/>
    <n v="26"/>
    <n v="6"/>
    <n v="2"/>
    <n v="7"/>
    <x v="0"/>
    <n v="16"/>
    <n v="24"/>
    <n v="7680"/>
    <n v="9600"/>
    <n v="4.8440420999999997E-2"/>
    <n v="5.8128506000000003E-2"/>
    <n v="40689.9542"/>
    <n v="5328.4463100000003"/>
    <n v="17280"/>
    <n v="1366.5480427046264"/>
    <n v="47384.948552704627"/>
    <x v="175"/>
    <n v="48.440421000000001"/>
  </r>
  <r>
    <x v="177"/>
    <n v="2010"/>
    <n v="27"/>
    <n v="6"/>
    <n v="2"/>
    <n v="1"/>
    <x v="0"/>
    <n v="17"/>
    <n v="21"/>
    <n v="8160"/>
    <n v="8400"/>
    <n v="4.6027690000000003E-2"/>
    <n v="5.5233228000000002E-2"/>
    <n v="38663.259600000005"/>
    <n v="5063.0459000000001"/>
    <n v="16560"/>
    <n v="1309.6085409252669"/>
    <n v="45035.914040925272"/>
    <x v="176"/>
    <n v="46.02769"/>
  </r>
  <r>
    <x v="178"/>
    <n v="2010"/>
    <n v="28"/>
    <n v="6"/>
    <n v="2"/>
    <n v="2"/>
    <x v="0"/>
    <n v="15"/>
    <n v="25"/>
    <n v="7200"/>
    <n v="10000"/>
    <n v="4.8451713E-2"/>
    <n v="5.8142055999999998E-2"/>
    <n v="40699.439200000001"/>
    <n v="5329.6884300000002"/>
    <n v="17200"/>
    <n v="1360.2214313958086"/>
    <n v="47389.349061395813"/>
    <x v="177"/>
    <n v="48.451712999999998"/>
  </r>
  <r>
    <x v="179"/>
    <n v="2010"/>
    <n v="29"/>
    <n v="6"/>
    <n v="2"/>
    <n v="3"/>
    <x v="0"/>
    <n v="15"/>
    <n v="24"/>
    <n v="7200"/>
    <n v="9600"/>
    <n v="4.7190164999999999E-2"/>
    <n v="5.6628197999999998E-2"/>
    <n v="39639.738599999997"/>
    <n v="5190.9181500000004"/>
    <n v="16800"/>
    <n v="1328.5883748517201"/>
    <n v="46159.245124851717"/>
    <x v="178"/>
    <n v="47.190165"/>
  </r>
  <r>
    <x v="180"/>
    <n v="2010"/>
    <n v="30"/>
    <n v="6"/>
    <n v="2"/>
    <n v="4"/>
    <x v="0"/>
    <n v="18"/>
    <n v="18"/>
    <n v="8640"/>
    <n v="7200"/>
    <n v="4.3596676000000001E-2"/>
    <n v="5.2316011000000003E-2"/>
    <n v="36621.207699999999"/>
    <n v="4795.63436"/>
    <n v="15840"/>
    <n v="1252.6690391459076"/>
    <n v="42669.511099145901"/>
    <x v="179"/>
    <n v="43.596676000000002"/>
  </r>
  <r>
    <x v="181"/>
    <n v="2010"/>
    <n v="1"/>
    <n v="7"/>
    <n v="3"/>
    <n v="5"/>
    <x v="0"/>
    <n v="17"/>
    <n v="23"/>
    <n v="8160"/>
    <n v="9200"/>
    <n v="4.8436970000000003E-2"/>
    <n v="5.8124363999999998E-2"/>
    <n v="40687.054799999998"/>
    <n v="5328.0667000000003"/>
    <n v="17360"/>
    <n v="1372.8746540134441"/>
    <n v="47387.996154013446"/>
    <x v="180"/>
    <n v="48.436970000000002"/>
  </r>
  <r>
    <x v="182"/>
    <n v="2010"/>
    <n v="2"/>
    <n v="7"/>
    <n v="3"/>
    <n v="6"/>
    <x v="0"/>
    <n v="16"/>
    <n v="22"/>
    <n v="7680"/>
    <n v="8800"/>
    <n v="4.5989546999999999E-2"/>
    <n v="5.5187456000000003E-2"/>
    <n v="38631.2192"/>
    <n v="5058.8501700000006"/>
    <n v="16480"/>
    <n v="1303.2819296164491"/>
    <n v="44993.35129961645"/>
    <x v="181"/>
    <n v="45.989547000000002"/>
  </r>
  <r>
    <x v="183"/>
    <n v="2010"/>
    <n v="3"/>
    <n v="7"/>
    <n v="3"/>
    <n v="7"/>
    <x v="0"/>
    <n v="18"/>
    <n v="25"/>
    <n v="8640"/>
    <n v="10000"/>
    <n v="5.2084018000000003E-2"/>
    <n v="6.2500821999999998E-2"/>
    <n v="43750.575400000002"/>
    <n v="5729.2419799999998"/>
    <n v="18640"/>
    <n v="1474.1004349545276"/>
    <n v="50953.917814954526"/>
    <x v="182"/>
    <n v="52.084018"/>
  </r>
  <r>
    <x v="184"/>
    <n v="2010"/>
    <n v="4"/>
    <n v="7"/>
    <n v="3"/>
    <n v="1"/>
    <x v="0"/>
    <n v="16"/>
    <n v="25"/>
    <n v="7680"/>
    <n v="10000"/>
    <n v="4.9655705000000001E-2"/>
    <n v="5.9586845999999999E-2"/>
    <n v="41710.792200000004"/>
    <n v="5462.1275500000002"/>
    <n v="17680"/>
    <n v="1398.1810992487149"/>
    <n v="48571.100849248716"/>
    <x v="183"/>
    <n v="49.655705000000005"/>
  </r>
  <r>
    <x v="185"/>
    <n v="2010"/>
    <n v="5"/>
    <n v="7"/>
    <n v="3"/>
    <n v="2"/>
    <x v="0"/>
    <n v="18"/>
    <n v="23"/>
    <n v="8640"/>
    <n v="9200"/>
    <n v="4.9630203999999997E-2"/>
    <n v="5.9556244000000001E-2"/>
    <n v="41689.370799999997"/>
    <n v="5459.3224399999999"/>
    <n v="17840"/>
    <n v="1410.8343218663504"/>
    <n v="48559.527561866344"/>
    <x v="184"/>
    <n v="49.630203999999999"/>
  </r>
  <r>
    <x v="186"/>
    <n v="2010"/>
    <n v="6"/>
    <n v="7"/>
    <n v="3"/>
    <n v="3"/>
    <x v="0"/>
    <n v="18"/>
    <n v="23"/>
    <n v="8640"/>
    <n v="9200"/>
    <n v="4.9629433000000001E-2"/>
    <n v="5.9555319000000002E-2"/>
    <n v="41688.723300000005"/>
    <n v="5459.2376299999996"/>
    <n v="17840"/>
    <n v="1410.8343218663504"/>
    <n v="48558.795251866351"/>
    <x v="185"/>
    <n v="49.629432999999999"/>
  </r>
  <r>
    <x v="187"/>
    <n v="2010"/>
    <n v="7"/>
    <n v="7"/>
    <n v="3"/>
    <n v="4"/>
    <x v="0"/>
    <n v="19"/>
    <n v="19"/>
    <n v="9120"/>
    <n v="7600"/>
    <n v="4.6004056000000002E-2"/>
    <n v="5.5204866999999998E-2"/>
    <n v="38643.406900000002"/>
    <n v="5060.4461599999995"/>
    <n v="16720"/>
    <n v="1322.2617635429024"/>
    <n v="45026.114823542906"/>
    <x v="186"/>
    <n v="46.004055999999999"/>
  </r>
  <r>
    <x v="188"/>
    <n v="2010"/>
    <n v="8"/>
    <n v="7"/>
    <n v="3"/>
    <n v="5"/>
    <x v="0"/>
    <n v="17"/>
    <n v="25"/>
    <n v="8160"/>
    <n v="10000"/>
    <n v="5.0831670000000002E-2"/>
    <n v="6.0998004000000002E-2"/>
    <n v="42698.602800000001"/>
    <n v="5591.4837000000007"/>
    <n v="18160"/>
    <n v="1436.1407671016213"/>
    <n v="49726.227267101625"/>
    <x v="187"/>
    <n v="50.831670000000003"/>
  </r>
  <r>
    <x v="189"/>
    <n v="2010"/>
    <n v="9"/>
    <n v="7"/>
    <n v="3"/>
    <n v="6"/>
    <x v="0"/>
    <n v="17"/>
    <n v="21"/>
    <n v="8160"/>
    <n v="8400"/>
    <n v="4.6000667000000002E-2"/>
    <n v="5.5200801000000001E-2"/>
    <n v="38640.560700000002"/>
    <n v="5060.0733700000001"/>
    <n v="16560"/>
    <n v="1309.6085409252669"/>
    <n v="45010.24261092527"/>
    <x v="188"/>
    <n v="46.000667"/>
  </r>
  <r>
    <x v="190"/>
    <n v="2010"/>
    <n v="10"/>
    <n v="7"/>
    <n v="3"/>
    <n v="7"/>
    <x v="0"/>
    <n v="15"/>
    <n v="18"/>
    <n v="7200"/>
    <n v="7200"/>
    <n v="3.9931164999999998E-2"/>
    <n v="4.7917398E-2"/>
    <n v="33542.178599999999"/>
    <n v="4392.4281499999997"/>
    <n v="14400"/>
    <n v="1138.7900355871886"/>
    <n v="39073.396785587189"/>
    <x v="189"/>
    <n v="39.931165"/>
  </r>
  <r>
    <x v="191"/>
    <n v="2010"/>
    <n v="11"/>
    <n v="7"/>
    <n v="3"/>
    <n v="1"/>
    <x v="0"/>
    <n v="18"/>
    <n v="22"/>
    <n v="8640"/>
    <n v="8800"/>
    <n v="4.8421180000000001E-2"/>
    <n v="5.8105416E-2"/>
    <n v="40673.7912"/>
    <n v="5326.3297999999995"/>
    <n v="17440"/>
    <n v="1379.2012653222619"/>
    <n v="47379.322265322262"/>
    <x v="190"/>
    <n v="48.42118"/>
  </r>
  <r>
    <x v="192"/>
    <n v="2010"/>
    <n v="12"/>
    <n v="7"/>
    <n v="3"/>
    <n v="2"/>
    <x v="0"/>
    <n v="15"/>
    <n v="23"/>
    <n v="7200"/>
    <n v="9200"/>
    <n v="4.6011092000000003E-2"/>
    <n v="5.5213311000000001E-2"/>
    <n v="38649.3177"/>
    <n v="5061.2201200000009"/>
    <n v="16400"/>
    <n v="1296.9553183076316"/>
    <n v="45007.493138307633"/>
    <x v="191"/>
    <n v="46.011092000000005"/>
  </r>
  <r>
    <x v="193"/>
    <n v="2010"/>
    <n v="13"/>
    <n v="7"/>
    <n v="3"/>
    <n v="3"/>
    <x v="0"/>
    <n v="19"/>
    <n v="24"/>
    <n v="9120"/>
    <n v="9600"/>
    <n v="5.2083965000000003E-2"/>
    <n v="6.2500758000000003E-2"/>
    <n v="43750.530600000006"/>
    <n v="5729.2361500000006"/>
    <n v="18720"/>
    <n v="1480.4270462633453"/>
    <n v="50960.193796263353"/>
    <x v="192"/>
    <n v="52.083965000000006"/>
  </r>
  <r>
    <x v="194"/>
    <n v="2010"/>
    <n v="14"/>
    <n v="7"/>
    <n v="3"/>
    <n v="4"/>
    <x v="0"/>
    <n v="16"/>
    <n v="18"/>
    <n v="7680"/>
    <n v="7200"/>
    <n v="4.1180750000000002E-2"/>
    <n v="4.9416900999999999E-2"/>
    <n v="34591.830699999999"/>
    <n v="4529.8825000000006"/>
    <n v="14880"/>
    <n v="1176.7497034400949"/>
    <n v="40298.462903440093"/>
    <x v="193"/>
    <n v="41.180750000000003"/>
  </r>
  <r>
    <x v="195"/>
    <n v="2010"/>
    <n v="15"/>
    <n v="7"/>
    <n v="3"/>
    <n v="5"/>
    <x v="0"/>
    <n v="19"/>
    <n v="25"/>
    <n v="9120"/>
    <n v="10000"/>
    <n v="5.3287315000000002E-2"/>
    <n v="6.3944777999999994E-2"/>
    <n v="44761.344599999997"/>
    <n v="5861.6046500000002"/>
    <n v="19120"/>
    <n v="1512.0601028074339"/>
    <n v="52135.009352807429"/>
    <x v="194"/>
    <n v="53.287315"/>
  </r>
  <r>
    <x v="196"/>
    <n v="2010"/>
    <n v="16"/>
    <n v="7"/>
    <n v="3"/>
    <n v="6"/>
    <x v="0"/>
    <n v="18"/>
    <n v="25"/>
    <n v="8640"/>
    <n v="10000"/>
    <n v="5.2028363000000001E-2"/>
    <n v="6.2434034999999999E-2"/>
    <n v="43703.824500000002"/>
    <n v="5723.1199299999998"/>
    <n v="18640"/>
    <n v="1474.1004349545276"/>
    <n v="50901.044864954529"/>
    <x v="195"/>
    <n v="52.028362999999999"/>
  </r>
  <r>
    <x v="197"/>
    <n v="2010"/>
    <n v="17"/>
    <n v="7"/>
    <n v="3"/>
    <n v="7"/>
    <x v="0"/>
    <n v="15"/>
    <n v="19"/>
    <n v="7200"/>
    <n v="7600"/>
    <n v="4.1177605999999999E-2"/>
    <n v="4.9413127000000001E-2"/>
    <n v="34589.188900000001"/>
    <n v="4529.5366599999998"/>
    <n v="14800"/>
    <n v="1170.4230921312771"/>
    <n v="40289.148652131276"/>
    <x v="196"/>
    <n v="41.177605999999997"/>
  </r>
  <r>
    <x v="198"/>
    <n v="2010"/>
    <n v="18"/>
    <n v="7"/>
    <n v="3"/>
    <n v="1"/>
    <x v="0"/>
    <n v="17"/>
    <n v="20"/>
    <n v="8160"/>
    <n v="8000"/>
    <n v="4.4800868000000001E-2"/>
    <n v="5.3761041000000002E-2"/>
    <n v="37632.728700000007"/>
    <n v="4928.09548"/>
    <n v="16160"/>
    <n v="1277.9754843811784"/>
    <n v="43838.799664381186"/>
    <x v="197"/>
    <n v="44.800868000000001"/>
  </r>
  <r>
    <x v="199"/>
    <n v="2010"/>
    <n v="19"/>
    <n v="7"/>
    <n v="3"/>
    <n v="2"/>
    <x v="0"/>
    <n v="15"/>
    <n v="25"/>
    <n v="7200"/>
    <n v="10000"/>
    <n v="4.8412503000000003E-2"/>
    <n v="5.8095003999999999E-2"/>
    <n v="40666.502799999995"/>
    <n v="5325.3753299999998"/>
    <n v="17200"/>
    <n v="1360.2214313958086"/>
    <n v="47352.099561395808"/>
    <x v="198"/>
    <n v="48.412503000000001"/>
  </r>
  <r>
    <x v="200"/>
    <n v="2010"/>
    <n v="20"/>
    <n v="7"/>
    <n v="3"/>
    <n v="3"/>
    <x v="0"/>
    <n v="15"/>
    <n v="22"/>
    <n v="7200"/>
    <n v="8800"/>
    <n v="4.4782352999999997E-2"/>
    <n v="5.3738823999999998E-2"/>
    <n v="37617.176800000001"/>
    <n v="4926.0588299999999"/>
    <n v="16000"/>
    <n v="1265.3222617635429"/>
    <n v="43808.557891763543"/>
    <x v="199"/>
    <n v="44.782353000000001"/>
  </r>
  <r>
    <x v="201"/>
    <n v="2010"/>
    <n v="21"/>
    <n v="7"/>
    <n v="3"/>
    <n v="4"/>
    <x v="0"/>
    <n v="16"/>
    <n v="19"/>
    <n v="7680"/>
    <n v="7600"/>
    <n v="4.2391797000000002E-2"/>
    <n v="5.0870156E-2"/>
    <n v="35609.109199999999"/>
    <n v="4663.0976700000001"/>
    <n v="15280"/>
    <n v="1208.3827599841836"/>
    <n v="41480.589629984184"/>
    <x v="200"/>
    <n v="42.391797000000004"/>
  </r>
  <r>
    <x v="202"/>
    <n v="2010"/>
    <n v="22"/>
    <n v="7"/>
    <n v="3"/>
    <n v="5"/>
    <x v="0"/>
    <n v="15"/>
    <n v="18"/>
    <n v="7200"/>
    <n v="7200"/>
    <n v="3.9950011000000001E-2"/>
    <n v="4.7940012999999997E-2"/>
    <n v="33558.009099999996"/>
    <n v="4394.5012100000004"/>
    <n v="14400"/>
    <n v="1138.7900355871886"/>
    <n v="39091.300345587188"/>
    <x v="201"/>
    <n v="39.950011000000003"/>
  </r>
  <r>
    <x v="203"/>
    <n v="2010"/>
    <n v="23"/>
    <n v="7"/>
    <n v="3"/>
    <n v="6"/>
    <x v="0"/>
    <n v="18"/>
    <n v="22"/>
    <n v="8640"/>
    <n v="8800"/>
    <n v="4.8436303E-2"/>
    <n v="5.8123564000000003E-2"/>
    <n v="40686.4948"/>
    <n v="5327.9933300000002"/>
    <n v="17440"/>
    <n v="1379.2012653222619"/>
    <n v="47393.689395322261"/>
    <x v="202"/>
    <n v="48.436303000000002"/>
  </r>
  <r>
    <x v="204"/>
    <n v="2010"/>
    <n v="24"/>
    <n v="7"/>
    <n v="3"/>
    <n v="7"/>
    <x v="0"/>
    <n v="15"/>
    <n v="24"/>
    <n v="7200"/>
    <n v="9600"/>
    <n v="4.7238449000000002E-2"/>
    <n v="5.6686139000000003E-2"/>
    <n v="39680.297300000006"/>
    <n v="5196.2293900000004"/>
    <n v="16800"/>
    <n v="1328.5883748517201"/>
    <n v="46205.115064851729"/>
    <x v="203"/>
    <n v="47.238449000000003"/>
  </r>
  <r>
    <x v="205"/>
    <n v="2010"/>
    <n v="25"/>
    <n v="7"/>
    <n v="3"/>
    <n v="1"/>
    <x v="0"/>
    <n v="20"/>
    <n v="23"/>
    <n v="9600"/>
    <n v="9200"/>
    <n v="5.2081598999999999E-2"/>
    <n v="6.2497918999999999E-2"/>
    <n v="43748.543299999998"/>
    <n v="5728.9758899999997"/>
    <n v="18800"/>
    <n v="1486.7536575721629"/>
    <n v="50964.27284757216"/>
    <x v="204"/>
    <n v="52.081598999999997"/>
  </r>
  <r>
    <x v="206"/>
    <n v="2010"/>
    <n v="26"/>
    <n v="7"/>
    <n v="3"/>
    <n v="2"/>
    <x v="0"/>
    <n v="15"/>
    <n v="23"/>
    <n v="7200"/>
    <n v="9200"/>
    <n v="4.6019925000000003E-2"/>
    <n v="5.5223910000000001E-2"/>
    <n v="38656.737000000001"/>
    <n v="5062.19175"/>
    <n v="16400"/>
    <n v="1296.9553183076316"/>
    <n v="45015.884068307634"/>
    <x v="205"/>
    <n v="46.019925000000001"/>
  </r>
  <r>
    <x v="207"/>
    <n v="2010"/>
    <n v="27"/>
    <n v="7"/>
    <n v="3"/>
    <n v="3"/>
    <x v="0"/>
    <n v="20"/>
    <n v="23"/>
    <n v="9600"/>
    <n v="9200"/>
    <n v="5.2079851000000003E-2"/>
    <n v="6.2495821E-2"/>
    <n v="43747.074699999997"/>
    <n v="5728.7836100000004"/>
    <n v="18800"/>
    <n v="1486.7536575721629"/>
    <n v="50962.611967572157"/>
    <x v="206"/>
    <n v="52.079851000000005"/>
  </r>
  <r>
    <x v="208"/>
    <n v="2010"/>
    <n v="28"/>
    <n v="7"/>
    <n v="3"/>
    <n v="4"/>
    <x v="0"/>
    <n v="17"/>
    <n v="24"/>
    <n v="8160"/>
    <n v="9600"/>
    <n v="4.9640904E-2"/>
    <n v="5.9569085000000001E-2"/>
    <n v="41698.359499999999"/>
    <n v="5460.4994399999996"/>
    <n v="17760"/>
    <n v="1404.5077105575326"/>
    <n v="48563.366650557531"/>
    <x v="207"/>
    <n v="49.640903999999999"/>
  </r>
  <r>
    <x v="209"/>
    <n v="2010"/>
    <n v="29"/>
    <n v="7"/>
    <n v="3"/>
    <n v="5"/>
    <x v="0"/>
    <n v="20"/>
    <n v="19"/>
    <n v="9600"/>
    <n v="7600"/>
    <n v="4.7239138E-2"/>
    <n v="5.6686965999999998E-2"/>
    <n v="39680.876199999999"/>
    <n v="5196.3051799999994"/>
    <n v="17200"/>
    <n v="1360.2214313958086"/>
    <n v="46237.402811395805"/>
    <x v="162"/>
    <n v="47.239137999999997"/>
  </r>
  <r>
    <x v="210"/>
    <n v="2010"/>
    <n v="30"/>
    <n v="7"/>
    <n v="3"/>
    <n v="6"/>
    <x v="0"/>
    <n v="16"/>
    <n v="23"/>
    <n v="7680"/>
    <n v="9200"/>
    <n v="4.7225583000000002E-2"/>
    <n v="5.6670698999999998E-2"/>
    <n v="39669.489300000001"/>
    <n v="5194.8141299999997"/>
    <n v="16880"/>
    <n v="1334.9149861605379"/>
    <n v="46199.21841616054"/>
    <x v="208"/>
    <n v="47.225583"/>
  </r>
  <r>
    <x v="211"/>
    <n v="2010"/>
    <n v="31"/>
    <n v="7"/>
    <n v="3"/>
    <n v="7"/>
    <x v="0"/>
    <n v="18"/>
    <n v="20"/>
    <n v="8640"/>
    <n v="8000"/>
    <n v="4.6019628E-2"/>
    <n v="5.5223554000000001E-2"/>
    <n v="38656.487800000003"/>
    <n v="5062.1590799999994"/>
    <n v="16640"/>
    <n v="1315.9351522340846"/>
    <n v="45034.582032234088"/>
    <x v="209"/>
    <n v="46.019627999999997"/>
  </r>
  <r>
    <x v="212"/>
    <n v="2010"/>
    <n v="1"/>
    <n v="8"/>
    <n v="3"/>
    <n v="1"/>
    <x v="0"/>
    <n v="16"/>
    <n v="21"/>
    <n v="7680"/>
    <n v="8400"/>
    <n v="4.4787396E-2"/>
    <n v="5.3744875999999997E-2"/>
    <n v="37621.413199999995"/>
    <n v="4926.6135599999998"/>
    <n v="16080"/>
    <n v="1271.6488730723606"/>
    <n v="43819.675633072351"/>
    <x v="210"/>
    <n v="44.787396000000001"/>
  </r>
  <r>
    <x v="213"/>
    <n v="2010"/>
    <n v="2"/>
    <n v="8"/>
    <n v="3"/>
    <n v="2"/>
    <x v="0"/>
    <n v="15"/>
    <n v="22"/>
    <n v="7200"/>
    <n v="8800"/>
    <n v="4.4816342000000002E-2"/>
    <n v="5.3779609999999999E-2"/>
    <n v="37645.726999999999"/>
    <n v="4929.7976200000003"/>
    <n v="16000"/>
    <n v="1265.3222617635429"/>
    <n v="43840.846881763537"/>
    <x v="211"/>
    <n v="44.816341999999999"/>
  </r>
  <r>
    <x v="214"/>
    <n v="2010"/>
    <n v="3"/>
    <n v="8"/>
    <n v="3"/>
    <n v="3"/>
    <x v="0"/>
    <n v="15"/>
    <n v="25"/>
    <n v="7200"/>
    <n v="10000"/>
    <n v="4.8431182000000003E-2"/>
    <n v="5.8117417999999997E-2"/>
    <n v="40682.192599999995"/>
    <n v="5327.4300199999998"/>
    <n v="17200"/>
    <n v="1360.2214313958086"/>
    <n v="47369.844051395805"/>
    <x v="212"/>
    <n v="48.431182"/>
  </r>
  <r>
    <x v="215"/>
    <n v="2010"/>
    <n v="4"/>
    <n v="8"/>
    <n v="3"/>
    <n v="4"/>
    <x v="0"/>
    <n v="16"/>
    <n v="23"/>
    <n v="7680"/>
    <n v="9200"/>
    <n v="4.7226411000000003E-2"/>
    <n v="5.6671694000000002E-2"/>
    <n v="39670.185799999999"/>
    <n v="5194.9052100000008"/>
    <n v="16880"/>
    <n v="1334.9149861605379"/>
    <n v="46200.005996160544"/>
    <x v="213"/>
    <n v="47.226411000000006"/>
  </r>
  <r>
    <x v="216"/>
    <n v="2010"/>
    <n v="5"/>
    <n v="8"/>
    <n v="3"/>
    <n v="5"/>
    <x v="0"/>
    <n v="19"/>
    <n v="19"/>
    <n v="9120"/>
    <n v="7600"/>
    <n v="4.6013556999999997E-2"/>
    <n v="5.5216267999999999E-2"/>
    <n v="38651.387600000002"/>
    <n v="5061.4912699999995"/>
    <n v="16720"/>
    <n v="1322.2617635429024"/>
    <n v="45035.140633542906"/>
    <x v="214"/>
    <n v="46.013556999999999"/>
  </r>
  <r>
    <x v="217"/>
    <n v="2010"/>
    <n v="6"/>
    <n v="8"/>
    <n v="3"/>
    <n v="6"/>
    <x v="0"/>
    <n v="20"/>
    <n v="20"/>
    <n v="9600"/>
    <n v="8000"/>
    <n v="4.8437437999999999E-2"/>
    <n v="5.8124925000000001E-2"/>
    <n v="40687.447499999995"/>
    <n v="5328.1181800000004"/>
    <n v="17600"/>
    <n v="1391.8544879398971"/>
    <n v="47407.42016793989"/>
    <x v="215"/>
    <n v="48.437438"/>
  </r>
  <r>
    <x v="218"/>
    <n v="2010"/>
    <n v="7"/>
    <n v="8"/>
    <n v="3"/>
    <n v="7"/>
    <x v="0"/>
    <n v="16"/>
    <n v="25"/>
    <n v="7680"/>
    <n v="10000"/>
    <n v="4.9655058000000002E-2"/>
    <n v="5.9586069999999998E-2"/>
    <n v="41710.248999999996"/>
    <n v="5462.05638"/>
    <n v="17680"/>
    <n v="1398.1810992487149"/>
    <n v="48570.486479248713"/>
    <x v="216"/>
    <n v="49.655058000000004"/>
  </r>
  <r>
    <x v="219"/>
    <n v="2010"/>
    <n v="8"/>
    <n v="8"/>
    <n v="3"/>
    <n v="1"/>
    <x v="0"/>
    <n v="19"/>
    <n v="25"/>
    <n v="9120"/>
    <n v="10000"/>
    <n v="5.3290447999999997E-2"/>
    <n v="6.3948537E-2"/>
    <n v="44763.975899999998"/>
    <n v="5861.9492799999998"/>
    <n v="19120"/>
    <n v="1512.0601028074339"/>
    <n v="52137.985282807429"/>
    <x v="217"/>
    <n v="53.290447999999998"/>
  </r>
  <r>
    <x v="220"/>
    <n v="2010"/>
    <n v="9"/>
    <n v="8"/>
    <n v="3"/>
    <n v="2"/>
    <x v="0"/>
    <n v="19"/>
    <n v="24"/>
    <n v="9120"/>
    <n v="9600"/>
    <n v="5.2081845000000002E-2"/>
    <n v="6.2498214000000003E-2"/>
    <n v="43748.749800000005"/>
    <n v="5729.0029500000001"/>
    <n v="18720"/>
    <n v="1480.4270462633453"/>
    <n v="50958.17979626335"/>
    <x v="218"/>
    <n v="52.081845000000001"/>
  </r>
  <r>
    <x v="221"/>
    <n v="2010"/>
    <n v="10"/>
    <n v="8"/>
    <n v="3"/>
    <n v="3"/>
    <x v="0"/>
    <n v="16"/>
    <n v="19"/>
    <n v="7680"/>
    <n v="7600"/>
    <n v="4.2365241999999997E-2"/>
    <n v="5.0838290000000001E-2"/>
    <n v="35586.803"/>
    <n v="4660.1766199999993"/>
    <n v="15280"/>
    <n v="1208.3827599841836"/>
    <n v="41455.362379984181"/>
    <x v="219"/>
    <n v="42.365241999999995"/>
  </r>
  <r>
    <x v="222"/>
    <n v="2010"/>
    <n v="11"/>
    <n v="8"/>
    <n v="3"/>
    <n v="4"/>
    <x v="0"/>
    <n v="18"/>
    <n v="20"/>
    <n v="8640"/>
    <n v="8000"/>
    <n v="4.6026604999999998E-2"/>
    <n v="5.5231926000000001E-2"/>
    <n v="38662.3482"/>
    <n v="5062.9265499999992"/>
    <n v="16640"/>
    <n v="1315.9351522340846"/>
    <n v="45041.209902234084"/>
    <x v="220"/>
    <n v="46.026604999999996"/>
  </r>
  <r>
    <x v="223"/>
    <n v="2010"/>
    <n v="12"/>
    <n v="8"/>
    <n v="3"/>
    <n v="5"/>
    <x v="0"/>
    <n v="16"/>
    <n v="25"/>
    <n v="7680"/>
    <n v="10000"/>
    <n v="4.9663632999999999E-2"/>
    <n v="5.9596359000000002E-2"/>
    <n v="41717.451300000001"/>
    <n v="5462.9996299999993"/>
    <n v="17680"/>
    <n v="1398.1810992487149"/>
    <n v="48578.632029248714"/>
    <x v="221"/>
    <n v="49.663632999999997"/>
  </r>
  <r>
    <x v="224"/>
    <n v="2010"/>
    <n v="13"/>
    <n v="8"/>
    <n v="3"/>
    <n v="6"/>
    <x v="0"/>
    <n v="17"/>
    <n v="24"/>
    <n v="8160"/>
    <n v="9600"/>
    <n v="4.9649401000000003E-2"/>
    <n v="5.9579280999999998E-2"/>
    <n v="41705.496699999996"/>
    <n v="5461.4341100000001"/>
    <n v="17760"/>
    <n v="1404.5077105575326"/>
    <n v="48571.438520557531"/>
    <x v="222"/>
    <n v="49.649401000000005"/>
  </r>
  <r>
    <x v="225"/>
    <n v="2010"/>
    <n v="14"/>
    <n v="8"/>
    <n v="3"/>
    <n v="7"/>
    <x v="0"/>
    <n v="17"/>
    <n v="21"/>
    <n v="8160"/>
    <n v="8400"/>
    <n v="4.6005043000000002E-2"/>
    <n v="5.5206051999999999E-2"/>
    <n v="38644.236400000002"/>
    <n v="5060.5547299999998"/>
    <n v="16560"/>
    <n v="1309.6085409252669"/>
    <n v="45014.399670925268"/>
    <x v="223"/>
    <n v="46.005043000000001"/>
  </r>
  <r>
    <x v="226"/>
    <n v="2010"/>
    <n v="15"/>
    <n v="8"/>
    <n v="3"/>
    <n v="1"/>
    <x v="0"/>
    <n v="17"/>
    <n v="21"/>
    <n v="8160"/>
    <n v="8400"/>
    <n v="4.6010365999999997E-2"/>
    <n v="5.5212439000000002E-2"/>
    <n v="38648.707300000002"/>
    <n v="5061.1402600000001"/>
    <n v="16560"/>
    <n v="1309.6085409252669"/>
    <n v="45019.456100925272"/>
    <x v="224"/>
    <n v="46.010365999999998"/>
  </r>
  <r>
    <x v="227"/>
    <n v="2010"/>
    <n v="16"/>
    <n v="8"/>
    <n v="3"/>
    <n v="2"/>
    <x v="0"/>
    <n v="18"/>
    <n v="25"/>
    <n v="8640"/>
    <n v="10000"/>
    <n v="5.208583E-2"/>
    <n v="6.2502996000000005E-2"/>
    <n v="43752.097200000004"/>
    <n v="5729.4413000000004"/>
    <n v="18640"/>
    <n v="1474.1004349545276"/>
    <n v="50955.638934954528"/>
    <x v="225"/>
    <n v="52.085830000000001"/>
  </r>
  <r>
    <x v="228"/>
    <n v="2010"/>
    <n v="17"/>
    <n v="8"/>
    <n v="3"/>
    <n v="3"/>
    <x v="0"/>
    <n v="17"/>
    <n v="18"/>
    <n v="8160"/>
    <n v="7200"/>
    <n v="4.2383556000000003E-2"/>
    <n v="5.0860268E-2"/>
    <n v="35602.187599999997"/>
    <n v="4662.1911600000003"/>
    <n v="15360"/>
    <n v="1214.7093712930011"/>
    <n v="41479.088131293"/>
    <x v="226"/>
    <n v="42.383556000000006"/>
  </r>
  <r>
    <x v="229"/>
    <n v="2010"/>
    <n v="18"/>
    <n v="8"/>
    <n v="3"/>
    <n v="4"/>
    <x v="0"/>
    <n v="17"/>
    <n v="20"/>
    <n v="8160"/>
    <n v="8000"/>
    <n v="4.4815576000000003E-2"/>
    <n v="5.3778692000000003E-2"/>
    <n v="37645.0844"/>
    <n v="4929.7133599999997"/>
    <n v="16160"/>
    <n v="1277.9754843811784"/>
    <n v="43852.773244381176"/>
    <x v="227"/>
    <n v="44.815576"/>
  </r>
  <r>
    <x v="230"/>
    <n v="2010"/>
    <n v="19"/>
    <n v="8"/>
    <n v="3"/>
    <n v="5"/>
    <x v="0"/>
    <n v="15"/>
    <n v="24"/>
    <n v="7200"/>
    <n v="9600"/>
    <n v="4.7217534999999998E-2"/>
    <n v="5.6661043000000001E-2"/>
    <n v="39662.730100000001"/>
    <n v="5193.9288500000002"/>
    <n v="16800"/>
    <n v="1328.5883748517201"/>
    <n v="46185.24732485172"/>
    <x v="228"/>
    <n v="47.217534999999998"/>
  </r>
  <r>
    <x v="231"/>
    <n v="2010"/>
    <n v="20"/>
    <n v="8"/>
    <n v="3"/>
    <n v="6"/>
    <x v="0"/>
    <n v="16"/>
    <n v="23"/>
    <n v="7680"/>
    <n v="9200"/>
    <n v="4.7238245999999998E-2"/>
    <n v="5.6685895E-2"/>
    <n v="39680.126499999998"/>
    <n v="5196.2070599999997"/>
    <n v="16880"/>
    <n v="1334.9149861605379"/>
    <n v="46211.248546160539"/>
    <x v="229"/>
    <n v="47.238245999999997"/>
  </r>
  <r>
    <x v="232"/>
    <n v="2010"/>
    <n v="21"/>
    <n v="8"/>
    <n v="3"/>
    <n v="7"/>
    <x v="0"/>
    <n v="16"/>
    <n v="22"/>
    <n v="7680"/>
    <n v="8800"/>
    <n v="4.6011194999999998E-2"/>
    <n v="5.5213433999999999E-2"/>
    <n v="38649.4038"/>
    <n v="5061.2314500000002"/>
    <n v="16480"/>
    <n v="1303.2819296164491"/>
    <n v="45013.917179616452"/>
    <x v="230"/>
    <n v="46.011195000000001"/>
  </r>
  <r>
    <x v="233"/>
    <n v="2010"/>
    <n v="22"/>
    <n v="8"/>
    <n v="3"/>
    <n v="1"/>
    <x v="0"/>
    <n v="19"/>
    <n v="18"/>
    <n v="9120"/>
    <n v="7200"/>
    <n v="4.4816201999999999E-2"/>
    <n v="5.3779441999999997E-2"/>
    <n v="37645.609399999994"/>
    <n v="4929.7822200000001"/>
    <n v="16320"/>
    <n v="1290.6287069988139"/>
    <n v="43866.020326998812"/>
    <x v="231"/>
    <n v="44.816201999999997"/>
  </r>
  <r>
    <x v="234"/>
    <n v="2010"/>
    <n v="23"/>
    <n v="8"/>
    <n v="3"/>
    <n v="2"/>
    <x v="0"/>
    <n v="20"/>
    <n v="24"/>
    <n v="9600"/>
    <n v="9600"/>
    <n v="5.3295219999999997E-2"/>
    <n v="6.3954263999999997E-2"/>
    <n v="44767.984799999998"/>
    <n v="5862.4741999999997"/>
    <n v="19200"/>
    <n v="1518.3867141162516"/>
    <n v="52148.845714116243"/>
    <x v="232"/>
    <n v="53.29522"/>
  </r>
  <r>
    <x v="235"/>
    <n v="2010"/>
    <n v="24"/>
    <n v="8"/>
    <n v="3"/>
    <n v="3"/>
    <x v="0"/>
    <n v="15"/>
    <n v="18"/>
    <n v="7200"/>
    <n v="7200"/>
    <n v="3.9931503E-2"/>
    <n v="4.7917804000000001E-2"/>
    <n v="33542.462800000001"/>
    <n v="4392.46533"/>
    <n v="14400"/>
    <n v="1138.7900355871886"/>
    <n v="39073.71816558719"/>
    <x v="233"/>
    <n v="39.931502999999999"/>
  </r>
  <r>
    <x v="236"/>
    <n v="2010"/>
    <n v="25"/>
    <n v="8"/>
    <n v="3"/>
    <n v="4"/>
    <x v="0"/>
    <n v="16"/>
    <n v="21"/>
    <n v="7680"/>
    <n v="8400"/>
    <n v="4.4817021999999998E-2"/>
    <n v="5.3780426999999999E-2"/>
    <n v="37646.298899999994"/>
    <n v="4929.8724200000006"/>
    <n v="16080"/>
    <n v="1271.6488730723606"/>
    <n v="43847.820193072352"/>
    <x v="234"/>
    <n v="44.817022000000001"/>
  </r>
  <r>
    <x v="237"/>
    <n v="2010"/>
    <n v="26"/>
    <n v="8"/>
    <n v="3"/>
    <n v="5"/>
    <x v="0"/>
    <n v="17"/>
    <n v="24"/>
    <n v="8160"/>
    <n v="9600"/>
    <n v="4.9610600999999997E-2"/>
    <n v="5.9532720999999997E-2"/>
    <n v="41672.904699999999"/>
    <n v="5457.1661099999992"/>
    <n v="17760"/>
    <n v="1404.5077105575326"/>
    <n v="48534.57852055753"/>
    <x v="235"/>
    <n v="49.610600999999996"/>
  </r>
  <r>
    <x v="238"/>
    <n v="2010"/>
    <n v="27"/>
    <n v="8"/>
    <n v="3"/>
    <n v="6"/>
    <x v="0"/>
    <n v="19"/>
    <n v="20"/>
    <n v="9120"/>
    <n v="8000"/>
    <n v="4.7201347999999997E-2"/>
    <n v="5.6641617999999998E-2"/>
    <n v="39649.132599999997"/>
    <n v="5192.1482799999994"/>
    <n v="17120"/>
    <n v="1353.8948200869909"/>
    <n v="46195.175700086991"/>
    <x v="236"/>
    <n v="47.201347999999996"/>
  </r>
  <r>
    <x v="239"/>
    <n v="2010"/>
    <n v="28"/>
    <n v="8"/>
    <n v="3"/>
    <n v="7"/>
    <x v="0"/>
    <n v="17"/>
    <n v="20"/>
    <n v="8160"/>
    <n v="8000"/>
    <n v="4.4815127000000003E-2"/>
    <n v="5.3778152000000003E-2"/>
    <n v="37644.706400000003"/>
    <n v="4929.6639700000005"/>
    <n v="16160"/>
    <n v="1277.9754843811784"/>
    <n v="43852.345854381179"/>
    <x v="237"/>
    <n v="44.815127000000004"/>
  </r>
  <r>
    <x v="240"/>
    <n v="2010"/>
    <n v="29"/>
    <n v="8"/>
    <n v="3"/>
    <n v="1"/>
    <x v="0"/>
    <n v="16"/>
    <n v="18"/>
    <n v="7680"/>
    <n v="7200"/>
    <n v="4.1142579999999998E-2"/>
    <n v="4.9371096000000003E-2"/>
    <n v="34559.767200000002"/>
    <n v="4525.6837999999998"/>
    <n v="14880"/>
    <n v="1176.7497034400949"/>
    <n v="40262.200703440096"/>
    <x v="238"/>
    <n v="41.142579999999995"/>
  </r>
  <r>
    <x v="241"/>
    <n v="2010"/>
    <n v="30"/>
    <n v="8"/>
    <n v="3"/>
    <n v="2"/>
    <x v="0"/>
    <n v="18"/>
    <n v="19"/>
    <n v="8640"/>
    <n v="7600"/>
    <n v="4.4807769999999997E-2"/>
    <n v="5.3769324E-2"/>
    <n v="37638.5268"/>
    <n v="4928.8546999999999"/>
    <n v="16240"/>
    <n v="1284.3020956899961"/>
    <n v="43851.683595689996"/>
    <x v="239"/>
    <n v="44.807769999999998"/>
  </r>
  <r>
    <x v="242"/>
    <n v="2010"/>
    <n v="31"/>
    <n v="8"/>
    <n v="3"/>
    <n v="3"/>
    <x v="0"/>
    <n v="18"/>
    <n v="21"/>
    <n v="8640"/>
    <n v="8400"/>
    <n v="4.7224048999999997E-2"/>
    <n v="5.6668858000000003E-2"/>
    <n v="39668.200599999996"/>
    <n v="5194.6453899999997"/>
    <n v="17040"/>
    <n v="1347.5682087781731"/>
    <n v="46210.41419877817"/>
    <x v="240"/>
    <n v="47.224048999999994"/>
  </r>
  <r>
    <x v="243"/>
    <n v="2010"/>
    <n v="1"/>
    <n v="9"/>
    <n v="3"/>
    <n v="4"/>
    <x v="0"/>
    <n v="20"/>
    <n v="20"/>
    <n v="9600"/>
    <n v="8000"/>
    <n v="4.8431964000000001E-2"/>
    <n v="5.8118357000000002E-2"/>
    <n v="40682.849900000001"/>
    <n v="5327.5160400000004"/>
    <n v="17600"/>
    <n v="1391.8544879398971"/>
    <n v="47402.220427939901"/>
    <x v="241"/>
    <n v="48.431964000000001"/>
  </r>
  <r>
    <x v="244"/>
    <n v="2010"/>
    <n v="2"/>
    <n v="9"/>
    <n v="3"/>
    <n v="5"/>
    <x v="0"/>
    <n v="19"/>
    <n v="20"/>
    <n v="9120"/>
    <n v="8000"/>
    <n v="4.7215951999999999E-2"/>
    <n v="5.6659142000000003E-2"/>
    <n v="39661.399400000002"/>
    <n v="5193.7547199999999"/>
    <n v="17120"/>
    <n v="1353.8948200869909"/>
    <n v="46209.048940086992"/>
    <x v="242"/>
    <n v="47.215952000000001"/>
  </r>
  <r>
    <x v="245"/>
    <n v="2010"/>
    <n v="3"/>
    <n v="9"/>
    <n v="3"/>
    <n v="6"/>
    <x v="0"/>
    <n v="20"/>
    <n v="23"/>
    <n v="9600"/>
    <n v="9200"/>
    <n v="5.2057643000000001E-2"/>
    <n v="6.2469172000000003E-2"/>
    <n v="43728.420400000003"/>
    <n v="5726.3407299999999"/>
    <n v="18800"/>
    <n v="1486.7536575721629"/>
    <n v="50941.51478757216"/>
    <x v="243"/>
    <n v="52.057642999999999"/>
  </r>
  <r>
    <x v="246"/>
    <n v="2010"/>
    <n v="4"/>
    <n v="9"/>
    <n v="3"/>
    <n v="7"/>
    <x v="0"/>
    <n v="15"/>
    <n v="22"/>
    <n v="7200"/>
    <n v="8800"/>
    <n v="4.4814292999999998E-2"/>
    <n v="5.3777151000000002E-2"/>
    <n v="37644.005700000002"/>
    <n v="4929.5722299999998"/>
    <n v="16000"/>
    <n v="1265.3222617635429"/>
    <n v="43838.90019176354"/>
    <x v="244"/>
    <n v="44.814292999999999"/>
  </r>
  <r>
    <x v="247"/>
    <n v="2010"/>
    <n v="5"/>
    <n v="9"/>
    <n v="3"/>
    <n v="1"/>
    <x v="0"/>
    <n v="16"/>
    <n v="23"/>
    <n v="7680"/>
    <n v="9200"/>
    <n v="4.7200145999999998E-2"/>
    <n v="5.6640176E-2"/>
    <n v="39648.123200000002"/>
    <n v="5192.0160599999999"/>
    <n v="16880"/>
    <n v="1334.9149861605379"/>
    <n v="46175.054246160544"/>
    <x v="245"/>
    <n v="47.200145999999997"/>
  </r>
  <r>
    <x v="248"/>
    <n v="2010"/>
    <n v="6"/>
    <n v="9"/>
    <n v="3"/>
    <n v="2"/>
    <x v="0"/>
    <n v="19"/>
    <n v="25"/>
    <n v="9120"/>
    <n v="10000"/>
    <n v="5.3292862000000003E-2"/>
    <n v="6.3951435000000001E-2"/>
    <n v="44766.004500000003"/>
    <n v="5862.2148200000011"/>
    <n v="19120"/>
    <n v="1512.0601028074339"/>
    <n v="52140.279422807434"/>
    <x v="246"/>
    <n v="53.292862000000007"/>
  </r>
  <r>
    <x v="249"/>
    <n v="2010"/>
    <n v="7"/>
    <n v="9"/>
    <n v="3"/>
    <n v="3"/>
    <x v="0"/>
    <n v="18"/>
    <n v="22"/>
    <n v="8640"/>
    <n v="8800"/>
    <n v="4.8443014E-2"/>
    <n v="5.8131616999999997E-2"/>
    <n v="40692.1319"/>
    <n v="5328.7315399999998"/>
    <n v="17440"/>
    <n v="1379.2012653222619"/>
    <n v="47400.064705322264"/>
    <x v="247"/>
    <n v="48.443013999999998"/>
  </r>
  <r>
    <x v="250"/>
    <n v="2010"/>
    <n v="8"/>
    <n v="9"/>
    <n v="3"/>
    <n v="4"/>
    <x v="0"/>
    <n v="15"/>
    <n v="18"/>
    <n v="7200"/>
    <n v="7200"/>
    <n v="3.9940174000000002E-2"/>
    <n v="4.7928208E-2"/>
    <n v="33549.745600000002"/>
    <n v="4393.41914"/>
    <n v="14400"/>
    <n v="1138.7900355871886"/>
    <n v="39081.95477558719"/>
    <x v="248"/>
    <n v="39.940173999999999"/>
  </r>
  <r>
    <x v="251"/>
    <n v="2010"/>
    <n v="9"/>
    <n v="9"/>
    <n v="3"/>
    <n v="5"/>
    <x v="0"/>
    <n v="16"/>
    <n v="19"/>
    <n v="7680"/>
    <n v="7600"/>
    <n v="4.2381340000000003E-2"/>
    <n v="5.0857607999999999E-2"/>
    <n v="35600.325599999996"/>
    <n v="4661.9474"/>
    <n v="15280"/>
    <n v="1208.3827599841836"/>
    <n v="41470.655759984176"/>
    <x v="249"/>
    <n v="42.381340000000002"/>
  </r>
  <r>
    <x v="252"/>
    <n v="2010"/>
    <n v="10"/>
    <n v="9"/>
    <n v="3"/>
    <n v="6"/>
    <x v="0"/>
    <n v="15"/>
    <n v="21"/>
    <n v="7200"/>
    <n v="8400"/>
    <n v="4.3604486999999997E-2"/>
    <n v="5.2325385000000002E-2"/>
    <n v="36627.769500000002"/>
    <n v="4796.4935699999996"/>
    <n v="15600"/>
    <n v="1233.6892052194544"/>
    <n v="42657.952275219453"/>
    <x v="250"/>
    <n v="43.604486999999999"/>
  </r>
  <r>
    <x v="253"/>
    <n v="2010"/>
    <n v="11"/>
    <n v="9"/>
    <n v="3"/>
    <n v="7"/>
    <x v="0"/>
    <n v="19"/>
    <n v="21"/>
    <n v="9120"/>
    <n v="8400"/>
    <n v="4.8427375000000002E-2"/>
    <n v="5.8112850000000001E-2"/>
    <n v="40678.995000000003"/>
    <n v="5327.0112500000005"/>
    <n v="17520"/>
    <n v="1385.5278766310796"/>
    <n v="47391.534126631086"/>
    <x v="251"/>
    <n v="48.427375000000005"/>
  </r>
  <r>
    <x v="254"/>
    <n v="2010"/>
    <n v="12"/>
    <n v="9"/>
    <n v="3"/>
    <n v="1"/>
    <x v="0"/>
    <n v="20"/>
    <n v="18"/>
    <n v="9600"/>
    <n v="7200"/>
    <n v="4.6021694000000002E-2"/>
    <n v="5.5226032000000001E-2"/>
    <n v="38658.222400000006"/>
    <n v="5062.38634"/>
    <n v="16800"/>
    <n v="1328.5883748517201"/>
    <n v="45049.197114851726"/>
    <x v="252"/>
    <n v="46.021694000000004"/>
  </r>
  <r>
    <x v="255"/>
    <n v="2010"/>
    <n v="13"/>
    <n v="9"/>
    <n v="3"/>
    <n v="2"/>
    <x v="0"/>
    <n v="17"/>
    <n v="19"/>
    <n v="8160"/>
    <n v="7600"/>
    <n v="4.3582071999999999E-2"/>
    <n v="5.2298485999999998E-2"/>
    <n v="36608.940199999997"/>
    <n v="4794.0279199999995"/>
    <n v="15760"/>
    <n v="1246.3424278370899"/>
    <n v="42649.310547837085"/>
    <x v="253"/>
    <n v="43.582071999999997"/>
  </r>
  <r>
    <x v="256"/>
    <n v="2010"/>
    <n v="14"/>
    <n v="9"/>
    <n v="3"/>
    <n v="3"/>
    <x v="0"/>
    <n v="15"/>
    <n v="19"/>
    <n v="7200"/>
    <n v="7600"/>
    <n v="4.1142749999999999E-2"/>
    <n v="4.93713E-2"/>
    <n v="34559.909999999996"/>
    <n v="4525.7025000000003"/>
    <n v="14800"/>
    <n v="1170.4230921312771"/>
    <n v="40256.035592131273"/>
    <x v="254"/>
    <n v="41.142749999999999"/>
  </r>
  <r>
    <x v="257"/>
    <n v="2010"/>
    <n v="15"/>
    <n v="9"/>
    <n v="3"/>
    <n v="4"/>
    <x v="0"/>
    <n v="20"/>
    <n v="18"/>
    <n v="9600"/>
    <n v="7200"/>
    <n v="4.5999707000000001E-2"/>
    <n v="5.5199647999999997E-2"/>
    <n v="38639.753599999996"/>
    <n v="5059.9677700000002"/>
    <n v="16800"/>
    <n v="1328.5883748517201"/>
    <n v="45028.309744851722"/>
    <x v="255"/>
    <n v="45.999707000000001"/>
  </r>
  <r>
    <x v="258"/>
    <n v="2010"/>
    <n v="16"/>
    <n v="9"/>
    <n v="3"/>
    <n v="5"/>
    <x v="0"/>
    <n v="18"/>
    <n v="18"/>
    <n v="8640"/>
    <n v="7200"/>
    <n v="4.3573957000000003E-2"/>
    <n v="5.2288748000000003E-2"/>
    <n v="36602.123600000006"/>
    <n v="4793.1352699999998"/>
    <n v="15840"/>
    <n v="1252.6690391459076"/>
    <n v="42647.92790914591"/>
    <x v="256"/>
    <n v="43.573957"/>
  </r>
  <r>
    <x v="259"/>
    <n v="2010"/>
    <n v="17"/>
    <n v="9"/>
    <n v="3"/>
    <n v="6"/>
    <x v="0"/>
    <n v="15"/>
    <n v="20"/>
    <n v="7200"/>
    <n v="8000"/>
    <n v="4.2389197000000003E-2"/>
    <n v="5.0867035999999997E-2"/>
    <n v="35606.925199999998"/>
    <n v="4662.81167"/>
    <n v="15200"/>
    <n v="1202.0561486753659"/>
    <n v="41471.793018675366"/>
    <x v="257"/>
    <n v="42.389197000000003"/>
  </r>
  <r>
    <x v="260"/>
    <n v="2010"/>
    <n v="18"/>
    <n v="9"/>
    <n v="3"/>
    <n v="7"/>
    <x v="0"/>
    <n v="18"/>
    <n v="20"/>
    <n v="8640"/>
    <n v="8000"/>
    <n v="4.5992847000000003E-2"/>
    <n v="5.5191417E-2"/>
    <n v="38633.991900000001"/>
    <n v="5059.2131700000009"/>
    <n v="16640"/>
    <n v="1315.9351522340846"/>
    <n v="45009.140222234091"/>
    <x v="258"/>
    <n v="45.992847000000005"/>
  </r>
  <r>
    <x v="261"/>
    <n v="2010"/>
    <n v="19"/>
    <n v="9"/>
    <n v="3"/>
    <n v="1"/>
    <x v="0"/>
    <n v="16"/>
    <n v="20"/>
    <n v="7680"/>
    <n v="8000"/>
    <n v="4.3600068999999998E-2"/>
    <n v="5.2320083000000003E-2"/>
    <n v="36624.058100000002"/>
    <n v="4796.0075900000002"/>
    <n v="15680"/>
    <n v="1240.0158165282721"/>
    <n v="42660.081506528273"/>
    <x v="259"/>
    <n v="43.600068999999998"/>
  </r>
  <r>
    <x v="262"/>
    <n v="2010"/>
    <n v="20"/>
    <n v="9"/>
    <n v="3"/>
    <n v="2"/>
    <x v="0"/>
    <n v="20"/>
    <n v="21"/>
    <n v="9600"/>
    <n v="8400"/>
    <n v="4.9656740999999997E-2"/>
    <n v="5.9588088999999997E-2"/>
    <n v="41711.662299999996"/>
    <n v="5462.2415099999998"/>
    <n v="18000"/>
    <n v="1423.4875444839859"/>
    <n v="48597.391354483982"/>
    <x v="260"/>
    <n v="49.656740999999997"/>
  </r>
  <r>
    <x v="263"/>
    <n v="2010"/>
    <n v="21"/>
    <n v="9"/>
    <n v="3"/>
    <n v="3"/>
    <x v="0"/>
    <n v="20"/>
    <n v="19"/>
    <n v="9600"/>
    <n v="7600"/>
    <n v="4.7238499000000003E-2"/>
    <n v="5.6686199E-2"/>
    <n v="39680.3393"/>
    <n v="5196.2348900000006"/>
    <n v="17200"/>
    <n v="1360.2214313958086"/>
    <n v="46236.79562139581"/>
    <x v="261"/>
    <n v="47.238499000000004"/>
  </r>
  <r>
    <x v="264"/>
    <n v="2010"/>
    <n v="22"/>
    <n v="9"/>
    <n v="3"/>
    <n v="4"/>
    <x v="0"/>
    <n v="15"/>
    <n v="24"/>
    <n v="7200"/>
    <n v="9600"/>
    <n v="4.7239186000000002E-2"/>
    <n v="5.6687023000000003E-2"/>
    <n v="39680.916100000002"/>
    <n v="5196.3104600000006"/>
    <n v="16800"/>
    <n v="1328.5883748517201"/>
    <n v="46205.814934851725"/>
    <x v="262"/>
    <n v="47.239186000000004"/>
  </r>
  <r>
    <x v="265"/>
    <n v="2010"/>
    <n v="23"/>
    <n v="9"/>
    <n v="3"/>
    <n v="5"/>
    <x v="0"/>
    <n v="20"/>
    <n v="19"/>
    <n v="9600"/>
    <n v="7600"/>
    <n v="4.7198384000000003E-2"/>
    <n v="5.6638061000000003E-2"/>
    <n v="39646.642699999997"/>
    <n v="5191.8222400000004"/>
    <n v="17200"/>
    <n v="1360.2214313958086"/>
    <n v="46198.686371395808"/>
    <x v="263"/>
    <n v="47.198384000000004"/>
  </r>
  <r>
    <x v="266"/>
    <n v="2010"/>
    <n v="24"/>
    <n v="9"/>
    <n v="3"/>
    <n v="6"/>
    <x v="0"/>
    <n v="15"/>
    <n v="24"/>
    <n v="7200"/>
    <n v="9600"/>
    <n v="4.7215071999999997E-2"/>
    <n v="5.6658086000000003E-2"/>
    <n v="39660.660200000006"/>
    <n v="5193.6579199999996"/>
    <n v="16800"/>
    <n v="1328.5883748517201"/>
    <n v="46182.906494851726"/>
    <x v="264"/>
    <n v="47.215071999999999"/>
  </r>
  <r>
    <x v="267"/>
    <n v="2010"/>
    <n v="25"/>
    <n v="9"/>
    <n v="3"/>
    <n v="7"/>
    <x v="0"/>
    <n v="18"/>
    <n v="20"/>
    <n v="8640"/>
    <n v="8000"/>
    <n v="4.5982502000000001E-2"/>
    <n v="5.5179001999999998E-2"/>
    <n v="38625.301399999997"/>
    <n v="5058.0752200000006"/>
    <n v="16640"/>
    <n v="1315.9351522340846"/>
    <n v="44999.311772234083"/>
    <x v="265"/>
    <n v="45.982502000000004"/>
  </r>
  <r>
    <x v="268"/>
    <n v="2010"/>
    <n v="26"/>
    <n v="9"/>
    <n v="3"/>
    <n v="1"/>
    <x v="0"/>
    <n v="18"/>
    <n v="18"/>
    <n v="8640"/>
    <n v="7200"/>
    <n v="4.3606131999999999E-2"/>
    <n v="5.2327358999999997E-2"/>
    <n v="36629.151299999998"/>
    <n v="4796.6745200000005"/>
    <n v="15840"/>
    <n v="1252.6690391459076"/>
    <n v="42678.494859145903"/>
    <x v="266"/>
    <n v="43.606132000000002"/>
  </r>
  <r>
    <x v="269"/>
    <n v="2010"/>
    <n v="27"/>
    <n v="9"/>
    <n v="3"/>
    <n v="2"/>
    <x v="0"/>
    <n v="19"/>
    <n v="20"/>
    <n v="9120"/>
    <n v="8000"/>
    <n v="4.7233876000000001E-2"/>
    <n v="5.6680650999999999E-2"/>
    <n v="39676.455699999999"/>
    <n v="5195.7263600000006"/>
    <n v="17120"/>
    <n v="1353.8948200869909"/>
    <n v="46226.076880086992"/>
    <x v="267"/>
    <n v="47.233876000000002"/>
  </r>
  <r>
    <x v="270"/>
    <n v="2010"/>
    <n v="28"/>
    <n v="9"/>
    <n v="3"/>
    <n v="3"/>
    <x v="0"/>
    <n v="17"/>
    <n v="18"/>
    <n v="8160"/>
    <n v="7200"/>
    <n v="4.2387042999999999E-2"/>
    <n v="5.0864450999999998E-2"/>
    <n v="35605.115699999995"/>
    <n v="4662.5747300000003"/>
    <n v="15360"/>
    <n v="1214.7093712930011"/>
    <n v="41482.399801292995"/>
    <x v="268"/>
    <n v="42.387042999999998"/>
  </r>
  <r>
    <x v="271"/>
    <n v="2010"/>
    <n v="29"/>
    <n v="9"/>
    <n v="3"/>
    <n v="4"/>
    <x v="0"/>
    <n v="19"/>
    <n v="21"/>
    <n v="9120"/>
    <n v="8400"/>
    <n v="4.8446685000000003E-2"/>
    <n v="5.8136022000000002E-2"/>
    <n v="40695.215400000001"/>
    <n v="5329.1353500000005"/>
    <n v="17520"/>
    <n v="1385.5278766310796"/>
    <n v="47409.878626631078"/>
    <x v="269"/>
    <n v="48.446685000000002"/>
  </r>
  <r>
    <x v="272"/>
    <n v="2010"/>
    <n v="30"/>
    <n v="9"/>
    <n v="3"/>
    <n v="5"/>
    <x v="0"/>
    <n v="16"/>
    <n v="19"/>
    <n v="7680"/>
    <n v="7600"/>
    <n v="4.2389257E-2"/>
    <n v="5.0867108000000001E-2"/>
    <n v="35606.975599999998"/>
    <n v="4662.8182699999998"/>
    <n v="15280"/>
    <n v="1208.3827599841836"/>
    <n v="41478.176629984177"/>
    <x v="270"/>
    <n v="42.389257000000001"/>
  </r>
  <r>
    <x v="273"/>
    <n v="2010"/>
    <n v="1"/>
    <n v="10"/>
    <n v="4"/>
    <n v="6"/>
    <x v="0"/>
    <n v="18"/>
    <n v="24"/>
    <n v="8640"/>
    <n v="9600"/>
    <n v="5.0856241000000003E-2"/>
    <n v="6.1027488999999997E-2"/>
    <n v="42719.242299999998"/>
    <n v="5594.1865100000005"/>
    <n v="18240"/>
    <n v="1442.4673784104389"/>
    <n v="49755.896188410436"/>
    <x v="271"/>
    <n v="50.856241000000004"/>
  </r>
  <r>
    <x v="274"/>
    <n v="2010"/>
    <n v="2"/>
    <n v="10"/>
    <n v="4"/>
    <n v="7"/>
    <x v="0"/>
    <n v="17"/>
    <n v="24"/>
    <n v="8160"/>
    <n v="9600"/>
    <n v="4.9644204999999997E-2"/>
    <n v="5.9573045999999998E-2"/>
    <n v="41701.1322"/>
    <n v="5460.8625499999998"/>
    <n v="17760"/>
    <n v="1404.5077105575326"/>
    <n v="48566.502460557531"/>
    <x v="272"/>
    <n v="49.644204999999999"/>
  </r>
  <r>
    <x v="275"/>
    <n v="2010"/>
    <n v="3"/>
    <n v="10"/>
    <n v="4"/>
    <n v="1"/>
    <x v="0"/>
    <n v="16"/>
    <n v="21"/>
    <n v="7680"/>
    <n v="8400"/>
    <n v="4.4816012000000002E-2"/>
    <n v="5.3779214999999998E-2"/>
    <n v="37645.450499999999"/>
    <n v="4929.7613199999996"/>
    <n v="16080"/>
    <n v="1271.6488730723606"/>
    <n v="43846.860693072354"/>
    <x v="273"/>
    <n v="44.816012000000001"/>
  </r>
  <r>
    <x v="276"/>
    <n v="2010"/>
    <n v="4"/>
    <n v="10"/>
    <n v="4"/>
    <n v="2"/>
    <x v="0"/>
    <n v="20"/>
    <n v="22"/>
    <n v="9600"/>
    <n v="8800"/>
    <n v="5.0859887999999999E-2"/>
    <n v="6.1031865999999997E-2"/>
    <n v="42722.306199999999"/>
    <n v="5594.5876799999996"/>
    <n v="18400"/>
    <n v="1455.1206010280744"/>
    <n v="49772.014481028069"/>
    <x v="274"/>
    <n v="50.859887999999998"/>
  </r>
  <r>
    <x v="277"/>
    <n v="2010"/>
    <n v="5"/>
    <n v="10"/>
    <n v="4"/>
    <n v="3"/>
    <x v="0"/>
    <n v="15"/>
    <n v="23"/>
    <n v="7200"/>
    <n v="9200"/>
    <n v="4.6019099000000001E-2"/>
    <n v="5.5222919000000002E-2"/>
    <n v="38656.043300000005"/>
    <n v="5062.1008900000006"/>
    <n v="16400"/>
    <n v="1296.9553183076316"/>
    <n v="45015.099508307641"/>
    <x v="275"/>
    <n v="46.019099000000004"/>
  </r>
  <r>
    <x v="278"/>
    <n v="2010"/>
    <n v="6"/>
    <n v="10"/>
    <n v="4"/>
    <n v="4"/>
    <x v="0"/>
    <n v="19"/>
    <n v="19"/>
    <n v="9120"/>
    <n v="7600"/>
    <n v="4.6020434999999998E-2"/>
    <n v="5.5224521999999998E-2"/>
    <n v="38657.165399999998"/>
    <n v="5062.2478499999997"/>
    <n v="16720"/>
    <n v="1322.2617635429024"/>
    <n v="45041.675013542903"/>
    <x v="276"/>
    <n v="46.020434999999999"/>
  </r>
  <r>
    <x v="279"/>
    <n v="2010"/>
    <n v="7"/>
    <n v="10"/>
    <n v="4"/>
    <n v="5"/>
    <x v="0"/>
    <n v="20"/>
    <n v="19"/>
    <n v="9600"/>
    <n v="7600"/>
    <n v="4.719545E-2"/>
    <n v="5.6634539999999997E-2"/>
    <n v="39644.177999999993"/>
    <n v="5191.4994999999999"/>
    <n v="17200"/>
    <n v="1360.2214313958086"/>
    <n v="46195.898931395801"/>
    <x v="277"/>
    <n v="47.195450000000001"/>
  </r>
  <r>
    <x v="280"/>
    <n v="2010"/>
    <n v="8"/>
    <n v="10"/>
    <n v="4"/>
    <n v="6"/>
    <x v="0"/>
    <n v="17"/>
    <n v="23"/>
    <n v="8160"/>
    <n v="9200"/>
    <n v="4.8446809E-2"/>
    <n v="5.8136171E-2"/>
    <n v="40695.3197"/>
    <n v="5329.1489900000006"/>
    <n v="17360"/>
    <n v="1372.8746540134441"/>
    <n v="47397.343344013447"/>
    <x v="278"/>
    <n v="48.446809000000002"/>
  </r>
  <r>
    <x v="281"/>
    <n v="2010"/>
    <n v="9"/>
    <n v="10"/>
    <n v="4"/>
    <n v="7"/>
    <x v="0"/>
    <n v="20"/>
    <n v="18"/>
    <n v="9600"/>
    <n v="7200"/>
    <n v="4.6025545000000001E-2"/>
    <n v="5.5230653999999997E-2"/>
    <n v="38661.457799999996"/>
    <n v="5062.8099499999998"/>
    <n v="16800"/>
    <n v="1328.5883748517201"/>
    <n v="45052.856124851722"/>
    <x v="279"/>
    <n v="46.025545000000001"/>
  </r>
  <r>
    <x v="282"/>
    <n v="2010"/>
    <n v="10"/>
    <n v="10"/>
    <n v="4"/>
    <n v="1"/>
    <x v="0"/>
    <n v="15"/>
    <n v="18"/>
    <n v="7200"/>
    <n v="7200"/>
    <n v="3.9954390999999999E-2"/>
    <n v="4.7945268999999999E-2"/>
    <n v="33561.688299999994"/>
    <n v="4394.9830099999999"/>
    <n v="14400"/>
    <n v="1138.7900355871886"/>
    <n v="39095.46134558718"/>
    <x v="280"/>
    <n v="39.954391000000001"/>
  </r>
  <r>
    <x v="283"/>
    <n v="2010"/>
    <n v="11"/>
    <n v="10"/>
    <n v="4"/>
    <n v="2"/>
    <x v="0"/>
    <n v="20"/>
    <n v="19"/>
    <n v="9600"/>
    <n v="7600"/>
    <n v="4.7240464000000003E-2"/>
    <n v="5.6688557000000001E-2"/>
    <n v="39681.9899"/>
    <n v="5196.4510399999999"/>
    <n v="17200"/>
    <n v="1360.2214313958086"/>
    <n v="46238.662371395811"/>
    <x v="281"/>
    <n v="47.240464000000003"/>
  </r>
  <r>
    <x v="284"/>
    <n v="2010"/>
    <n v="12"/>
    <n v="10"/>
    <n v="4"/>
    <n v="3"/>
    <x v="0"/>
    <n v="16"/>
    <n v="20"/>
    <n v="7680"/>
    <n v="8000"/>
    <n v="4.3605794000000003E-2"/>
    <n v="5.2326953000000002E-2"/>
    <n v="36628.867100000003"/>
    <n v="4796.6373400000002"/>
    <n v="15680"/>
    <n v="1240.0158165282721"/>
    <n v="42665.520256528274"/>
    <x v="282"/>
    <n v="43.605794000000003"/>
  </r>
  <r>
    <x v="285"/>
    <n v="2010"/>
    <n v="13"/>
    <n v="10"/>
    <n v="4"/>
    <n v="4"/>
    <x v="0"/>
    <n v="19"/>
    <n v="19"/>
    <n v="9120"/>
    <n v="7600"/>
    <n v="4.6020578999999999E-2"/>
    <n v="5.5224694999999997E-2"/>
    <n v="38657.286499999995"/>
    <n v="5062.2636899999998"/>
    <n v="16720"/>
    <n v="1322.2617635429024"/>
    <n v="45041.8119535429"/>
    <x v="283"/>
    <n v="46.020578999999998"/>
  </r>
  <r>
    <x v="286"/>
    <n v="2010"/>
    <n v="14"/>
    <n v="10"/>
    <n v="4"/>
    <n v="5"/>
    <x v="0"/>
    <n v="18"/>
    <n v="19"/>
    <n v="8640"/>
    <n v="7600"/>
    <n v="4.4785089E-2"/>
    <n v="5.3742106999999997E-2"/>
    <n v="37619.474900000001"/>
    <n v="4926.3597899999995"/>
    <n v="16240"/>
    <n v="1284.3020956899961"/>
    <n v="43830.136785689996"/>
    <x v="284"/>
    <n v="44.785088999999999"/>
  </r>
  <r>
    <x v="287"/>
    <n v="2010"/>
    <n v="15"/>
    <n v="10"/>
    <n v="4"/>
    <n v="6"/>
    <x v="0"/>
    <n v="16"/>
    <n v="25"/>
    <n v="7680"/>
    <n v="10000"/>
    <n v="4.9658354000000002E-2"/>
    <n v="5.9590024999999998E-2"/>
    <n v="41713.017499999994"/>
    <n v="5462.4189400000005"/>
    <n v="17680"/>
    <n v="1398.1810992487149"/>
    <n v="48573.617539248713"/>
    <x v="285"/>
    <n v="49.658354000000003"/>
  </r>
  <r>
    <x v="288"/>
    <n v="2010"/>
    <n v="16"/>
    <n v="10"/>
    <n v="4"/>
    <n v="7"/>
    <x v="0"/>
    <n v="17"/>
    <n v="19"/>
    <n v="8160"/>
    <n v="7600"/>
    <n v="4.3593943000000003E-2"/>
    <n v="5.2312732000000001E-2"/>
    <n v="36618.912400000001"/>
    <n v="4795.3337300000003"/>
    <n v="15760"/>
    <n v="1246.3424278370899"/>
    <n v="42660.588557837087"/>
    <x v="286"/>
    <n v="43.593943000000003"/>
  </r>
  <r>
    <x v="289"/>
    <n v="2010"/>
    <n v="17"/>
    <n v="10"/>
    <n v="4"/>
    <n v="1"/>
    <x v="0"/>
    <n v="18"/>
    <n v="20"/>
    <n v="8640"/>
    <n v="8000"/>
    <n v="4.6029585999999997E-2"/>
    <n v="5.5235502999999998E-2"/>
    <n v="38664.852100000004"/>
    <n v="5063.2544599999992"/>
    <n v="16640"/>
    <n v="1315.9351522340846"/>
    <n v="45044.041712234088"/>
    <x v="287"/>
    <n v="46.029585999999995"/>
  </r>
  <r>
    <x v="290"/>
    <n v="2010"/>
    <n v="18"/>
    <n v="10"/>
    <n v="4"/>
    <n v="2"/>
    <x v="0"/>
    <n v="17"/>
    <n v="22"/>
    <n v="8160"/>
    <n v="8800"/>
    <n v="4.7218709999999997E-2"/>
    <n v="5.6662452000000002E-2"/>
    <n v="39663.716400000005"/>
    <n v="5194.0580999999993"/>
    <n v="16960"/>
    <n v="1341.2415974693556"/>
    <n v="46199.016097469364"/>
    <x v="288"/>
    <n v="47.218709999999994"/>
  </r>
  <r>
    <x v="291"/>
    <n v="2010"/>
    <n v="19"/>
    <n v="10"/>
    <n v="4"/>
    <n v="3"/>
    <x v="0"/>
    <n v="15"/>
    <n v="22"/>
    <n v="7200"/>
    <n v="8800"/>
    <n v="4.4817066000000003E-2"/>
    <n v="5.3780479999999999E-2"/>
    <n v="37646.335999999996"/>
    <n v="4929.8772600000002"/>
    <n v="16000"/>
    <n v="1265.3222617635429"/>
    <n v="43841.535521763537"/>
    <x v="289"/>
    <n v="44.817066000000004"/>
  </r>
  <r>
    <x v="292"/>
    <n v="2010"/>
    <n v="20"/>
    <n v="10"/>
    <n v="4"/>
    <n v="4"/>
    <x v="0"/>
    <n v="20"/>
    <n v="19"/>
    <n v="9600"/>
    <n v="7600"/>
    <n v="4.7220621999999997E-2"/>
    <n v="5.6664746000000002E-2"/>
    <n v="39665.322200000002"/>
    <n v="5194.2684199999994"/>
    <n v="17200"/>
    <n v="1360.2214313958086"/>
    <n v="46219.812051395813"/>
    <x v="290"/>
    <n v="47.220621999999999"/>
  </r>
  <r>
    <x v="293"/>
    <n v="2010"/>
    <n v="21"/>
    <n v="10"/>
    <n v="4"/>
    <n v="5"/>
    <x v="0"/>
    <n v="15"/>
    <n v="20"/>
    <n v="7200"/>
    <n v="8000"/>
    <n v="4.2389957999999998E-2"/>
    <n v="5.0867949000000003E-2"/>
    <n v="35607.564300000005"/>
    <n v="4662.8953799999999"/>
    <n v="15200"/>
    <n v="1202.0561486753659"/>
    <n v="41472.515828675372"/>
    <x v="291"/>
    <n v="42.389958"/>
  </r>
  <r>
    <x v="294"/>
    <n v="2010"/>
    <n v="22"/>
    <n v="10"/>
    <n v="4"/>
    <n v="6"/>
    <x v="0"/>
    <n v="18"/>
    <n v="23"/>
    <n v="8640"/>
    <n v="9200"/>
    <n v="4.9654764999999997E-2"/>
    <n v="5.9585718000000003E-2"/>
    <n v="41710.0026"/>
    <n v="5462.0241499999993"/>
    <n v="17840"/>
    <n v="1410.8343218663504"/>
    <n v="48582.861071866348"/>
    <x v="292"/>
    <n v="49.654764999999998"/>
  </r>
  <r>
    <x v="295"/>
    <n v="2010"/>
    <n v="23"/>
    <n v="10"/>
    <n v="4"/>
    <n v="7"/>
    <x v="0"/>
    <n v="17"/>
    <n v="22"/>
    <n v="8160"/>
    <n v="8800"/>
    <n v="4.7219958999999999E-2"/>
    <n v="5.6663950999999997E-2"/>
    <n v="39664.765699999996"/>
    <n v="5194.1954899999992"/>
    <n v="16960"/>
    <n v="1341.2415974693556"/>
    <n v="46200.202787469352"/>
    <x v="293"/>
    <n v="47.219958999999996"/>
  </r>
  <r>
    <x v="296"/>
    <n v="2010"/>
    <n v="24"/>
    <n v="10"/>
    <n v="4"/>
    <n v="1"/>
    <x v="0"/>
    <n v="20"/>
    <n v="20"/>
    <n v="9600"/>
    <n v="8000"/>
    <n v="4.8430954999999998E-2"/>
    <n v="5.8117146000000001E-2"/>
    <n v="40682.002199999995"/>
    <n v="5327.4050499999994"/>
    <n v="17600"/>
    <n v="1391.8544879398971"/>
    <n v="47401.261737939894"/>
    <x v="294"/>
    <n v="48.430954999999997"/>
  </r>
  <r>
    <x v="297"/>
    <n v="2010"/>
    <n v="25"/>
    <n v="10"/>
    <n v="4"/>
    <n v="2"/>
    <x v="0"/>
    <n v="19"/>
    <n v="20"/>
    <n v="9120"/>
    <n v="8000"/>
    <n v="4.7201007000000003E-2"/>
    <n v="5.6641208999999998E-2"/>
    <n v="39648.846299999997"/>
    <n v="5192.1107700000002"/>
    <n v="17120"/>
    <n v="1353.8948200869909"/>
    <n v="46194.851890086989"/>
    <x v="295"/>
    <n v="47.201007000000004"/>
  </r>
  <r>
    <x v="298"/>
    <n v="2010"/>
    <n v="26"/>
    <n v="10"/>
    <n v="4"/>
    <n v="3"/>
    <x v="0"/>
    <n v="17"/>
    <n v="25"/>
    <n v="8160"/>
    <n v="10000"/>
    <n v="5.0847000000000003E-2"/>
    <n v="6.1016399999999998E-2"/>
    <n v="42711.479999999996"/>
    <n v="5593.17"/>
    <n v="18160"/>
    <n v="1436.1407671016213"/>
    <n v="49740.790767101615"/>
    <x v="296"/>
    <n v="50.847000000000001"/>
  </r>
  <r>
    <x v="299"/>
    <n v="2010"/>
    <n v="27"/>
    <n v="10"/>
    <n v="4"/>
    <n v="4"/>
    <x v="0"/>
    <n v="20"/>
    <n v="22"/>
    <n v="9600"/>
    <n v="8800"/>
    <n v="5.0872970000000003E-2"/>
    <n v="6.1047563999999999E-2"/>
    <n v="42733.294800000003"/>
    <n v="5596.0267000000003"/>
    <n v="18400"/>
    <n v="1455.1206010280744"/>
    <n v="49784.442101028078"/>
    <x v="297"/>
    <n v="50.872970000000002"/>
  </r>
  <r>
    <x v="300"/>
    <n v="2010"/>
    <n v="28"/>
    <n v="10"/>
    <n v="4"/>
    <n v="5"/>
    <x v="0"/>
    <n v="17"/>
    <n v="23"/>
    <n v="8160"/>
    <n v="9200"/>
    <n v="4.8407861000000003E-2"/>
    <n v="5.8089433000000003E-2"/>
    <n v="40662.6031"/>
    <n v="5324.8647100000007"/>
    <n v="17360"/>
    <n v="1372.8746540134441"/>
    <n v="47360.342464013447"/>
    <x v="298"/>
    <n v="48.407861000000004"/>
  </r>
  <r>
    <x v="301"/>
    <n v="2010"/>
    <n v="29"/>
    <n v="10"/>
    <n v="4"/>
    <n v="6"/>
    <x v="0"/>
    <n v="18"/>
    <n v="24"/>
    <n v="8640"/>
    <n v="9600"/>
    <n v="5.0832767000000001E-2"/>
    <n v="6.0999321000000002E-2"/>
    <n v="42699.524700000002"/>
    <n v="5591.60437"/>
    <n v="18240"/>
    <n v="1442.4673784104389"/>
    <n v="49733.596448410441"/>
    <x v="299"/>
    <n v="50.832767000000004"/>
  </r>
  <r>
    <x v="302"/>
    <n v="2010"/>
    <n v="30"/>
    <n v="10"/>
    <n v="4"/>
    <n v="7"/>
    <x v="0"/>
    <n v="19"/>
    <n v="24"/>
    <n v="9120"/>
    <n v="9600"/>
    <n v="5.2041377999999999E-2"/>
    <n v="6.2449654E-2"/>
    <n v="43714.757799999999"/>
    <n v="5724.5515800000003"/>
    <n v="18720"/>
    <n v="1480.4270462633453"/>
    <n v="50919.736426263342"/>
    <x v="300"/>
    <n v="52.041378000000002"/>
  </r>
  <r>
    <x v="303"/>
    <n v="2010"/>
    <n v="31"/>
    <n v="10"/>
    <n v="4"/>
    <n v="1"/>
    <x v="0"/>
    <n v="16"/>
    <n v="20"/>
    <n v="7680"/>
    <n v="8000"/>
    <n v="4.3565030999999997E-2"/>
    <n v="5.2278036999999999E-2"/>
    <n v="36594.625899999999"/>
    <n v="4792.1534099999999"/>
    <n v="15680"/>
    <n v="1240.0158165282721"/>
    <n v="42626.795126528268"/>
    <x v="301"/>
    <n v="43.565030999999998"/>
  </r>
  <r>
    <x v="304"/>
    <n v="2010"/>
    <n v="1"/>
    <n v="11"/>
    <n v="4"/>
    <n v="2"/>
    <x v="0"/>
    <n v="19"/>
    <n v="22"/>
    <n v="9120"/>
    <n v="8800"/>
    <n v="4.9633312999999998E-2"/>
    <n v="5.9559975000000001E-2"/>
    <n v="41691.982499999998"/>
    <n v="5459.6644299999998"/>
    <n v="17920"/>
    <n v="1417.1609331751681"/>
    <n v="48568.807863175163"/>
    <x v="302"/>
    <n v="49.633313000000001"/>
  </r>
  <r>
    <x v="305"/>
    <n v="2010"/>
    <n v="2"/>
    <n v="11"/>
    <n v="4"/>
    <n v="3"/>
    <x v="0"/>
    <n v="16"/>
    <n v="21"/>
    <n v="7680"/>
    <n v="8400"/>
    <n v="4.4805803999999998E-2"/>
    <n v="5.3766965E-2"/>
    <n v="37636.875500000002"/>
    <n v="4928.6384399999997"/>
    <n v="16080"/>
    <n v="1271.6488730723606"/>
    <n v="43837.162813072362"/>
    <x v="303"/>
    <n v="44.805803999999995"/>
  </r>
  <r>
    <x v="306"/>
    <n v="2010"/>
    <n v="3"/>
    <n v="11"/>
    <n v="4"/>
    <n v="4"/>
    <x v="0"/>
    <n v="20"/>
    <n v="22"/>
    <n v="9600"/>
    <n v="8800"/>
    <n v="5.0862959999999999E-2"/>
    <n v="6.1035552E-2"/>
    <n v="42724.886400000003"/>
    <n v="5594.9256000000005"/>
    <n v="18400"/>
    <n v="1455.1206010280744"/>
    <n v="49774.932601028078"/>
    <x v="304"/>
    <n v="50.862960000000001"/>
  </r>
  <r>
    <x v="307"/>
    <n v="2010"/>
    <n v="4"/>
    <n v="11"/>
    <n v="4"/>
    <n v="5"/>
    <x v="0"/>
    <n v="17"/>
    <n v="24"/>
    <n v="8160"/>
    <n v="9600"/>
    <n v="4.9659021999999997E-2"/>
    <n v="5.9590826E-2"/>
    <n v="41713.578199999996"/>
    <n v="5462.4924199999996"/>
    <n v="17760"/>
    <n v="1404.5077105575326"/>
    <n v="48580.578330557531"/>
    <x v="305"/>
    <n v="49.659022"/>
  </r>
  <r>
    <x v="308"/>
    <n v="2010"/>
    <n v="5"/>
    <n v="11"/>
    <n v="4"/>
    <n v="6"/>
    <x v="0"/>
    <n v="16"/>
    <n v="24"/>
    <n v="7680"/>
    <n v="9600"/>
    <n v="4.8448676000000003E-2"/>
    <n v="5.8138411000000001E-2"/>
    <n v="40696.887699999999"/>
    <n v="5329.3543600000003"/>
    <n v="17280"/>
    <n v="1366.5480427046264"/>
    <n v="47392.790102704625"/>
    <x v="306"/>
    <n v="48.448676000000006"/>
  </r>
  <r>
    <x v="309"/>
    <n v="2010"/>
    <n v="6"/>
    <n v="11"/>
    <n v="4"/>
    <n v="7"/>
    <x v="0"/>
    <n v="19"/>
    <n v="22"/>
    <n v="9120"/>
    <n v="8800"/>
    <n v="4.9646104000000003E-2"/>
    <n v="5.9575323999999999E-2"/>
    <n v="41702.726800000004"/>
    <n v="5461.0714399999997"/>
    <n v="17920"/>
    <n v="1417.1609331751681"/>
    <n v="48580.959173175172"/>
    <x v="307"/>
    <n v="49.646104000000001"/>
  </r>
  <r>
    <x v="310"/>
    <n v="2010"/>
    <n v="7"/>
    <n v="11"/>
    <n v="4"/>
    <n v="1"/>
    <x v="0"/>
    <n v="18"/>
    <n v="24"/>
    <n v="8640"/>
    <n v="9600"/>
    <n v="5.0825870000000002E-2"/>
    <n v="6.0991044000000001E-2"/>
    <n v="42693.730800000005"/>
    <n v="5590.8456999999999"/>
    <n v="18240"/>
    <n v="1442.4673784104389"/>
    <n v="49727.043878410441"/>
    <x v="308"/>
    <n v="50.825870000000002"/>
  </r>
  <r>
    <x v="311"/>
    <n v="2010"/>
    <n v="8"/>
    <n v="11"/>
    <n v="4"/>
    <n v="2"/>
    <x v="0"/>
    <n v="16"/>
    <n v="20"/>
    <n v="7680"/>
    <n v="8000"/>
    <n v="4.3572923E-2"/>
    <n v="5.2287508000000003E-2"/>
    <n v="36601.255600000004"/>
    <n v="4793.02153"/>
    <n v="15680"/>
    <n v="1240.0158165282721"/>
    <n v="42634.292946528272"/>
    <x v="309"/>
    <n v="43.572923000000003"/>
  </r>
  <r>
    <x v="312"/>
    <n v="2010"/>
    <n v="9"/>
    <n v="11"/>
    <n v="4"/>
    <n v="3"/>
    <x v="0"/>
    <n v="20"/>
    <n v="22"/>
    <n v="9600"/>
    <n v="8800"/>
    <n v="5.0842693000000001E-2"/>
    <n v="6.1011230999999999E-2"/>
    <n v="42707.861700000001"/>
    <n v="5592.6962300000005"/>
    <n v="18400"/>
    <n v="1455.1206010280744"/>
    <n v="49755.678531028076"/>
    <x v="310"/>
    <n v="50.842693000000004"/>
  </r>
  <r>
    <x v="313"/>
    <n v="2010"/>
    <n v="10"/>
    <n v="11"/>
    <n v="4"/>
    <n v="4"/>
    <x v="0"/>
    <n v="18"/>
    <n v="24"/>
    <n v="8640"/>
    <n v="9600"/>
    <n v="5.0863799000000001E-2"/>
    <n v="6.1036558999999997E-2"/>
    <n v="42725.5913"/>
    <n v="5595.0178900000001"/>
    <n v="18240"/>
    <n v="1442.4673784104389"/>
    <n v="49763.076568410441"/>
    <x v="311"/>
    <n v="50.863799"/>
  </r>
  <r>
    <x v="314"/>
    <n v="2010"/>
    <n v="11"/>
    <n v="11"/>
    <n v="4"/>
    <n v="5"/>
    <x v="0"/>
    <n v="19"/>
    <n v="24"/>
    <n v="9120"/>
    <n v="9600"/>
    <n v="5.2066099999999997E-2"/>
    <n v="6.2479319999999998E-2"/>
    <n v="43735.523999999998"/>
    <n v="5727.2709999999997"/>
    <n v="18720"/>
    <n v="1480.4270462633453"/>
    <n v="50943.222046263341"/>
    <x v="312"/>
    <n v="52.066099999999999"/>
  </r>
  <r>
    <x v="315"/>
    <n v="2010"/>
    <n v="12"/>
    <n v="11"/>
    <n v="4"/>
    <n v="6"/>
    <x v="0"/>
    <n v="20"/>
    <n v="18"/>
    <n v="9600"/>
    <n v="7200"/>
    <n v="4.6015829000000001E-2"/>
    <n v="5.5218995E-2"/>
    <n v="38653.296499999997"/>
    <n v="5061.7411900000006"/>
    <n v="16800"/>
    <n v="1328.5883748517201"/>
    <n v="45043.62606485172"/>
    <x v="313"/>
    <n v="46.015829000000004"/>
  </r>
  <r>
    <x v="316"/>
    <n v="2010"/>
    <n v="13"/>
    <n v="11"/>
    <n v="4"/>
    <n v="7"/>
    <x v="0"/>
    <n v="17"/>
    <n v="22"/>
    <n v="8160"/>
    <n v="8800"/>
    <n v="4.7239611000000001E-2"/>
    <n v="5.6687532999999998E-2"/>
    <n v="39681.273099999999"/>
    <n v="5196.3572100000001"/>
    <n v="16960"/>
    <n v="1341.2415974693556"/>
    <n v="46218.871907469358"/>
    <x v="314"/>
    <n v="47.239611000000004"/>
  </r>
  <r>
    <x v="317"/>
    <n v="2010"/>
    <n v="14"/>
    <n v="11"/>
    <n v="4"/>
    <n v="1"/>
    <x v="0"/>
    <n v="15"/>
    <n v="18"/>
    <n v="7200"/>
    <n v="7200"/>
    <n v="3.9970428000000002E-2"/>
    <n v="4.7964513E-2"/>
    <n v="33575.159100000004"/>
    <n v="4396.747080000001"/>
    <n v="14400"/>
    <n v="1138.7900355871886"/>
    <n v="39110.696215587195"/>
    <x v="315"/>
    <n v="39.970428000000005"/>
  </r>
  <r>
    <x v="318"/>
    <n v="2010"/>
    <n v="15"/>
    <n v="11"/>
    <n v="4"/>
    <n v="2"/>
    <x v="0"/>
    <n v="18"/>
    <n v="23"/>
    <n v="8640"/>
    <n v="9200"/>
    <n v="4.9663545000000003E-2"/>
    <n v="5.9596254000000001E-2"/>
    <n v="41717.377800000002"/>
    <n v="5462.989950000001"/>
    <n v="17840"/>
    <n v="1410.8343218663504"/>
    <n v="48591.202071866355"/>
    <x v="316"/>
    <n v="49.663545000000006"/>
  </r>
  <r>
    <x v="319"/>
    <n v="2010"/>
    <n v="16"/>
    <n v="11"/>
    <n v="4"/>
    <n v="3"/>
    <x v="0"/>
    <n v="20"/>
    <n v="24"/>
    <n v="9600"/>
    <n v="9600"/>
    <n v="5.3296022999999998E-2"/>
    <n v="6.3955228000000003E-2"/>
    <n v="44768.659600000006"/>
    <n v="5862.5625300000002"/>
    <n v="19200"/>
    <n v="1518.3867141162516"/>
    <n v="52149.608844116257"/>
    <x v="317"/>
    <n v="53.296022999999998"/>
  </r>
  <r>
    <x v="320"/>
    <n v="2010"/>
    <n v="17"/>
    <n v="11"/>
    <n v="4"/>
    <n v="4"/>
    <x v="0"/>
    <n v="18"/>
    <n v="22"/>
    <n v="8640"/>
    <n v="8800"/>
    <n v="4.8399959999999999E-2"/>
    <n v="5.8079951999999997E-2"/>
    <n v="40655.966399999998"/>
    <n v="5323.9956000000002"/>
    <n v="17440"/>
    <n v="1379.2012653222619"/>
    <n v="47359.163265322262"/>
    <x v="318"/>
    <n v="48.39996"/>
  </r>
  <r>
    <x v="321"/>
    <n v="2010"/>
    <n v="18"/>
    <n v="11"/>
    <n v="4"/>
    <n v="5"/>
    <x v="0"/>
    <n v="18"/>
    <n v="19"/>
    <n v="8640"/>
    <n v="7600"/>
    <n v="4.4786544999999997E-2"/>
    <n v="5.3743854000000001E-2"/>
    <n v="37620.697800000002"/>
    <n v="4926.5199499999999"/>
    <n v="16240"/>
    <n v="1284.3020956899961"/>
    <n v="43831.519845689996"/>
    <x v="319"/>
    <n v="44.786544999999997"/>
  </r>
  <r>
    <x v="322"/>
    <n v="2010"/>
    <n v="19"/>
    <n v="11"/>
    <n v="4"/>
    <n v="6"/>
    <x v="0"/>
    <n v="19"/>
    <n v="20"/>
    <n v="9120"/>
    <n v="8000"/>
    <n v="4.7203185000000002E-2"/>
    <n v="5.6643822000000003E-2"/>
    <n v="39650.6754"/>
    <n v="5192.3503500000006"/>
    <n v="17120"/>
    <n v="1353.8948200869909"/>
    <n v="46196.920570086993"/>
    <x v="320"/>
    <n v="47.203185000000005"/>
  </r>
  <r>
    <x v="323"/>
    <n v="2010"/>
    <n v="20"/>
    <n v="11"/>
    <n v="4"/>
    <n v="7"/>
    <x v="0"/>
    <n v="15"/>
    <n v="18"/>
    <n v="7200"/>
    <n v="7200"/>
    <n v="3.9964413999999997E-2"/>
    <n v="4.7957297000000003E-2"/>
    <n v="33570.107900000003"/>
    <n v="4396.08554"/>
    <n v="14400"/>
    <n v="1138.7900355871886"/>
    <n v="39104.983475587193"/>
    <x v="321"/>
    <n v="39.964413999999998"/>
  </r>
  <r>
    <x v="324"/>
    <n v="2010"/>
    <n v="21"/>
    <n v="11"/>
    <n v="4"/>
    <n v="1"/>
    <x v="0"/>
    <n v="19"/>
    <n v="22"/>
    <n v="9120"/>
    <n v="8800"/>
    <n v="4.9614534000000002E-2"/>
    <n v="5.9537441000000003E-2"/>
    <n v="41676.208700000003"/>
    <n v="5457.5987399999995"/>
    <n v="17920"/>
    <n v="1417.1609331751681"/>
    <n v="48550.968373175172"/>
    <x v="322"/>
    <n v="49.614533999999999"/>
  </r>
  <r>
    <x v="325"/>
    <n v="2010"/>
    <n v="22"/>
    <n v="11"/>
    <n v="4"/>
    <n v="2"/>
    <x v="0"/>
    <n v="18"/>
    <n v="25"/>
    <n v="8640"/>
    <n v="10000"/>
    <n v="5.2039833000000001E-2"/>
    <n v="6.2447799999999998E-2"/>
    <n v="43713.46"/>
    <n v="5724.3816299999999"/>
    <n v="18640"/>
    <n v="1474.1004349545276"/>
    <n v="50911.942064954521"/>
    <x v="323"/>
    <n v="52.039833000000002"/>
  </r>
  <r>
    <x v="326"/>
    <n v="2010"/>
    <n v="23"/>
    <n v="11"/>
    <n v="4"/>
    <n v="3"/>
    <x v="0"/>
    <n v="17"/>
    <n v="24"/>
    <n v="8160"/>
    <n v="9600"/>
    <n v="4.9644421000000001E-2"/>
    <n v="5.9573305E-2"/>
    <n v="41701.313499999997"/>
    <n v="5460.8863099999999"/>
    <n v="17760"/>
    <n v="1404.5077105575326"/>
    <n v="48566.707520557531"/>
    <x v="324"/>
    <n v="49.644421000000001"/>
  </r>
  <r>
    <x v="327"/>
    <n v="2010"/>
    <n v="24"/>
    <n v="11"/>
    <n v="4"/>
    <n v="4"/>
    <x v="0"/>
    <n v="17"/>
    <n v="24"/>
    <n v="8160"/>
    <n v="9600"/>
    <n v="4.9647991000000002E-2"/>
    <n v="5.9577589E-2"/>
    <n v="41704.312300000005"/>
    <n v="5461.2790100000002"/>
    <n v="17760"/>
    <n v="1404.5077105575326"/>
    <n v="48570.099020557536"/>
    <x v="325"/>
    <n v="49.647991000000005"/>
  </r>
  <r>
    <x v="328"/>
    <n v="2010"/>
    <n v="25"/>
    <n v="11"/>
    <n v="4"/>
    <n v="5"/>
    <x v="0"/>
    <n v="18"/>
    <n v="18"/>
    <n v="8640"/>
    <n v="7200"/>
    <n v="4.3595927E-2"/>
    <n v="5.2315111999999997E-2"/>
    <n v="36620.578399999999"/>
    <n v="4795.5519699999995"/>
    <n v="15840"/>
    <n v="1252.6690391459076"/>
    <n v="42668.799409145904"/>
    <x v="326"/>
    <n v="43.595926999999996"/>
  </r>
  <r>
    <x v="329"/>
    <n v="2010"/>
    <n v="26"/>
    <n v="11"/>
    <n v="4"/>
    <n v="6"/>
    <x v="0"/>
    <n v="19"/>
    <n v="18"/>
    <n v="9120"/>
    <n v="7200"/>
    <n v="4.4817021999999998E-2"/>
    <n v="5.3780426999999999E-2"/>
    <n v="37646.298899999994"/>
    <n v="4929.8724200000006"/>
    <n v="16320"/>
    <n v="1290.6287069988139"/>
    <n v="43866.800026998812"/>
    <x v="327"/>
    <n v="44.817022000000001"/>
  </r>
  <r>
    <x v="330"/>
    <n v="2010"/>
    <n v="27"/>
    <n v="11"/>
    <n v="4"/>
    <n v="7"/>
    <x v="0"/>
    <n v="18"/>
    <n v="18"/>
    <n v="8640"/>
    <n v="7200"/>
    <n v="4.3581707999999997E-2"/>
    <n v="5.2298049999999999E-2"/>
    <n v="36608.634999999995"/>
    <n v="4793.9878799999997"/>
    <n v="15840"/>
    <n v="1252.6690391459076"/>
    <n v="42655.2919191459"/>
    <x v="328"/>
    <n v="43.581707999999999"/>
  </r>
  <r>
    <x v="331"/>
    <n v="2010"/>
    <n v="28"/>
    <n v="11"/>
    <n v="4"/>
    <n v="1"/>
    <x v="0"/>
    <n v="18"/>
    <n v="20"/>
    <n v="8640"/>
    <n v="8000"/>
    <n v="4.6004798999999999E-2"/>
    <n v="5.5205759E-2"/>
    <n v="38644.031300000002"/>
    <n v="5060.5278899999994"/>
    <n v="16640"/>
    <n v="1315.9351522340846"/>
    <n v="45020.494342234088"/>
    <x v="329"/>
    <n v="46.004798999999998"/>
  </r>
  <r>
    <x v="332"/>
    <n v="2010"/>
    <n v="29"/>
    <n v="11"/>
    <n v="4"/>
    <n v="2"/>
    <x v="0"/>
    <n v="16"/>
    <n v="22"/>
    <n v="7680"/>
    <n v="8800"/>
    <n v="4.6014118999999999E-2"/>
    <n v="5.5216942999999997E-2"/>
    <n v="38651.860099999998"/>
    <n v="5061.5530900000003"/>
    <n v="16480"/>
    <n v="1303.2819296164491"/>
    <n v="45016.695119616452"/>
    <x v="330"/>
    <n v="46.014119000000001"/>
  </r>
  <r>
    <x v="333"/>
    <n v="2010"/>
    <n v="30"/>
    <n v="11"/>
    <n v="4"/>
    <n v="3"/>
    <x v="0"/>
    <n v="15"/>
    <n v="23"/>
    <n v="7200"/>
    <n v="9200"/>
    <n v="4.6012002000000003E-2"/>
    <n v="5.5214403000000002E-2"/>
    <n v="38650.0821"/>
    <n v="5061.3202200000005"/>
    <n v="16400"/>
    <n v="1296.9553183076316"/>
    <n v="45008.357638307636"/>
    <x v="331"/>
    <n v="46.012002000000003"/>
  </r>
  <r>
    <x v="334"/>
    <n v="2010"/>
    <n v="1"/>
    <n v="12"/>
    <n v="4"/>
    <n v="4"/>
    <x v="0"/>
    <n v="19"/>
    <n v="21"/>
    <n v="9120"/>
    <n v="8400"/>
    <n v="4.8444727999999999E-2"/>
    <n v="5.8133674000000003E-2"/>
    <n v="40693.571800000005"/>
    <n v="5328.9200799999999"/>
    <n v="17520"/>
    <n v="1385.5278766310796"/>
    <n v="47408.019756631082"/>
    <x v="332"/>
    <n v="48.444727999999998"/>
  </r>
  <r>
    <x v="335"/>
    <n v="2010"/>
    <n v="2"/>
    <n v="12"/>
    <n v="4"/>
    <n v="5"/>
    <x v="0"/>
    <n v="20"/>
    <n v="19"/>
    <n v="9600"/>
    <n v="7600"/>
    <n v="4.7227653000000001E-2"/>
    <n v="5.6673183000000002E-2"/>
    <n v="39671.2281"/>
    <n v="5195.0418300000001"/>
    <n v="17200"/>
    <n v="1360.2214313958086"/>
    <n v="46226.491361395812"/>
    <x v="333"/>
    <n v="47.227653000000004"/>
  </r>
  <r>
    <x v="336"/>
    <n v="2010"/>
    <n v="3"/>
    <n v="12"/>
    <n v="4"/>
    <n v="6"/>
    <x v="0"/>
    <n v="16"/>
    <n v="20"/>
    <n v="7680"/>
    <n v="8000"/>
    <n v="4.3587029999999999E-2"/>
    <n v="5.2304437000000002E-2"/>
    <n v="36613.105900000002"/>
    <n v="4794.5733"/>
    <n v="15680"/>
    <n v="1240.0158165282721"/>
    <n v="42647.695016528269"/>
    <x v="334"/>
    <n v="43.587029999999999"/>
  </r>
  <r>
    <x v="337"/>
    <n v="2010"/>
    <n v="4"/>
    <n v="12"/>
    <n v="4"/>
    <n v="7"/>
    <x v="0"/>
    <n v="20"/>
    <n v="24"/>
    <n v="9600"/>
    <n v="9600"/>
    <n v="5.3278525E-2"/>
    <n v="6.3934229999999995E-2"/>
    <n v="44753.960999999996"/>
    <n v="5860.6377499999999"/>
    <n v="19200"/>
    <n v="1518.3867141162516"/>
    <n v="52132.985464116246"/>
    <x v="335"/>
    <n v="53.278525000000002"/>
  </r>
  <r>
    <x v="338"/>
    <n v="2010"/>
    <n v="5"/>
    <n v="12"/>
    <n v="4"/>
    <n v="1"/>
    <x v="0"/>
    <n v="19"/>
    <n v="23"/>
    <n v="9120"/>
    <n v="9200"/>
    <n v="5.0872012000000001E-2"/>
    <n v="6.1046414E-2"/>
    <n v="42732.489799999996"/>
    <n v="5595.9213199999995"/>
    <n v="18320"/>
    <n v="1448.7939897192566"/>
    <n v="49777.205109719253"/>
    <x v="336"/>
    <n v="50.872011999999998"/>
  </r>
  <r>
    <x v="339"/>
    <n v="2010"/>
    <n v="6"/>
    <n v="12"/>
    <n v="4"/>
    <n v="2"/>
    <x v="0"/>
    <n v="19"/>
    <n v="20"/>
    <n v="9120"/>
    <n v="8000"/>
    <n v="4.7203676E-2"/>
    <n v="5.6644410999999999E-2"/>
    <n v="39651.087699999996"/>
    <n v="5192.4043600000005"/>
    <n v="17120"/>
    <n v="1353.8948200869909"/>
    <n v="46197.38688008699"/>
    <x v="337"/>
    <n v="47.203676000000002"/>
  </r>
  <r>
    <x v="340"/>
    <n v="2010"/>
    <n v="7"/>
    <n v="12"/>
    <n v="4"/>
    <n v="3"/>
    <x v="0"/>
    <n v="16"/>
    <n v="25"/>
    <n v="7680"/>
    <n v="10000"/>
    <n v="4.9661608000000003E-2"/>
    <n v="5.9593928999999997E-2"/>
    <n v="41715.7503"/>
    <n v="5462.7768800000003"/>
    <n v="17680"/>
    <n v="1398.1810992487149"/>
    <n v="48576.708279248713"/>
    <x v="338"/>
    <n v="49.661608000000001"/>
  </r>
  <r>
    <x v="341"/>
    <n v="2010"/>
    <n v="8"/>
    <n v="12"/>
    <n v="4"/>
    <n v="4"/>
    <x v="0"/>
    <n v="15"/>
    <n v="24"/>
    <n v="7200"/>
    <n v="9600"/>
    <n v="4.7238747999999997E-2"/>
    <n v="5.6686498000000002E-2"/>
    <n v="39680.548600000002"/>
    <n v="5196.262279999999"/>
    <n v="16800"/>
    <n v="1328.5883748517201"/>
    <n v="46205.399254851727"/>
    <x v="339"/>
    <n v="47.238747999999994"/>
  </r>
  <r>
    <x v="342"/>
    <n v="2010"/>
    <n v="9"/>
    <n v="12"/>
    <n v="4"/>
    <n v="5"/>
    <x v="0"/>
    <n v="17"/>
    <n v="19"/>
    <n v="8160"/>
    <n v="7600"/>
    <n v="4.3598101E-2"/>
    <n v="5.2317720999999998E-2"/>
    <n v="36622.404699999999"/>
    <n v="4795.7911100000001"/>
    <n v="15760"/>
    <n v="1246.3424278370899"/>
    <n v="42664.538237837085"/>
    <x v="340"/>
    <n v="43.598101"/>
  </r>
  <r>
    <x v="343"/>
    <n v="2010"/>
    <n v="10"/>
    <n v="12"/>
    <n v="4"/>
    <n v="6"/>
    <x v="0"/>
    <n v="16"/>
    <n v="25"/>
    <n v="7680"/>
    <n v="10000"/>
    <n v="4.9654912000000002E-2"/>
    <n v="5.9585894E-2"/>
    <n v="41710.125800000002"/>
    <n v="5462.0403200000001"/>
    <n v="17680"/>
    <n v="1398.1810992487149"/>
    <n v="48570.347219248717"/>
    <x v="341"/>
    <n v="49.654912000000003"/>
  </r>
  <r>
    <x v="344"/>
    <n v="2010"/>
    <n v="11"/>
    <n v="12"/>
    <n v="4"/>
    <n v="7"/>
    <x v="0"/>
    <n v="19"/>
    <n v="23"/>
    <n v="9120"/>
    <n v="9200"/>
    <n v="5.0869084000000002E-2"/>
    <n v="6.1042900999999997E-2"/>
    <n v="42730.030699999996"/>
    <n v="5595.5992400000005"/>
    <n v="18320"/>
    <n v="1448.7939897192566"/>
    <n v="49774.423929719254"/>
    <x v="342"/>
    <n v="50.869084000000001"/>
  </r>
  <r>
    <x v="345"/>
    <n v="2010"/>
    <n v="12"/>
    <n v="12"/>
    <n v="4"/>
    <n v="1"/>
    <x v="0"/>
    <n v="19"/>
    <n v="18"/>
    <n v="9120"/>
    <n v="7200"/>
    <n v="4.4802115000000003E-2"/>
    <n v="5.3762537999999999E-2"/>
    <n v="37633.776599999997"/>
    <n v="4928.2326499999999"/>
    <n v="16320"/>
    <n v="1290.6287069988139"/>
    <n v="43852.637956998806"/>
    <x v="343"/>
    <n v="44.802115000000001"/>
  </r>
  <r>
    <x v="346"/>
    <n v="2010"/>
    <n v="13"/>
    <n v="12"/>
    <n v="4"/>
    <n v="2"/>
    <x v="0"/>
    <n v="19"/>
    <n v="24"/>
    <n v="9120"/>
    <n v="9600"/>
    <n v="5.2084902000000002E-2"/>
    <n v="6.2501882999999994E-2"/>
    <n v="43751.318099999997"/>
    <n v="5729.3392199999998"/>
    <n v="18720"/>
    <n v="1480.4270462633453"/>
    <n v="50961.084366263342"/>
    <x v="344"/>
    <n v="52.084902"/>
  </r>
  <r>
    <x v="347"/>
    <n v="2010"/>
    <n v="14"/>
    <n v="12"/>
    <n v="4"/>
    <n v="3"/>
    <x v="0"/>
    <n v="19"/>
    <n v="25"/>
    <n v="9120"/>
    <n v="10000"/>
    <n v="5.3295329000000002E-2"/>
    <n v="6.3954394999999997E-2"/>
    <n v="44768.076499999996"/>
    <n v="5862.4861900000005"/>
    <n v="19120"/>
    <n v="1512.0601028074339"/>
    <n v="52142.62279280743"/>
    <x v="345"/>
    <n v="53.295329000000002"/>
  </r>
  <r>
    <x v="348"/>
    <n v="2010"/>
    <n v="15"/>
    <n v="12"/>
    <n v="4"/>
    <n v="4"/>
    <x v="0"/>
    <n v="16"/>
    <n v="19"/>
    <n v="7680"/>
    <n v="7600"/>
    <n v="4.2359415999999997E-2"/>
    <n v="5.0831299000000003E-2"/>
    <n v="35581.909299999999"/>
    <n v="4659.5357599999998"/>
    <n v="15280"/>
    <n v="1208.3827599841836"/>
    <n v="41449.827819984181"/>
    <x v="346"/>
    <n v="42.359415999999996"/>
  </r>
  <r>
    <x v="349"/>
    <n v="2010"/>
    <n v="16"/>
    <n v="12"/>
    <n v="4"/>
    <n v="5"/>
    <x v="0"/>
    <n v="18"/>
    <n v="19"/>
    <n v="8640"/>
    <n v="7600"/>
    <n v="4.4770156999999998E-2"/>
    <n v="5.3724187999999999E-2"/>
    <n v="37606.931599999996"/>
    <n v="4924.7172700000001"/>
    <n v="16240"/>
    <n v="1284.3020956899961"/>
    <n v="43815.95096568999"/>
    <x v="347"/>
    <n v="44.770156999999998"/>
  </r>
  <r>
    <x v="350"/>
    <n v="2010"/>
    <n v="17"/>
    <n v="12"/>
    <n v="4"/>
    <n v="6"/>
    <x v="0"/>
    <n v="17"/>
    <n v="19"/>
    <n v="8160"/>
    <n v="7600"/>
    <n v="4.3587239999999999E-2"/>
    <n v="5.2304688000000002E-2"/>
    <n v="36613.281600000002"/>
    <n v="4794.5964000000004"/>
    <n v="15760"/>
    <n v="1246.3424278370899"/>
    <n v="42654.220427837092"/>
    <x v="80"/>
    <n v="43.587240000000001"/>
  </r>
  <r>
    <x v="351"/>
    <n v="2010"/>
    <n v="18"/>
    <n v="12"/>
    <n v="4"/>
    <n v="7"/>
    <x v="0"/>
    <n v="17"/>
    <n v="23"/>
    <n v="8160"/>
    <n v="9200"/>
    <n v="4.8443014E-2"/>
    <n v="5.8131616999999997E-2"/>
    <n v="40692.1319"/>
    <n v="5328.7315399999998"/>
    <n v="17360"/>
    <n v="1372.8746540134441"/>
    <n v="47393.738094013446"/>
    <x v="348"/>
    <n v="48.443013999999998"/>
  </r>
  <r>
    <x v="352"/>
    <n v="2010"/>
    <n v="19"/>
    <n v="12"/>
    <n v="4"/>
    <n v="1"/>
    <x v="0"/>
    <n v="16"/>
    <n v="24"/>
    <n v="7680"/>
    <n v="9600"/>
    <n v="4.8440833000000003E-2"/>
    <n v="5.8128999000000001E-2"/>
    <n v="40690.299299999999"/>
    <n v="5328.4916300000004"/>
    <n v="17280"/>
    <n v="1366.5480427046264"/>
    <n v="47385.338972704631"/>
    <x v="349"/>
    <n v="48.440833000000005"/>
  </r>
  <r>
    <x v="353"/>
    <n v="2010"/>
    <n v="20"/>
    <n v="12"/>
    <n v="4"/>
    <n v="2"/>
    <x v="0"/>
    <n v="19"/>
    <n v="19"/>
    <n v="9120"/>
    <n v="7600"/>
    <n v="4.6025653999999999E-2"/>
    <n v="5.5230784999999998E-2"/>
    <n v="38661.549500000001"/>
    <n v="5062.8219399999998"/>
    <n v="16720"/>
    <n v="1322.2617635429024"/>
    <n v="45046.633203542908"/>
    <x v="350"/>
    <n v="46.025653999999996"/>
  </r>
  <r>
    <x v="354"/>
    <n v="2010"/>
    <n v="21"/>
    <n v="12"/>
    <n v="4"/>
    <n v="3"/>
    <x v="0"/>
    <n v="17"/>
    <n v="18"/>
    <n v="8160"/>
    <n v="7200"/>
    <n v="4.2371809000000003E-2"/>
    <n v="5.0846171000000003E-2"/>
    <n v="35592.319700000007"/>
    <n v="4660.8989900000006"/>
    <n v="15360"/>
    <n v="1214.7093712930011"/>
    <n v="41467.928061293009"/>
    <x v="351"/>
    <n v="42.371809000000006"/>
  </r>
  <r>
    <x v="355"/>
    <n v="2010"/>
    <n v="22"/>
    <n v="12"/>
    <n v="4"/>
    <n v="4"/>
    <x v="0"/>
    <n v="19"/>
    <n v="23"/>
    <n v="9120"/>
    <n v="9200"/>
    <n v="5.0837128000000002E-2"/>
    <n v="6.1004554000000003E-2"/>
    <n v="42703.187800000007"/>
    <n v="5592.0840799999996"/>
    <n v="18320"/>
    <n v="1448.7939897192566"/>
    <n v="49744.065869719263"/>
    <x v="352"/>
    <n v="50.837128"/>
  </r>
  <r>
    <x v="356"/>
    <n v="2010"/>
    <n v="23"/>
    <n v="12"/>
    <n v="4"/>
    <n v="5"/>
    <x v="0"/>
    <n v="18"/>
    <n v="20"/>
    <n v="8640"/>
    <n v="8000"/>
    <n v="4.6021212999999998E-2"/>
    <n v="5.5225455999999999E-2"/>
    <n v="38657.819199999998"/>
    <n v="5062.3334299999997"/>
    <n v="16640"/>
    <n v="1315.9351522340846"/>
    <n v="45036.087782234084"/>
    <x v="353"/>
    <n v="46.021212999999996"/>
  </r>
  <r>
    <x v="357"/>
    <n v="2010"/>
    <n v="24"/>
    <n v="12"/>
    <n v="4"/>
    <n v="6"/>
    <x v="0"/>
    <n v="19"/>
    <n v="21"/>
    <n v="9120"/>
    <n v="8400"/>
    <n v="4.8448731000000002E-2"/>
    <n v="5.8138477000000001E-2"/>
    <n v="40696.933900000004"/>
    <n v="5329.3604100000002"/>
    <n v="17520"/>
    <n v="1385.5278766310796"/>
    <n v="47411.822186631085"/>
    <x v="354"/>
    <n v="48.448731000000002"/>
  </r>
  <r>
    <x v="358"/>
    <n v="2010"/>
    <n v="25"/>
    <n v="12"/>
    <n v="4"/>
    <n v="7"/>
    <x v="0"/>
    <n v="15"/>
    <n v="21"/>
    <n v="7200"/>
    <n v="8400"/>
    <n v="4.3603808000000001E-2"/>
    <n v="5.2324570000000001E-2"/>
    <n v="36627.199000000001"/>
    <n v="4796.4188800000002"/>
    <n v="15600"/>
    <n v="1233.6892052194544"/>
    <n v="42657.307085219451"/>
    <x v="355"/>
    <n v="43.603808000000001"/>
  </r>
  <r>
    <x v="359"/>
    <n v="2010"/>
    <n v="26"/>
    <n v="12"/>
    <n v="4"/>
    <n v="1"/>
    <x v="0"/>
    <n v="18"/>
    <n v="18"/>
    <n v="8640"/>
    <n v="7200"/>
    <n v="4.3594994999999997E-2"/>
    <n v="5.2313994000000003E-2"/>
    <n v="36619.7958"/>
    <n v="4795.4494500000001"/>
    <n v="15840"/>
    <n v="1252.6690391459076"/>
    <n v="42667.914289145905"/>
    <x v="356"/>
    <n v="43.594994999999997"/>
  </r>
  <r>
    <x v="360"/>
    <n v="2010"/>
    <n v="27"/>
    <n v="12"/>
    <n v="4"/>
    <n v="2"/>
    <x v="0"/>
    <n v="20"/>
    <n v="22"/>
    <n v="9600"/>
    <n v="8800"/>
    <n v="5.0856879000000001E-2"/>
    <n v="6.1028255000000003E-2"/>
    <n v="42719.7785"/>
    <n v="5594.2566900000002"/>
    <n v="18400"/>
    <n v="1455.1206010280744"/>
    <n v="49769.155791028075"/>
    <x v="357"/>
    <n v="50.856878999999999"/>
  </r>
  <r>
    <x v="361"/>
    <n v="2010"/>
    <n v="28"/>
    <n v="12"/>
    <n v="4"/>
    <n v="3"/>
    <x v="0"/>
    <n v="16"/>
    <n v="25"/>
    <n v="7680"/>
    <n v="10000"/>
    <n v="4.9609528E-2"/>
    <n v="5.9531434000000001E-2"/>
    <n v="41672.003800000006"/>
    <n v="5457.0480799999996"/>
    <n v="17680"/>
    <n v="1398.1810992487149"/>
    <n v="48527.232979248722"/>
    <x v="358"/>
    <n v="49.609527999999997"/>
  </r>
  <r>
    <x v="362"/>
    <n v="2010"/>
    <n v="29"/>
    <n v="12"/>
    <n v="4"/>
    <n v="4"/>
    <x v="0"/>
    <n v="16"/>
    <n v="19"/>
    <n v="7680"/>
    <n v="7600"/>
    <n v="4.2392050000000001E-2"/>
    <n v="5.0870459999999999E-2"/>
    <n v="35609.322"/>
    <n v="4663.1255000000001"/>
    <n v="15280"/>
    <n v="1208.3827599841836"/>
    <n v="41480.830259984185"/>
    <x v="359"/>
    <n v="42.392049999999998"/>
  </r>
  <r>
    <x v="363"/>
    <n v="2010"/>
    <n v="30"/>
    <n v="12"/>
    <n v="4"/>
    <n v="5"/>
    <x v="0"/>
    <n v="19"/>
    <n v="21"/>
    <n v="9120"/>
    <n v="8400"/>
    <n v="4.8423023000000003E-2"/>
    <n v="5.8107627000000002E-2"/>
    <n v="40675.338900000002"/>
    <n v="5326.5325300000004"/>
    <n v="17520"/>
    <n v="1385.5278766310796"/>
    <n v="47387.39930663108"/>
    <x v="360"/>
    <n v="48.423023000000001"/>
  </r>
  <r>
    <x v="364"/>
    <n v="2010"/>
    <n v="31"/>
    <n v="12"/>
    <n v="4"/>
    <n v="6"/>
    <x v="0"/>
    <n v="19"/>
    <n v="24"/>
    <n v="9120"/>
    <n v="9600"/>
    <n v="5.2068503000000002E-2"/>
    <n v="6.2482204E-2"/>
    <n v="43737.542800000003"/>
    <n v="5727.5353299999997"/>
    <n v="18720"/>
    <n v="1480.4270462633453"/>
    <n v="50945.505176263345"/>
    <x v="361"/>
    <n v="52.068503"/>
  </r>
  <r>
    <x v="0"/>
    <n v="2010"/>
    <n v="1"/>
    <n v="1"/>
    <n v="1"/>
    <n v="6"/>
    <x v="1"/>
    <n v="42"/>
    <n v="39"/>
    <n v="9744"/>
    <n v="7488"/>
    <n v="0.103812708"/>
    <n v="0.126651504"/>
    <n v="67125.297120000003"/>
    <n v="9343.14372"/>
    <n v="17232"/>
    <n v="22823.841059602648"/>
    <n v="99292.281899602647"/>
    <x v="362"/>
    <n v="103.812708"/>
  </r>
  <r>
    <x v="1"/>
    <n v="2010"/>
    <n v="2"/>
    <n v="1"/>
    <n v="1"/>
    <n v="7"/>
    <x v="1"/>
    <n v="45"/>
    <n v="40"/>
    <n v="10440"/>
    <n v="7680"/>
    <n v="0.10897082900000001"/>
    <n v="0.13294441100000001"/>
    <n v="70460.537830000001"/>
    <n v="9807.3746100000008"/>
    <n v="18120"/>
    <n v="24000"/>
    <n v="104267.91244"/>
    <x v="363"/>
    <n v="108.97082900000001"/>
  </r>
  <r>
    <x v="2"/>
    <n v="2010"/>
    <n v="3"/>
    <n v="1"/>
    <n v="1"/>
    <n v="1"/>
    <x v="1"/>
    <n v="44"/>
    <n v="38"/>
    <n v="10208"/>
    <n v="7296"/>
    <n v="0.105139398"/>
    <n v="0.12827006599999999"/>
    <n v="67983.134979999988"/>
    <n v="9462.5458199999994"/>
    <n v="17504"/>
    <n v="23184.1059602649"/>
    <n v="100629.78676026489"/>
    <x v="364"/>
    <n v="105.139398"/>
  </r>
  <r>
    <x v="3"/>
    <n v="2010"/>
    <n v="4"/>
    <n v="1"/>
    <n v="1"/>
    <n v="2"/>
    <x v="1"/>
    <n v="41"/>
    <n v="37"/>
    <n v="9512"/>
    <n v="7104"/>
    <n v="9.9958172999999997E-2"/>
    <n v="0.121948971"/>
    <n v="64632.95463"/>
    <n v="8996.2355700000007"/>
    <n v="16616"/>
    <n v="22007.947019867548"/>
    <n v="95637.137219867553"/>
    <x v="365"/>
    <n v="99.958173000000002"/>
  </r>
  <r>
    <x v="4"/>
    <n v="2010"/>
    <n v="5"/>
    <n v="1"/>
    <n v="1"/>
    <n v="3"/>
    <x v="1"/>
    <n v="43"/>
    <n v="36"/>
    <n v="9976"/>
    <n v="6912"/>
    <n v="0.101214106"/>
    <n v="0.12348120899999999"/>
    <n v="65445.04077"/>
    <n v="9109.2695399999993"/>
    <n v="16888"/>
    <n v="22368.2119205298"/>
    <n v="96922.522230529808"/>
    <x v="366"/>
    <n v="101.214106"/>
  </r>
  <r>
    <x v="5"/>
    <n v="2010"/>
    <n v="6"/>
    <n v="1"/>
    <n v="1"/>
    <n v="4"/>
    <x v="1"/>
    <n v="41"/>
    <n v="36"/>
    <n v="9512"/>
    <n v="6912"/>
    <n v="9.8683015999999998E-2"/>
    <n v="0.12039328000000001"/>
    <n v="63808.438399999999"/>
    <n v="8881.4714399999993"/>
    <n v="16424"/>
    <n v="21753.642384105959"/>
    <n v="94443.552224105952"/>
    <x v="367"/>
    <n v="98.683015999999995"/>
  </r>
  <r>
    <x v="6"/>
    <n v="2010"/>
    <n v="7"/>
    <n v="1"/>
    <n v="1"/>
    <n v="5"/>
    <x v="1"/>
    <n v="45"/>
    <n v="38"/>
    <n v="10440"/>
    <n v="7296"/>
    <n v="0.106406809"/>
    <n v="0.12981630699999999"/>
    <n v="68802.64271"/>
    <n v="9576.6128100000005"/>
    <n v="17736"/>
    <n v="23491.390728476821"/>
    <n v="101870.64624847683"/>
    <x v="368"/>
    <n v="106.40680900000001"/>
  </r>
  <r>
    <x v="7"/>
    <n v="2010"/>
    <n v="8"/>
    <n v="1"/>
    <n v="1"/>
    <n v="6"/>
    <x v="1"/>
    <n v="44"/>
    <n v="37"/>
    <n v="10208"/>
    <n v="7104"/>
    <n v="0.10383753799999999"/>
    <n v="0.12668179600000001"/>
    <n v="67141.351880000017"/>
    <n v="9345.3784199999991"/>
    <n v="17312"/>
    <n v="22929.801324503311"/>
    <n v="99416.531624503317"/>
    <x v="369"/>
    <n v="103.837538"/>
  </r>
  <r>
    <x v="8"/>
    <n v="2010"/>
    <n v="9"/>
    <n v="1"/>
    <n v="1"/>
    <n v="7"/>
    <x v="1"/>
    <n v="43"/>
    <n v="36"/>
    <n v="9976"/>
    <n v="6912"/>
    <n v="0.101257679"/>
    <n v="0.12353436800000001"/>
    <n v="65473.215040000003"/>
    <n v="9113.1911100000016"/>
    <n v="16888"/>
    <n v="22368.2119205298"/>
    <n v="96954.618070529803"/>
    <x v="370"/>
    <n v="101.25767900000001"/>
  </r>
  <r>
    <x v="9"/>
    <n v="2010"/>
    <n v="10"/>
    <n v="1"/>
    <n v="1"/>
    <n v="1"/>
    <x v="1"/>
    <n v="45"/>
    <n v="37"/>
    <n v="10440"/>
    <n v="7104"/>
    <n v="0.10507986499999999"/>
    <n v="0.128197436"/>
    <n v="67944.641080000001"/>
    <n v="9457.1878500000003"/>
    <n v="17544"/>
    <n v="23237.086092715232"/>
    <n v="100638.91502271523"/>
    <x v="371"/>
    <n v="105.079865"/>
  </r>
  <r>
    <x v="10"/>
    <n v="2010"/>
    <n v="11"/>
    <n v="1"/>
    <n v="1"/>
    <n v="2"/>
    <x v="1"/>
    <n v="44"/>
    <n v="36"/>
    <n v="10208"/>
    <n v="6912"/>
    <n v="0.102489099"/>
    <n v="0.125036701"/>
    <n v="66269.451529999991"/>
    <n v="9224.0189099999989"/>
    <n v="17120"/>
    <n v="22675.496688741721"/>
    <n v="98168.967128741715"/>
    <x v="372"/>
    <n v="102.489099"/>
  </r>
  <r>
    <x v="11"/>
    <n v="2010"/>
    <n v="12"/>
    <n v="1"/>
    <n v="1"/>
    <n v="3"/>
    <x v="1"/>
    <n v="45"/>
    <n v="38"/>
    <n v="10440"/>
    <n v="7296"/>
    <n v="0.106361004"/>
    <n v="0.12976042500000001"/>
    <n v="68773.025250000021"/>
    <n v="9572.4903599999998"/>
    <n v="17736"/>
    <n v="23491.390728476821"/>
    <n v="101836.90633847684"/>
    <x v="373"/>
    <n v="106.36100399999999"/>
  </r>
  <r>
    <x v="12"/>
    <n v="2010"/>
    <n v="13"/>
    <n v="1"/>
    <n v="1"/>
    <n v="4"/>
    <x v="1"/>
    <n v="45"/>
    <n v="38"/>
    <n v="10440"/>
    <n v="7296"/>
    <n v="0.106396147"/>
    <n v="0.12980330000000001"/>
    <n v="68795.749000000011"/>
    <n v="9575.6532299999999"/>
    <n v="17736"/>
    <n v="23491.390728476821"/>
    <n v="101862.79295847683"/>
    <x v="374"/>
    <n v="106.396147"/>
  </r>
  <r>
    <x v="13"/>
    <n v="2010"/>
    <n v="14"/>
    <n v="1"/>
    <n v="1"/>
    <n v="5"/>
    <x v="1"/>
    <n v="41"/>
    <n v="37"/>
    <n v="9512"/>
    <n v="7104"/>
    <n v="9.9945144999999999E-2"/>
    <n v="0.121933076"/>
    <n v="64624.530279999999"/>
    <n v="8995.0630499999988"/>
    <n v="16616"/>
    <n v="22007.947019867548"/>
    <n v="95627.540349867544"/>
    <x v="375"/>
    <n v="99.945144999999997"/>
  </r>
  <r>
    <x v="14"/>
    <n v="2010"/>
    <n v="15"/>
    <n v="1"/>
    <n v="1"/>
    <n v="6"/>
    <x v="1"/>
    <n v="42"/>
    <n v="36"/>
    <n v="9744"/>
    <n v="6912"/>
    <n v="0.100016838"/>
    <n v="0.122020542"/>
    <n v="64670.887259999996"/>
    <n v="9001.5154199999997"/>
    <n v="16656"/>
    <n v="22060.92715231788"/>
    <n v="95733.329832317875"/>
    <x v="376"/>
    <n v="100.01683799999999"/>
  </r>
  <r>
    <x v="15"/>
    <n v="2010"/>
    <n v="16"/>
    <n v="1"/>
    <n v="1"/>
    <n v="7"/>
    <x v="1"/>
    <n v="45"/>
    <n v="37"/>
    <n v="10440"/>
    <n v="7104"/>
    <n v="0.10514241000000001"/>
    <n v="0.12827374"/>
    <n v="67985.082200000004"/>
    <n v="9462.8169000000016"/>
    <n v="17544"/>
    <n v="23237.086092715232"/>
    <n v="100684.98519271525"/>
    <x v="377"/>
    <n v="105.14241000000001"/>
  </r>
  <r>
    <x v="16"/>
    <n v="2010"/>
    <n v="17"/>
    <n v="1"/>
    <n v="1"/>
    <n v="1"/>
    <x v="1"/>
    <n v="41"/>
    <n v="38"/>
    <n v="9512"/>
    <n v="7296"/>
    <n v="0.10124483300000001"/>
    <n v="0.123518697"/>
    <n v="65464.90941"/>
    <n v="9112.0349700000006"/>
    <n v="16808"/>
    <n v="22262.251655629138"/>
    <n v="96839.196035629138"/>
    <x v="378"/>
    <n v="101.244833"/>
  </r>
  <r>
    <x v="17"/>
    <n v="2010"/>
    <n v="18"/>
    <n v="1"/>
    <n v="1"/>
    <n v="2"/>
    <x v="1"/>
    <n v="46"/>
    <n v="37"/>
    <n v="10672"/>
    <n v="7104"/>
    <n v="0.106313058"/>
    <n v="0.12970192999999999"/>
    <n v="68742.022899999996"/>
    <n v="9568.1752199999992"/>
    <n v="17776"/>
    <n v="23544.370860927153"/>
    <n v="101854.56898092716"/>
    <x v="379"/>
    <n v="106.313058"/>
  </r>
  <r>
    <x v="18"/>
    <n v="2010"/>
    <n v="19"/>
    <n v="1"/>
    <n v="1"/>
    <n v="3"/>
    <x v="1"/>
    <n v="42"/>
    <n v="36"/>
    <n v="9744"/>
    <n v="6912"/>
    <n v="9.9969083E-2"/>
    <n v="0.12196228100000001"/>
    <n v="64640.008930000004"/>
    <n v="8997.2174699999996"/>
    <n v="16656"/>
    <n v="22060.92715231788"/>
    <n v="95698.153552317875"/>
    <x v="380"/>
    <n v="99.969082999999998"/>
  </r>
  <r>
    <x v="19"/>
    <n v="2010"/>
    <n v="20"/>
    <n v="1"/>
    <n v="1"/>
    <n v="4"/>
    <x v="1"/>
    <n v="45"/>
    <n v="38"/>
    <n v="10440"/>
    <n v="7296"/>
    <n v="0.10641868"/>
    <n v="0.12983079"/>
    <n v="68810.318700000003"/>
    <n v="9577.6811999999991"/>
    <n v="17736"/>
    <n v="23491.390728476821"/>
    <n v="101879.39062847682"/>
    <x v="381"/>
    <n v="106.41867999999999"/>
  </r>
  <r>
    <x v="20"/>
    <n v="2010"/>
    <n v="21"/>
    <n v="1"/>
    <n v="1"/>
    <n v="5"/>
    <x v="1"/>
    <n v="42"/>
    <n v="40"/>
    <n v="9744"/>
    <n v="7680"/>
    <n v="0.105097564"/>
    <n v="0.12821902800000001"/>
    <n v="67956.08484000001"/>
    <n v="9458.7807599999996"/>
    <n v="17424"/>
    <n v="23078.145695364237"/>
    <n v="100493.01129536424"/>
    <x v="382"/>
    <n v="105.09756400000001"/>
  </r>
  <r>
    <x v="21"/>
    <n v="2010"/>
    <n v="22"/>
    <n v="1"/>
    <n v="1"/>
    <n v="6"/>
    <x v="1"/>
    <n v="44"/>
    <n v="36"/>
    <n v="10208"/>
    <n v="6912"/>
    <n v="0.102544964"/>
    <n v="0.12510485700000001"/>
    <n v="66305.574210000006"/>
    <n v="9229.0467600000011"/>
    <n v="17120"/>
    <n v="22675.496688741721"/>
    <n v="98210.117658741729"/>
    <x v="383"/>
    <n v="102.54496400000001"/>
  </r>
  <r>
    <x v="22"/>
    <n v="2010"/>
    <n v="23"/>
    <n v="1"/>
    <n v="1"/>
    <n v="7"/>
    <x v="1"/>
    <n v="45"/>
    <n v="38"/>
    <n v="10440"/>
    <n v="7296"/>
    <n v="0.10637374400000001"/>
    <n v="0.12977596799999999"/>
    <n v="68781.263039999991"/>
    <n v="9573.6369599999998"/>
    <n v="17736"/>
    <n v="23491.390728476821"/>
    <n v="101846.29072847682"/>
    <x v="384"/>
    <n v="106.373744"/>
  </r>
  <r>
    <x v="23"/>
    <n v="2010"/>
    <n v="24"/>
    <n v="1"/>
    <n v="1"/>
    <n v="1"/>
    <x v="1"/>
    <n v="40"/>
    <n v="37"/>
    <n v="9280"/>
    <n v="7104"/>
    <n v="9.8701424999999995E-2"/>
    <n v="0.12041573799999999"/>
    <n v="63820.341139999997"/>
    <n v="8883.1282499999998"/>
    <n v="16384"/>
    <n v="21700.662251655631"/>
    <n v="94404.131641655636"/>
    <x v="385"/>
    <n v="98.701425"/>
  </r>
  <r>
    <x v="24"/>
    <n v="2010"/>
    <n v="25"/>
    <n v="1"/>
    <n v="1"/>
    <n v="2"/>
    <x v="1"/>
    <n v="46"/>
    <n v="38"/>
    <n v="10672"/>
    <n v="7296"/>
    <n v="0.10767314"/>
    <n v="0.13136123"/>
    <n v="69621.4519"/>
    <n v="9690.5825999999997"/>
    <n v="17968"/>
    <n v="23798.675496688742"/>
    <n v="103110.70999668873"/>
    <x v="386"/>
    <n v="107.67314"/>
  </r>
  <r>
    <x v="25"/>
    <n v="2010"/>
    <n v="26"/>
    <n v="1"/>
    <n v="1"/>
    <n v="3"/>
    <x v="1"/>
    <n v="43"/>
    <n v="38"/>
    <n v="9976"/>
    <n v="7296"/>
    <n v="0.103860071"/>
    <n v="0.126709287"/>
    <n v="67155.92211"/>
    <n v="9347.4063900000001"/>
    <n v="17272"/>
    <n v="22876.821192052979"/>
    <n v="99380.149692052975"/>
    <x v="387"/>
    <n v="103.860071"/>
  </r>
  <r>
    <x v="26"/>
    <n v="2010"/>
    <n v="27"/>
    <n v="1"/>
    <n v="1"/>
    <n v="4"/>
    <x v="1"/>
    <n v="44"/>
    <n v="40"/>
    <n v="10208"/>
    <n v="7680"/>
    <n v="0.10766091999999999"/>
    <n v="0.13134632199999999"/>
    <n v="69613.550659999994"/>
    <n v="9689.4827999999998"/>
    <n v="17888"/>
    <n v="23692.715231788079"/>
    <n v="102995.74869178807"/>
    <x v="388"/>
    <n v="107.66091999999999"/>
  </r>
  <r>
    <x v="27"/>
    <n v="2010"/>
    <n v="28"/>
    <n v="1"/>
    <n v="1"/>
    <n v="5"/>
    <x v="1"/>
    <n v="40"/>
    <n v="36"/>
    <n v="9280"/>
    <n v="6912"/>
    <n v="9.7419793000000005E-2"/>
    <n v="0.11885214700000001"/>
    <n v="62991.637909999998"/>
    <n v="8767.7813700000006"/>
    <n v="16192"/>
    <n v="21446.357615894041"/>
    <n v="93205.776895894043"/>
    <x v="389"/>
    <n v="97.419792999999999"/>
  </r>
  <r>
    <x v="28"/>
    <n v="2010"/>
    <n v="29"/>
    <n v="1"/>
    <n v="1"/>
    <n v="6"/>
    <x v="1"/>
    <n v="44"/>
    <n v="40"/>
    <n v="10208"/>
    <n v="7680"/>
    <n v="0.10763107500000001"/>
    <n v="0.131309911"/>
    <n v="69594.252829999998"/>
    <n v="9686.7967500000013"/>
    <n v="17888"/>
    <n v="23692.715231788079"/>
    <n v="102973.76481178807"/>
    <x v="390"/>
    <n v="107.63107500000001"/>
  </r>
  <r>
    <x v="29"/>
    <n v="2010"/>
    <n v="30"/>
    <n v="1"/>
    <n v="1"/>
    <n v="7"/>
    <x v="1"/>
    <n v="45"/>
    <n v="40"/>
    <n v="10440"/>
    <n v="7680"/>
    <n v="0.10893003599999999"/>
    <n v="0.13289464400000001"/>
    <n v="70434.161319999999"/>
    <n v="9803.7032399999989"/>
    <n v="18120"/>
    <n v="24000"/>
    <n v="104237.86456"/>
    <x v="391"/>
    <n v="108.93003599999999"/>
  </r>
  <r>
    <x v="30"/>
    <n v="2010"/>
    <n v="31"/>
    <n v="1"/>
    <n v="1"/>
    <n v="1"/>
    <x v="1"/>
    <n v="45"/>
    <n v="39"/>
    <n v="10440"/>
    <n v="7488"/>
    <n v="0.107662256"/>
    <n v="0.13134795299999999"/>
    <n v="69614.415089999995"/>
    <n v="9689.60304"/>
    <n v="17928"/>
    <n v="23745.695364238411"/>
    <n v="103049.71349423841"/>
    <x v="392"/>
    <n v="107.662256"/>
  </r>
  <r>
    <x v="31"/>
    <n v="2010"/>
    <n v="1"/>
    <n v="2"/>
    <n v="1"/>
    <n v="2"/>
    <x v="1"/>
    <n v="43"/>
    <n v="39"/>
    <n v="9976"/>
    <n v="7488"/>
    <n v="0.10514309500000001"/>
    <n v="0.128274576"/>
    <n v="67985.525280000002"/>
    <n v="9462.8785499999994"/>
    <n v="17464"/>
    <n v="23131.125827814569"/>
    <n v="100579.52965781456"/>
    <x v="393"/>
    <n v="105.143095"/>
  </r>
  <r>
    <x v="32"/>
    <n v="2010"/>
    <n v="2"/>
    <n v="2"/>
    <n v="1"/>
    <n v="3"/>
    <x v="1"/>
    <n v="41"/>
    <n v="36"/>
    <n v="9512"/>
    <n v="6912"/>
    <n v="9.8727744000000006E-2"/>
    <n v="0.120447848"/>
    <n v="63837.359439999993"/>
    <n v="8885.4969600000004"/>
    <n v="16424"/>
    <n v="21753.642384105959"/>
    <n v="94476.498784105948"/>
    <x v="394"/>
    <n v="98.727744000000001"/>
  </r>
  <r>
    <x v="33"/>
    <n v="2010"/>
    <n v="3"/>
    <n v="2"/>
    <n v="1"/>
    <n v="4"/>
    <x v="1"/>
    <n v="40"/>
    <n v="40"/>
    <n v="9280"/>
    <n v="7680"/>
    <n v="0.102555217"/>
    <n v="0.12511736400000001"/>
    <n v="66312.202920000011"/>
    <n v="9229.9695300000003"/>
    <n v="16960"/>
    <n v="22463.576158940396"/>
    <n v="98005.748608940412"/>
    <x v="395"/>
    <n v="102.555217"/>
  </r>
  <r>
    <x v="34"/>
    <n v="2010"/>
    <n v="4"/>
    <n v="2"/>
    <n v="1"/>
    <n v="5"/>
    <x v="1"/>
    <n v="46"/>
    <n v="36"/>
    <n v="10672"/>
    <n v="6912"/>
    <n v="0.105127522"/>
    <n v="0.12825557700000001"/>
    <n v="67975.455810000014"/>
    <n v="9461.4769799999995"/>
    <n v="17584"/>
    <n v="23290.066225165563"/>
    <n v="100726.99901516558"/>
    <x v="396"/>
    <n v="105.127522"/>
  </r>
  <r>
    <x v="35"/>
    <n v="2010"/>
    <n v="5"/>
    <n v="2"/>
    <n v="1"/>
    <n v="6"/>
    <x v="1"/>
    <n v="45"/>
    <n v="40"/>
    <n v="10440"/>
    <n v="7680"/>
    <n v="0.108935797"/>
    <n v="0.132901673"/>
    <n v="70437.886689999999"/>
    <n v="9804.2217300000011"/>
    <n v="18120"/>
    <n v="24000"/>
    <n v="104242.10842"/>
    <x v="397"/>
    <n v="108.93579700000001"/>
  </r>
  <r>
    <x v="36"/>
    <n v="2010"/>
    <n v="6"/>
    <n v="2"/>
    <n v="1"/>
    <n v="7"/>
    <x v="1"/>
    <n v="41"/>
    <n v="37"/>
    <n v="9512"/>
    <n v="7104"/>
    <n v="9.9995583999999998E-2"/>
    <n v="0.121994612"/>
    <n v="64657.144359999998"/>
    <n v="8999.6025599999994"/>
    <n v="16616"/>
    <n v="22007.947019867548"/>
    <n v="95664.693939867546"/>
    <x v="398"/>
    <n v="99.995583999999994"/>
  </r>
  <r>
    <x v="37"/>
    <n v="2010"/>
    <n v="7"/>
    <n v="2"/>
    <n v="1"/>
    <n v="1"/>
    <x v="1"/>
    <n v="41"/>
    <n v="38"/>
    <n v="9512"/>
    <n v="7296"/>
    <n v="0.101191317"/>
    <n v="0.123453407"/>
    <n v="65430.305710000001"/>
    <n v="9107.2185300000001"/>
    <n v="16808"/>
    <n v="22262.251655629138"/>
    <n v="96799.775895629136"/>
    <x v="399"/>
    <n v="101.191317"/>
  </r>
  <r>
    <x v="38"/>
    <n v="2010"/>
    <n v="8"/>
    <n v="2"/>
    <n v="1"/>
    <n v="2"/>
    <x v="1"/>
    <n v="43"/>
    <n v="38"/>
    <n v="9976"/>
    <n v="7296"/>
    <n v="0.10375846800000001"/>
    <n v="0.126585331"/>
    <n v="67090.225429999991"/>
    <n v="9338.2621200000012"/>
    <n v="17272"/>
    <n v="22876.821192052979"/>
    <n v="99305.308742052963"/>
    <x v="400"/>
    <n v="103.75846800000001"/>
  </r>
  <r>
    <x v="39"/>
    <n v="2010"/>
    <n v="9"/>
    <n v="2"/>
    <n v="1"/>
    <n v="3"/>
    <x v="1"/>
    <n v="46"/>
    <n v="36"/>
    <n v="10672"/>
    <n v="6912"/>
    <n v="0.105073624"/>
    <n v="0.12818982100000001"/>
    <n v="67940.605130000011"/>
    <n v="9456.6261600000016"/>
    <n v="17584"/>
    <n v="23290.066225165563"/>
    <n v="100687.29751516557"/>
    <x v="401"/>
    <n v="105.07362400000001"/>
  </r>
  <r>
    <x v="40"/>
    <n v="2010"/>
    <n v="10"/>
    <n v="2"/>
    <n v="1"/>
    <n v="4"/>
    <x v="1"/>
    <n v="43"/>
    <n v="40"/>
    <n v="9976"/>
    <n v="7680"/>
    <n v="0.106352936"/>
    <n v="0.129750582"/>
    <n v="68767.80846"/>
    <n v="9571.7642400000004"/>
    <n v="17656"/>
    <n v="23385.430463576158"/>
    <n v="101725.00316357616"/>
    <x v="402"/>
    <n v="106.352936"/>
  </r>
  <r>
    <x v="41"/>
    <n v="2010"/>
    <n v="11"/>
    <n v="2"/>
    <n v="1"/>
    <n v="5"/>
    <x v="1"/>
    <n v="42"/>
    <n v="38"/>
    <n v="9744"/>
    <n v="7296"/>
    <n v="0.10255974700000001"/>
    <n v="0.12512289100000001"/>
    <n v="66315.132230000003"/>
    <n v="9230.3772300000001"/>
    <n v="17040"/>
    <n v="22569.536423841058"/>
    <n v="98115.045883841056"/>
    <x v="403"/>
    <n v="102.559747"/>
  </r>
  <r>
    <x v="42"/>
    <n v="2010"/>
    <n v="12"/>
    <n v="2"/>
    <n v="1"/>
    <n v="6"/>
    <x v="1"/>
    <n v="44"/>
    <n v="40"/>
    <n v="10208"/>
    <n v="7680"/>
    <n v="0.10769409100000001"/>
    <n v="0.131386791"/>
    <n v="69634.999230000016"/>
    <n v="9692.4681899999996"/>
    <n v="17888"/>
    <n v="23692.715231788079"/>
    <n v="103020.1826517881"/>
    <x v="404"/>
    <n v="107.694091"/>
  </r>
  <r>
    <x v="43"/>
    <n v="2010"/>
    <n v="13"/>
    <n v="2"/>
    <n v="1"/>
    <n v="7"/>
    <x v="1"/>
    <n v="41"/>
    <n v="40"/>
    <n v="9512"/>
    <n v="7680"/>
    <n v="0.103833815"/>
    <n v="0.12667725499999999"/>
    <n v="67138.94515"/>
    <n v="9345.0433499999999"/>
    <n v="17192"/>
    <n v="22770.860927152316"/>
    <n v="99254.849427152323"/>
    <x v="405"/>
    <n v="103.833815"/>
  </r>
  <r>
    <x v="44"/>
    <n v="2010"/>
    <n v="14"/>
    <n v="2"/>
    <n v="1"/>
    <n v="1"/>
    <x v="1"/>
    <n v="46"/>
    <n v="36"/>
    <n v="10672"/>
    <n v="6912"/>
    <n v="0.10508574699999999"/>
    <n v="0.128204611"/>
    <n v="67948.443830000004"/>
    <n v="9457.7172300000002"/>
    <n v="17584"/>
    <n v="23290.066225165563"/>
    <n v="100696.22728516556"/>
    <x v="406"/>
    <n v="105.085747"/>
  </r>
  <r>
    <x v="45"/>
    <n v="2010"/>
    <n v="15"/>
    <n v="2"/>
    <n v="1"/>
    <n v="2"/>
    <x v="1"/>
    <n v="44"/>
    <n v="40"/>
    <n v="10208"/>
    <n v="7680"/>
    <n v="0.107677382"/>
    <n v="0.13136640599999999"/>
    <n v="69624.195179999995"/>
    <n v="9690.9643800000013"/>
    <n v="17888"/>
    <n v="23692.715231788079"/>
    <n v="103007.87479178808"/>
    <x v="407"/>
    <n v="107.67738200000001"/>
  </r>
  <r>
    <x v="46"/>
    <n v="2010"/>
    <n v="16"/>
    <n v="2"/>
    <n v="1"/>
    <n v="3"/>
    <x v="1"/>
    <n v="43"/>
    <n v="36"/>
    <n v="9976"/>
    <n v="6912"/>
    <n v="0.101260923"/>
    <n v="0.123538326"/>
    <n v="65475.31278"/>
    <n v="9113.4830700000002"/>
    <n v="16888"/>
    <n v="22368.2119205298"/>
    <n v="96957.007770529803"/>
    <x v="408"/>
    <n v="101.26092300000001"/>
  </r>
  <r>
    <x v="47"/>
    <n v="2010"/>
    <n v="17"/>
    <n v="2"/>
    <n v="1"/>
    <n v="4"/>
    <x v="1"/>
    <n v="40"/>
    <n v="36"/>
    <n v="9280"/>
    <n v="6912"/>
    <n v="9.7444601000000006E-2"/>
    <n v="0.11888241400000001"/>
    <n v="63007.679420000008"/>
    <n v="8770.0140900000006"/>
    <n v="16192"/>
    <n v="21446.357615894041"/>
    <n v="93224.051125894053"/>
    <x v="409"/>
    <n v="97.444601000000006"/>
  </r>
  <r>
    <x v="48"/>
    <n v="2010"/>
    <n v="18"/>
    <n v="2"/>
    <n v="1"/>
    <n v="5"/>
    <x v="1"/>
    <n v="45"/>
    <n v="40"/>
    <n v="10440"/>
    <n v="7680"/>
    <n v="0.108929409"/>
    <n v="0.13289387899999999"/>
    <n v="70433.755869999994"/>
    <n v="9803.6468100000002"/>
    <n v="18120"/>
    <n v="24000"/>
    <n v="104237.40268"/>
    <x v="410"/>
    <n v="108.92940900000001"/>
  </r>
  <r>
    <x v="49"/>
    <n v="2010"/>
    <n v="19"/>
    <n v="2"/>
    <n v="1"/>
    <n v="6"/>
    <x v="1"/>
    <n v="43"/>
    <n v="40"/>
    <n v="9976"/>
    <n v="7680"/>
    <n v="0.106419628"/>
    <n v="0.129831947"/>
    <n v="68810.931910000014"/>
    <n v="9577.766520000001"/>
    <n v="17656"/>
    <n v="23385.430463576158"/>
    <n v="101774.12889357618"/>
    <x v="411"/>
    <n v="106.419628"/>
  </r>
  <r>
    <x v="50"/>
    <n v="2010"/>
    <n v="20"/>
    <n v="2"/>
    <n v="1"/>
    <n v="7"/>
    <x v="1"/>
    <n v="40"/>
    <n v="39"/>
    <n v="9280"/>
    <n v="7488"/>
    <n v="0.10130037"/>
    <n v="0.123586451"/>
    <n v="65500.819029999999"/>
    <n v="9117.033300000001"/>
    <n v="16768"/>
    <n v="22209.271523178806"/>
    <n v="96827.123853178797"/>
    <x v="412"/>
    <n v="101.30037"/>
  </r>
  <r>
    <x v="51"/>
    <n v="2010"/>
    <n v="21"/>
    <n v="2"/>
    <n v="1"/>
    <n v="1"/>
    <x v="1"/>
    <n v="40"/>
    <n v="40"/>
    <n v="9280"/>
    <n v="7680"/>
    <n v="0.102583693"/>
    <n v="0.12515210600000001"/>
    <n v="66330.616180000012"/>
    <n v="9232.532369999999"/>
    <n v="16960"/>
    <n v="22463.576158940396"/>
    <n v="98026.724708940412"/>
    <x v="413"/>
    <n v="102.583693"/>
  </r>
  <r>
    <x v="52"/>
    <n v="2010"/>
    <n v="22"/>
    <n v="2"/>
    <n v="1"/>
    <n v="2"/>
    <x v="1"/>
    <n v="44"/>
    <n v="38"/>
    <n v="10208"/>
    <n v="7296"/>
    <n v="0.105106977"/>
    <n v="0.12823051099999999"/>
    <n v="67962.170829999988"/>
    <n v="9459.6279300000006"/>
    <n v="17504"/>
    <n v="23184.1059602649"/>
    <n v="100605.90472026489"/>
    <x v="414"/>
    <n v="105.106977"/>
  </r>
  <r>
    <x v="53"/>
    <n v="2010"/>
    <n v="23"/>
    <n v="2"/>
    <n v="1"/>
    <n v="3"/>
    <x v="1"/>
    <n v="44"/>
    <n v="36"/>
    <n v="10208"/>
    <n v="6912"/>
    <n v="0.102576932"/>
    <n v="0.125143857"/>
    <n v="66326.244210000004"/>
    <n v="9231.9238800000003"/>
    <n v="17120"/>
    <n v="22675.496688741721"/>
    <n v="98233.664778741731"/>
    <x v="415"/>
    <n v="102.576932"/>
  </r>
  <r>
    <x v="54"/>
    <n v="2010"/>
    <n v="24"/>
    <n v="2"/>
    <n v="1"/>
    <n v="4"/>
    <x v="1"/>
    <n v="46"/>
    <n v="39"/>
    <n v="10672"/>
    <n v="7488"/>
    <n v="0.108913129"/>
    <n v="0.13287401800000001"/>
    <n v="70423.22954"/>
    <n v="9802.1816099999996"/>
    <n v="18160"/>
    <n v="24052.980132450331"/>
    <n v="104278.39128245033"/>
    <x v="416"/>
    <n v="108.913129"/>
  </r>
  <r>
    <x v="55"/>
    <n v="2010"/>
    <n v="25"/>
    <n v="2"/>
    <n v="1"/>
    <n v="5"/>
    <x v="1"/>
    <n v="43"/>
    <n v="37"/>
    <n v="9976"/>
    <n v="7104"/>
    <n v="0.102563112"/>
    <n v="0.12512699599999999"/>
    <n v="66317.307879999993"/>
    <n v="9230.6800800000001"/>
    <n v="17080"/>
    <n v="22622.51655629139"/>
    <n v="98170.504516291388"/>
    <x v="417"/>
    <n v="102.563112"/>
  </r>
  <r>
    <x v="56"/>
    <n v="2010"/>
    <n v="26"/>
    <n v="2"/>
    <n v="1"/>
    <n v="6"/>
    <x v="1"/>
    <n v="45"/>
    <n v="39"/>
    <n v="10440"/>
    <n v="7488"/>
    <n v="0.107610606"/>
    <n v="0.13128493899999999"/>
    <n v="69581.017669999987"/>
    <n v="9684.9545400000006"/>
    <n v="17928"/>
    <n v="23745.695364238411"/>
    <n v="103011.66757423841"/>
    <x v="418"/>
    <n v="107.610606"/>
  </r>
  <r>
    <x v="57"/>
    <n v="2010"/>
    <n v="27"/>
    <n v="2"/>
    <n v="1"/>
    <n v="7"/>
    <x v="1"/>
    <n v="41"/>
    <n v="39"/>
    <n v="9512"/>
    <n v="7488"/>
    <n v="0.10250369099999999"/>
    <n v="0.12505450400000001"/>
    <n v="66278.887119999999"/>
    <n v="9225.3321899999992"/>
    <n v="17000"/>
    <n v="22516.556291390727"/>
    <n v="98020.77560139072"/>
    <x v="419"/>
    <n v="102.50369099999999"/>
  </r>
  <r>
    <x v="58"/>
    <n v="2010"/>
    <n v="28"/>
    <n v="2"/>
    <n v="1"/>
    <n v="1"/>
    <x v="1"/>
    <n v="42"/>
    <n v="36"/>
    <n v="9744"/>
    <n v="6912"/>
    <n v="0.100009183"/>
    <n v="0.122011203"/>
    <n v="64665.937589999994"/>
    <n v="9000.82647"/>
    <n v="16656"/>
    <n v="22060.92715231788"/>
    <n v="95727.691212317863"/>
    <x v="420"/>
    <n v="100.00918300000001"/>
  </r>
  <r>
    <x v="59"/>
    <n v="2010"/>
    <n v="1"/>
    <n v="3"/>
    <n v="1"/>
    <n v="2"/>
    <x v="1"/>
    <n v="43"/>
    <n v="38"/>
    <n v="9976"/>
    <n v="7296"/>
    <n v="0.103759775"/>
    <n v="0.12658692499999999"/>
    <n v="67091.07024999999"/>
    <n v="9338.3797500000001"/>
    <n v="17272"/>
    <n v="22876.821192052979"/>
    <n v="99306.271192052955"/>
    <x v="421"/>
    <n v="103.759775"/>
  </r>
  <r>
    <x v="60"/>
    <n v="2010"/>
    <n v="2"/>
    <n v="3"/>
    <n v="1"/>
    <n v="3"/>
    <x v="1"/>
    <n v="43"/>
    <n v="39"/>
    <n v="9976"/>
    <n v="7488"/>
    <n v="0.10508782699999999"/>
    <n v="0.12820714899999999"/>
    <n v="67949.788969999994"/>
    <n v="9457.9044299999987"/>
    <n v="17464"/>
    <n v="23131.125827814569"/>
    <n v="100538.81922781456"/>
    <x v="422"/>
    <n v="105.08782699999999"/>
  </r>
  <r>
    <x v="61"/>
    <n v="2010"/>
    <n v="3"/>
    <n v="3"/>
    <n v="1"/>
    <n v="4"/>
    <x v="1"/>
    <n v="41"/>
    <n v="36"/>
    <n v="9512"/>
    <n v="6912"/>
    <n v="9.8685381000000003E-2"/>
    <n v="0.120396165"/>
    <n v="63809.967449999996"/>
    <n v="8881.6842900000011"/>
    <n v="16424"/>
    <n v="21753.642384105959"/>
    <n v="94445.29412410596"/>
    <x v="423"/>
    <n v="98.685381000000007"/>
  </r>
  <r>
    <x v="62"/>
    <n v="2010"/>
    <n v="4"/>
    <n v="3"/>
    <n v="1"/>
    <n v="5"/>
    <x v="1"/>
    <n v="41"/>
    <n v="38"/>
    <n v="9512"/>
    <n v="7296"/>
    <n v="0.101272526"/>
    <n v="0.12355248200000001"/>
    <n v="65482.815460000005"/>
    <n v="9114.5273400000005"/>
    <n v="16808"/>
    <n v="22262.251655629138"/>
    <n v="96859.594455629151"/>
    <x v="424"/>
    <n v="101.272526"/>
  </r>
  <r>
    <x v="63"/>
    <n v="2010"/>
    <n v="5"/>
    <n v="3"/>
    <n v="1"/>
    <n v="6"/>
    <x v="1"/>
    <n v="43"/>
    <n v="37"/>
    <n v="9976"/>
    <n v="7104"/>
    <n v="0.102485885"/>
    <n v="0.12503278000000001"/>
    <n v="66267.373400000011"/>
    <n v="9223.7296499999993"/>
    <n v="17080"/>
    <n v="22622.51655629139"/>
    <n v="98113.619606291395"/>
    <x v="425"/>
    <n v="102.485885"/>
  </r>
  <r>
    <x v="64"/>
    <n v="2010"/>
    <n v="6"/>
    <n v="3"/>
    <n v="1"/>
    <n v="7"/>
    <x v="1"/>
    <n v="40"/>
    <n v="39"/>
    <n v="9280"/>
    <n v="7488"/>
    <n v="0.10124675700000001"/>
    <n v="0.123521043"/>
    <n v="65466.152789999993"/>
    <n v="9112.2081300000009"/>
    <n v="16768"/>
    <n v="22209.271523178806"/>
    <n v="96787.632443178794"/>
    <x v="426"/>
    <n v="101.246757"/>
  </r>
  <r>
    <x v="65"/>
    <n v="2010"/>
    <n v="7"/>
    <n v="3"/>
    <n v="1"/>
    <n v="1"/>
    <x v="1"/>
    <n v="43"/>
    <n v="36"/>
    <n v="9976"/>
    <n v="6912"/>
    <n v="0.101283576"/>
    <n v="0.123565963"/>
    <n v="65489.96039"/>
    <n v="9115.5218399999994"/>
    <n v="16888"/>
    <n v="22368.2119205298"/>
    <n v="96973.694150529802"/>
    <x v="427"/>
    <n v="101.283576"/>
  </r>
  <r>
    <x v="66"/>
    <n v="2010"/>
    <n v="8"/>
    <n v="3"/>
    <n v="1"/>
    <n v="2"/>
    <x v="1"/>
    <n v="42"/>
    <n v="38"/>
    <n v="9744"/>
    <n v="7296"/>
    <n v="0.102537723"/>
    <n v="0.125096022"/>
    <n v="66300.891660000008"/>
    <n v="9228.3950700000005"/>
    <n v="17040"/>
    <n v="22569.536423841058"/>
    <n v="98098.823153841062"/>
    <x v="428"/>
    <n v="102.537723"/>
  </r>
  <r>
    <x v="67"/>
    <n v="2010"/>
    <n v="9"/>
    <n v="3"/>
    <n v="1"/>
    <n v="3"/>
    <x v="1"/>
    <n v="46"/>
    <n v="36"/>
    <n v="10672"/>
    <n v="6912"/>
    <n v="0.105132698"/>
    <n v="0.12826189199999999"/>
    <n v="67978.802759999991"/>
    <n v="9461.9428199999984"/>
    <n v="17584"/>
    <n v="23290.066225165563"/>
    <n v="100730.81180516555"/>
    <x v="429"/>
    <n v="105.13269799999999"/>
  </r>
  <r>
    <x v="68"/>
    <n v="2010"/>
    <n v="10"/>
    <n v="3"/>
    <n v="1"/>
    <n v="4"/>
    <x v="1"/>
    <n v="41"/>
    <n v="36"/>
    <n v="9512"/>
    <n v="6912"/>
    <n v="9.8721181000000005E-2"/>
    <n v="0.12043984100000001"/>
    <n v="63833.115729999998"/>
    <n v="8884.9062900000008"/>
    <n v="16424"/>
    <n v="21753.642384105959"/>
    <n v="94471.664404105963"/>
    <x v="430"/>
    <n v="98.721181000000001"/>
  </r>
  <r>
    <x v="69"/>
    <n v="2010"/>
    <n v="11"/>
    <n v="3"/>
    <n v="1"/>
    <n v="5"/>
    <x v="1"/>
    <n v="41"/>
    <n v="39"/>
    <n v="9512"/>
    <n v="7488"/>
    <n v="0.10254131700000001"/>
    <n v="0.125100407"/>
    <n v="66303.215709999989"/>
    <n v="9228.7185300000001"/>
    <n v="17000"/>
    <n v="22516.556291390727"/>
    <n v="98048.490531390707"/>
    <x v="431"/>
    <n v="102.54131700000001"/>
  </r>
  <r>
    <x v="70"/>
    <n v="2010"/>
    <n v="12"/>
    <n v="3"/>
    <n v="1"/>
    <n v="6"/>
    <x v="1"/>
    <n v="41"/>
    <n v="37"/>
    <n v="9512"/>
    <n v="7104"/>
    <n v="0.100004835"/>
    <n v="0.122005898"/>
    <n v="64663.125939999998"/>
    <n v="9000.4351499999993"/>
    <n v="16616"/>
    <n v="22007.947019867548"/>
    <n v="95671.508109867544"/>
    <x v="432"/>
    <n v="100.004835"/>
  </r>
  <r>
    <x v="71"/>
    <n v="2010"/>
    <n v="13"/>
    <n v="3"/>
    <n v="1"/>
    <n v="7"/>
    <x v="1"/>
    <n v="42"/>
    <n v="36"/>
    <n v="9744"/>
    <n v="6912"/>
    <n v="9.9918066999999999E-2"/>
    <n v="0.121900042"/>
    <n v="64607.022259999998"/>
    <n v="8992.6260299999994"/>
    <n v="16656"/>
    <n v="22060.92715231788"/>
    <n v="95660.575442317873"/>
    <x v="433"/>
    <n v="99.918066999999994"/>
  </r>
  <r>
    <x v="72"/>
    <n v="2010"/>
    <n v="14"/>
    <n v="3"/>
    <n v="1"/>
    <n v="1"/>
    <x v="1"/>
    <n v="45"/>
    <n v="40"/>
    <n v="10440"/>
    <n v="7680"/>
    <n v="0.108925565"/>
    <n v="0.13288918899999999"/>
    <n v="70431.270169999989"/>
    <n v="9803.3008499999996"/>
    <n v="18120"/>
    <n v="24000"/>
    <n v="104234.57101999999"/>
    <x v="434"/>
    <n v="108.92556500000001"/>
  </r>
  <r>
    <x v="73"/>
    <n v="2010"/>
    <n v="15"/>
    <n v="3"/>
    <n v="1"/>
    <n v="2"/>
    <x v="1"/>
    <n v="46"/>
    <n v="37"/>
    <n v="10672"/>
    <n v="7104"/>
    <n v="0.106338478"/>
    <n v="0.12973294299999999"/>
    <n v="68758.459789999994"/>
    <n v="9570.4630199999992"/>
    <n v="17776"/>
    <n v="23544.370860927153"/>
    <n v="101873.29367092715"/>
    <x v="435"/>
    <n v="106.33847799999999"/>
  </r>
  <r>
    <x v="74"/>
    <n v="2010"/>
    <n v="16"/>
    <n v="3"/>
    <n v="1"/>
    <n v="3"/>
    <x v="1"/>
    <n v="45"/>
    <n v="37"/>
    <n v="10440"/>
    <n v="7104"/>
    <n v="0.10511693"/>
    <n v="0.12824265400000001"/>
    <n v="67968.606620000006"/>
    <n v="9460.5236999999997"/>
    <n v="17544"/>
    <n v="23237.086092715232"/>
    <n v="100666.21641271524"/>
    <x v="436"/>
    <n v="105.11693"/>
  </r>
  <r>
    <x v="75"/>
    <n v="2010"/>
    <n v="17"/>
    <n v="3"/>
    <n v="1"/>
    <n v="4"/>
    <x v="1"/>
    <n v="45"/>
    <n v="36"/>
    <n v="10440"/>
    <n v="6912"/>
    <n v="0.103755373"/>
    <n v="0.12658155600000001"/>
    <n v="67088.224679999999"/>
    <n v="9337.9835699999985"/>
    <n v="17352"/>
    <n v="22982.781456953642"/>
    <n v="99408.989706953638"/>
    <x v="437"/>
    <n v="103.75537299999999"/>
  </r>
  <r>
    <x v="76"/>
    <n v="2010"/>
    <n v="18"/>
    <n v="3"/>
    <n v="1"/>
    <n v="5"/>
    <x v="1"/>
    <n v="46"/>
    <n v="40"/>
    <n v="10672"/>
    <n v="7680"/>
    <n v="0.110216497"/>
    <n v="0.13446412699999999"/>
    <n v="71265.987309999997"/>
    <n v="9919.4847299999983"/>
    <n v="18352"/>
    <n v="24307.284768211921"/>
    <n v="105492.75680821191"/>
    <x v="438"/>
    <n v="110.21649699999999"/>
  </r>
  <r>
    <x v="77"/>
    <n v="2010"/>
    <n v="19"/>
    <n v="3"/>
    <n v="1"/>
    <n v="6"/>
    <x v="1"/>
    <n v="46"/>
    <n v="38"/>
    <n v="10672"/>
    <n v="7296"/>
    <n v="0.107649121"/>
    <n v="0.13133192799999999"/>
    <n v="69605.921839999981"/>
    <n v="9688.4208899999994"/>
    <n v="17968"/>
    <n v="23798.675496688742"/>
    <n v="103093.01822668871"/>
    <x v="439"/>
    <n v="107.64912099999999"/>
  </r>
  <r>
    <x v="78"/>
    <n v="2010"/>
    <n v="20"/>
    <n v="3"/>
    <n v="1"/>
    <n v="7"/>
    <x v="1"/>
    <n v="42"/>
    <n v="37"/>
    <n v="9744"/>
    <n v="7104"/>
    <n v="0.101212604"/>
    <n v="0.123479377"/>
    <n v="65444.069810000001"/>
    <n v="9109.13436"/>
    <n v="16848"/>
    <n v="22315.231788079469"/>
    <n v="96868.43595807947"/>
    <x v="440"/>
    <n v="101.212604"/>
  </r>
  <r>
    <x v="79"/>
    <n v="2010"/>
    <n v="21"/>
    <n v="3"/>
    <n v="1"/>
    <n v="1"/>
    <x v="1"/>
    <n v="44"/>
    <n v="37"/>
    <n v="10208"/>
    <n v="7104"/>
    <n v="0.10376571699999999"/>
    <n v="0.126594175"/>
    <n v="67094.912750000003"/>
    <n v="9338.91453"/>
    <n v="17312"/>
    <n v="22929.801324503311"/>
    <n v="99363.628604503305"/>
    <x v="441"/>
    <n v="103.765717"/>
  </r>
  <r>
    <x v="80"/>
    <n v="2010"/>
    <n v="22"/>
    <n v="3"/>
    <n v="1"/>
    <n v="2"/>
    <x v="1"/>
    <n v="40"/>
    <n v="37"/>
    <n v="9280"/>
    <n v="7104"/>
    <n v="9.8713589000000004E-2"/>
    <n v="0.120430579"/>
    <n v="63828.206869999995"/>
    <n v="8884.2230099999997"/>
    <n v="16384"/>
    <n v="21700.662251655631"/>
    <n v="94413.092131655634"/>
    <x v="442"/>
    <n v="98.713588999999999"/>
  </r>
  <r>
    <x v="81"/>
    <n v="2010"/>
    <n v="23"/>
    <n v="3"/>
    <n v="1"/>
    <n v="3"/>
    <x v="1"/>
    <n v="41"/>
    <n v="36"/>
    <n v="9512"/>
    <n v="6912"/>
    <n v="9.8724205999999995E-2"/>
    <n v="0.12044353100000001"/>
    <n v="63835.071430000004"/>
    <n v="8885.178539999999"/>
    <n v="16424"/>
    <n v="21753.642384105959"/>
    <n v="94473.892354105963"/>
    <x v="443"/>
    <n v="98.724205999999995"/>
  </r>
  <r>
    <x v="82"/>
    <n v="2010"/>
    <n v="24"/>
    <n v="3"/>
    <n v="1"/>
    <n v="4"/>
    <x v="1"/>
    <n v="46"/>
    <n v="38"/>
    <n v="10672"/>
    <n v="7296"/>
    <n v="0.10769898899999999"/>
    <n v="0.13139276599999999"/>
    <n v="69638.165979999991"/>
    <n v="9692.9090099999994"/>
    <n v="17968"/>
    <n v="23798.675496688742"/>
    <n v="103129.75048668873"/>
    <x v="444"/>
    <n v="107.698989"/>
  </r>
  <r>
    <x v="83"/>
    <n v="2010"/>
    <n v="25"/>
    <n v="3"/>
    <n v="1"/>
    <n v="5"/>
    <x v="1"/>
    <n v="41"/>
    <n v="40"/>
    <n v="9512"/>
    <n v="7680"/>
    <n v="0.103840136"/>
    <n v="0.12668496600000001"/>
    <n v="67143.03198"/>
    <n v="9345.6122400000004"/>
    <n v="17192"/>
    <n v="22770.860927152316"/>
    <n v="99259.505147152318"/>
    <x v="445"/>
    <n v="103.840136"/>
  </r>
  <r>
    <x v="84"/>
    <n v="2010"/>
    <n v="26"/>
    <n v="3"/>
    <n v="1"/>
    <n v="6"/>
    <x v="1"/>
    <n v="43"/>
    <n v="36"/>
    <n v="9976"/>
    <n v="6912"/>
    <n v="0.101266573"/>
    <n v="0.123545219"/>
    <n v="65478.966070000002"/>
    <n v="9113.9915700000001"/>
    <n v="16888"/>
    <n v="22368.2119205298"/>
    <n v="96961.169560529815"/>
    <x v="446"/>
    <n v="101.26657299999999"/>
  </r>
  <r>
    <x v="85"/>
    <n v="2010"/>
    <n v="27"/>
    <n v="3"/>
    <n v="1"/>
    <n v="7"/>
    <x v="1"/>
    <n v="44"/>
    <n v="38"/>
    <n v="10208"/>
    <n v="7296"/>
    <n v="0.105133869"/>
    <n v="0.12826332100000001"/>
    <n v="67979.560130000013"/>
    <n v="9462.0482100000008"/>
    <n v="17504"/>
    <n v="23184.1059602649"/>
    <n v="100625.71430026491"/>
    <x v="447"/>
    <n v="105.133869"/>
  </r>
  <r>
    <x v="86"/>
    <n v="2010"/>
    <n v="28"/>
    <n v="3"/>
    <n v="1"/>
    <n v="1"/>
    <x v="1"/>
    <n v="43"/>
    <n v="40"/>
    <n v="9976"/>
    <n v="7680"/>
    <n v="0.106324822"/>
    <n v="0.12971628199999999"/>
    <n v="68749.629459999982"/>
    <n v="9569.2339799999991"/>
    <n v="17656"/>
    <n v="23385.430463576158"/>
    <n v="101704.29390357615"/>
    <x v="448"/>
    <n v="106.324822"/>
  </r>
  <r>
    <x v="87"/>
    <n v="2010"/>
    <n v="29"/>
    <n v="3"/>
    <n v="1"/>
    <n v="2"/>
    <x v="1"/>
    <n v="40"/>
    <n v="37"/>
    <n v="9280"/>
    <n v="7104"/>
    <n v="9.8705250999999994E-2"/>
    <n v="0.12042040699999999"/>
    <n v="63822.815709999995"/>
    <n v="8883.4725899999994"/>
    <n v="16384"/>
    <n v="21700.662251655631"/>
    <n v="94406.950551655638"/>
    <x v="449"/>
    <n v="98.70525099999999"/>
  </r>
  <r>
    <x v="88"/>
    <n v="2010"/>
    <n v="30"/>
    <n v="3"/>
    <n v="1"/>
    <n v="3"/>
    <x v="1"/>
    <n v="40"/>
    <n v="36"/>
    <n v="9280"/>
    <n v="6912"/>
    <n v="9.7373719999999997E-2"/>
    <n v="0.118795939"/>
    <n v="62961.847670000003"/>
    <n v="8763.6347999999998"/>
    <n v="16192"/>
    <n v="21446.357615894041"/>
    <n v="93171.840085894044"/>
    <x v="450"/>
    <n v="97.373719999999992"/>
  </r>
  <r>
    <x v="89"/>
    <n v="2010"/>
    <n v="31"/>
    <n v="3"/>
    <n v="1"/>
    <n v="4"/>
    <x v="1"/>
    <n v="46"/>
    <n v="37"/>
    <n v="10672"/>
    <n v="7104"/>
    <n v="0.106416281"/>
    <n v="0.12982786299999999"/>
    <n v="68808.767389999994"/>
    <n v="9577.4652900000001"/>
    <n v="17776"/>
    <n v="23544.370860927153"/>
    <n v="101930.60354092714"/>
    <x v="451"/>
    <n v="106.416281"/>
  </r>
  <r>
    <x v="90"/>
    <n v="2010"/>
    <n v="1"/>
    <n v="4"/>
    <n v="2"/>
    <n v="5"/>
    <x v="1"/>
    <n v="41"/>
    <n v="36"/>
    <n v="9512"/>
    <n v="6912"/>
    <n v="9.8734180000000005E-2"/>
    <n v="0.120455699"/>
    <n v="63841.520469999996"/>
    <n v="8886.0762000000013"/>
    <n v="16424"/>
    <n v="21753.642384105959"/>
    <n v="94481.239054105958"/>
    <x v="452"/>
    <n v="98.734180000000009"/>
  </r>
  <r>
    <x v="91"/>
    <n v="2010"/>
    <n v="2"/>
    <n v="4"/>
    <n v="2"/>
    <n v="6"/>
    <x v="1"/>
    <n v="46"/>
    <n v="37"/>
    <n v="10672"/>
    <n v="7104"/>
    <n v="0.106354323"/>
    <n v="0.129752274"/>
    <n v="68768.705220000003"/>
    <n v="9571.8890699999993"/>
    <n v="17776"/>
    <n v="23544.370860927153"/>
    <n v="101884.96515092716"/>
    <x v="453"/>
    <n v="106.35432299999999"/>
  </r>
  <r>
    <x v="92"/>
    <n v="2010"/>
    <n v="3"/>
    <n v="4"/>
    <n v="2"/>
    <n v="7"/>
    <x v="1"/>
    <n v="46"/>
    <n v="39"/>
    <n v="10672"/>
    <n v="7488"/>
    <n v="0.10899313300000001"/>
    <n v="0.13297162200000001"/>
    <n v="70474.959660000008"/>
    <n v="9809.3819700000004"/>
    <n v="18160"/>
    <n v="24052.980132450331"/>
    <n v="104337.32176245034"/>
    <x v="454"/>
    <n v="108.993133"/>
  </r>
  <r>
    <x v="93"/>
    <n v="2010"/>
    <n v="4"/>
    <n v="4"/>
    <n v="2"/>
    <n v="1"/>
    <x v="1"/>
    <n v="40"/>
    <n v="37"/>
    <n v="9280"/>
    <n v="7104"/>
    <n v="9.8725762999999994E-2"/>
    <n v="0.12044543100000001"/>
    <n v="63836.078430000001"/>
    <n v="8885.3186700000006"/>
    <n v="16384"/>
    <n v="21700.662251655631"/>
    <n v="94422.059351655626"/>
    <x v="455"/>
    <n v="98.725763000000001"/>
  </r>
  <r>
    <x v="94"/>
    <n v="2010"/>
    <n v="5"/>
    <n v="4"/>
    <n v="2"/>
    <n v="2"/>
    <x v="1"/>
    <n v="43"/>
    <n v="39"/>
    <n v="9976"/>
    <n v="7488"/>
    <n v="0.105077609"/>
    <n v="0.128194683"/>
    <n v="67943.181989999997"/>
    <n v="9456.9848099999999"/>
    <n v="17464"/>
    <n v="23131.125827814569"/>
    <n v="100531.29262781456"/>
    <x v="456"/>
    <n v="105.077609"/>
  </r>
  <r>
    <x v="95"/>
    <n v="2010"/>
    <n v="6"/>
    <n v="4"/>
    <n v="2"/>
    <n v="3"/>
    <x v="1"/>
    <n v="45"/>
    <n v="37"/>
    <n v="10440"/>
    <n v="7104"/>
    <n v="0.105143656"/>
    <n v="0.12827526"/>
    <n v="67985.887799999997"/>
    <n v="9462.9290400000009"/>
    <n v="17544"/>
    <n v="23237.086092715232"/>
    <n v="100685.90293271522"/>
    <x v="457"/>
    <n v="105.14365600000001"/>
  </r>
  <r>
    <x v="96"/>
    <n v="2010"/>
    <n v="7"/>
    <n v="4"/>
    <n v="2"/>
    <n v="4"/>
    <x v="1"/>
    <n v="42"/>
    <n v="36"/>
    <n v="9744"/>
    <n v="6912"/>
    <n v="0.100014697"/>
    <n v="0.12201793"/>
    <n v="64669.502899999999"/>
    <n v="9001.3227299999999"/>
    <n v="16656"/>
    <n v="22060.92715231788"/>
    <n v="95731.752782317883"/>
    <x v="458"/>
    <n v="100.014697"/>
  </r>
  <r>
    <x v="97"/>
    <n v="2010"/>
    <n v="8"/>
    <n v="4"/>
    <n v="2"/>
    <n v="5"/>
    <x v="1"/>
    <n v="43"/>
    <n v="36"/>
    <n v="9976"/>
    <n v="6912"/>
    <n v="0.101202788"/>
    <n v="0.123467401"/>
    <n v="65437.722530000006"/>
    <n v="9108.2509200000004"/>
    <n v="16888"/>
    <n v="22368.2119205298"/>
    <n v="96914.185370529798"/>
    <x v="459"/>
    <n v="101.202788"/>
  </r>
  <r>
    <x v="98"/>
    <n v="2010"/>
    <n v="9"/>
    <n v="4"/>
    <n v="2"/>
    <n v="6"/>
    <x v="1"/>
    <n v="46"/>
    <n v="40"/>
    <n v="10672"/>
    <n v="7680"/>
    <n v="0.11020770000000001"/>
    <n v="0.134453394"/>
    <n v="71260.298819999996"/>
    <n v="9918.6930000000011"/>
    <n v="18352"/>
    <n v="24307.284768211921"/>
    <n v="105486.27658821191"/>
    <x v="460"/>
    <n v="110.2077"/>
  </r>
  <r>
    <x v="99"/>
    <n v="2010"/>
    <n v="10"/>
    <n v="4"/>
    <n v="2"/>
    <n v="7"/>
    <x v="1"/>
    <n v="45"/>
    <n v="36"/>
    <n v="10440"/>
    <n v="6912"/>
    <n v="0.103854106"/>
    <n v="0.126702009"/>
    <n v="67152.064769999997"/>
    <n v="9346.8695399999997"/>
    <n v="17352"/>
    <n v="22982.781456953642"/>
    <n v="99481.715766953639"/>
    <x v="461"/>
    <n v="103.854106"/>
  </r>
  <r>
    <x v="100"/>
    <n v="2010"/>
    <n v="11"/>
    <n v="4"/>
    <n v="2"/>
    <n v="1"/>
    <x v="1"/>
    <n v="43"/>
    <n v="39"/>
    <n v="9976"/>
    <n v="7488"/>
    <n v="0.10508812100000001"/>
    <n v="0.128207507"/>
    <n v="67949.978709999996"/>
    <n v="9457.9308899999996"/>
    <n v="17464"/>
    <n v="23131.125827814569"/>
    <n v="100539.03542781457"/>
    <x v="462"/>
    <n v="105.088121"/>
  </r>
  <r>
    <x v="101"/>
    <n v="2010"/>
    <n v="12"/>
    <n v="4"/>
    <n v="2"/>
    <n v="2"/>
    <x v="1"/>
    <n v="42"/>
    <n v="36"/>
    <n v="9744"/>
    <n v="6912"/>
    <n v="0.10000830099999999"/>
    <n v="0.122010127"/>
    <n v="64665.367310000001"/>
    <n v="9000.7470899999989"/>
    <n v="16656"/>
    <n v="22060.92715231788"/>
    <n v="95727.041552317882"/>
    <x v="463"/>
    <n v="100.00830099999999"/>
  </r>
  <r>
    <x v="102"/>
    <n v="2010"/>
    <n v="13"/>
    <n v="4"/>
    <n v="2"/>
    <n v="3"/>
    <x v="1"/>
    <n v="40"/>
    <n v="39"/>
    <n v="9280"/>
    <n v="7488"/>
    <n v="0.101296937"/>
    <n v="0.123582263"/>
    <n v="65498.599389999996"/>
    <n v="9116.7243299999991"/>
    <n v="16768"/>
    <n v="22209.271523178806"/>
    <n v="96824.595243178803"/>
    <x v="464"/>
    <n v="101.296937"/>
  </r>
  <r>
    <x v="103"/>
    <n v="2010"/>
    <n v="14"/>
    <n v="4"/>
    <n v="2"/>
    <n v="4"/>
    <x v="1"/>
    <n v="41"/>
    <n v="40"/>
    <n v="9512"/>
    <n v="7680"/>
    <n v="0.10384771700000001"/>
    <n v="0.126694215"/>
    <n v="67147.933950000006"/>
    <n v="9346.294530000001"/>
    <n v="17192"/>
    <n v="22770.860927152316"/>
    <n v="99265.089407152322"/>
    <x v="465"/>
    <n v="103.847717"/>
  </r>
  <r>
    <x v="104"/>
    <n v="2010"/>
    <n v="15"/>
    <n v="4"/>
    <n v="2"/>
    <n v="5"/>
    <x v="1"/>
    <n v="41"/>
    <n v="36"/>
    <n v="9512"/>
    <n v="6912"/>
    <n v="9.8728576999999998E-2"/>
    <n v="0.120448864"/>
    <n v="63837.897920000003"/>
    <n v="8885.5719300000001"/>
    <n v="16424"/>
    <n v="21753.642384105959"/>
    <n v="94477.112234105967"/>
    <x v="466"/>
    <n v="98.728577000000001"/>
  </r>
  <r>
    <x v="105"/>
    <n v="2010"/>
    <n v="16"/>
    <n v="4"/>
    <n v="2"/>
    <n v="6"/>
    <x v="1"/>
    <n v="46"/>
    <n v="36"/>
    <n v="10672"/>
    <n v="6912"/>
    <n v="0.10511672900000001"/>
    <n v="0.128242409"/>
    <n v="67968.476770000008"/>
    <n v="9460.5056100000002"/>
    <n v="17584"/>
    <n v="23290.066225165563"/>
    <n v="100719.04860516556"/>
    <x v="467"/>
    <n v="105.11672900000001"/>
  </r>
  <r>
    <x v="106"/>
    <n v="2010"/>
    <n v="17"/>
    <n v="4"/>
    <n v="2"/>
    <n v="7"/>
    <x v="1"/>
    <n v="40"/>
    <n v="39"/>
    <n v="9280"/>
    <n v="7488"/>
    <n v="0.10120915599999999"/>
    <n v="0.12347517"/>
    <n v="65441.840099999994"/>
    <n v="9108.8240399999995"/>
    <n v="16768"/>
    <n v="22209.271523178806"/>
    <n v="96759.935663178796"/>
    <x v="468"/>
    <n v="101.20915599999999"/>
  </r>
  <r>
    <x v="107"/>
    <n v="2010"/>
    <n v="18"/>
    <n v="4"/>
    <n v="2"/>
    <n v="1"/>
    <x v="1"/>
    <n v="42"/>
    <n v="37"/>
    <n v="9744"/>
    <n v="7104"/>
    <n v="0.10126159899999999"/>
    <n v="0.123539151"/>
    <n v="65475.750030000003"/>
    <n v="9113.5439099999985"/>
    <n v="16848"/>
    <n v="22315.231788079469"/>
    <n v="96904.525728079476"/>
    <x v="469"/>
    <n v="101.26159899999999"/>
  </r>
  <r>
    <x v="108"/>
    <n v="2010"/>
    <n v="19"/>
    <n v="4"/>
    <n v="2"/>
    <n v="2"/>
    <x v="1"/>
    <n v="41"/>
    <n v="38"/>
    <n v="9512"/>
    <n v="7296"/>
    <n v="0.10127671000000001"/>
    <n v="0.123557586"/>
    <n v="65485.520579999997"/>
    <n v="9114.9039000000012"/>
    <n v="16808"/>
    <n v="22262.251655629138"/>
    <n v="96862.676135629139"/>
    <x v="470"/>
    <n v="101.27671000000001"/>
  </r>
  <r>
    <x v="109"/>
    <n v="2010"/>
    <n v="20"/>
    <n v="4"/>
    <n v="2"/>
    <n v="3"/>
    <x v="1"/>
    <n v="46"/>
    <n v="40"/>
    <n v="10672"/>
    <n v="7680"/>
    <n v="0.110224275"/>
    <n v="0.13447361499999999"/>
    <n v="71271.015950000001"/>
    <n v="9920.1847499999985"/>
    <n v="18352"/>
    <n v="24307.284768211921"/>
    <n v="105498.48546821192"/>
    <x v="471"/>
    <n v="110.22427499999999"/>
  </r>
  <r>
    <x v="110"/>
    <n v="2010"/>
    <n v="21"/>
    <n v="4"/>
    <n v="2"/>
    <n v="4"/>
    <x v="1"/>
    <n v="45"/>
    <n v="38"/>
    <n v="10440"/>
    <n v="7296"/>
    <n v="0.106402201"/>
    <n v="0.12981068500000001"/>
    <n v="68799.663050000003"/>
    <n v="9576.1980899999999"/>
    <n v="17736"/>
    <n v="23491.390728476821"/>
    <n v="101867.25186847683"/>
    <x v="472"/>
    <n v="106.40220100000001"/>
  </r>
  <r>
    <x v="111"/>
    <n v="2010"/>
    <n v="22"/>
    <n v="4"/>
    <n v="2"/>
    <n v="5"/>
    <x v="1"/>
    <n v="40"/>
    <n v="38"/>
    <n v="9280"/>
    <n v="7296"/>
    <n v="0.100003706"/>
    <n v="0.122004521"/>
    <n v="64662.396130000008"/>
    <n v="9000.3335399999996"/>
    <n v="16576"/>
    <n v="21954.966887417217"/>
    <n v="95617.696557417221"/>
    <x v="473"/>
    <n v="100.00370599999999"/>
  </r>
  <r>
    <x v="112"/>
    <n v="2010"/>
    <n v="23"/>
    <n v="4"/>
    <n v="2"/>
    <n v="6"/>
    <x v="1"/>
    <n v="44"/>
    <n v="39"/>
    <n v="10208"/>
    <n v="7488"/>
    <n v="0.106429801"/>
    <n v="0.12984435699999999"/>
    <n v="68817.509210000004"/>
    <n v="9578.6820900000002"/>
    <n v="17696"/>
    <n v="23438.41059602649"/>
    <n v="101834.60189602649"/>
    <x v="474"/>
    <n v="106.429801"/>
  </r>
  <r>
    <x v="113"/>
    <n v="2010"/>
    <n v="24"/>
    <n v="4"/>
    <n v="2"/>
    <n v="7"/>
    <x v="1"/>
    <n v="45"/>
    <n v="38"/>
    <n v="10440"/>
    <n v="7296"/>
    <n v="0.106412652"/>
    <n v="0.12982343499999999"/>
    <n v="68806.420549999995"/>
    <n v="9577.13868"/>
    <n v="17736"/>
    <n v="23491.390728476821"/>
    <n v="101874.94995847682"/>
    <x v="475"/>
    <n v="106.41265199999999"/>
  </r>
  <r>
    <x v="114"/>
    <n v="2010"/>
    <n v="25"/>
    <n v="4"/>
    <n v="2"/>
    <n v="1"/>
    <x v="1"/>
    <n v="43"/>
    <n v="39"/>
    <n v="9976"/>
    <n v="7488"/>
    <n v="0.105136932"/>
    <n v="0.12826705699999999"/>
    <n v="67981.540209999992"/>
    <n v="9462.3238799999999"/>
    <n v="17464"/>
    <n v="23131.125827814569"/>
    <n v="100574.98991781456"/>
    <x v="476"/>
    <n v="105.136932"/>
  </r>
  <r>
    <x v="115"/>
    <n v="2010"/>
    <n v="26"/>
    <n v="4"/>
    <n v="2"/>
    <n v="2"/>
    <x v="1"/>
    <n v="41"/>
    <n v="40"/>
    <n v="9512"/>
    <n v="7680"/>
    <n v="0.10383197"/>
    <n v="0.12667500300000001"/>
    <n v="67137.75159"/>
    <n v="9344.8773000000001"/>
    <n v="17192"/>
    <n v="22770.860927152316"/>
    <n v="99253.489817152309"/>
    <x v="477"/>
    <n v="103.83197"/>
  </r>
  <r>
    <x v="116"/>
    <n v="2010"/>
    <n v="27"/>
    <n v="4"/>
    <n v="2"/>
    <n v="3"/>
    <x v="1"/>
    <n v="45"/>
    <n v="37"/>
    <n v="10440"/>
    <n v="7104"/>
    <n v="0.105140755"/>
    <n v="0.128271722"/>
    <n v="67984.012660000008"/>
    <n v="9462.6679499999991"/>
    <n v="17544"/>
    <n v="23237.086092715232"/>
    <n v="100683.76670271525"/>
    <x v="478"/>
    <n v="105.140755"/>
  </r>
  <r>
    <x v="117"/>
    <n v="2010"/>
    <n v="28"/>
    <n v="4"/>
    <n v="2"/>
    <n v="4"/>
    <x v="1"/>
    <n v="44"/>
    <n v="37"/>
    <n v="10208"/>
    <n v="7104"/>
    <n v="0.103848338"/>
    <n v="0.12669497199999999"/>
    <n v="67148.335160000002"/>
    <n v="9346.3504200000007"/>
    <n v="17312"/>
    <n v="22929.801324503311"/>
    <n v="99424.486904503312"/>
    <x v="479"/>
    <n v="103.848338"/>
  </r>
  <r>
    <x v="118"/>
    <n v="2010"/>
    <n v="29"/>
    <n v="4"/>
    <n v="2"/>
    <n v="5"/>
    <x v="1"/>
    <n v="43"/>
    <n v="37"/>
    <n v="9976"/>
    <n v="7104"/>
    <n v="0.102524134"/>
    <n v="0.12507944400000001"/>
    <n v="66292.105320000002"/>
    <n v="9227.1720600000008"/>
    <n v="17080"/>
    <n v="22622.51655629139"/>
    <n v="98141.793936291389"/>
    <x v="480"/>
    <n v="102.524134"/>
  </r>
  <r>
    <x v="119"/>
    <n v="2010"/>
    <n v="30"/>
    <n v="4"/>
    <n v="2"/>
    <n v="6"/>
    <x v="1"/>
    <n v="44"/>
    <n v="39"/>
    <n v="10208"/>
    <n v="7488"/>
    <n v="0.106391317"/>
    <n v="0.129797406"/>
    <n v="68792.625180000003"/>
    <n v="9575.2185300000001"/>
    <n v="17696"/>
    <n v="23438.41059602649"/>
    <n v="101806.25430602649"/>
    <x v="481"/>
    <n v="106.391317"/>
  </r>
  <r>
    <x v="120"/>
    <n v="2010"/>
    <n v="1"/>
    <n v="5"/>
    <n v="2"/>
    <n v="7"/>
    <x v="1"/>
    <n v="43"/>
    <n v="38"/>
    <n v="9976"/>
    <n v="7296"/>
    <n v="0.103835016"/>
    <n v="0.12667871999999999"/>
    <n v="67139.721600000004"/>
    <n v="9345.1514399999996"/>
    <n v="17272"/>
    <n v="22876.821192052979"/>
    <n v="99361.694232052978"/>
    <x v="482"/>
    <n v="103.835016"/>
  </r>
  <r>
    <x v="121"/>
    <n v="2010"/>
    <n v="2"/>
    <n v="5"/>
    <n v="2"/>
    <n v="1"/>
    <x v="1"/>
    <n v="43"/>
    <n v="40"/>
    <n v="9976"/>
    <n v="7680"/>
    <n v="0.106353978"/>
    <n v="0.129751853"/>
    <n v="68768.482090000005"/>
    <n v="9571.8580199999997"/>
    <n v="17656"/>
    <n v="23385.430463576158"/>
    <n v="101725.77057357616"/>
    <x v="483"/>
    <n v="106.353978"/>
  </r>
  <r>
    <x v="122"/>
    <n v="2010"/>
    <n v="3"/>
    <n v="5"/>
    <n v="2"/>
    <n v="2"/>
    <x v="1"/>
    <n v="40"/>
    <n v="36"/>
    <n v="9280"/>
    <n v="6912"/>
    <n v="9.7369087000000007E-2"/>
    <n v="0.11879028599999999"/>
    <n v="62958.851579999995"/>
    <n v="8763.2178300000014"/>
    <n v="16192"/>
    <n v="21446.357615894041"/>
    <n v="93168.427025894038"/>
    <x v="484"/>
    <n v="97.369087000000007"/>
  </r>
  <r>
    <x v="123"/>
    <n v="2010"/>
    <n v="4"/>
    <n v="5"/>
    <n v="2"/>
    <n v="3"/>
    <x v="1"/>
    <n v="40"/>
    <n v="40"/>
    <n v="9280"/>
    <n v="7680"/>
    <n v="0.10257300699999999"/>
    <n v="0.12513906799999999"/>
    <n v="66323.70603999999"/>
    <n v="9231.5706299999983"/>
    <n v="16960"/>
    <n v="22463.576158940396"/>
    <n v="98018.852828940391"/>
    <x v="485"/>
    <n v="102.57300699999999"/>
  </r>
  <r>
    <x v="124"/>
    <n v="2010"/>
    <n v="5"/>
    <n v="5"/>
    <n v="2"/>
    <n v="4"/>
    <x v="1"/>
    <n v="43"/>
    <n v="36"/>
    <n v="9976"/>
    <n v="6912"/>
    <n v="0.101276359"/>
    <n v="0.123557157"/>
    <n v="65485.293210000003"/>
    <n v="9114.8723100000007"/>
    <n v="16888"/>
    <n v="22368.2119205298"/>
    <n v="96968.377440529817"/>
    <x v="486"/>
    <n v="101.276359"/>
  </r>
  <r>
    <x v="125"/>
    <n v="2010"/>
    <n v="6"/>
    <n v="5"/>
    <n v="2"/>
    <n v="5"/>
    <x v="1"/>
    <n v="41"/>
    <n v="36"/>
    <n v="9512"/>
    <n v="6912"/>
    <n v="9.8683015999999998E-2"/>
    <n v="0.12039328000000001"/>
    <n v="63808.438399999999"/>
    <n v="8881.4714399999993"/>
    <n v="16424"/>
    <n v="21753.642384105959"/>
    <n v="94443.552224105952"/>
    <x v="367"/>
    <n v="98.683015999999995"/>
  </r>
  <r>
    <x v="126"/>
    <n v="2010"/>
    <n v="7"/>
    <n v="5"/>
    <n v="2"/>
    <n v="6"/>
    <x v="1"/>
    <n v="45"/>
    <n v="38"/>
    <n v="10440"/>
    <n v="7296"/>
    <n v="0.106344994"/>
    <n v="0.129740893"/>
    <n v="68762.673290000006"/>
    <n v="9571.0494600000002"/>
    <n v="17736"/>
    <n v="23491.390728476821"/>
    <n v="101825.11347847682"/>
    <x v="487"/>
    <n v="106.344994"/>
  </r>
  <r>
    <x v="127"/>
    <n v="2010"/>
    <n v="8"/>
    <n v="5"/>
    <n v="2"/>
    <n v="7"/>
    <x v="1"/>
    <n v="44"/>
    <n v="36"/>
    <n v="10208"/>
    <n v="6912"/>
    <n v="0.102567903"/>
    <n v="0.12513284199999999"/>
    <n v="66320.406260000003"/>
    <n v="9231.1112699999994"/>
    <n v="17120"/>
    <n v="22675.496688741721"/>
    <n v="98227.014218741722"/>
    <x v="488"/>
    <n v="102.567903"/>
  </r>
  <r>
    <x v="128"/>
    <n v="2010"/>
    <n v="9"/>
    <n v="5"/>
    <n v="2"/>
    <n v="1"/>
    <x v="1"/>
    <n v="42"/>
    <n v="36"/>
    <n v="9744"/>
    <n v="6912"/>
    <n v="0.100013292"/>
    <n v="0.122016216"/>
    <n v="64668.59448"/>
    <n v="9001.1962800000001"/>
    <n v="16656"/>
    <n v="22060.92715231788"/>
    <n v="95730.717912317879"/>
    <x v="489"/>
    <n v="100.01329200000001"/>
  </r>
  <r>
    <x v="129"/>
    <n v="2010"/>
    <n v="10"/>
    <n v="5"/>
    <n v="2"/>
    <n v="2"/>
    <x v="1"/>
    <n v="41"/>
    <n v="39"/>
    <n v="9512"/>
    <n v="7488"/>
    <n v="0.102489891"/>
    <n v="0.12503766699999999"/>
    <n v="66269.963509999987"/>
    <n v="9224.0901900000008"/>
    <n v="17000"/>
    <n v="22516.556291390727"/>
    <n v="98010.609991390724"/>
    <x v="490"/>
    <n v="102.489891"/>
  </r>
  <r>
    <x v="130"/>
    <n v="2010"/>
    <n v="11"/>
    <n v="5"/>
    <n v="2"/>
    <n v="3"/>
    <x v="1"/>
    <n v="46"/>
    <n v="38"/>
    <n v="10672"/>
    <n v="7296"/>
    <n v="0.10763500099999999"/>
    <n v="0.13131470100000001"/>
    <n v="69596.791530000002"/>
    <n v="9687.1500899999992"/>
    <n v="17968"/>
    <n v="23798.675496688742"/>
    <n v="103082.61711668874"/>
    <x v="491"/>
    <n v="107.63500099999999"/>
  </r>
  <r>
    <x v="131"/>
    <n v="2010"/>
    <n v="12"/>
    <n v="5"/>
    <n v="2"/>
    <n v="4"/>
    <x v="1"/>
    <n v="45"/>
    <n v="39"/>
    <n v="10440"/>
    <n v="7488"/>
    <n v="0.107623971"/>
    <n v="0.13130124500000001"/>
    <n v="69589.659850000011"/>
    <n v="9686.1573900000003"/>
    <n v="17928"/>
    <n v="23745.695364238411"/>
    <n v="103021.51260423841"/>
    <x v="492"/>
    <n v="107.623971"/>
  </r>
  <r>
    <x v="132"/>
    <n v="2010"/>
    <n v="13"/>
    <n v="5"/>
    <n v="2"/>
    <n v="5"/>
    <x v="1"/>
    <n v="46"/>
    <n v="36"/>
    <n v="10672"/>
    <n v="6912"/>
    <n v="0.105106743"/>
    <n v="0.128230227"/>
    <n v="67962.020310000007"/>
    <n v="9459.6068700000014"/>
    <n v="17584"/>
    <n v="23290.066225165563"/>
    <n v="100711.69340516557"/>
    <x v="493"/>
    <n v="105.10674300000001"/>
  </r>
  <r>
    <x v="133"/>
    <n v="2010"/>
    <n v="14"/>
    <n v="5"/>
    <n v="2"/>
    <n v="6"/>
    <x v="1"/>
    <n v="43"/>
    <n v="38"/>
    <n v="9976"/>
    <n v="7296"/>
    <n v="0.10379585199999999"/>
    <n v="0.12663094"/>
    <n v="67114.398199999996"/>
    <n v="9341.6266799999994"/>
    <n v="17272"/>
    <n v="22876.821192052979"/>
    <n v="99332.846072052984"/>
    <x v="494"/>
    <n v="103.795852"/>
  </r>
  <r>
    <x v="134"/>
    <n v="2010"/>
    <n v="15"/>
    <n v="5"/>
    <n v="2"/>
    <n v="7"/>
    <x v="1"/>
    <n v="43"/>
    <n v="36"/>
    <n v="9976"/>
    <n v="6912"/>
    <n v="0.101196103"/>
    <n v="0.12345924599999999"/>
    <n v="65433.400379999999"/>
    <n v="9107.6492699999999"/>
    <n v="16888"/>
    <n v="22368.2119205298"/>
    <n v="96909.261570529809"/>
    <x v="495"/>
    <n v="101.19610299999999"/>
  </r>
  <r>
    <x v="135"/>
    <n v="2010"/>
    <n v="16"/>
    <n v="5"/>
    <n v="2"/>
    <n v="1"/>
    <x v="1"/>
    <n v="43"/>
    <n v="36"/>
    <n v="9976"/>
    <n v="6912"/>
    <n v="0.101252278"/>
    <n v="0.123527779"/>
    <n v="65469.722870000005"/>
    <n v="9112.7050200000012"/>
    <n v="16888"/>
    <n v="22368.2119205298"/>
    <n v="96950.639810529799"/>
    <x v="496"/>
    <n v="101.252278"/>
  </r>
  <r>
    <x v="136"/>
    <n v="2010"/>
    <n v="17"/>
    <n v="5"/>
    <n v="2"/>
    <n v="2"/>
    <x v="1"/>
    <n v="45"/>
    <n v="38"/>
    <n v="10440"/>
    <n v="7296"/>
    <n v="0.10634043"/>
    <n v="0.12973532500000001"/>
    <n v="68759.722250000006"/>
    <n v="9570.6386999999995"/>
    <n v="17736"/>
    <n v="23491.390728476821"/>
    <n v="101821.75167847682"/>
    <x v="497"/>
    <n v="106.34043"/>
  </r>
  <r>
    <x v="137"/>
    <n v="2010"/>
    <n v="18"/>
    <n v="5"/>
    <n v="2"/>
    <n v="3"/>
    <x v="1"/>
    <n v="44"/>
    <n v="38"/>
    <n v="10208"/>
    <n v="7296"/>
    <n v="0.105041198"/>
    <n v="0.12815026099999999"/>
    <n v="67919.638330000002"/>
    <n v="9453.7078200000014"/>
    <n v="17504"/>
    <n v="23184.1059602649"/>
    <n v="100557.4521102649"/>
    <x v="498"/>
    <n v="105.04119800000001"/>
  </r>
  <r>
    <x v="138"/>
    <n v="2010"/>
    <n v="19"/>
    <n v="5"/>
    <n v="2"/>
    <n v="4"/>
    <x v="1"/>
    <n v="40"/>
    <n v="40"/>
    <n v="9280"/>
    <n v="7680"/>
    <n v="0.102497545"/>
    <n v="0.12504700399999999"/>
    <n v="66274.912119999994"/>
    <n v="9224.779050000001"/>
    <n v="16960"/>
    <n v="22463.576158940396"/>
    <n v="97963.26732894039"/>
    <x v="499"/>
    <n v="102.497545"/>
  </r>
  <r>
    <x v="139"/>
    <n v="2010"/>
    <n v="20"/>
    <n v="5"/>
    <n v="2"/>
    <n v="5"/>
    <x v="1"/>
    <n v="44"/>
    <n v="38"/>
    <n v="10208"/>
    <n v="7296"/>
    <n v="0.10512818"/>
    <n v="0.12825638"/>
    <n v="67975.881399999998"/>
    <n v="9461.5362000000005"/>
    <n v="17504"/>
    <n v="23184.1059602649"/>
    <n v="100621.5235602649"/>
    <x v="500"/>
    <n v="105.12818"/>
  </r>
  <r>
    <x v="140"/>
    <n v="2010"/>
    <n v="21"/>
    <n v="5"/>
    <n v="2"/>
    <n v="6"/>
    <x v="1"/>
    <n v="45"/>
    <n v="37"/>
    <n v="10440"/>
    <n v="7104"/>
    <n v="0.10505612"/>
    <n v="0.12816846700000001"/>
    <n v="67929.287510000009"/>
    <n v="9455.0508000000009"/>
    <n v="17544"/>
    <n v="23237.086092715232"/>
    <n v="100621.42440271523"/>
    <x v="501"/>
    <n v="105.05612000000001"/>
  </r>
  <r>
    <x v="141"/>
    <n v="2010"/>
    <n v="22"/>
    <n v="5"/>
    <n v="2"/>
    <n v="7"/>
    <x v="1"/>
    <n v="44"/>
    <n v="40"/>
    <n v="10208"/>
    <n v="7680"/>
    <n v="0.107612298"/>
    <n v="0.13128700400000001"/>
    <n v="69582.11212000002"/>
    <n v="9685.1068199999991"/>
    <n v="17888"/>
    <n v="23692.715231788079"/>
    <n v="102959.9341717881"/>
    <x v="502"/>
    <n v="107.612298"/>
  </r>
  <r>
    <x v="142"/>
    <n v="2010"/>
    <n v="23"/>
    <n v="5"/>
    <n v="2"/>
    <n v="1"/>
    <x v="1"/>
    <n v="43"/>
    <n v="39"/>
    <n v="9976"/>
    <n v="7488"/>
    <n v="0.105033104"/>
    <n v="0.12814038699999999"/>
    <n v="67914.405110000007"/>
    <n v="9452.9793600000012"/>
    <n v="17464"/>
    <n v="23131.125827814569"/>
    <n v="100498.51029781457"/>
    <x v="503"/>
    <n v="105.03310400000001"/>
  </r>
  <r>
    <x v="143"/>
    <n v="2010"/>
    <n v="24"/>
    <n v="5"/>
    <n v="2"/>
    <n v="2"/>
    <x v="1"/>
    <n v="43"/>
    <n v="39"/>
    <n v="9976"/>
    <n v="7488"/>
    <n v="0.10508782699999999"/>
    <n v="0.12820714899999999"/>
    <n v="67949.788969999994"/>
    <n v="9457.9044299999987"/>
    <n v="17464"/>
    <n v="23131.125827814569"/>
    <n v="100538.81922781456"/>
    <x v="422"/>
    <n v="105.08782699999999"/>
  </r>
  <r>
    <x v="144"/>
    <n v="2010"/>
    <n v="25"/>
    <n v="5"/>
    <n v="2"/>
    <n v="3"/>
    <x v="1"/>
    <n v="43"/>
    <n v="38"/>
    <n v="9976"/>
    <n v="7296"/>
    <n v="0.103832591"/>
    <n v="0.126675761"/>
    <n v="67138.153330000001"/>
    <n v="9344.9331900000016"/>
    <n v="17272"/>
    <n v="22876.821192052979"/>
    <n v="99359.907712052984"/>
    <x v="504"/>
    <n v="103.83259100000001"/>
  </r>
  <r>
    <x v="145"/>
    <n v="2010"/>
    <n v="26"/>
    <n v="5"/>
    <n v="2"/>
    <n v="4"/>
    <x v="1"/>
    <n v="42"/>
    <n v="37"/>
    <n v="9744"/>
    <n v="7104"/>
    <n v="0.101268622"/>
    <n v="0.123547719"/>
    <n v="65480.291069999999"/>
    <n v="9114.17598"/>
    <n v="16848"/>
    <n v="22315.231788079469"/>
    <n v="96909.698838079479"/>
    <x v="505"/>
    <n v="101.26862200000001"/>
  </r>
  <r>
    <x v="146"/>
    <n v="2010"/>
    <n v="27"/>
    <n v="5"/>
    <n v="2"/>
    <n v="5"/>
    <x v="1"/>
    <n v="40"/>
    <n v="39"/>
    <n v="9280"/>
    <n v="7488"/>
    <n v="0.101302297"/>
    <n v="0.123588802"/>
    <n v="65502.065060000001"/>
    <n v="9117.2067299999999"/>
    <n v="16768"/>
    <n v="22209.271523178806"/>
    <n v="96828.543313178801"/>
    <x v="506"/>
    <n v="101.302297"/>
  </r>
  <r>
    <x v="147"/>
    <n v="2010"/>
    <n v="28"/>
    <n v="5"/>
    <n v="2"/>
    <n v="6"/>
    <x v="1"/>
    <n v="41"/>
    <n v="38"/>
    <n v="9512"/>
    <n v="7296"/>
    <n v="0.10126204699999999"/>
    <n v="0.123539697"/>
    <n v="65476.039410000005"/>
    <n v="9113.5842300000004"/>
    <n v="16808"/>
    <n v="22262.251655629138"/>
    <n v="96851.875295629143"/>
    <x v="507"/>
    <n v="101.262047"/>
  </r>
  <r>
    <x v="148"/>
    <n v="2010"/>
    <n v="29"/>
    <n v="5"/>
    <n v="2"/>
    <n v="7"/>
    <x v="1"/>
    <n v="44"/>
    <n v="37"/>
    <n v="10208"/>
    <n v="7104"/>
    <n v="0.103827225"/>
    <n v="0.126669214"/>
    <n v="67134.683420000001"/>
    <n v="9344.4502499999999"/>
    <n v="17312"/>
    <n v="22929.801324503311"/>
    <n v="99408.934994503303"/>
    <x v="508"/>
    <n v="103.827225"/>
  </r>
  <r>
    <x v="149"/>
    <n v="2010"/>
    <n v="30"/>
    <n v="5"/>
    <n v="2"/>
    <n v="1"/>
    <x v="1"/>
    <n v="40"/>
    <n v="36"/>
    <n v="9280"/>
    <n v="6912"/>
    <n v="9.7453611999999995E-2"/>
    <n v="0.11889340700000001"/>
    <n v="63013.505710000005"/>
    <n v="8770.8250799999987"/>
    <n v="16192"/>
    <n v="21446.357615894041"/>
    <n v="93230.688405894049"/>
    <x v="509"/>
    <n v="97.453611999999993"/>
  </r>
  <r>
    <x v="150"/>
    <n v="2010"/>
    <n v="31"/>
    <n v="5"/>
    <n v="2"/>
    <n v="2"/>
    <x v="1"/>
    <n v="46"/>
    <n v="38"/>
    <n v="10672"/>
    <n v="7296"/>
    <n v="0.10764014299999999"/>
    <n v="0.13132097500000001"/>
    <n v="69600.116750000001"/>
    <n v="9687.612869999999"/>
    <n v="17968"/>
    <n v="23798.675496688742"/>
    <n v="103086.40511668874"/>
    <x v="510"/>
    <n v="107.64014299999999"/>
  </r>
  <r>
    <x v="151"/>
    <n v="2010"/>
    <n v="1"/>
    <n v="6"/>
    <n v="2"/>
    <n v="3"/>
    <x v="1"/>
    <n v="44"/>
    <n v="37"/>
    <n v="10208"/>
    <n v="7104"/>
    <n v="0.10382964"/>
    <n v="0.12667216000000001"/>
    <n v="67136.2448"/>
    <n v="9344.6676000000007"/>
    <n v="17312"/>
    <n v="22929.801324503311"/>
    <n v="99410.713724503308"/>
    <x v="511"/>
    <n v="103.82964"/>
  </r>
  <r>
    <x v="152"/>
    <n v="2010"/>
    <n v="2"/>
    <n v="6"/>
    <n v="2"/>
    <n v="4"/>
    <x v="1"/>
    <n v="42"/>
    <n v="38"/>
    <n v="9744"/>
    <n v="7296"/>
    <n v="0.102483422"/>
    <n v="0.12502977500000001"/>
    <n v="66265.780750000005"/>
    <n v="9223.5079800000003"/>
    <n v="17040"/>
    <n v="22569.536423841058"/>
    <n v="98058.825153841055"/>
    <x v="512"/>
    <n v="102.483422"/>
  </r>
  <r>
    <x v="153"/>
    <n v="2010"/>
    <n v="3"/>
    <n v="6"/>
    <n v="2"/>
    <n v="5"/>
    <x v="1"/>
    <n v="46"/>
    <n v="37"/>
    <n v="10672"/>
    <n v="7104"/>
    <n v="0.10640464500000001"/>
    <n v="0.12981366599999999"/>
    <n v="68801.242979999995"/>
    <n v="9576.4180500000002"/>
    <n v="17776"/>
    <n v="23544.370860927153"/>
    <n v="101922.03189092714"/>
    <x v="513"/>
    <n v="106.404645"/>
  </r>
  <r>
    <x v="154"/>
    <n v="2010"/>
    <n v="4"/>
    <n v="6"/>
    <n v="2"/>
    <n v="6"/>
    <x v="1"/>
    <n v="42"/>
    <n v="36"/>
    <n v="9744"/>
    <n v="6912"/>
    <n v="9.9963800000000005E-2"/>
    <n v="0.121955836"/>
    <n v="64636.593080000006"/>
    <n v="8996.7420000000002"/>
    <n v="16656"/>
    <n v="22060.92715231788"/>
    <n v="95694.26223231788"/>
    <x v="514"/>
    <n v="99.963800000000006"/>
  </r>
  <r>
    <x v="155"/>
    <n v="2010"/>
    <n v="5"/>
    <n v="6"/>
    <n v="2"/>
    <n v="7"/>
    <x v="1"/>
    <n v="42"/>
    <n v="40"/>
    <n v="9744"/>
    <n v="7680"/>
    <n v="0.10514051200000001"/>
    <n v="0.12827142499999999"/>
    <n v="67983.855249999993"/>
    <n v="9462.6460800000004"/>
    <n v="17424"/>
    <n v="23078.145695364237"/>
    <n v="100524.64702536423"/>
    <x v="515"/>
    <n v="105.140512"/>
  </r>
  <r>
    <x v="156"/>
    <n v="2010"/>
    <n v="6"/>
    <n v="6"/>
    <n v="2"/>
    <n v="1"/>
    <x v="1"/>
    <n v="42"/>
    <n v="36"/>
    <n v="9744"/>
    <n v="6912"/>
    <n v="9.9953104000000001E-2"/>
    <n v="0.121942787"/>
    <n v="64629.677109999997"/>
    <n v="8995.7793600000005"/>
    <n v="16656"/>
    <n v="22060.92715231788"/>
    <n v="95686.383622317881"/>
    <x v="516"/>
    <n v="99.953103999999996"/>
  </r>
  <r>
    <x v="157"/>
    <n v="2010"/>
    <n v="7"/>
    <n v="6"/>
    <n v="2"/>
    <n v="2"/>
    <x v="1"/>
    <n v="45"/>
    <n v="39"/>
    <n v="10440"/>
    <n v="7488"/>
    <n v="0.10770516400000001"/>
    <n v="0.1314003"/>
    <n v="69642.159"/>
    <n v="9693.4647600000008"/>
    <n v="17928"/>
    <n v="23745.695364238411"/>
    <n v="103081.31912423842"/>
    <x v="517"/>
    <n v="107.70516400000001"/>
  </r>
  <r>
    <x v="158"/>
    <n v="2010"/>
    <n v="8"/>
    <n v="6"/>
    <n v="2"/>
    <n v="3"/>
    <x v="1"/>
    <n v="44"/>
    <n v="39"/>
    <n v="10208"/>
    <n v="7488"/>
    <n v="0.106323949"/>
    <n v="0.12971521799999999"/>
    <n v="68749.065539999996"/>
    <n v="9569.1554099999994"/>
    <n v="17696"/>
    <n v="23438.41059602649"/>
    <n v="101756.63154602647"/>
    <x v="518"/>
    <n v="106.323949"/>
  </r>
  <r>
    <x v="159"/>
    <n v="2010"/>
    <n v="9"/>
    <n v="6"/>
    <n v="2"/>
    <n v="4"/>
    <x v="1"/>
    <n v="44"/>
    <n v="39"/>
    <n v="10208"/>
    <n v="7488"/>
    <n v="0.106415549"/>
    <n v="0.12982697000000001"/>
    <n v="68808.294100000014"/>
    <n v="9577.39941"/>
    <n v="17696"/>
    <n v="23438.41059602649"/>
    <n v="101824.1041060265"/>
    <x v="519"/>
    <n v="106.415549"/>
  </r>
  <r>
    <x v="160"/>
    <n v="2010"/>
    <n v="10"/>
    <n v="6"/>
    <n v="2"/>
    <n v="5"/>
    <x v="1"/>
    <n v="45"/>
    <n v="37"/>
    <n v="10440"/>
    <n v="7104"/>
    <n v="0.105144315"/>
    <n v="0.12827606499999999"/>
    <n v="67986.314449999991"/>
    <n v="9462.9883499999996"/>
    <n v="17544"/>
    <n v="23237.086092715232"/>
    <n v="100686.38889271521"/>
    <x v="520"/>
    <n v="105.14431500000001"/>
  </r>
  <r>
    <x v="161"/>
    <n v="2010"/>
    <n v="11"/>
    <n v="6"/>
    <n v="2"/>
    <n v="6"/>
    <x v="1"/>
    <n v="46"/>
    <n v="36"/>
    <n v="10672"/>
    <n v="6912"/>
    <n v="0.10508986200000001"/>
    <n v="0.12820963099999999"/>
    <n v="67951.104430000007"/>
    <n v="9458.0875800000013"/>
    <n v="17584"/>
    <n v="23290.066225165563"/>
    <n v="100699.25823516557"/>
    <x v="521"/>
    <n v="105.08986200000001"/>
  </r>
  <r>
    <x v="162"/>
    <n v="2010"/>
    <n v="12"/>
    <n v="6"/>
    <n v="2"/>
    <n v="7"/>
    <x v="1"/>
    <n v="46"/>
    <n v="39"/>
    <n v="10672"/>
    <n v="7488"/>
    <n v="0.108965715"/>
    <n v="0.13293817199999999"/>
    <n v="70457.231159999996"/>
    <n v="9806.9143500000009"/>
    <n v="18160"/>
    <n v="24052.980132450331"/>
    <n v="104317.12564245034"/>
    <x v="522"/>
    <n v="108.965715"/>
  </r>
  <r>
    <x v="163"/>
    <n v="2010"/>
    <n v="13"/>
    <n v="6"/>
    <n v="2"/>
    <n v="1"/>
    <x v="1"/>
    <n v="44"/>
    <n v="40"/>
    <n v="10208"/>
    <n v="7680"/>
    <n v="0.107704539"/>
    <n v="0.13139953700000001"/>
    <n v="69641.754610000004"/>
    <n v="9693.4085099999993"/>
    <n v="17888"/>
    <n v="23692.715231788079"/>
    <n v="103027.87835178808"/>
    <x v="523"/>
    <n v="107.704539"/>
  </r>
  <r>
    <x v="164"/>
    <n v="2010"/>
    <n v="14"/>
    <n v="6"/>
    <n v="2"/>
    <n v="2"/>
    <x v="1"/>
    <n v="43"/>
    <n v="36"/>
    <n v="9976"/>
    <n v="6912"/>
    <n v="0.101227493"/>
    <n v="0.123497542"/>
    <n v="65453.697260000001"/>
    <n v="9110.4743699999999"/>
    <n v="16888"/>
    <n v="22368.2119205298"/>
    <n v="96932.383550529805"/>
    <x v="524"/>
    <n v="101.227493"/>
  </r>
  <r>
    <x v="165"/>
    <n v="2010"/>
    <n v="15"/>
    <n v="6"/>
    <n v="2"/>
    <n v="3"/>
    <x v="1"/>
    <n v="46"/>
    <n v="36"/>
    <n v="10672"/>
    <n v="6912"/>
    <n v="0.105140997"/>
    <n v="0.12827201599999999"/>
    <n v="67984.168479999993"/>
    <n v="9462.6897300000001"/>
    <n v="17584"/>
    <n v="23290.066225165563"/>
    <n v="100736.92443516555"/>
    <x v="525"/>
    <n v="105.140997"/>
  </r>
  <r>
    <x v="166"/>
    <n v="2010"/>
    <n v="16"/>
    <n v="6"/>
    <n v="2"/>
    <n v="4"/>
    <x v="1"/>
    <n v="45"/>
    <n v="40"/>
    <n v="10440"/>
    <n v="7680"/>
    <n v="0.108978241"/>
    <n v="0.132953454"/>
    <n v="70465.330619999993"/>
    <n v="9808.04169"/>
    <n v="18120"/>
    <n v="24000"/>
    <n v="104273.37230999999"/>
    <x v="526"/>
    <n v="108.978241"/>
  </r>
  <r>
    <x v="167"/>
    <n v="2010"/>
    <n v="17"/>
    <n v="6"/>
    <n v="2"/>
    <n v="5"/>
    <x v="1"/>
    <n v="46"/>
    <n v="36"/>
    <n v="10672"/>
    <n v="6912"/>
    <n v="0.105101166"/>
    <n v="0.128223422"/>
    <n v="67958.413660000006"/>
    <n v="9459.1049399999993"/>
    <n v="17584"/>
    <n v="23290.066225165563"/>
    <n v="100707.58482516557"/>
    <x v="527"/>
    <n v="105.10116599999999"/>
  </r>
  <r>
    <x v="168"/>
    <n v="2010"/>
    <n v="18"/>
    <n v="6"/>
    <n v="2"/>
    <n v="6"/>
    <x v="1"/>
    <n v="40"/>
    <n v="36"/>
    <n v="9280"/>
    <n v="6912"/>
    <n v="9.7417927000000001E-2"/>
    <n v="0.118849871"/>
    <n v="62990.431629999999"/>
    <n v="8767.6134300000012"/>
    <n v="16192"/>
    <n v="21446.357615894041"/>
    <n v="93204.402675894045"/>
    <x v="528"/>
    <n v="97.417927000000006"/>
  </r>
  <r>
    <x v="169"/>
    <n v="2010"/>
    <n v="19"/>
    <n v="6"/>
    <n v="2"/>
    <n v="7"/>
    <x v="1"/>
    <n v="45"/>
    <n v="37"/>
    <n v="10440"/>
    <n v="7104"/>
    <n v="0.105084842"/>
    <n v="0.12820350699999999"/>
    <n v="67947.85871"/>
    <n v="9457.6357799999987"/>
    <n v="17544"/>
    <n v="23237.086092715232"/>
    <n v="100642.58058271522"/>
    <x v="529"/>
    <n v="105.08484199999999"/>
  </r>
  <r>
    <x v="170"/>
    <n v="2010"/>
    <n v="20"/>
    <n v="6"/>
    <n v="2"/>
    <n v="1"/>
    <x v="1"/>
    <n v="43"/>
    <n v="36"/>
    <n v="9976"/>
    <n v="6912"/>
    <n v="0.1012995"/>
    <n v="0.12358539"/>
    <n v="65500.256700000005"/>
    <n v="9116.9549999999999"/>
    <n v="16888"/>
    <n v="22368.2119205298"/>
    <n v="96985.423620529793"/>
    <x v="530"/>
    <n v="101.29949999999999"/>
  </r>
  <r>
    <x v="171"/>
    <n v="2010"/>
    <n v="21"/>
    <n v="6"/>
    <n v="2"/>
    <n v="2"/>
    <x v="1"/>
    <n v="46"/>
    <n v="36"/>
    <n v="10672"/>
    <n v="6912"/>
    <n v="0.105128991"/>
    <n v="0.12825736900000001"/>
    <n v="67976.405570000003"/>
    <n v="9461.6091899999992"/>
    <n v="17584"/>
    <n v="23290.066225165563"/>
    <n v="100728.08098516556"/>
    <x v="531"/>
    <n v="105.128991"/>
  </r>
  <r>
    <x v="172"/>
    <n v="2010"/>
    <n v="22"/>
    <n v="6"/>
    <n v="2"/>
    <n v="3"/>
    <x v="1"/>
    <n v="45"/>
    <n v="38"/>
    <n v="10440"/>
    <n v="7296"/>
    <n v="0.106321745"/>
    <n v="0.12971252799999999"/>
    <n v="68747.639839999989"/>
    <n v="9568.9570499999991"/>
    <n v="17736"/>
    <n v="23491.390728476821"/>
    <n v="101807.98761847681"/>
    <x v="532"/>
    <n v="106.32174499999999"/>
  </r>
  <r>
    <x v="173"/>
    <n v="2010"/>
    <n v="23"/>
    <n v="6"/>
    <n v="2"/>
    <n v="4"/>
    <x v="1"/>
    <n v="46"/>
    <n v="37"/>
    <n v="10672"/>
    <n v="7104"/>
    <n v="0.106345367"/>
    <n v="0.12974134800000001"/>
    <n v="68762.914440000008"/>
    <n v="9571.0830299999998"/>
    <n v="17776"/>
    <n v="23544.370860927153"/>
    <n v="101878.36833092716"/>
    <x v="533"/>
    <n v="106.345367"/>
  </r>
  <r>
    <x v="174"/>
    <n v="2010"/>
    <n v="24"/>
    <n v="6"/>
    <n v="2"/>
    <n v="5"/>
    <x v="1"/>
    <n v="43"/>
    <n v="36"/>
    <n v="9976"/>
    <n v="6912"/>
    <n v="0.101274748"/>
    <n v="0.12355519299999999"/>
    <n v="65484.252289999997"/>
    <n v="9114.72732"/>
    <n v="16888"/>
    <n v="22368.2119205298"/>
    <n v="96967.191530529788"/>
    <x v="534"/>
    <n v="101.274748"/>
  </r>
  <r>
    <x v="175"/>
    <n v="2010"/>
    <n v="25"/>
    <n v="6"/>
    <n v="2"/>
    <n v="6"/>
    <x v="1"/>
    <n v="44"/>
    <n v="38"/>
    <n v="10208"/>
    <n v="7296"/>
    <n v="0.105102661"/>
    <n v="0.12822524599999999"/>
    <n v="67959.380380000002"/>
    <n v="9459.2394899999999"/>
    <n v="17504"/>
    <n v="23184.1059602649"/>
    <n v="100602.7258302649"/>
    <x v="535"/>
    <n v="105.102661"/>
  </r>
  <r>
    <x v="176"/>
    <n v="2010"/>
    <n v="26"/>
    <n v="6"/>
    <n v="2"/>
    <n v="7"/>
    <x v="1"/>
    <n v="42"/>
    <n v="38"/>
    <n v="9744"/>
    <n v="7296"/>
    <n v="0.102562949"/>
    <n v="0.12512679700000001"/>
    <n v="66317.202410000013"/>
    <n v="9230.6654099999996"/>
    <n v="17040"/>
    <n v="22569.536423841058"/>
    <n v="98117.404243841069"/>
    <x v="536"/>
    <n v="102.562949"/>
  </r>
  <r>
    <x v="177"/>
    <n v="2010"/>
    <n v="27"/>
    <n v="6"/>
    <n v="2"/>
    <n v="1"/>
    <x v="1"/>
    <n v="45"/>
    <n v="37"/>
    <n v="10440"/>
    <n v="7104"/>
    <n v="0.10514894299999999"/>
    <n v="0.12828170999999999"/>
    <n v="67989.306299999997"/>
    <n v="9463.4048699999985"/>
    <n v="17544"/>
    <n v="23237.086092715232"/>
    <n v="100689.79726271523"/>
    <x v="537"/>
    <n v="105.14894299999999"/>
  </r>
  <r>
    <x v="178"/>
    <n v="2010"/>
    <n v="28"/>
    <n v="6"/>
    <n v="2"/>
    <n v="2"/>
    <x v="1"/>
    <n v="46"/>
    <n v="40"/>
    <n v="10672"/>
    <n v="7680"/>
    <n v="0.110180397"/>
    <n v="0.13442008499999999"/>
    <n v="71242.645050000006"/>
    <n v="9916.2357300000003"/>
    <n v="18352"/>
    <n v="24307.284768211921"/>
    <n v="105466.16554821192"/>
    <x v="538"/>
    <n v="110.180397"/>
  </r>
  <r>
    <x v="179"/>
    <n v="2010"/>
    <n v="29"/>
    <n v="6"/>
    <n v="2"/>
    <n v="3"/>
    <x v="1"/>
    <n v="43"/>
    <n v="36"/>
    <n v="9976"/>
    <n v="6912"/>
    <n v="0.101204409"/>
    <n v="0.123469379"/>
    <n v="65438.77087"/>
    <n v="9108.3968100000002"/>
    <n v="16888"/>
    <n v="22368.2119205298"/>
    <n v="96915.379600529792"/>
    <x v="539"/>
    <n v="101.204409"/>
  </r>
  <r>
    <x v="180"/>
    <n v="2010"/>
    <n v="30"/>
    <n v="6"/>
    <n v="2"/>
    <n v="4"/>
    <x v="1"/>
    <n v="41"/>
    <n v="36"/>
    <n v="9512"/>
    <n v="6912"/>
    <n v="9.8660478999999995E-2"/>
    <n v="0.120365784"/>
    <n v="63793.865519999999"/>
    <n v="8879.4431100000002"/>
    <n v="16424"/>
    <n v="21753.642384105959"/>
    <n v="94426.951014105958"/>
    <x v="540"/>
    <n v="98.660478999999995"/>
  </r>
  <r>
    <x v="181"/>
    <n v="2010"/>
    <n v="1"/>
    <n v="7"/>
    <n v="3"/>
    <n v="5"/>
    <x v="1"/>
    <n v="45"/>
    <n v="39"/>
    <n v="10440"/>
    <n v="7488"/>
    <n v="0.107594887"/>
    <n v="0.13126576200000001"/>
    <n v="69570.853860000003"/>
    <n v="9683.5398299999997"/>
    <n v="17928"/>
    <n v="23745.695364238411"/>
    <n v="103000.0890542384"/>
    <x v="541"/>
    <n v="107.594887"/>
  </r>
  <r>
    <x v="182"/>
    <n v="2010"/>
    <n v="2"/>
    <n v="7"/>
    <n v="3"/>
    <n v="6"/>
    <x v="1"/>
    <n v="45"/>
    <n v="36"/>
    <n v="10440"/>
    <n v="6912"/>
    <n v="0.103866455"/>
    <n v="0.12671707500000001"/>
    <n v="67160.049750000006"/>
    <n v="9347.980950000001"/>
    <n v="17352"/>
    <n v="22982.781456953642"/>
    <n v="99490.812156953645"/>
    <x v="542"/>
    <n v="103.866455"/>
  </r>
  <r>
    <x v="183"/>
    <n v="2010"/>
    <n v="3"/>
    <n v="7"/>
    <n v="3"/>
    <n v="7"/>
    <x v="1"/>
    <n v="45"/>
    <n v="39"/>
    <n v="10440"/>
    <n v="7488"/>
    <n v="0.107705288"/>
    <n v="0.131400451"/>
    <n v="69642.239029999997"/>
    <n v="9693.475919999999"/>
    <n v="17928"/>
    <n v="23745.695364238411"/>
    <n v="103081.4103142384"/>
    <x v="543"/>
    <n v="107.705288"/>
  </r>
  <r>
    <x v="184"/>
    <n v="2010"/>
    <n v="4"/>
    <n v="7"/>
    <n v="3"/>
    <n v="1"/>
    <x v="1"/>
    <n v="44"/>
    <n v="37"/>
    <n v="10208"/>
    <n v="7104"/>
    <n v="0.10384985300000001"/>
    <n v="0.12669682099999999"/>
    <n v="67149.315129999988"/>
    <n v="9346.4867700000013"/>
    <n v="17312"/>
    <n v="22929.801324503311"/>
    <n v="99425.603224503298"/>
    <x v="544"/>
    <n v="103.84985300000001"/>
  </r>
  <r>
    <x v="185"/>
    <n v="2010"/>
    <n v="5"/>
    <n v="7"/>
    <n v="3"/>
    <n v="2"/>
    <x v="1"/>
    <n v="41"/>
    <n v="36"/>
    <n v="9512"/>
    <n v="6912"/>
    <n v="9.8665738000000003E-2"/>
    <n v="0.120372201"/>
    <n v="63797.266530000001"/>
    <n v="8879.9164199999996"/>
    <n v="16424"/>
    <n v="21753.642384105959"/>
    <n v="94430.825334105961"/>
    <x v="545"/>
    <n v="98.665738000000005"/>
  </r>
  <r>
    <x v="186"/>
    <n v="2010"/>
    <n v="6"/>
    <n v="7"/>
    <n v="3"/>
    <n v="3"/>
    <x v="1"/>
    <n v="42"/>
    <n v="40"/>
    <n v="9744"/>
    <n v="7680"/>
    <n v="0.105124799"/>
    <n v="0.12825225500000001"/>
    <n v="67973.695150000014"/>
    <n v="9461.2319100000004"/>
    <n v="17424"/>
    <n v="23078.145695364237"/>
    <n v="100513.07275536425"/>
    <x v="546"/>
    <n v="105.12479900000001"/>
  </r>
  <r>
    <x v="187"/>
    <n v="2010"/>
    <n v="7"/>
    <n v="7"/>
    <n v="3"/>
    <n v="4"/>
    <x v="1"/>
    <n v="41"/>
    <n v="40"/>
    <n v="9512"/>
    <n v="7680"/>
    <n v="0.103768596"/>
    <n v="0.12659768699999999"/>
    <n v="67096.774109999998"/>
    <n v="9339.1736400000009"/>
    <n v="17192"/>
    <n v="22770.860927152316"/>
    <n v="99206.808677152309"/>
    <x v="547"/>
    <n v="103.768596"/>
  </r>
  <r>
    <x v="188"/>
    <n v="2010"/>
    <n v="8"/>
    <n v="7"/>
    <n v="3"/>
    <n v="5"/>
    <x v="1"/>
    <n v="45"/>
    <n v="38"/>
    <n v="10440"/>
    <n v="7296"/>
    <n v="0.106405738"/>
    <n v="0.12981500000000001"/>
    <n v="68801.950000000012"/>
    <n v="9576.5164199999999"/>
    <n v="17736"/>
    <n v="23491.390728476821"/>
    <n v="101869.85714847683"/>
    <x v="548"/>
    <n v="106.405738"/>
  </r>
  <r>
    <x v="189"/>
    <n v="2010"/>
    <n v="9"/>
    <n v="7"/>
    <n v="3"/>
    <n v="6"/>
    <x v="1"/>
    <n v="40"/>
    <n v="37"/>
    <n v="9280"/>
    <n v="7104"/>
    <n v="9.8639092999999997E-2"/>
    <n v="0.120339693"/>
    <n v="63780.03729"/>
    <n v="8877.5183699999998"/>
    <n v="16384"/>
    <n v="21700.662251655631"/>
    <n v="94358.217911655636"/>
    <x v="549"/>
    <n v="98.639093000000003"/>
  </r>
  <r>
    <x v="190"/>
    <n v="2010"/>
    <n v="10"/>
    <n v="7"/>
    <n v="3"/>
    <n v="7"/>
    <x v="1"/>
    <n v="43"/>
    <n v="39"/>
    <n v="9976"/>
    <n v="7488"/>
    <n v="0.105106509"/>
    <n v="0.12822994099999999"/>
    <n v="67961.868730000002"/>
    <n v="9459.5858100000005"/>
    <n v="17464"/>
    <n v="23131.125827814569"/>
    <n v="100552.58036781457"/>
    <x v="550"/>
    <n v="105.106509"/>
  </r>
  <r>
    <x v="191"/>
    <n v="2010"/>
    <n v="11"/>
    <n v="7"/>
    <n v="3"/>
    <n v="1"/>
    <x v="1"/>
    <n v="41"/>
    <n v="37"/>
    <n v="9512"/>
    <n v="7104"/>
    <n v="0.10000830099999999"/>
    <n v="0.122010127"/>
    <n v="64665.367310000001"/>
    <n v="9000.7470899999989"/>
    <n v="16616"/>
    <n v="22007.947019867548"/>
    <n v="95674.061419867561"/>
    <x v="551"/>
    <n v="100.00830099999999"/>
  </r>
  <r>
    <x v="192"/>
    <n v="2010"/>
    <n v="12"/>
    <n v="7"/>
    <n v="3"/>
    <n v="2"/>
    <x v="1"/>
    <n v="42"/>
    <n v="36"/>
    <n v="9744"/>
    <n v="6912"/>
    <n v="9.9940063999999995E-2"/>
    <n v="0.121926878"/>
    <n v="64621.245340000001"/>
    <n v="8994.6057599999986"/>
    <n v="16656"/>
    <n v="22060.92715231788"/>
    <n v="95676.778252317876"/>
    <x v="552"/>
    <n v="99.940063999999992"/>
  </r>
  <r>
    <x v="193"/>
    <n v="2010"/>
    <n v="13"/>
    <n v="7"/>
    <n v="3"/>
    <n v="3"/>
    <x v="1"/>
    <n v="44"/>
    <n v="40"/>
    <n v="10208"/>
    <n v="7680"/>
    <n v="0.107675628"/>
    <n v="0.13136426600000001"/>
    <n v="69623.060980000009"/>
    <n v="9690.8065199999983"/>
    <n v="17888"/>
    <n v="23692.715231788079"/>
    <n v="103006.58273178809"/>
    <x v="553"/>
    <n v="107.67562799999999"/>
  </r>
  <r>
    <x v="194"/>
    <n v="2010"/>
    <n v="14"/>
    <n v="7"/>
    <n v="3"/>
    <n v="4"/>
    <x v="1"/>
    <n v="44"/>
    <n v="37"/>
    <n v="10208"/>
    <n v="7104"/>
    <n v="0.103812978"/>
    <n v="0.12665183299999999"/>
    <n v="67125.471489999996"/>
    <n v="9343.168020000001"/>
    <n v="17312"/>
    <n v="22929.801324503311"/>
    <n v="99398.440834503301"/>
    <x v="554"/>
    <n v="103.812978"/>
  </r>
  <r>
    <x v="195"/>
    <n v="2010"/>
    <n v="15"/>
    <n v="7"/>
    <n v="3"/>
    <n v="5"/>
    <x v="1"/>
    <n v="42"/>
    <n v="38"/>
    <n v="9744"/>
    <n v="7296"/>
    <n v="0.102561793"/>
    <n v="0.125125387"/>
    <n v="66316.455109999995"/>
    <n v="9230.5613699999994"/>
    <n v="17040"/>
    <n v="22569.536423841058"/>
    <n v="98116.552903841046"/>
    <x v="555"/>
    <n v="102.56179299999999"/>
  </r>
  <r>
    <x v="196"/>
    <n v="2010"/>
    <n v="16"/>
    <n v="7"/>
    <n v="3"/>
    <n v="6"/>
    <x v="1"/>
    <n v="46"/>
    <n v="40"/>
    <n v="10672"/>
    <n v="7680"/>
    <n v="0.110259701"/>
    <n v="0.134516835"/>
    <n v="71293.922550000003"/>
    <n v="9923.373090000001"/>
    <n v="18352"/>
    <n v="24307.284768211921"/>
    <n v="105524.58040821191"/>
    <x v="556"/>
    <n v="110.25970100000001"/>
  </r>
  <r>
    <x v="197"/>
    <n v="2010"/>
    <n v="17"/>
    <n v="7"/>
    <n v="3"/>
    <n v="7"/>
    <x v="1"/>
    <n v="42"/>
    <n v="40"/>
    <n v="9744"/>
    <n v="7680"/>
    <n v="0.105044656"/>
    <n v="0.12815448099999999"/>
    <n v="67921.874929999991"/>
    <n v="9454.019040000001"/>
    <n v="17424"/>
    <n v="23078.145695364237"/>
    <n v="100454.03966536422"/>
    <x v="557"/>
    <n v="105.044656"/>
  </r>
  <r>
    <x v="198"/>
    <n v="2010"/>
    <n v="18"/>
    <n v="7"/>
    <n v="3"/>
    <n v="1"/>
    <x v="1"/>
    <n v="44"/>
    <n v="36"/>
    <n v="10208"/>
    <n v="6912"/>
    <n v="0.102582167"/>
    <n v="0.12515024399999999"/>
    <n v="66329.629320000007"/>
    <n v="9232.3950299999997"/>
    <n v="17120"/>
    <n v="22675.496688741721"/>
    <n v="98237.521038741732"/>
    <x v="558"/>
    <n v="102.582167"/>
  </r>
  <r>
    <x v="199"/>
    <n v="2010"/>
    <n v="19"/>
    <n v="7"/>
    <n v="3"/>
    <n v="2"/>
    <x v="1"/>
    <n v="46"/>
    <n v="37"/>
    <n v="10672"/>
    <n v="7104"/>
    <n v="0.106376811"/>
    <n v="0.12977970899999999"/>
    <n v="68783.245769999994"/>
    <n v="9573.9129900000007"/>
    <n v="17776"/>
    <n v="23544.370860927153"/>
    <n v="101901.52962092715"/>
    <x v="559"/>
    <n v="106.376811"/>
  </r>
  <r>
    <x v="200"/>
    <n v="2010"/>
    <n v="20"/>
    <n v="7"/>
    <n v="3"/>
    <n v="3"/>
    <x v="1"/>
    <n v="43"/>
    <n v="37"/>
    <n v="9976"/>
    <n v="7104"/>
    <n v="0.102491848"/>
    <n v="0.12504005500000001"/>
    <n v="66271.229149999999"/>
    <n v="9224.2663199999988"/>
    <n v="17080"/>
    <n v="22622.51655629139"/>
    <n v="98118.012026291384"/>
    <x v="560"/>
    <n v="102.49184799999999"/>
  </r>
  <r>
    <x v="201"/>
    <n v="2010"/>
    <n v="21"/>
    <n v="7"/>
    <n v="3"/>
    <n v="4"/>
    <x v="1"/>
    <n v="46"/>
    <n v="36"/>
    <n v="10672"/>
    <n v="6912"/>
    <n v="0.105047615"/>
    <n v="0.12815809"/>
    <n v="67923.787700000015"/>
    <n v="9454.2853500000001"/>
    <n v="17584"/>
    <n v="23290.066225165563"/>
    <n v="100668.13927516558"/>
    <x v="561"/>
    <n v="105.04761499999999"/>
  </r>
  <r>
    <x v="202"/>
    <n v="2010"/>
    <n v="22"/>
    <n v="7"/>
    <n v="3"/>
    <n v="5"/>
    <x v="1"/>
    <n v="40"/>
    <n v="40"/>
    <n v="9280"/>
    <n v="7680"/>
    <n v="0.102581271"/>
    <n v="0.12514915099999999"/>
    <n v="66329.050029999999"/>
    <n v="9232.3143899999995"/>
    <n v="16960"/>
    <n v="22463.576158940396"/>
    <n v="98024.940578940397"/>
    <x v="562"/>
    <n v="102.581271"/>
  </r>
  <r>
    <x v="203"/>
    <n v="2010"/>
    <n v="23"/>
    <n v="7"/>
    <n v="3"/>
    <n v="6"/>
    <x v="1"/>
    <n v="41"/>
    <n v="37"/>
    <n v="9512"/>
    <n v="7104"/>
    <n v="0.100013402"/>
    <n v="0.122016351"/>
    <n v="64668.66603"/>
    <n v="9001.2061799999992"/>
    <n v="16616"/>
    <n v="22007.947019867548"/>
    <n v="95677.819229867542"/>
    <x v="563"/>
    <n v="100.013402"/>
  </r>
  <r>
    <x v="204"/>
    <n v="2010"/>
    <n v="24"/>
    <n v="7"/>
    <n v="3"/>
    <n v="7"/>
    <x v="1"/>
    <n v="44"/>
    <n v="36"/>
    <n v="10208"/>
    <n v="6912"/>
    <n v="0.102474443"/>
    <n v="0.12501882"/>
    <n v="66259.974600000001"/>
    <n v="9222.6998699999986"/>
    <n v="17120"/>
    <n v="22675.496688741721"/>
    <n v="98158.171158741723"/>
    <x v="564"/>
    <n v="102.47444299999999"/>
  </r>
  <r>
    <x v="205"/>
    <n v="2010"/>
    <n v="25"/>
    <n v="7"/>
    <n v="3"/>
    <n v="1"/>
    <x v="1"/>
    <n v="45"/>
    <n v="38"/>
    <n v="10440"/>
    <n v="7296"/>
    <n v="0.106341203"/>
    <n v="0.12973626699999999"/>
    <n v="68760.221510000003"/>
    <n v="9570.7082699999992"/>
    <n v="17736"/>
    <n v="23491.390728476821"/>
    <n v="101822.32050847683"/>
    <x v="565"/>
    <n v="106.34120299999999"/>
  </r>
  <r>
    <x v="206"/>
    <n v="2010"/>
    <n v="26"/>
    <n v="7"/>
    <n v="3"/>
    <n v="2"/>
    <x v="1"/>
    <n v="44"/>
    <n v="38"/>
    <n v="10208"/>
    <n v="7296"/>
    <n v="0.10513863699999999"/>
    <n v="0.12826913700000001"/>
    <n v="67982.642609999995"/>
    <n v="9462.4773299999997"/>
    <n v="17504"/>
    <n v="23184.1059602649"/>
    <n v="100629.22590026489"/>
    <x v="566"/>
    <n v="105.13863699999999"/>
  </r>
  <r>
    <x v="207"/>
    <n v="2010"/>
    <n v="27"/>
    <n v="7"/>
    <n v="3"/>
    <n v="3"/>
    <x v="1"/>
    <n v="45"/>
    <n v="37"/>
    <n v="10440"/>
    <n v="7104"/>
    <n v="0.105135706"/>
    <n v="0.128265562"/>
    <n v="67980.747859999989"/>
    <n v="9462.2135400000006"/>
    <n v="17544"/>
    <n v="23237.086092715232"/>
    <n v="100680.04749271521"/>
    <x v="567"/>
    <n v="105.135706"/>
  </r>
  <r>
    <x v="208"/>
    <n v="2010"/>
    <n v="28"/>
    <n v="7"/>
    <n v="3"/>
    <n v="4"/>
    <x v="1"/>
    <n v="44"/>
    <n v="39"/>
    <n v="10208"/>
    <n v="7488"/>
    <n v="0.106428589"/>
    <n v="0.12984287799999999"/>
    <n v="68816.72533999999"/>
    <n v="9578.5730100000001"/>
    <n v="17696"/>
    <n v="23438.41059602649"/>
    <n v="101833.70894602648"/>
    <x v="568"/>
    <n v="106.428589"/>
  </r>
  <r>
    <x v="209"/>
    <n v="2010"/>
    <n v="29"/>
    <n v="7"/>
    <n v="3"/>
    <n v="5"/>
    <x v="1"/>
    <n v="46"/>
    <n v="37"/>
    <n v="10672"/>
    <n v="7104"/>
    <n v="0.106428589"/>
    <n v="0.12984287799999999"/>
    <n v="68816.72533999999"/>
    <n v="9578.5730100000001"/>
    <n v="17776"/>
    <n v="23544.370860927153"/>
    <n v="101939.66921092715"/>
    <x v="569"/>
    <n v="106.428589"/>
  </r>
  <r>
    <x v="210"/>
    <n v="2010"/>
    <n v="30"/>
    <n v="7"/>
    <n v="3"/>
    <n v="6"/>
    <x v="1"/>
    <n v="42"/>
    <n v="40"/>
    <n v="9744"/>
    <n v="7680"/>
    <n v="0.105038993"/>
    <n v="0.12814757199999999"/>
    <n v="67918.213159999999"/>
    <n v="9453.5093699999998"/>
    <n v="17424"/>
    <n v="23078.145695364237"/>
    <n v="100449.86822536423"/>
    <x v="570"/>
    <n v="105.03899299999999"/>
  </r>
  <r>
    <x v="211"/>
    <n v="2010"/>
    <n v="31"/>
    <n v="7"/>
    <n v="3"/>
    <n v="7"/>
    <x v="1"/>
    <n v="46"/>
    <n v="36"/>
    <n v="10672"/>
    <n v="6912"/>
    <n v="0.10514770900000001"/>
    <n v="0.12828020500000001"/>
    <n v="67988.508650000003"/>
    <n v="9463.293810000001"/>
    <n v="17584"/>
    <n v="23290.066225165563"/>
    <n v="100741.86868516557"/>
    <x v="571"/>
    <n v="105.14770900000001"/>
  </r>
  <r>
    <x v="212"/>
    <n v="2010"/>
    <n v="1"/>
    <n v="8"/>
    <n v="3"/>
    <n v="1"/>
    <x v="1"/>
    <n v="41"/>
    <n v="40"/>
    <n v="9512"/>
    <n v="7680"/>
    <n v="0.10382189"/>
    <n v="0.12666270600000001"/>
    <n v="67131.234180000014"/>
    <n v="9343.9701000000005"/>
    <n v="17192"/>
    <n v="22770.860927152316"/>
    <n v="99246.065207152336"/>
    <x v="572"/>
    <n v="103.82189"/>
  </r>
  <r>
    <x v="213"/>
    <n v="2010"/>
    <n v="2"/>
    <n v="8"/>
    <n v="3"/>
    <n v="2"/>
    <x v="1"/>
    <n v="46"/>
    <n v="40"/>
    <n v="10672"/>
    <n v="7680"/>
    <n v="0.110257402"/>
    <n v="0.13451403100000001"/>
    <n v="71292.436430000016"/>
    <n v="9923.1661800000002"/>
    <n v="18352"/>
    <n v="24307.284768211921"/>
    <n v="105522.88737821193"/>
    <x v="573"/>
    <n v="110.257402"/>
  </r>
  <r>
    <x v="214"/>
    <n v="2010"/>
    <n v="3"/>
    <n v="8"/>
    <n v="3"/>
    <n v="3"/>
    <x v="1"/>
    <n v="46"/>
    <n v="37"/>
    <n v="10672"/>
    <n v="7104"/>
    <n v="0.106374872"/>
    <n v="0.12977734299999999"/>
    <n v="68781.99179"/>
    <n v="9573.73848"/>
    <n v="17776"/>
    <n v="23544.370860927153"/>
    <n v="101900.10113092716"/>
    <x v="574"/>
    <n v="106.374872"/>
  </r>
  <r>
    <x v="215"/>
    <n v="2010"/>
    <n v="4"/>
    <n v="8"/>
    <n v="3"/>
    <n v="4"/>
    <x v="1"/>
    <n v="42"/>
    <n v="39"/>
    <n v="9744"/>
    <n v="7488"/>
    <n v="0.103866083"/>
    <n v="0.126716621"/>
    <n v="67159.809130000009"/>
    <n v="9347.947470000001"/>
    <n v="17232"/>
    <n v="22823.841059602648"/>
    <n v="99331.597659602659"/>
    <x v="575"/>
    <n v="103.866083"/>
  </r>
  <r>
    <x v="216"/>
    <n v="2010"/>
    <n v="5"/>
    <n v="8"/>
    <n v="3"/>
    <n v="5"/>
    <x v="1"/>
    <n v="43"/>
    <n v="39"/>
    <n v="9976"/>
    <n v="7488"/>
    <n v="0.105034484"/>
    <n v="0.12814207"/>
    <n v="67915.297099999996"/>
    <n v="9453.1035599999996"/>
    <n v="17464"/>
    <n v="23131.125827814569"/>
    <n v="100499.52648781457"/>
    <x v="576"/>
    <n v="105.03448399999999"/>
  </r>
  <r>
    <x v="217"/>
    <n v="2010"/>
    <n v="6"/>
    <n v="8"/>
    <n v="3"/>
    <n v="6"/>
    <x v="1"/>
    <n v="44"/>
    <n v="38"/>
    <n v="10208"/>
    <n v="7296"/>
    <n v="0.10503765499999999"/>
    <n v="0.12814593899999999"/>
    <n v="67917.347670000003"/>
    <n v="9453.3889499999987"/>
    <n v="17504"/>
    <n v="23184.1059602649"/>
    <n v="100554.8425802649"/>
    <x v="577"/>
    <n v="105.03765499999999"/>
  </r>
  <r>
    <x v="218"/>
    <n v="2010"/>
    <n v="7"/>
    <n v="8"/>
    <n v="3"/>
    <n v="7"/>
    <x v="1"/>
    <n v="43"/>
    <n v="38"/>
    <n v="9976"/>
    <n v="7296"/>
    <n v="0.103793567"/>
    <n v="0.12662815199999999"/>
    <n v="67112.920559999999"/>
    <n v="9341.4210300000013"/>
    <n v="17272"/>
    <n v="22876.821192052979"/>
    <n v="99331.162782052968"/>
    <x v="578"/>
    <n v="103.79356700000001"/>
  </r>
  <r>
    <x v="219"/>
    <n v="2010"/>
    <n v="8"/>
    <n v="8"/>
    <n v="3"/>
    <n v="1"/>
    <x v="1"/>
    <n v="46"/>
    <n v="36"/>
    <n v="10672"/>
    <n v="6912"/>
    <n v="0.105108589"/>
    <n v="0.12823247800000001"/>
    <n v="67963.213340000002"/>
    <n v="9459.7730100000008"/>
    <n v="17584"/>
    <n v="23290.066225165563"/>
    <n v="100713.05257516557"/>
    <x v="579"/>
    <n v="105.10858900000001"/>
  </r>
  <r>
    <x v="220"/>
    <n v="2010"/>
    <n v="9"/>
    <n v="8"/>
    <n v="3"/>
    <n v="2"/>
    <x v="1"/>
    <n v="45"/>
    <n v="38"/>
    <n v="10440"/>
    <n v="7296"/>
    <n v="0.10632868299999999"/>
    <n v="0.12972099300000001"/>
    <n v="68752.12629"/>
    <n v="9569.5814699999992"/>
    <n v="17736"/>
    <n v="23491.390728476821"/>
    <n v="101813.09848847683"/>
    <x v="580"/>
    <n v="106.328683"/>
  </r>
  <r>
    <x v="221"/>
    <n v="2010"/>
    <n v="10"/>
    <n v="8"/>
    <n v="3"/>
    <n v="3"/>
    <x v="1"/>
    <n v="41"/>
    <n v="39"/>
    <n v="9512"/>
    <n v="7488"/>
    <n v="0.10257195700000001"/>
    <n v="0.125137787"/>
    <n v="66323.027109999995"/>
    <n v="9231.4761300000009"/>
    <n v="17000"/>
    <n v="22516.556291390727"/>
    <n v="98071.059531390725"/>
    <x v="581"/>
    <n v="102.57195700000001"/>
  </r>
  <r>
    <x v="222"/>
    <n v="2010"/>
    <n v="11"/>
    <n v="8"/>
    <n v="3"/>
    <n v="4"/>
    <x v="1"/>
    <n v="41"/>
    <n v="39"/>
    <n v="9512"/>
    <n v="7488"/>
    <n v="0.10248091500000001"/>
    <n v="0.12502671600000001"/>
    <n v="66264.159480000002"/>
    <n v="9223.2823500000013"/>
    <n v="17000"/>
    <n v="22516.556291390727"/>
    <n v="98003.99812139073"/>
    <x v="582"/>
    <n v="102.48091500000001"/>
  </r>
  <r>
    <x v="223"/>
    <n v="2010"/>
    <n v="12"/>
    <n v="8"/>
    <n v="3"/>
    <n v="5"/>
    <x v="1"/>
    <n v="46"/>
    <n v="37"/>
    <n v="10672"/>
    <n v="7104"/>
    <n v="0.106400249"/>
    <n v="0.12980830300000001"/>
    <n v="68798.400590000019"/>
    <n v="9576.0224099999996"/>
    <n v="17776"/>
    <n v="23544.370860927153"/>
    <n v="101918.79386092718"/>
    <x v="583"/>
    <n v="106.400249"/>
  </r>
  <r>
    <x v="224"/>
    <n v="2010"/>
    <n v="13"/>
    <n v="8"/>
    <n v="3"/>
    <n v="6"/>
    <x v="1"/>
    <n v="46"/>
    <n v="37"/>
    <n v="10672"/>
    <n v="7104"/>
    <n v="0.10641540100000001"/>
    <n v="0.129826789"/>
    <n v="68808.198169999989"/>
    <n v="9577.38609"/>
    <n v="17776"/>
    <n v="23544.370860927153"/>
    <n v="101929.95512092714"/>
    <x v="584"/>
    <n v="106.415401"/>
  </r>
  <r>
    <x v="225"/>
    <n v="2010"/>
    <n v="14"/>
    <n v="8"/>
    <n v="3"/>
    <n v="7"/>
    <x v="1"/>
    <n v="45"/>
    <n v="37"/>
    <n v="10440"/>
    <n v="7104"/>
    <n v="0.105134585"/>
    <n v="0.128264194"/>
    <n v="67980.022819999998"/>
    <n v="9462.1126500000009"/>
    <n v="17544"/>
    <n v="23237.086092715232"/>
    <n v="100679.22156271522"/>
    <x v="585"/>
    <n v="105.134585"/>
  </r>
  <r>
    <x v="226"/>
    <n v="2010"/>
    <n v="15"/>
    <n v="8"/>
    <n v="3"/>
    <n v="1"/>
    <x v="1"/>
    <n v="43"/>
    <n v="40"/>
    <n v="9976"/>
    <n v="7680"/>
    <n v="0.106337689"/>
    <n v="0.129731981"/>
    <n v="68757.949929999988"/>
    <n v="9570.3920099999996"/>
    <n v="17656"/>
    <n v="23385.430463576158"/>
    <n v="101713.77240357615"/>
    <x v="586"/>
    <n v="106.337689"/>
  </r>
  <r>
    <x v="227"/>
    <n v="2010"/>
    <n v="16"/>
    <n v="8"/>
    <n v="3"/>
    <n v="2"/>
    <x v="1"/>
    <n v="41"/>
    <n v="39"/>
    <n v="9512"/>
    <n v="7488"/>
    <n v="0.102555593"/>
    <n v="0.12511782299999999"/>
    <n v="66312.446189999988"/>
    <n v="9230.0033700000004"/>
    <n v="17000"/>
    <n v="22516.556291390727"/>
    <n v="98059.005851390713"/>
    <x v="587"/>
    <n v="102.555593"/>
  </r>
  <r>
    <x v="228"/>
    <n v="2010"/>
    <n v="17"/>
    <n v="8"/>
    <n v="3"/>
    <n v="3"/>
    <x v="1"/>
    <n v="45"/>
    <n v="37"/>
    <n v="10440"/>
    <n v="7104"/>
    <n v="0.105099128"/>
    <n v="0.12822093600000001"/>
    <n v="67957.096080000003"/>
    <n v="9458.9215199999999"/>
    <n v="17544"/>
    <n v="23237.086092715232"/>
    <n v="100653.10369271523"/>
    <x v="588"/>
    <n v="105.09912799999999"/>
  </r>
  <r>
    <x v="229"/>
    <n v="2010"/>
    <n v="18"/>
    <n v="8"/>
    <n v="3"/>
    <n v="4"/>
    <x v="1"/>
    <n v="41"/>
    <n v="39"/>
    <n v="9512"/>
    <n v="7488"/>
    <n v="0.10256145699999999"/>
    <n v="0.125124978"/>
    <n v="66316.238339999996"/>
    <n v="9230.5311299999994"/>
    <n v="17000"/>
    <n v="22516.556291390727"/>
    <n v="98063.325761390734"/>
    <x v="589"/>
    <n v="102.56145699999999"/>
  </r>
  <r>
    <x v="230"/>
    <n v="2010"/>
    <n v="19"/>
    <n v="8"/>
    <n v="3"/>
    <n v="5"/>
    <x v="1"/>
    <n v="40"/>
    <n v="36"/>
    <n v="9280"/>
    <n v="6912"/>
    <n v="9.7358856999999993E-2"/>
    <n v="0.118777806"/>
    <n v="62952.237179999996"/>
    <n v="8762.297129999999"/>
    <n v="16192"/>
    <n v="21446.357615894041"/>
    <n v="93160.89192589403"/>
    <x v="590"/>
    <n v="97.358856999999986"/>
  </r>
  <r>
    <x v="231"/>
    <n v="2010"/>
    <n v="20"/>
    <n v="8"/>
    <n v="3"/>
    <n v="6"/>
    <x v="1"/>
    <n v="43"/>
    <n v="36"/>
    <n v="9976"/>
    <n v="6912"/>
    <n v="0.101259319"/>
    <n v="0.12353636899999999"/>
    <n v="65474.275569999998"/>
    <n v="9113.33871"/>
    <n v="16888"/>
    <n v="22368.2119205298"/>
    <n v="96955.826200529787"/>
    <x v="591"/>
    <n v="101.259319"/>
  </r>
  <r>
    <x v="232"/>
    <n v="2010"/>
    <n v="21"/>
    <n v="8"/>
    <n v="3"/>
    <n v="7"/>
    <x v="1"/>
    <n v="45"/>
    <n v="36"/>
    <n v="10440"/>
    <n v="6912"/>
    <n v="0.10386174400000001"/>
    <n v="0.12671132700000001"/>
    <n v="67157.00331"/>
    <n v="9347.5569599999999"/>
    <n v="17352"/>
    <n v="22982.781456953642"/>
    <n v="99487.341726953644"/>
    <x v="592"/>
    <n v="103.861744"/>
  </r>
  <r>
    <x v="233"/>
    <n v="2010"/>
    <n v="22"/>
    <n v="8"/>
    <n v="3"/>
    <n v="1"/>
    <x v="1"/>
    <n v="40"/>
    <n v="39"/>
    <n v="9280"/>
    <n v="7488"/>
    <n v="0.101275649"/>
    <n v="0.123556291"/>
    <n v="65484.83423"/>
    <n v="9114.8084099999996"/>
    <n v="16768"/>
    <n v="22209.271523178806"/>
    <n v="96808.914163178808"/>
    <x v="593"/>
    <n v="101.275649"/>
  </r>
  <r>
    <x v="234"/>
    <n v="2010"/>
    <n v="23"/>
    <n v="8"/>
    <n v="3"/>
    <n v="2"/>
    <x v="1"/>
    <n v="44"/>
    <n v="39"/>
    <n v="10208"/>
    <n v="7488"/>
    <n v="0.106316776"/>
    <n v="0.12970646699999999"/>
    <n v="68744.427510000009"/>
    <n v="9568.5098400000006"/>
    <n v="17696"/>
    <n v="23438.41059602649"/>
    <n v="101751.34794602649"/>
    <x v="594"/>
    <n v="106.316776"/>
  </r>
  <r>
    <x v="235"/>
    <n v="2010"/>
    <n v="24"/>
    <n v="8"/>
    <n v="3"/>
    <n v="3"/>
    <x v="1"/>
    <n v="42"/>
    <n v="36"/>
    <n v="9744"/>
    <n v="6912"/>
    <n v="9.9980686999999999E-2"/>
    <n v="0.12197643900000001"/>
    <n v="64647.512669999996"/>
    <n v="8998.2618299999995"/>
    <n v="16656"/>
    <n v="22060.92715231788"/>
    <n v="95706.701652317875"/>
    <x v="595"/>
    <n v="99.980687000000003"/>
  </r>
  <r>
    <x v="236"/>
    <n v="2010"/>
    <n v="25"/>
    <n v="8"/>
    <n v="3"/>
    <n v="4"/>
    <x v="1"/>
    <n v="40"/>
    <n v="37"/>
    <n v="9280"/>
    <n v="7104"/>
    <n v="9.8657404000000004E-2"/>
    <n v="0.12036203299999999"/>
    <n v="63791.877489999999"/>
    <n v="8879.1663599999993"/>
    <n v="16384"/>
    <n v="21700.662251655631"/>
    <n v="94371.70610165564"/>
    <x v="596"/>
    <n v="98.657404"/>
  </r>
  <r>
    <x v="237"/>
    <n v="2010"/>
    <n v="26"/>
    <n v="8"/>
    <n v="3"/>
    <n v="5"/>
    <x v="1"/>
    <n v="45"/>
    <n v="39"/>
    <n v="10440"/>
    <n v="7488"/>
    <n v="0.10766838300000001"/>
    <n v="0.131355427"/>
    <n v="69618.376309999992"/>
    <n v="9690.1544700000013"/>
    <n v="17928"/>
    <n v="23745.695364238411"/>
    <n v="103054.2261442384"/>
    <x v="597"/>
    <n v="107.66838300000001"/>
  </r>
  <r>
    <x v="238"/>
    <n v="2010"/>
    <n v="27"/>
    <n v="8"/>
    <n v="3"/>
    <n v="6"/>
    <x v="1"/>
    <n v="40"/>
    <n v="36"/>
    <n v="9280"/>
    <n v="6912"/>
    <n v="9.7362744000000001E-2"/>
    <n v="0.118782548"/>
    <n v="62954.750440000003"/>
    <n v="8762.64696"/>
    <n v="16192"/>
    <n v="21446.357615894041"/>
    <n v="93163.755015894043"/>
    <x v="598"/>
    <n v="97.362744000000006"/>
  </r>
  <r>
    <x v="239"/>
    <n v="2010"/>
    <n v="28"/>
    <n v="8"/>
    <n v="3"/>
    <n v="7"/>
    <x v="1"/>
    <n v="45"/>
    <n v="40"/>
    <n v="10440"/>
    <n v="7680"/>
    <n v="0.108888636"/>
    <n v="0.132844136"/>
    <n v="70407.392079999991"/>
    <n v="9799.9772399999983"/>
    <n v="18120"/>
    <n v="24000"/>
    <n v="104207.36931999998"/>
    <x v="599"/>
    <n v="108.88863599999999"/>
  </r>
  <r>
    <x v="240"/>
    <n v="2010"/>
    <n v="29"/>
    <n v="8"/>
    <n v="3"/>
    <n v="1"/>
    <x v="1"/>
    <n v="45"/>
    <n v="38"/>
    <n v="10440"/>
    <n v="7296"/>
    <n v="0.10640820500000001"/>
    <n v="0.12981801000000001"/>
    <n v="68803.545300000013"/>
    <n v="9576.7384500000007"/>
    <n v="17736"/>
    <n v="23491.390728476821"/>
    <n v="101871.67447847684"/>
    <x v="600"/>
    <n v="106.40820500000001"/>
  </r>
  <r>
    <x v="241"/>
    <n v="2010"/>
    <n v="30"/>
    <n v="8"/>
    <n v="3"/>
    <n v="2"/>
    <x v="1"/>
    <n v="41"/>
    <n v="36"/>
    <n v="9512"/>
    <n v="6912"/>
    <n v="9.8685640000000005E-2"/>
    <n v="0.120396481"/>
    <n v="63810.13493"/>
    <n v="8881.7075999999997"/>
    <n v="16424"/>
    <n v="21753.642384105959"/>
    <n v="94445.484914105953"/>
    <x v="601"/>
    <n v="98.685640000000006"/>
  </r>
  <r>
    <x v="242"/>
    <n v="2010"/>
    <n v="31"/>
    <n v="8"/>
    <n v="3"/>
    <n v="3"/>
    <x v="1"/>
    <n v="43"/>
    <n v="39"/>
    <n v="9976"/>
    <n v="7488"/>
    <n v="0.105105803"/>
    <n v="0.128229079"/>
    <n v="67961.411869999996"/>
    <n v="9459.5222699999995"/>
    <n v="17464"/>
    <n v="23131.125827814569"/>
    <n v="100552.05996781457"/>
    <x v="602"/>
    <n v="105.10580299999999"/>
  </r>
  <r>
    <x v="243"/>
    <n v="2010"/>
    <n v="1"/>
    <n v="9"/>
    <n v="3"/>
    <n v="4"/>
    <x v="1"/>
    <n v="44"/>
    <n v="39"/>
    <n v="10208"/>
    <n v="7488"/>
    <n v="0.10640482800000001"/>
    <n v="0.12981388999999999"/>
    <n v="68801.361699999994"/>
    <n v="9576.4345200000007"/>
    <n v="17696"/>
    <n v="23438.41059602649"/>
    <n v="101816.20681602648"/>
    <x v="603"/>
    <n v="106.40482800000001"/>
  </r>
  <r>
    <x v="244"/>
    <n v="2010"/>
    <n v="2"/>
    <n v="9"/>
    <n v="3"/>
    <n v="5"/>
    <x v="1"/>
    <n v="45"/>
    <n v="37"/>
    <n v="10440"/>
    <n v="7104"/>
    <n v="0.10514206199999999"/>
    <n v="0.128273316"/>
    <n v="67984.857479999991"/>
    <n v="9462.7855799999998"/>
    <n v="17544"/>
    <n v="23237.086092715232"/>
    <n v="100684.72915271521"/>
    <x v="604"/>
    <n v="105.142062"/>
  </r>
  <r>
    <x v="245"/>
    <n v="2010"/>
    <n v="3"/>
    <n v="9"/>
    <n v="3"/>
    <n v="6"/>
    <x v="1"/>
    <n v="41"/>
    <n v="37"/>
    <n v="9512"/>
    <n v="7104"/>
    <n v="0.10001112199999999"/>
    <n v="0.122013569"/>
    <n v="64667.191570000003"/>
    <n v="9001.0009800000007"/>
    <n v="16616"/>
    <n v="22007.947019867548"/>
    <n v="95676.139569867548"/>
    <x v="605"/>
    <n v="100.011122"/>
  </r>
  <r>
    <x v="246"/>
    <n v="2010"/>
    <n v="4"/>
    <n v="9"/>
    <n v="3"/>
    <n v="7"/>
    <x v="1"/>
    <n v="42"/>
    <n v="39"/>
    <n v="9744"/>
    <n v="7488"/>
    <n v="0.103848645"/>
    <n v="0.12669534700000001"/>
    <n v="67148.533910000013"/>
    <n v="9346.3780500000012"/>
    <n v="17232"/>
    <n v="22823.841059602648"/>
    <n v="99318.753019602664"/>
    <x v="606"/>
    <n v="103.848645"/>
  </r>
  <r>
    <x v="247"/>
    <n v="2010"/>
    <n v="5"/>
    <n v="9"/>
    <n v="3"/>
    <n v="1"/>
    <x v="1"/>
    <n v="41"/>
    <n v="40"/>
    <n v="9512"/>
    <n v="7680"/>
    <n v="0.10380940700000001"/>
    <n v="0.12664747600000001"/>
    <n v="67123.162280000004"/>
    <n v="9342.84663"/>
    <n v="17192"/>
    <n v="22770.860927152316"/>
    <n v="99236.869837152321"/>
    <x v="607"/>
    <n v="103.80940700000001"/>
  </r>
  <r>
    <x v="248"/>
    <n v="2010"/>
    <n v="6"/>
    <n v="9"/>
    <n v="3"/>
    <n v="2"/>
    <x v="1"/>
    <n v="45"/>
    <n v="37"/>
    <n v="10440"/>
    <n v="7104"/>
    <n v="0.105059602"/>
    <n v="0.12817271499999999"/>
    <n v="67931.538949999987"/>
    <n v="9455.3641800000005"/>
    <n v="17544"/>
    <n v="23237.086092715232"/>
    <n v="100623.98922271523"/>
    <x v="608"/>
    <n v="105.059602"/>
  </r>
  <r>
    <x v="249"/>
    <n v="2010"/>
    <n v="7"/>
    <n v="9"/>
    <n v="3"/>
    <n v="3"/>
    <x v="1"/>
    <n v="45"/>
    <n v="39"/>
    <n v="10440"/>
    <n v="7488"/>
    <n v="0.10769005700000001"/>
    <n v="0.13138187000000001"/>
    <n v="69632.391100000008"/>
    <n v="9692.1051300000017"/>
    <n v="17928"/>
    <n v="23745.695364238411"/>
    <n v="103070.19159423842"/>
    <x v="609"/>
    <n v="107.69005700000001"/>
  </r>
  <r>
    <x v="250"/>
    <n v="2010"/>
    <n v="8"/>
    <n v="9"/>
    <n v="3"/>
    <n v="4"/>
    <x v="1"/>
    <n v="44"/>
    <n v="39"/>
    <n v="10208"/>
    <n v="7488"/>
    <n v="0.10640427500000001"/>
    <n v="0.12981321600000001"/>
    <n v="68801.004480000003"/>
    <n v="9576.3847500000011"/>
    <n v="17696"/>
    <n v="23438.41059602649"/>
    <n v="101815.79982602649"/>
    <x v="610"/>
    <n v="106.40427500000001"/>
  </r>
  <r>
    <x v="251"/>
    <n v="2010"/>
    <n v="9"/>
    <n v="9"/>
    <n v="3"/>
    <n v="5"/>
    <x v="1"/>
    <n v="43"/>
    <n v="38"/>
    <n v="9976"/>
    <n v="7296"/>
    <n v="0.10378884400000001"/>
    <n v="0.12662239"/>
    <n v="67109.866699999999"/>
    <n v="9340.9959600000002"/>
    <n v="17272"/>
    <n v="22876.821192052979"/>
    <n v="99327.683852052985"/>
    <x v="611"/>
    <n v="103.78884400000001"/>
  </r>
  <r>
    <x v="252"/>
    <n v="2010"/>
    <n v="10"/>
    <n v="9"/>
    <n v="3"/>
    <n v="6"/>
    <x v="1"/>
    <n v="45"/>
    <n v="37"/>
    <n v="10440"/>
    <n v="7104"/>
    <n v="0.105082695"/>
    <n v="0.12820088800000001"/>
    <n v="67946.470640000014"/>
    <n v="9457.4425499999998"/>
    <n v="17544"/>
    <n v="23237.086092715232"/>
    <n v="100640.99928271526"/>
    <x v="612"/>
    <n v="105.082695"/>
  </r>
  <r>
    <x v="253"/>
    <n v="2010"/>
    <n v="11"/>
    <n v="9"/>
    <n v="3"/>
    <n v="7"/>
    <x v="1"/>
    <n v="40"/>
    <n v="39"/>
    <n v="9280"/>
    <n v="7488"/>
    <n v="0.10126159899999999"/>
    <n v="0.123539151"/>
    <n v="65475.750030000003"/>
    <n v="9113.5439099999985"/>
    <n v="16768"/>
    <n v="22209.271523178806"/>
    <n v="96798.565463178806"/>
    <x v="613"/>
    <n v="101.26159899999999"/>
  </r>
  <r>
    <x v="254"/>
    <n v="2010"/>
    <n v="12"/>
    <n v="9"/>
    <n v="3"/>
    <n v="1"/>
    <x v="1"/>
    <n v="44"/>
    <n v="40"/>
    <n v="10208"/>
    <n v="7680"/>
    <n v="0.10768718400000001"/>
    <n v="0.131378365"/>
    <n v="69630.533450000003"/>
    <n v="9691.84656"/>
    <n v="17888"/>
    <n v="23692.715231788079"/>
    <n v="103015.09524178809"/>
    <x v="614"/>
    <n v="107.687184"/>
  </r>
  <r>
    <x v="255"/>
    <n v="2010"/>
    <n v="13"/>
    <n v="9"/>
    <n v="3"/>
    <n v="2"/>
    <x v="1"/>
    <n v="43"/>
    <n v="38"/>
    <n v="9976"/>
    <n v="7296"/>
    <n v="0.103862175"/>
    <n v="0.12671185300000001"/>
    <n v="67157.282090000008"/>
    <n v="9347.5957500000004"/>
    <n v="17272"/>
    <n v="22876.821192052979"/>
    <n v="99381.699032052973"/>
    <x v="615"/>
    <n v="103.86217500000001"/>
  </r>
  <r>
    <x v="256"/>
    <n v="2010"/>
    <n v="14"/>
    <n v="9"/>
    <n v="3"/>
    <n v="3"/>
    <x v="1"/>
    <n v="42"/>
    <n v="36"/>
    <n v="9744"/>
    <n v="6912"/>
    <n v="9.9973800000000002E-2"/>
    <n v="0.121968036"/>
    <n v="64643.059079999999"/>
    <n v="8997.6419999999998"/>
    <n v="16656"/>
    <n v="22060.92715231788"/>
    <n v="95701.628232317875"/>
    <x v="616"/>
    <n v="99.973799999999997"/>
  </r>
  <r>
    <x v="257"/>
    <n v="2010"/>
    <n v="15"/>
    <n v="9"/>
    <n v="3"/>
    <n v="4"/>
    <x v="1"/>
    <n v="40"/>
    <n v="38"/>
    <n v="9280"/>
    <n v="7296"/>
    <n v="0.100011591"/>
    <n v="0.12201414100000001"/>
    <n v="64667.494730000006"/>
    <n v="9001.0431900000003"/>
    <n v="16576"/>
    <n v="21954.966887417217"/>
    <n v="95623.504807417223"/>
    <x v="617"/>
    <n v="100.011591"/>
  </r>
  <r>
    <x v="258"/>
    <n v="2010"/>
    <n v="16"/>
    <n v="9"/>
    <n v="3"/>
    <n v="5"/>
    <x v="1"/>
    <n v="46"/>
    <n v="38"/>
    <n v="10672"/>
    <n v="7296"/>
    <n v="0.107669601"/>
    <n v="0.13135691299999999"/>
    <n v="69619.163889999996"/>
    <n v="9690.2640900000006"/>
    <n v="17968"/>
    <n v="23798.675496688742"/>
    <n v="103108.10347668873"/>
    <x v="618"/>
    <n v="107.669601"/>
  </r>
  <r>
    <x v="259"/>
    <n v="2010"/>
    <n v="17"/>
    <n v="9"/>
    <n v="3"/>
    <n v="6"/>
    <x v="1"/>
    <n v="45"/>
    <n v="40"/>
    <n v="10440"/>
    <n v="7680"/>
    <n v="0.108995272"/>
    <n v="0.132974232"/>
    <n v="70476.342959999994"/>
    <n v="9809.5744799999993"/>
    <n v="18120"/>
    <n v="24000"/>
    <n v="104285.91743999999"/>
    <x v="619"/>
    <n v="108.995272"/>
  </r>
  <r>
    <x v="260"/>
    <n v="2010"/>
    <n v="18"/>
    <n v="9"/>
    <n v="3"/>
    <n v="7"/>
    <x v="1"/>
    <n v="45"/>
    <n v="37"/>
    <n v="10440"/>
    <n v="7104"/>
    <n v="0.105087533"/>
    <n v="0.12820678999999999"/>
    <n v="67949.598699999988"/>
    <n v="9457.8779699999996"/>
    <n v="17544"/>
    <n v="23237.086092715232"/>
    <n v="100644.56276271521"/>
    <x v="620"/>
    <n v="105.08753299999999"/>
  </r>
  <r>
    <x v="261"/>
    <n v="2010"/>
    <n v="19"/>
    <n v="9"/>
    <n v="3"/>
    <n v="1"/>
    <x v="1"/>
    <n v="40"/>
    <n v="37"/>
    <n v="9280"/>
    <n v="7104"/>
    <n v="9.8691846E-2"/>
    <n v="0.120404052"/>
    <n v="63814.147559999998"/>
    <n v="8882.2661399999997"/>
    <n v="16384"/>
    <n v="21700.662251655631"/>
    <n v="94397.075951655628"/>
    <x v="621"/>
    <n v="98.691845999999998"/>
  </r>
  <r>
    <x v="262"/>
    <n v="2010"/>
    <n v="20"/>
    <n v="9"/>
    <n v="3"/>
    <n v="2"/>
    <x v="1"/>
    <n v="41"/>
    <n v="37"/>
    <n v="9512"/>
    <n v="7104"/>
    <n v="9.9996926E-2"/>
    <n v="0.12199625"/>
    <n v="64658.012500000004"/>
    <n v="8999.7233400000005"/>
    <n v="16616"/>
    <n v="22007.947019867548"/>
    <n v="95665.682859867549"/>
    <x v="622"/>
    <n v="99.996926000000002"/>
  </r>
  <r>
    <x v="263"/>
    <n v="2010"/>
    <n v="21"/>
    <n v="9"/>
    <n v="3"/>
    <n v="3"/>
    <x v="1"/>
    <n v="42"/>
    <n v="39"/>
    <n v="9744"/>
    <n v="7488"/>
    <n v="0.103754027"/>
    <n v="0.12657991299999999"/>
    <n v="67087.353889999999"/>
    <n v="9337.8624299999992"/>
    <n v="17232"/>
    <n v="22823.841059602648"/>
    <n v="99249.057379602644"/>
    <x v="623"/>
    <n v="103.75402699999999"/>
  </r>
  <r>
    <x v="264"/>
    <n v="2010"/>
    <n v="22"/>
    <n v="9"/>
    <n v="3"/>
    <n v="4"/>
    <x v="1"/>
    <n v="44"/>
    <n v="39"/>
    <n v="10208"/>
    <n v="7488"/>
    <n v="0.106406632"/>
    <n v="0.12981609099999999"/>
    <n v="68802.528229999996"/>
    <n v="9576.596880000001"/>
    <n v="17696"/>
    <n v="23438.41059602649"/>
    <n v="101817.53570602648"/>
    <x v="624"/>
    <n v="106.406632"/>
  </r>
  <r>
    <x v="265"/>
    <n v="2010"/>
    <n v="23"/>
    <n v="9"/>
    <n v="3"/>
    <n v="5"/>
    <x v="1"/>
    <n v="44"/>
    <n v="37"/>
    <n v="10208"/>
    <n v="7104"/>
    <n v="0.10380626799999999"/>
    <n v="0.126643647"/>
    <n v="67121.13291"/>
    <n v="9342.5641199999991"/>
    <n v="17312"/>
    <n v="22929.801324503311"/>
    <n v="99393.498354503303"/>
    <x v="625"/>
    <n v="103.80626799999999"/>
  </r>
  <r>
    <x v="266"/>
    <n v="2010"/>
    <n v="24"/>
    <n v="9"/>
    <n v="3"/>
    <n v="6"/>
    <x v="1"/>
    <n v="41"/>
    <n v="37"/>
    <n v="9512"/>
    <n v="7104"/>
    <n v="0.100000594"/>
    <n v="0.122000725"/>
    <n v="64660.384250000003"/>
    <n v="9000.0534599999992"/>
    <n v="16616"/>
    <n v="22007.947019867548"/>
    <n v="95668.384729867539"/>
    <x v="626"/>
    <n v="100.00059399999999"/>
  </r>
  <r>
    <x v="267"/>
    <n v="2010"/>
    <n v="25"/>
    <n v="9"/>
    <n v="3"/>
    <n v="7"/>
    <x v="1"/>
    <n v="43"/>
    <n v="38"/>
    <n v="9976"/>
    <n v="7296"/>
    <n v="0.10382833299999999"/>
    <n v="0.12667056600000001"/>
    <n v="67135.399980000002"/>
    <n v="9344.54997"/>
    <n v="17272"/>
    <n v="22876.821192052979"/>
    <n v="99356.771142052981"/>
    <x v="627"/>
    <n v="103.828333"/>
  </r>
  <r>
    <x v="268"/>
    <n v="2010"/>
    <n v="26"/>
    <n v="9"/>
    <n v="3"/>
    <n v="1"/>
    <x v="1"/>
    <n v="46"/>
    <n v="40"/>
    <n v="10672"/>
    <n v="7680"/>
    <n v="0.11027757000000001"/>
    <n v="0.13453863499999999"/>
    <n v="71305.476550000007"/>
    <n v="9924.9813000000013"/>
    <n v="18352"/>
    <n v="24307.284768211921"/>
    <n v="105537.74261821192"/>
    <x v="628"/>
    <n v="110.27757000000001"/>
  </r>
  <r>
    <x v="269"/>
    <n v="2010"/>
    <n v="27"/>
    <n v="9"/>
    <n v="3"/>
    <n v="2"/>
    <x v="1"/>
    <n v="45"/>
    <n v="37"/>
    <n v="10440"/>
    <n v="7104"/>
    <n v="0.105128343"/>
    <n v="0.12825657900000001"/>
    <n v="67975.986870000008"/>
    <n v="9461.5508700000009"/>
    <n v="17544"/>
    <n v="23237.086092715232"/>
    <n v="100674.62383271524"/>
    <x v="629"/>
    <n v="105.128343"/>
  </r>
  <r>
    <x v="270"/>
    <n v="2010"/>
    <n v="28"/>
    <n v="9"/>
    <n v="3"/>
    <n v="3"/>
    <x v="1"/>
    <n v="43"/>
    <n v="39"/>
    <n v="9976"/>
    <n v="7488"/>
    <n v="0.105147121"/>
    <n v="0.128279487"/>
    <n v="67988.128109999991"/>
    <n v="9463.2408899999991"/>
    <n v="17464"/>
    <n v="23131.125827814569"/>
    <n v="100582.49482781456"/>
    <x v="630"/>
    <n v="105.147121"/>
  </r>
  <r>
    <x v="271"/>
    <n v="2010"/>
    <n v="29"/>
    <n v="9"/>
    <n v="3"/>
    <n v="4"/>
    <x v="1"/>
    <n v="40"/>
    <n v="38"/>
    <n v="9280"/>
    <n v="7296"/>
    <n v="9.9937611999999995E-2"/>
    <n v="0.121923886"/>
    <n v="64619.65958"/>
    <n v="8994.38508"/>
    <n v="16576"/>
    <n v="21954.966887417217"/>
    <n v="95569.01154741722"/>
    <x v="631"/>
    <n v="99.937612000000001"/>
  </r>
  <r>
    <x v="272"/>
    <n v="2010"/>
    <n v="30"/>
    <n v="9"/>
    <n v="3"/>
    <n v="5"/>
    <x v="1"/>
    <n v="42"/>
    <n v="40"/>
    <n v="9744"/>
    <n v="7680"/>
    <n v="0.105051327"/>
    <n v="0.12816261900000001"/>
    <n v="67926.188070000004"/>
    <n v="9454.6194300000006"/>
    <n v="17424"/>
    <n v="23078.145695364237"/>
    <n v="100458.95319536424"/>
    <x v="632"/>
    <n v="105.051327"/>
  </r>
  <r>
    <x v="273"/>
    <n v="2010"/>
    <n v="1"/>
    <n v="10"/>
    <n v="4"/>
    <n v="6"/>
    <x v="1"/>
    <n v="44"/>
    <n v="40"/>
    <n v="10208"/>
    <n v="7680"/>
    <n v="0.107677598"/>
    <n v="0.13136666999999999"/>
    <n v="69624.335099999997"/>
    <n v="9690.9838199999995"/>
    <n v="17888"/>
    <n v="23692.715231788079"/>
    <n v="103008.03415178807"/>
    <x v="633"/>
    <n v="107.677598"/>
  </r>
  <r>
    <x v="274"/>
    <n v="2010"/>
    <n v="2"/>
    <n v="10"/>
    <n v="4"/>
    <n v="7"/>
    <x v="1"/>
    <n v="40"/>
    <n v="40"/>
    <n v="9280"/>
    <n v="7680"/>
    <n v="0.102547579"/>
    <n v="0.125108046"/>
    <n v="66307.264380000008"/>
    <n v="9229.2821100000001"/>
    <n v="16960"/>
    <n v="22463.576158940396"/>
    <n v="98000.122648940407"/>
    <x v="634"/>
    <n v="102.547579"/>
  </r>
  <r>
    <x v="275"/>
    <n v="2010"/>
    <n v="3"/>
    <n v="10"/>
    <n v="4"/>
    <n v="1"/>
    <x v="1"/>
    <n v="44"/>
    <n v="38"/>
    <n v="10208"/>
    <n v="7296"/>
    <n v="0.10513584400000001"/>
    <n v="0.12826572999999999"/>
    <n v="67980.836899999995"/>
    <n v="9462.2259599999998"/>
    <n v="17504"/>
    <n v="23184.1059602649"/>
    <n v="100627.16882026489"/>
    <x v="635"/>
    <n v="105.13584400000001"/>
  </r>
  <r>
    <x v="276"/>
    <n v="2010"/>
    <n v="4"/>
    <n v="10"/>
    <n v="4"/>
    <n v="2"/>
    <x v="1"/>
    <n v="46"/>
    <n v="36"/>
    <n v="10672"/>
    <n v="6912"/>
    <n v="0.105111487"/>
    <n v="0.12823601400000001"/>
    <n v="67965.087420000011"/>
    <n v="9460.0338300000003"/>
    <n v="17584"/>
    <n v="23290.066225165563"/>
    <n v="100715.18747516557"/>
    <x v="636"/>
    <n v="105.111487"/>
  </r>
  <r>
    <x v="277"/>
    <n v="2010"/>
    <n v="5"/>
    <n v="10"/>
    <n v="4"/>
    <n v="3"/>
    <x v="1"/>
    <n v="46"/>
    <n v="36"/>
    <n v="10672"/>
    <n v="6912"/>
    <n v="0.10503494100000001"/>
    <n v="0.12814262800000001"/>
    <n v="67915.592839999998"/>
    <n v="9453.144690000001"/>
    <n v="17584"/>
    <n v="23290.066225165563"/>
    <n v="100658.80375516556"/>
    <x v="637"/>
    <n v="105.034941"/>
  </r>
  <r>
    <x v="278"/>
    <n v="2010"/>
    <n v="6"/>
    <n v="10"/>
    <n v="4"/>
    <n v="4"/>
    <x v="1"/>
    <n v="44"/>
    <n v="39"/>
    <n v="10208"/>
    <n v="7488"/>
    <n v="0.106351178"/>
    <n v="0.12974843699999999"/>
    <n v="68766.671610000005"/>
    <n v="9571.6060200000011"/>
    <n v="17696"/>
    <n v="23438.41059602649"/>
    <n v="101776.6882260265"/>
    <x v="638"/>
    <n v="106.351178"/>
  </r>
  <r>
    <x v="279"/>
    <n v="2010"/>
    <n v="7"/>
    <n v="10"/>
    <n v="4"/>
    <n v="5"/>
    <x v="1"/>
    <n v="41"/>
    <n v="40"/>
    <n v="9512"/>
    <n v="7680"/>
    <n v="0.103779886"/>
    <n v="0.12661146100000001"/>
    <n v="67104.074330000003"/>
    <n v="9340.1897399999998"/>
    <n v="17192"/>
    <n v="22770.860927152316"/>
    <n v="99215.124997152321"/>
    <x v="639"/>
    <n v="103.779886"/>
  </r>
  <r>
    <x v="280"/>
    <n v="2010"/>
    <n v="8"/>
    <n v="10"/>
    <n v="4"/>
    <n v="6"/>
    <x v="1"/>
    <n v="46"/>
    <n v="38"/>
    <n v="10672"/>
    <n v="7296"/>
    <n v="0.107694252"/>
    <n v="0.13138698700000001"/>
    <n v="69635.103109999996"/>
    <n v="9692.482680000001"/>
    <n v="17968"/>
    <n v="23798.675496688742"/>
    <n v="103126.26128668874"/>
    <x v="640"/>
    <n v="107.69425200000001"/>
  </r>
  <r>
    <x v="281"/>
    <n v="2010"/>
    <n v="9"/>
    <n v="10"/>
    <n v="4"/>
    <n v="7"/>
    <x v="1"/>
    <n v="40"/>
    <n v="36"/>
    <n v="9280"/>
    <n v="6912"/>
    <n v="9.7418555000000004E-2"/>
    <n v="0.118850637"/>
    <n v="62990.837609999995"/>
    <n v="8767.6699499999995"/>
    <n v="16192"/>
    <n v="21446.357615894041"/>
    <n v="93204.86517589404"/>
    <x v="641"/>
    <n v="97.418554999999998"/>
  </r>
  <r>
    <x v="282"/>
    <n v="2010"/>
    <n v="10"/>
    <n v="10"/>
    <n v="4"/>
    <n v="1"/>
    <x v="1"/>
    <n v="42"/>
    <n v="36"/>
    <n v="9744"/>
    <n v="6912"/>
    <n v="0.100004974"/>
    <n v="0.122006068"/>
    <n v="64663.216039999999"/>
    <n v="9000.4476599999998"/>
    <n v="16656"/>
    <n v="22060.92715231788"/>
    <n v="95724.59085231788"/>
    <x v="642"/>
    <n v="100.00497399999999"/>
  </r>
  <r>
    <x v="283"/>
    <n v="2010"/>
    <n v="11"/>
    <n v="10"/>
    <n v="4"/>
    <n v="2"/>
    <x v="1"/>
    <n v="45"/>
    <n v="36"/>
    <n v="10440"/>
    <n v="6912"/>
    <n v="0.103803916"/>
    <n v="0.12664077800000001"/>
    <n v="67119.612340000007"/>
    <n v="9342.3524400000006"/>
    <n v="17352"/>
    <n v="22982.781456953642"/>
    <n v="99444.746236953652"/>
    <x v="643"/>
    <n v="103.803916"/>
  </r>
  <r>
    <x v="284"/>
    <n v="2010"/>
    <n v="12"/>
    <n v="10"/>
    <n v="4"/>
    <n v="3"/>
    <x v="1"/>
    <n v="45"/>
    <n v="38"/>
    <n v="10440"/>
    <n v="7296"/>
    <n v="0.10640353"/>
    <n v="0.12981230599999999"/>
    <n v="68800.522179999985"/>
    <n v="9576.3176999999996"/>
    <n v="17736"/>
    <n v="23491.390728476821"/>
    <n v="101868.23060847681"/>
    <x v="644"/>
    <n v="106.40352999999999"/>
  </r>
  <r>
    <x v="285"/>
    <n v="2010"/>
    <n v="13"/>
    <n v="10"/>
    <n v="4"/>
    <n v="4"/>
    <x v="1"/>
    <n v="46"/>
    <n v="39"/>
    <n v="10672"/>
    <n v="7488"/>
    <n v="0.108882802"/>
    <n v="0.132837018"/>
    <n v="70403.61954"/>
    <n v="9799.4521800000002"/>
    <n v="18160"/>
    <n v="24052.980132450331"/>
    <n v="104256.05185245034"/>
    <x v="645"/>
    <n v="108.882802"/>
  </r>
  <r>
    <x v="286"/>
    <n v="2010"/>
    <n v="14"/>
    <n v="10"/>
    <n v="4"/>
    <n v="5"/>
    <x v="1"/>
    <n v="45"/>
    <n v="39"/>
    <n v="10440"/>
    <n v="7488"/>
    <n v="0.107712975"/>
    <n v="0.13140982900000001"/>
    <n v="69647.209369999997"/>
    <n v="9694.1677500000005"/>
    <n v="17928"/>
    <n v="23745.695364238411"/>
    <n v="103087.07248423839"/>
    <x v="646"/>
    <n v="107.712975"/>
  </r>
  <r>
    <x v="287"/>
    <n v="2010"/>
    <n v="15"/>
    <n v="10"/>
    <n v="4"/>
    <n v="6"/>
    <x v="1"/>
    <n v="45"/>
    <n v="40"/>
    <n v="10440"/>
    <n v="7680"/>
    <n v="0.10893127700000001"/>
    <n v="0.13289615900000001"/>
    <n v="70434.964270000011"/>
    <n v="9803.8149300000005"/>
    <n v="18120"/>
    <n v="24000"/>
    <n v="104238.77920000002"/>
    <x v="647"/>
    <n v="108.93127700000001"/>
  </r>
  <r>
    <x v="288"/>
    <n v="2010"/>
    <n v="16"/>
    <n v="10"/>
    <n v="4"/>
    <n v="7"/>
    <x v="1"/>
    <n v="46"/>
    <n v="38"/>
    <n v="10672"/>
    <n v="7296"/>
    <n v="0.10759908899999999"/>
    <n v="0.131270889"/>
    <n v="69573.57117000001"/>
    <n v="9683.9180099999994"/>
    <n v="17968"/>
    <n v="23798.675496688742"/>
    <n v="103056.16467668874"/>
    <x v="648"/>
    <n v="107.59908899999999"/>
  </r>
  <r>
    <x v="289"/>
    <n v="2010"/>
    <n v="17"/>
    <n v="10"/>
    <n v="4"/>
    <n v="1"/>
    <x v="1"/>
    <n v="43"/>
    <n v="36"/>
    <n v="9976"/>
    <n v="6912"/>
    <n v="0.10120197"/>
    <n v="0.123466403"/>
    <n v="65437.193590000003"/>
    <n v="9108.1772999999994"/>
    <n v="16888"/>
    <n v="22368.2119205298"/>
    <n v="96913.582810529799"/>
    <x v="649"/>
    <n v="101.20197"/>
  </r>
  <r>
    <x v="290"/>
    <n v="2010"/>
    <n v="18"/>
    <n v="10"/>
    <n v="4"/>
    <n v="2"/>
    <x v="1"/>
    <n v="43"/>
    <n v="39"/>
    <n v="9976"/>
    <n v="7488"/>
    <n v="0.105100661"/>
    <n v="0.12822280699999999"/>
    <n v="67958.087709999993"/>
    <n v="9459.0594899999996"/>
    <n v="17464"/>
    <n v="23131.125827814569"/>
    <n v="100548.27302781456"/>
    <x v="650"/>
    <n v="105.100661"/>
  </r>
  <r>
    <x v="291"/>
    <n v="2010"/>
    <n v="19"/>
    <n v="10"/>
    <n v="4"/>
    <n v="3"/>
    <x v="1"/>
    <n v="43"/>
    <n v="36"/>
    <n v="9976"/>
    <n v="6912"/>
    <n v="0.101270606"/>
    <n v="0.123550139"/>
    <n v="65481.573669999998"/>
    <n v="9114.3545400000003"/>
    <n v="16888"/>
    <n v="22368.2119205298"/>
    <n v="96964.140130529791"/>
    <x v="651"/>
    <n v="101.270606"/>
  </r>
  <r>
    <x v="292"/>
    <n v="2010"/>
    <n v="20"/>
    <n v="10"/>
    <n v="4"/>
    <n v="4"/>
    <x v="1"/>
    <n v="46"/>
    <n v="40"/>
    <n v="10672"/>
    <n v="7680"/>
    <n v="0.110252286"/>
    <n v="0.13450778899999999"/>
    <n v="71289.128169999996"/>
    <n v="9922.7057399999994"/>
    <n v="18352"/>
    <n v="24307.284768211921"/>
    <n v="105519.11867821192"/>
    <x v="652"/>
    <n v="110.252286"/>
  </r>
  <r>
    <x v="293"/>
    <n v="2010"/>
    <n v="21"/>
    <n v="10"/>
    <n v="4"/>
    <n v="5"/>
    <x v="1"/>
    <n v="45"/>
    <n v="39"/>
    <n v="10440"/>
    <n v="7488"/>
    <n v="0.107703903"/>
    <n v="0.131398761"/>
    <n v="69641.343330000003"/>
    <n v="9693.3512699999992"/>
    <n v="17928"/>
    <n v="23745.695364238411"/>
    <n v="103080.38996423842"/>
    <x v="653"/>
    <n v="107.703903"/>
  </r>
  <r>
    <x v="294"/>
    <n v="2010"/>
    <n v="22"/>
    <n v="10"/>
    <n v="4"/>
    <n v="6"/>
    <x v="1"/>
    <n v="42"/>
    <n v="38"/>
    <n v="9744"/>
    <n v="7296"/>
    <n v="0.10253522900000001"/>
    <n v="0.12509297899999999"/>
    <n v="66299.278869999995"/>
    <n v="9228.1706099999992"/>
    <n v="17040"/>
    <n v="22569.536423841058"/>
    <n v="98096.98590384105"/>
    <x v="654"/>
    <n v="102.535229"/>
  </r>
  <r>
    <x v="295"/>
    <n v="2010"/>
    <n v="23"/>
    <n v="10"/>
    <n v="4"/>
    <n v="7"/>
    <x v="1"/>
    <n v="46"/>
    <n v="39"/>
    <n v="10672"/>
    <n v="7488"/>
    <n v="0.108958152"/>
    <n v="0.13292894499999999"/>
    <n v="70452.340849999993"/>
    <n v="9806.2336799999994"/>
    <n v="18160"/>
    <n v="24052.980132450331"/>
    <n v="104311.55466245033"/>
    <x v="655"/>
    <n v="108.958152"/>
  </r>
  <r>
    <x v="296"/>
    <n v="2010"/>
    <n v="24"/>
    <n v="10"/>
    <n v="4"/>
    <n v="1"/>
    <x v="1"/>
    <n v="44"/>
    <n v="40"/>
    <n v="10208"/>
    <n v="7680"/>
    <n v="0.107680345"/>
    <n v="0.131370021"/>
    <n v="69626.111130000005"/>
    <n v="9691.2310500000003"/>
    <n v="17888"/>
    <n v="23692.715231788079"/>
    <n v="103010.05741178809"/>
    <x v="656"/>
    <n v="107.680345"/>
  </r>
  <r>
    <x v="297"/>
    <n v="2010"/>
    <n v="25"/>
    <n v="10"/>
    <n v="4"/>
    <n v="2"/>
    <x v="1"/>
    <n v="42"/>
    <n v="36"/>
    <n v="9744"/>
    <n v="6912"/>
    <n v="0.100007397"/>
    <n v="0.12200902499999999"/>
    <n v="64664.78325"/>
    <n v="9000.6657300000006"/>
    <n v="16656"/>
    <n v="22060.92715231788"/>
    <n v="95726.376132317877"/>
    <x v="657"/>
    <n v="100.007397"/>
  </r>
  <r>
    <x v="298"/>
    <n v="2010"/>
    <n v="26"/>
    <n v="10"/>
    <n v="4"/>
    <n v="3"/>
    <x v="1"/>
    <n v="41"/>
    <n v="40"/>
    <n v="9512"/>
    <n v="7680"/>
    <n v="0.103849554"/>
    <n v="0.12669645600000001"/>
    <n v="67149.121680000011"/>
    <n v="9346.459859999999"/>
    <n v="17192"/>
    <n v="22770.860927152316"/>
    <n v="99266.44246715233"/>
    <x v="658"/>
    <n v="103.849554"/>
  </r>
  <r>
    <x v="299"/>
    <n v="2010"/>
    <n v="27"/>
    <n v="10"/>
    <n v="4"/>
    <n v="4"/>
    <x v="1"/>
    <n v="40"/>
    <n v="38"/>
    <n v="9280"/>
    <n v="7296"/>
    <n v="0.100002985"/>
    <n v="0.122003641"/>
    <n v="64661.929730000003"/>
    <n v="9000.26865"/>
    <n v="16576"/>
    <n v="21954.966887417217"/>
    <n v="95617.165267417222"/>
    <x v="659"/>
    <n v="100.00298500000001"/>
  </r>
  <r>
    <x v="300"/>
    <n v="2010"/>
    <n v="28"/>
    <n v="10"/>
    <n v="4"/>
    <n v="5"/>
    <x v="1"/>
    <n v="44"/>
    <n v="40"/>
    <n v="10208"/>
    <n v="7680"/>
    <n v="0.10768773399999999"/>
    <n v="0.131379036"/>
    <n v="69630.889080000008"/>
    <n v="9691.8960599999991"/>
    <n v="17888"/>
    <n v="23692.715231788079"/>
    <n v="103015.50037178809"/>
    <x v="660"/>
    <n v="107.68773399999999"/>
  </r>
  <r>
    <x v="301"/>
    <n v="2010"/>
    <n v="29"/>
    <n v="10"/>
    <n v="4"/>
    <n v="6"/>
    <x v="1"/>
    <n v="45"/>
    <n v="36"/>
    <n v="10440"/>
    <n v="6912"/>
    <n v="0.10381536500000001"/>
    <n v="0.12665474600000001"/>
    <n v="67127.015380000012"/>
    <n v="9343.38285"/>
    <n v="17352"/>
    <n v="22982.781456953642"/>
    <n v="99453.179686953648"/>
    <x v="661"/>
    <n v="103.815365"/>
  </r>
  <r>
    <x v="302"/>
    <n v="2010"/>
    <n v="30"/>
    <n v="10"/>
    <n v="4"/>
    <n v="7"/>
    <x v="1"/>
    <n v="44"/>
    <n v="39"/>
    <n v="10208"/>
    <n v="7488"/>
    <n v="0.10639884400000001"/>
    <n v="0.129806589"/>
    <n v="68797.492169999998"/>
    <n v="9575.8959600000017"/>
    <n v="17696"/>
    <n v="23438.41059602649"/>
    <n v="101811.79872602649"/>
    <x v="662"/>
    <n v="106.39884400000001"/>
  </r>
  <r>
    <x v="303"/>
    <n v="2010"/>
    <n v="31"/>
    <n v="10"/>
    <n v="4"/>
    <n v="1"/>
    <x v="1"/>
    <n v="46"/>
    <n v="40"/>
    <n v="10672"/>
    <n v="7680"/>
    <n v="0.110272263"/>
    <n v="0.13453216100000001"/>
    <n v="71302.045330000008"/>
    <n v="9924.5036700000001"/>
    <n v="18352"/>
    <n v="24307.284768211921"/>
    <n v="105533.83376821193"/>
    <x v="663"/>
    <n v="110.272263"/>
  </r>
  <r>
    <x v="304"/>
    <n v="2010"/>
    <n v="1"/>
    <n v="11"/>
    <n v="4"/>
    <n v="2"/>
    <x v="1"/>
    <n v="42"/>
    <n v="37"/>
    <n v="9744"/>
    <n v="7104"/>
    <n v="0.101286237"/>
    <n v="0.123569209"/>
    <n v="65491.680769999999"/>
    <n v="9115.7613299999994"/>
    <n v="16848"/>
    <n v="22315.231788079469"/>
    <n v="96922.673888079473"/>
    <x v="664"/>
    <n v="101.286237"/>
  </r>
  <r>
    <x v="305"/>
    <n v="2010"/>
    <n v="2"/>
    <n v="11"/>
    <n v="4"/>
    <n v="3"/>
    <x v="1"/>
    <n v="42"/>
    <n v="39"/>
    <n v="9744"/>
    <n v="7488"/>
    <n v="0.103761069"/>
    <n v="0.12658850499999999"/>
    <n v="67091.907649999994"/>
    <n v="9338.4962099999993"/>
    <n v="17232"/>
    <n v="22823.841059602648"/>
    <n v="99254.244919602643"/>
    <x v="665"/>
    <n v="103.76106899999999"/>
  </r>
  <r>
    <x v="306"/>
    <n v="2010"/>
    <n v="3"/>
    <n v="11"/>
    <n v="4"/>
    <n v="4"/>
    <x v="1"/>
    <n v="45"/>
    <n v="39"/>
    <n v="10440"/>
    <n v="7488"/>
    <n v="0.10768258"/>
    <n v="0.13137274700000001"/>
    <n v="69627.555909999995"/>
    <n v="9691.4321999999993"/>
    <n v="17928"/>
    <n v="23745.695364238411"/>
    <n v="103064.68347423841"/>
    <x v="666"/>
    <n v="107.68258"/>
  </r>
  <r>
    <x v="307"/>
    <n v="2010"/>
    <n v="4"/>
    <n v="11"/>
    <n v="4"/>
    <n v="5"/>
    <x v="1"/>
    <n v="41"/>
    <n v="36"/>
    <n v="9512"/>
    <n v="6912"/>
    <n v="9.8634593000000007E-2"/>
    <n v="0.120334204"/>
    <n v="63777.128120000001"/>
    <n v="8877.1133700000009"/>
    <n v="16424"/>
    <n v="21753.642384105959"/>
    <n v="94407.883874105959"/>
    <x v="667"/>
    <n v="98.63459300000001"/>
  </r>
  <r>
    <x v="308"/>
    <n v="2010"/>
    <n v="5"/>
    <n v="11"/>
    <n v="4"/>
    <n v="6"/>
    <x v="1"/>
    <n v="40"/>
    <n v="36"/>
    <n v="9280"/>
    <n v="6912"/>
    <n v="9.7420199999999998E-2"/>
    <n v="0.11885264399999999"/>
    <n v="62991.901319999997"/>
    <n v="8767.8179999999993"/>
    <n v="16192"/>
    <n v="21446.357615894041"/>
    <n v="93206.076935894045"/>
    <x v="668"/>
    <n v="97.420199999999994"/>
  </r>
  <r>
    <x v="309"/>
    <n v="2010"/>
    <n v="6"/>
    <n v="11"/>
    <n v="4"/>
    <n v="7"/>
    <x v="1"/>
    <n v="45"/>
    <n v="40"/>
    <n v="10440"/>
    <n v="7680"/>
    <n v="0.10898256200000001"/>
    <n v="0.132958726"/>
    <n v="70468.124780000013"/>
    <n v="9808.4305800000002"/>
    <n v="18120"/>
    <n v="24000"/>
    <n v="104276.55536000001"/>
    <x v="669"/>
    <n v="108.982562"/>
  </r>
  <r>
    <x v="310"/>
    <n v="2010"/>
    <n v="7"/>
    <n v="11"/>
    <n v="4"/>
    <n v="1"/>
    <x v="1"/>
    <n v="44"/>
    <n v="38"/>
    <n v="10208"/>
    <n v="7296"/>
    <n v="0.10513850800000001"/>
    <n v="0.12826898"/>
    <n v="67982.559399999998"/>
    <n v="9462.4657200000001"/>
    <n v="17504"/>
    <n v="23184.1059602649"/>
    <n v="100629.13108026491"/>
    <x v="670"/>
    <n v="105.138508"/>
  </r>
  <r>
    <x v="311"/>
    <n v="2010"/>
    <n v="8"/>
    <n v="11"/>
    <n v="4"/>
    <n v="2"/>
    <x v="1"/>
    <n v="42"/>
    <n v="40"/>
    <n v="9744"/>
    <n v="7680"/>
    <n v="0.105079546"/>
    <n v="0.12819704600000001"/>
    <n v="67944.434380000006"/>
    <n v="9457.1591399999998"/>
    <n v="17424"/>
    <n v="23078.145695364237"/>
    <n v="100479.73921536424"/>
    <x v="671"/>
    <n v="105.07954599999999"/>
  </r>
  <r>
    <x v="312"/>
    <n v="2010"/>
    <n v="9"/>
    <n v="11"/>
    <n v="4"/>
    <n v="3"/>
    <x v="1"/>
    <n v="41"/>
    <n v="38"/>
    <n v="9512"/>
    <n v="7296"/>
    <n v="0.10128609299999999"/>
    <n v="0.12356903399999999"/>
    <n v="65491.588019999996"/>
    <n v="9115.7483699999993"/>
    <n v="16808"/>
    <n v="22262.251655629138"/>
    <n v="96869.588045629134"/>
    <x v="672"/>
    <n v="101.28609299999999"/>
  </r>
  <r>
    <x v="313"/>
    <n v="2010"/>
    <n v="10"/>
    <n v="11"/>
    <n v="4"/>
    <n v="4"/>
    <x v="1"/>
    <n v="43"/>
    <n v="39"/>
    <n v="9976"/>
    <n v="7488"/>
    <n v="0.10508664400000001"/>
    <n v="0.128205706"/>
    <n v="67949.024179999993"/>
    <n v="9457.7979599999999"/>
    <n v="17464"/>
    <n v="23131.125827814569"/>
    <n v="100537.94796781456"/>
    <x v="673"/>
    <n v="105.08664400000001"/>
  </r>
  <r>
    <x v="314"/>
    <n v="2010"/>
    <n v="11"/>
    <n v="11"/>
    <n v="4"/>
    <n v="5"/>
    <x v="1"/>
    <n v="41"/>
    <n v="40"/>
    <n v="9512"/>
    <n v="7680"/>
    <n v="0.10385855099999999"/>
    <n v="0.12670743200000001"/>
    <n v="67154.938959999999"/>
    <n v="9347.2695899999999"/>
    <n v="17192"/>
    <n v="22770.860927152316"/>
    <n v="99273.069477152312"/>
    <x v="674"/>
    <n v="103.85855099999999"/>
  </r>
  <r>
    <x v="315"/>
    <n v="2010"/>
    <n v="12"/>
    <n v="11"/>
    <n v="4"/>
    <n v="6"/>
    <x v="1"/>
    <n v="46"/>
    <n v="36"/>
    <n v="10672"/>
    <n v="6912"/>
    <n v="0.10511732999999999"/>
    <n v="0.128243142"/>
    <n v="67968.865260000006"/>
    <n v="9460.5596999999998"/>
    <n v="17584"/>
    <n v="23290.066225165563"/>
    <n v="100719.49118516556"/>
    <x v="675"/>
    <n v="105.11733"/>
  </r>
  <r>
    <x v="316"/>
    <n v="2010"/>
    <n v="13"/>
    <n v="11"/>
    <n v="4"/>
    <n v="7"/>
    <x v="1"/>
    <n v="44"/>
    <n v="38"/>
    <n v="10208"/>
    <n v="7296"/>
    <n v="0.105113423"/>
    <n v="0.12823837699999999"/>
    <n v="67966.33980999999"/>
    <n v="9460.2080700000006"/>
    <n v="17504"/>
    <n v="23184.1059602649"/>
    <n v="100610.6538402649"/>
    <x v="676"/>
    <n v="105.113423"/>
  </r>
  <r>
    <x v="317"/>
    <n v="2010"/>
    <n v="14"/>
    <n v="11"/>
    <n v="4"/>
    <n v="1"/>
    <x v="1"/>
    <n v="45"/>
    <n v="37"/>
    <n v="10440"/>
    <n v="7104"/>
    <n v="0.105115098"/>
    <n v="0.12824041899999999"/>
    <n v="67967.422070000001"/>
    <n v="9460.3588199999995"/>
    <n v="17544"/>
    <n v="23237.086092715232"/>
    <n v="100664.86698271523"/>
    <x v="677"/>
    <n v="105.115098"/>
  </r>
  <r>
    <x v="318"/>
    <n v="2010"/>
    <n v="15"/>
    <n v="11"/>
    <n v="4"/>
    <n v="2"/>
    <x v="1"/>
    <n v="40"/>
    <n v="39"/>
    <n v="9280"/>
    <n v="7488"/>
    <n v="0.101272902"/>
    <n v="0.123552941"/>
    <n v="65483.058730000004"/>
    <n v="9114.5611800000006"/>
    <n v="16768"/>
    <n v="22209.271523178806"/>
    <n v="96806.891433178811"/>
    <x v="678"/>
    <n v="101.272902"/>
  </r>
  <r>
    <x v="319"/>
    <n v="2010"/>
    <n v="16"/>
    <n v="11"/>
    <n v="4"/>
    <n v="3"/>
    <x v="1"/>
    <n v="44"/>
    <n v="40"/>
    <n v="10208"/>
    <n v="7680"/>
    <n v="0.10766065"/>
    <n v="0.13134599299999999"/>
    <n v="69613.37629"/>
    <n v="9689.4584999999988"/>
    <n v="17888"/>
    <n v="23692.715231788079"/>
    <n v="102995.55002178808"/>
    <x v="679"/>
    <n v="107.66064999999999"/>
  </r>
  <r>
    <x v="320"/>
    <n v="2010"/>
    <n v="17"/>
    <n v="11"/>
    <n v="4"/>
    <n v="4"/>
    <x v="1"/>
    <n v="40"/>
    <n v="38"/>
    <n v="9280"/>
    <n v="7296"/>
    <n v="0.100002985"/>
    <n v="0.122003641"/>
    <n v="64661.929730000003"/>
    <n v="9000.26865"/>
    <n v="16576"/>
    <n v="21954.966887417217"/>
    <n v="95617.165267417222"/>
    <x v="659"/>
    <n v="100.00298500000001"/>
  </r>
  <r>
    <x v="321"/>
    <n v="2010"/>
    <n v="18"/>
    <n v="11"/>
    <n v="4"/>
    <n v="5"/>
    <x v="1"/>
    <n v="46"/>
    <n v="36"/>
    <n v="10672"/>
    <n v="6912"/>
    <n v="0.105144532"/>
    <n v="0.12827632899999999"/>
    <n v="67986.454370000007"/>
    <n v="9463.0078799999992"/>
    <n v="17584"/>
    <n v="23290.066225165563"/>
    <n v="100739.52847516557"/>
    <x v="680"/>
    <n v="105.144532"/>
  </r>
  <r>
    <x v="322"/>
    <n v="2010"/>
    <n v="19"/>
    <n v="11"/>
    <n v="4"/>
    <n v="6"/>
    <x v="1"/>
    <n v="40"/>
    <n v="38"/>
    <n v="9280"/>
    <n v="7296"/>
    <n v="0.100005934"/>
    <n v="0.122007239"/>
    <n v="64663.836669999997"/>
    <n v="9000.5340600000018"/>
    <n v="16576"/>
    <n v="21954.966887417217"/>
    <n v="95619.337617417215"/>
    <x v="681"/>
    <n v="100.00593400000001"/>
  </r>
  <r>
    <x v="323"/>
    <n v="2010"/>
    <n v="20"/>
    <n v="11"/>
    <n v="4"/>
    <n v="7"/>
    <x v="1"/>
    <n v="44"/>
    <n v="36"/>
    <n v="10208"/>
    <n v="6912"/>
    <n v="0.102576816"/>
    <n v="0.12514371499999999"/>
    <n v="66326.168949999992"/>
    <n v="9231.9134400000003"/>
    <n v="17120"/>
    <n v="22675.496688741721"/>
    <n v="98233.579078741721"/>
    <x v="682"/>
    <n v="102.57681600000001"/>
  </r>
  <r>
    <x v="324"/>
    <n v="2010"/>
    <n v="21"/>
    <n v="11"/>
    <n v="4"/>
    <n v="1"/>
    <x v="1"/>
    <n v="43"/>
    <n v="36"/>
    <n v="9976"/>
    <n v="6912"/>
    <n v="0.10127529"/>
    <n v="0.12355585400000001"/>
    <n v="65484.602620000005"/>
    <n v="9114.7760999999991"/>
    <n v="16888"/>
    <n v="22368.2119205298"/>
    <n v="96967.590640529816"/>
    <x v="683"/>
    <n v="101.27529"/>
  </r>
  <r>
    <x v="325"/>
    <n v="2010"/>
    <n v="22"/>
    <n v="11"/>
    <n v="4"/>
    <n v="2"/>
    <x v="1"/>
    <n v="41"/>
    <n v="39"/>
    <n v="9512"/>
    <n v="7488"/>
    <n v="0.10253026599999999"/>
    <n v="0.12508692499999999"/>
    <n v="66296.07024999999"/>
    <n v="9227.7239399999999"/>
    <n v="17000"/>
    <n v="22516.556291390727"/>
    <n v="98040.35048139072"/>
    <x v="684"/>
    <n v="102.530266"/>
  </r>
  <r>
    <x v="326"/>
    <n v="2010"/>
    <n v="23"/>
    <n v="11"/>
    <n v="4"/>
    <n v="3"/>
    <x v="1"/>
    <n v="42"/>
    <n v="36"/>
    <n v="9744"/>
    <n v="6912"/>
    <n v="9.9983051000000003E-2"/>
    <n v="0.121979322"/>
    <n v="64649.040659999999"/>
    <n v="8998.4745899999998"/>
    <n v="16656"/>
    <n v="22060.92715231788"/>
    <n v="95708.442402317873"/>
    <x v="685"/>
    <n v="99.983051000000003"/>
  </r>
  <r>
    <x v="327"/>
    <n v="2010"/>
    <n v="24"/>
    <n v="11"/>
    <n v="4"/>
    <n v="4"/>
    <x v="1"/>
    <n v="42"/>
    <n v="39"/>
    <n v="9744"/>
    <n v="7488"/>
    <n v="0.103842095"/>
    <n v="0.126687356"/>
    <n v="67144.298679999993"/>
    <n v="9345.7885499999993"/>
    <n v="17232"/>
    <n v="22823.841059602648"/>
    <n v="99313.928289602642"/>
    <x v="686"/>
    <n v="103.842095"/>
  </r>
  <r>
    <x v="328"/>
    <n v="2010"/>
    <n v="25"/>
    <n v="11"/>
    <n v="4"/>
    <n v="5"/>
    <x v="1"/>
    <n v="45"/>
    <n v="40"/>
    <n v="10440"/>
    <n v="7680"/>
    <n v="0.10898799000000001"/>
    <n v="0.13296534800000001"/>
    <n v="70471.634440000009"/>
    <n v="9808.919100000001"/>
    <n v="18120"/>
    <n v="24000"/>
    <n v="104280.55354000001"/>
    <x v="687"/>
    <n v="108.98799000000001"/>
  </r>
  <r>
    <x v="329"/>
    <n v="2010"/>
    <n v="26"/>
    <n v="11"/>
    <n v="4"/>
    <n v="6"/>
    <x v="1"/>
    <n v="46"/>
    <n v="37"/>
    <n v="10672"/>
    <n v="7104"/>
    <n v="0.10641450299999999"/>
    <n v="0.12982569399999999"/>
    <n v="68807.617819999999"/>
    <n v="9577.3052699999989"/>
    <n v="17776"/>
    <n v="23544.370860927153"/>
    <n v="101929.29395092715"/>
    <x v="688"/>
    <n v="106.414503"/>
  </r>
  <r>
    <x v="330"/>
    <n v="2010"/>
    <n v="27"/>
    <n v="11"/>
    <n v="4"/>
    <n v="7"/>
    <x v="1"/>
    <n v="41"/>
    <n v="40"/>
    <n v="9512"/>
    <n v="7680"/>
    <n v="0.103855948"/>
    <n v="0.12670425599999999"/>
    <n v="67153.255679999987"/>
    <n v="9347.035319999999"/>
    <n v="17192"/>
    <n v="22770.860927152316"/>
    <n v="99271.151927152299"/>
    <x v="689"/>
    <n v="103.855948"/>
  </r>
  <r>
    <x v="331"/>
    <n v="2010"/>
    <n v="28"/>
    <n v="11"/>
    <n v="4"/>
    <n v="1"/>
    <x v="1"/>
    <n v="42"/>
    <n v="36"/>
    <n v="9744"/>
    <n v="6912"/>
    <n v="0.100015939"/>
    <n v="0.122019446"/>
    <n v="64670.306380000002"/>
    <n v="9001.434510000001"/>
    <n v="16656"/>
    <n v="22060.92715231788"/>
    <n v="95732.668042317877"/>
    <x v="690"/>
    <n v="100.015939"/>
  </r>
  <r>
    <x v="332"/>
    <n v="2010"/>
    <n v="29"/>
    <n v="11"/>
    <n v="4"/>
    <n v="2"/>
    <x v="1"/>
    <n v="42"/>
    <n v="39"/>
    <n v="9744"/>
    <n v="7488"/>
    <n v="0.103801199"/>
    <n v="0.12663746300000001"/>
    <n v="67117.855390000012"/>
    <n v="9342.1079099999988"/>
    <n v="17232"/>
    <n v="22823.841059602648"/>
    <n v="99283.804359602655"/>
    <x v="691"/>
    <n v="103.801199"/>
  </r>
  <r>
    <x v="333"/>
    <n v="2010"/>
    <n v="30"/>
    <n v="11"/>
    <n v="4"/>
    <n v="3"/>
    <x v="1"/>
    <n v="45"/>
    <n v="39"/>
    <n v="10440"/>
    <n v="7488"/>
    <n v="0.10767992999999999"/>
    <n v="0.13136951499999999"/>
    <n v="69625.842949999991"/>
    <n v="9691.1936999999998"/>
    <n v="17928"/>
    <n v="23745.695364238411"/>
    <n v="103062.7320142384"/>
    <x v="692"/>
    <n v="107.67993"/>
  </r>
  <r>
    <x v="334"/>
    <n v="2010"/>
    <n v="1"/>
    <n v="12"/>
    <n v="4"/>
    <n v="4"/>
    <x v="1"/>
    <n v="46"/>
    <n v="40"/>
    <n v="10672"/>
    <n v="7680"/>
    <n v="0.110225371"/>
    <n v="0.13447495300000001"/>
    <n v="71271.725089999993"/>
    <n v="9920.2833900000005"/>
    <n v="18352"/>
    <n v="24307.284768211921"/>
    <n v="105499.29324821191"/>
    <x v="693"/>
    <n v="110.225371"/>
  </r>
  <r>
    <x v="335"/>
    <n v="2010"/>
    <n v="2"/>
    <n v="12"/>
    <n v="4"/>
    <n v="5"/>
    <x v="1"/>
    <n v="40"/>
    <n v="37"/>
    <n v="9280"/>
    <n v="7104"/>
    <n v="9.8717924999999998E-2"/>
    <n v="0.120435869"/>
    <n v="63831.010569999999"/>
    <n v="8884.6132500000003"/>
    <n v="16384"/>
    <n v="21700.662251655631"/>
    <n v="94416.286071655632"/>
    <x v="694"/>
    <n v="98.717924999999994"/>
  </r>
  <r>
    <x v="336"/>
    <n v="2010"/>
    <n v="3"/>
    <n v="12"/>
    <n v="4"/>
    <n v="6"/>
    <x v="1"/>
    <n v="42"/>
    <n v="40"/>
    <n v="9744"/>
    <n v="7680"/>
    <n v="0.105115919"/>
    <n v="0.12824142099999999"/>
    <n v="67967.953129999994"/>
    <n v="9460.432710000001"/>
    <n v="17424"/>
    <n v="23078.145695364237"/>
    <n v="100506.53153536424"/>
    <x v="695"/>
    <n v="105.11591900000001"/>
  </r>
  <r>
    <x v="337"/>
    <n v="2010"/>
    <n v="4"/>
    <n v="12"/>
    <n v="4"/>
    <n v="7"/>
    <x v="1"/>
    <n v="43"/>
    <n v="36"/>
    <n v="9976"/>
    <n v="6912"/>
    <n v="0.101279273"/>
    <n v="0.123560713"/>
    <n v="65487.177890000006"/>
    <n v="9115.1345700000002"/>
    <n v="16888"/>
    <n v="22368.2119205298"/>
    <n v="96970.524380529794"/>
    <x v="696"/>
    <n v="101.279273"/>
  </r>
  <r>
    <x v="338"/>
    <n v="2010"/>
    <n v="5"/>
    <n v="12"/>
    <n v="4"/>
    <n v="1"/>
    <x v="1"/>
    <n v="42"/>
    <n v="38"/>
    <n v="9744"/>
    <n v="7296"/>
    <n v="0.10254540700000001"/>
    <n v="0.12510539700000001"/>
    <n v="66305.860410000008"/>
    <n v="9229.0866300000016"/>
    <n v="17040"/>
    <n v="22569.536423841058"/>
    <n v="98104.483463841068"/>
    <x v="697"/>
    <n v="102.54540700000001"/>
  </r>
  <r>
    <x v="339"/>
    <n v="2010"/>
    <n v="6"/>
    <n v="12"/>
    <n v="4"/>
    <n v="2"/>
    <x v="1"/>
    <n v="40"/>
    <n v="39"/>
    <n v="9280"/>
    <n v="7488"/>
    <n v="0.10128722900000001"/>
    <n v="0.12357042"/>
    <n v="65492.3226"/>
    <n v="9115.8506100000013"/>
    <n v="16768"/>
    <n v="22209.271523178806"/>
    <n v="96817.444733178811"/>
    <x v="698"/>
    <n v="101.28722900000001"/>
  </r>
  <r>
    <x v="340"/>
    <n v="2010"/>
    <n v="7"/>
    <n v="12"/>
    <n v="4"/>
    <n v="3"/>
    <x v="1"/>
    <n v="41"/>
    <n v="38"/>
    <n v="9512"/>
    <n v="7296"/>
    <n v="0.10119043"/>
    <n v="0.123452324"/>
    <n v="65429.731720000003"/>
    <n v="9107.1386999999995"/>
    <n v="16808"/>
    <n v="22262.251655629138"/>
    <n v="96799.122075629144"/>
    <x v="699"/>
    <n v="101.19042999999999"/>
  </r>
  <r>
    <x v="341"/>
    <n v="2010"/>
    <n v="8"/>
    <n v="12"/>
    <n v="4"/>
    <n v="4"/>
    <x v="1"/>
    <n v="44"/>
    <n v="36"/>
    <n v="10208"/>
    <n v="6912"/>
    <n v="0.102482592"/>
    <n v="0.12502876199999999"/>
    <n v="66265.243859999988"/>
    <n v="9223.4332799999993"/>
    <n v="17120"/>
    <n v="22675.496688741721"/>
    <n v="98164.17382874171"/>
    <x v="700"/>
    <n v="102.482592"/>
  </r>
  <r>
    <x v="342"/>
    <n v="2010"/>
    <n v="9"/>
    <n v="12"/>
    <n v="4"/>
    <n v="5"/>
    <x v="1"/>
    <n v="45"/>
    <n v="40"/>
    <n v="10440"/>
    <n v="7680"/>
    <n v="0.108995565"/>
    <n v="0.13297459"/>
    <n v="70476.532699999996"/>
    <n v="9809.6008500000007"/>
    <n v="18120"/>
    <n v="24000"/>
    <n v="104286.13355"/>
    <x v="701"/>
    <n v="108.995565"/>
  </r>
  <r>
    <x v="343"/>
    <n v="2010"/>
    <n v="10"/>
    <n v="12"/>
    <n v="4"/>
    <n v="6"/>
    <x v="1"/>
    <n v="45"/>
    <n v="38"/>
    <n v="10440"/>
    <n v="7296"/>
    <n v="0.106406809"/>
    <n v="0.12981630699999999"/>
    <n v="68802.64271"/>
    <n v="9576.6128100000005"/>
    <n v="17736"/>
    <n v="23491.390728476821"/>
    <n v="101870.64624847683"/>
    <x v="368"/>
    <n v="106.40680900000001"/>
  </r>
  <r>
    <x v="344"/>
    <n v="2010"/>
    <n v="11"/>
    <n v="12"/>
    <n v="4"/>
    <n v="7"/>
    <x v="1"/>
    <n v="45"/>
    <n v="38"/>
    <n v="10440"/>
    <n v="7296"/>
    <n v="0.10640142800000001"/>
    <n v="0.12980974200000001"/>
    <n v="68799.163260000001"/>
    <n v="9576.1285200000002"/>
    <n v="17736"/>
    <n v="23491.390728476821"/>
    <n v="101866.68250847682"/>
    <x v="702"/>
    <n v="106.40142800000001"/>
  </r>
  <r>
    <x v="345"/>
    <n v="2010"/>
    <n v="12"/>
    <n v="12"/>
    <n v="4"/>
    <n v="1"/>
    <x v="1"/>
    <n v="44"/>
    <n v="37"/>
    <n v="10208"/>
    <n v="7104"/>
    <n v="0.103813514"/>
    <n v="0.12665248800000001"/>
    <n v="67125.818639999998"/>
    <n v="9343.2162599999992"/>
    <n v="17312"/>
    <n v="22929.801324503311"/>
    <n v="99398.836224503306"/>
    <x v="703"/>
    <n v="103.813514"/>
  </r>
  <r>
    <x v="346"/>
    <n v="2010"/>
    <n v="13"/>
    <n v="12"/>
    <n v="4"/>
    <n v="2"/>
    <x v="1"/>
    <n v="41"/>
    <n v="37"/>
    <n v="9512"/>
    <n v="7104"/>
    <n v="9.9945144999999999E-2"/>
    <n v="0.121933076"/>
    <n v="64624.530279999999"/>
    <n v="8995.0630499999988"/>
    <n v="16616"/>
    <n v="22007.947019867548"/>
    <n v="95627.540349867544"/>
    <x v="375"/>
    <n v="99.945144999999997"/>
  </r>
  <r>
    <x v="347"/>
    <n v="2010"/>
    <n v="14"/>
    <n v="12"/>
    <n v="4"/>
    <n v="3"/>
    <x v="1"/>
    <n v="40"/>
    <n v="36"/>
    <n v="9280"/>
    <n v="6912"/>
    <n v="9.7433543999999997E-2"/>
    <n v="0.118868924"/>
    <n v="63000.529720000006"/>
    <n v="8769.0189599999994"/>
    <n v="16192"/>
    <n v="21446.357615894041"/>
    <n v="93215.906295894049"/>
    <x v="704"/>
    <n v="97.433543999999998"/>
  </r>
  <r>
    <x v="348"/>
    <n v="2010"/>
    <n v="15"/>
    <n v="12"/>
    <n v="4"/>
    <n v="4"/>
    <x v="1"/>
    <n v="45"/>
    <n v="39"/>
    <n v="10440"/>
    <n v="7488"/>
    <n v="0.107680345"/>
    <n v="0.131370021"/>
    <n v="69626.111130000005"/>
    <n v="9691.2310500000003"/>
    <n v="17928"/>
    <n v="23745.695364238411"/>
    <n v="103063.03754423841"/>
    <x v="705"/>
    <n v="107.680345"/>
  </r>
  <r>
    <x v="349"/>
    <n v="2010"/>
    <n v="16"/>
    <n v="12"/>
    <n v="4"/>
    <n v="5"/>
    <x v="1"/>
    <n v="43"/>
    <n v="37"/>
    <n v="9976"/>
    <n v="7104"/>
    <n v="0.102523264"/>
    <n v="0.12507838299999999"/>
    <n v="66291.542989999987"/>
    <n v="9227.0937599999997"/>
    <n v="17080"/>
    <n v="22622.51655629139"/>
    <n v="98141.15330629138"/>
    <x v="706"/>
    <n v="102.523264"/>
  </r>
  <r>
    <x v="350"/>
    <n v="2010"/>
    <n v="17"/>
    <n v="12"/>
    <n v="4"/>
    <n v="6"/>
    <x v="1"/>
    <n v="42"/>
    <n v="38"/>
    <n v="9744"/>
    <n v="7296"/>
    <n v="0.102489099"/>
    <n v="0.125036701"/>
    <n v="66269.451529999991"/>
    <n v="9224.0189099999989"/>
    <n v="17040"/>
    <n v="22569.536423841058"/>
    <n v="98063.006863841045"/>
    <x v="707"/>
    <n v="102.489099"/>
  </r>
  <r>
    <x v="351"/>
    <n v="2010"/>
    <n v="18"/>
    <n v="12"/>
    <n v="4"/>
    <n v="7"/>
    <x v="1"/>
    <n v="40"/>
    <n v="39"/>
    <n v="9280"/>
    <n v="7488"/>
    <n v="0.10127383299999999"/>
    <n v="0.123554076"/>
    <n v="65483.660279999996"/>
    <n v="9114.6449699999994"/>
    <n v="16768"/>
    <n v="22209.271523178806"/>
    <n v="96807.576773178793"/>
    <x v="708"/>
    <n v="101.273833"/>
  </r>
  <r>
    <x v="352"/>
    <n v="2010"/>
    <n v="19"/>
    <n v="12"/>
    <n v="4"/>
    <n v="1"/>
    <x v="1"/>
    <n v="43"/>
    <n v="39"/>
    <n v="9976"/>
    <n v="7488"/>
    <n v="0.105078582"/>
    <n v="0.12819586999999999"/>
    <n v="67943.811099999992"/>
    <n v="9457.0723799999996"/>
    <n v="17464"/>
    <n v="23131.125827814569"/>
    <n v="100532.00930781456"/>
    <x v="709"/>
    <n v="105.078582"/>
  </r>
  <r>
    <x v="353"/>
    <n v="2010"/>
    <n v="20"/>
    <n v="12"/>
    <n v="4"/>
    <n v="2"/>
    <x v="1"/>
    <n v="43"/>
    <n v="38"/>
    <n v="9976"/>
    <n v="7296"/>
    <n v="0.10385103"/>
    <n v="0.12669825600000001"/>
    <n v="67150.075680000009"/>
    <n v="9346.5926999999992"/>
    <n v="17272"/>
    <n v="22876.821192052979"/>
    <n v="99373.489572052989"/>
    <x v="710"/>
    <n v="103.85102999999999"/>
  </r>
  <r>
    <x v="354"/>
    <n v="2010"/>
    <n v="21"/>
    <n v="12"/>
    <n v="4"/>
    <n v="3"/>
    <x v="1"/>
    <n v="40"/>
    <n v="38"/>
    <n v="9280"/>
    <n v="7296"/>
    <n v="9.9993679000000002E-2"/>
    <n v="0.121992288"/>
    <n v="64655.912640000002"/>
    <n v="8999.4311099999995"/>
    <n v="16576"/>
    <n v="21954.966887417217"/>
    <n v="95610.31063741722"/>
    <x v="711"/>
    <n v="99.993679"/>
  </r>
  <r>
    <x v="355"/>
    <n v="2010"/>
    <n v="22"/>
    <n v="12"/>
    <n v="4"/>
    <n v="4"/>
    <x v="1"/>
    <n v="44"/>
    <n v="36"/>
    <n v="10208"/>
    <n v="6912"/>
    <n v="0.102550503"/>
    <n v="0.12511161400000001"/>
    <n v="66309.155419999996"/>
    <n v="9229.5452700000005"/>
    <n v="17120"/>
    <n v="22675.496688741721"/>
    <n v="98214.197378741723"/>
    <x v="712"/>
    <n v="102.55050300000001"/>
  </r>
  <r>
    <x v="356"/>
    <n v="2010"/>
    <n v="23"/>
    <n v="12"/>
    <n v="4"/>
    <n v="5"/>
    <x v="1"/>
    <n v="43"/>
    <n v="39"/>
    <n v="9976"/>
    <n v="7488"/>
    <n v="0.10514828499999999"/>
    <n v="0.128280908"/>
    <n v="67988.881240000002"/>
    <n v="9463.3456499999993"/>
    <n v="17464"/>
    <n v="23131.125827814569"/>
    <n v="100583.35271781457"/>
    <x v="713"/>
    <n v="105.14828499999999"/>
  </r>
  <r>
    <x v="357"/>
    <n v="2010"/>
    <n v="24"/>
    <n v="12"/>
    <n v="4"/>
    <n v="6"/>
    <x v="1"/>
    <n v="44"/>
    <n v="40"/>
    <n v="10208"/>
    <n v="7680"/>
    <n v="0.10771001400000001"/>
    <n v="0.13140621699999999"/>
    <n v="69645.295010000002"/>
    <n v="9693.9012600000005"/>
    <n v="17888"/>
    <n v="23692.715231788079"/>
    <n v="103031.91150178808"/>
    <x v="714"/>
    <n v="107.710014"/>
  </r>
  <r>
    <x v="358"/>
    <n v="2010"/>
    <n v="25"/>
    <n v="12"/>
    <n v="4"/>
    <n v="7"/>
    <x v="1"/>
    <n v="44"/>
    <n v="40"/>
    <n v="10208"/>
    <n v="7680"/>
    <n v="0.107693441"/>
    <n v="0.131385998"/>
    <n v="69634.578940000007"/>
    <n v="9692.4096900000004"/>
    <n v="17888"/>
    <n v="23692.715231788079"/>
    <n v="103019.70386178809"/>
    <x v="715"/>
    <n v="107.69344100000001"/>
  </r>
  <r>
    <x v="359"/>
    <n v="2010"/>
    <n v="26"/>
    <n v="12"/>
    <n v="4"/>
    <n v="1"/>
    <x v="1"/>
    <n v="44"/>
    <n v="36"/>
    <n v="10208"/>
    <n v="6912"/>
    <n v="0.102497173"/>
    <n v="0.12504655100000001"/>
    <n v="66274.672030000002"/>
    <n v="9224.745570000001"/>
    <n v="17120"/>
    <n v="22675.496688741721"/>
    <n v="98174.914288741726"/>
    <x v="716"/>
    <n v="102.497173"/>
  </r>
  <r>
    <x v="360"/>
    <n v="2010"/>
    <n v="27"/>
    <n v="12"/>
    <n v="4"/>
    <n v="2"/>
    <x v="1"/>
    <n v="46"/>
    <n v="38"/>
    <n v="10672"/>
    <n v="7296"/>
    <n v="0.107713264"/>
    <n v="0.13141018300000001"/>
    <n v="69647.396990000008"/>
    <n v="9694.1937600000001"/>
    <n v="17968"/>
    <n v="23798.675496688742"/>
    <n v="103140.26624668874"/>
    <x v="717"/>
    <n v="107.71326400000001"/>
  </r>
  <r>
    <x v="361"/>
    <n v="2010"/>
    <n v="28"/>
    <n v="12"/>
    <n v="4"/>
    <n v="3"/>
    <x v="1"/>
    <n v="42"/>
    <n v="36"/>
    <n v="9744"/>
    <n v="6912"/>
    <n v="9.9992249000000005E-2"/>
    <n v="0.12199054400000001"/>
    <n v="64654.988319999997"/>
    <n v="8999.3024100000002"/>
    <n v="16656"/>
    <n v="22060.92715231788"/>
    <n v="95715.217882317869"/>
    <x v="718"/>
    <n v="99.992249000000001"/>
  </r>
  <r>
    <x v="362"/>
    <n v="2010"/>
    <n v="29"/>
    <n v="12"/>
    <n v="4"/>
    <n v="4"/>
    <x v="1"/>
    <n v="42"/>
    <n v="38"/>
    <n v="9744"/>
    <n v="7296"/>
    <n v="0.102560266"/>
    <n v="0.12512352500000001"/>
    <n v="66315.468250000005"/>
    <n v="9230.4239400000006"/>
    <n v="17040"/>
    <n v="22569.536423841058"/>
    <n v="98115.428613841068"/>
    <x v="719"/>
    <n v="102.560266"/>
  </r>
  <r>
    <x v="363"/>
    <n v="2010"/>
    <n v="30"/>
    <n v="12"/>
    <n v="4"/>
    <n v="5"/>
    <x v="1"/>
    <n v="43"/>
    <n v="39"/>
    <n v="9976"/>
    <n v="7488"/>
    <n v="0.105104369"/>
    <n v="0.12822733"/>
    <n v="67960.484899999996"/>
    <n v="9459.3932100000002"/>
    <n v="17464"/>
    <n v="23131.125827814569"/>
    <n v="100551.00393781456"/>
    <x v="720"/>
    <n v="105.10436900000001"/>
  </r>
  <r>
    <x v="364"/>
    <n v="2010"/>
    <n v="31"/>
    <n v="12"/>
    <n v="4"/>
    <n v="6"/>
    <x v="1"/>
    <n v="41"/>
    <n v="39"/>
    <n v="9512"/>
    <n v="7488"/>
    <n v="0.102526694"/>
    <n v="0.12508256700000001"/>
    <n v="66293.760510000007"/>
    <n v="9227.4024600000012"/>
    <n v="17000"/>
    <n v="22516.556291390727"/>
    <n v="98037.719261390739"/>
    <x v="721"/>
    <n v="102.52669400000001"/>
  </r>
  <r>
    <x v="0"/>
    <n v="2010"/>
    <n v="1"/>
    <n v="1"/>
    <n v="1"/>
    <n v="6"/>
    <x v="2"/>
    <n v="24"/>
    <n v="25"/>
    <n v="5760"/>
    <n v="5000"/>
    <n v="3.6414731999999998E-2"/>
    <n v="4.4425973000000001E-2"/>
    <n v="27010.991583999999"/>
    <n v="5462.2098000000005"/>
    <n v="10760"/>
    <n v="10760"/>
    <n v="43233.201384"/>
    <x v="722"/>
    <n v="36.414732000000001"/>
  </r>
  <r>
    <x v="1"/>
    <n v="2010"/>
    <n v="2"/>
    <n v="1"/>
    <n v="1"/>
    <n v="7"/>
    <x v="2"/>
    <n v="23"/>
    <n v="34"/>
    <n v="5520"/>
    <n v="6800"/>
    <n v="4.2361673000000002E-2"/>
    <n v="5.1681241000000003E-2"/>
    <n v="31422.194528"/>
    <n v="6354.2509500000006"/>
    <n v="12320"/>
    <n v="12320"/>
    <n v="50096.445478000001"/>
    <x v="723"/>
    <n v="42.361673000000003"/>
  </r>
  <r>
    <x v="2"/>
    <n v="2010"/>
    <n v="3"/>
    <n v="1"/>
    <n v="1"/>
    <n v="1"/>
    <x v="2"/>
    <n v="20"/>
    <n v="27"/>
    <n v="4800"/>
    <n v="5400"/>
    <n v="3.4925828999999999E-2"/>
    <n v="4.2609512000000002E-2"/>
    <n v="25906.583296000001"/>
    <n v="5238.87435"/>
    <n v="10200"/>
    <n v="10200"/>
    <n v="41345.457646000003"/>
    <x v="724"/>
    <n v="34.925829"/>
  </r>
  <r>
    <x v="3"/>
    <n v="2010"/>
    <n v="4"/>
    <n v="1"/>
    <n v="1"/>
    <n v="2"/>
    <x v="2"/>
    <n v="23"/>
    <n v="32"/>
    <n v="5520"/>
    <n v="6400"/>
    <n v="4.0866110999999997E-2"/>
    <n v="4.9856655999999999E-2"/>
    <n v="30312.846848000001"/>
    <n v="6129.9166499999992"/>
    <n v="11920"/>
    <n v="11920"/>
    <n v="48362.763498"/>
    <x v="725"/>
    <n v="40.866110999999997"/>
  </r>
  <r>
    <x v="4"/>
    <n v="2010"/>
    <n v="5"/>
    <n v="1"/>
    <n v="1"/>
    <n v="3"/>
    <x v="2"/>
    <n v="23"/>
    <n v="30"/>
    <n v="5520"/>
    <n v="6000"/>
    <n v="3.9364464000000002E-2"/>
    <n v="4.8024645999999997E-2"/>
    <n v="29198.984767999998"/>
    <n v="5904.6696000000011"/>
    <n v="11520"/>
    <n v="11520"/>
    <n v="46623.654368000003"/>
    <x v="726"/>
    <n v="39.364464000000005"/>
  </r>
  <r>
    <x v="5"/>
    <n v="2010"/>
    <n v="6"/>
    <n v="1"/>
    <n v="1"/>
    <n v="4"/>
    <x v="2"/>
    <n v="23"/>
    <n v="30"/>
    <n v="5520"/>
    <n v="6000"/>
    <n v="3.9377460000000003E-2"/>
    <n v="4.8040500999999999E-2"/>
    <n v="29208.624607999998"/>
    <n v="5906.6190000000006"/>
    <n v="11520"/>
    <n v="11520"/>
    <n v="46635.243607999997"/>
    <x v="727"/>
    <n v="39.377460000000006"/>
  </r>
  <r>
    <x v="6"/>
    <n v="2010"/>
    <n v="7"/>
    <n v="1"/>
    <n v="1"/>
    <n v="5"/>
    <x v="2"/>
    <n v="22"/>
    <n v="26"/>
    <n v="5280"/>
    <n v="5200"/>
    <n v="3.5673330000000003E-2"/>
    <n v="4.3521463000000003E-2"/>
    <n v="26461.049504000002"/>
    <n v="5350.9994999999999"/>
    <n v="10480"/>
    <n v="10480"/>
    <n v="42292.049004"/>
    <x v="728"/>
    <n v="35.67333"/>
  </r>
  <r>
    <x v="7"/>
    <n v="2010"/>
    <n v="8"/>
    <n v="1"/>
    <n v="1"/>
    <n v="6"/>
    <x v="2"/>
    <n v="23"/>
    <n v="25"/>
    <n v="5520"/>
    <n v="5000"/>
    <n v="3.5648165000000002E-2"/>
    <n v="4.3490761000000003E-2"/>
    <n v="26442.382688000005"/>
    <n v="5347.2247500000012"/>
    <n v="10520"/>
    <n v="10520"/>
    <n v="42309.607438000006"/>
    <x v="729"/>
    <n v="35.648165000000006"/>
  </r>
  <r>
    <x v="8"/>
    <n v="2010"/>
    <n v="9"/>
    <n v="1"/>
    <n v="1"/>
    <n v="7"/>
    <x v="2"/>
    <n v="22"/>
    <n v="34"/>
    <n v="5280"/>
    <n v="6800"/>
    <n v="4.1619002000000002E-2"/>
    <n v="5.0775183000000002E-2"/>
    <n v="30871.311264"/>
    <n v="6242.8503000000001"/>
    <n v="12080"/>
    <n v="12080"/>
    <n v="49194.161564000002"/>
    <x v="730"/>
    <n v="41.619002000000002"/>
  </r>
  <r>
    <x v="9"/>
    <n v="2010"/>
    <n v="10"/>
    <n v="1"/>
    <n v="1"/>
    <n v="1"/>
    <x v="2"/>
    <n v="24"/>
    <n v="29"/>
    <n v="5760"/>
    <n v="5800"/>
    <n v="3.9373557000000003E-2"/>
    <n v="4.8035739000000001E-2"/>
    <n v="29205.729311999999"/>
    <n v="5906.033550000001"/>
    <n v="11560"/>
    <n v="11560"/>
    <n v="46671.762862000003"/>
    <x v="731"/>
    <n v="39.373557000000005"/>
  </r>
  <r>
    <x v="10"/>
    <n v="2010"/>
    <n v="11"/>
    <n v="1"/>
    <n v="1"/>
    <n v="2"/>
    <x v="2"/>
    <n v="23"/>
    <n v="31"/>
    <n v="5520"/>
    <n v="6200"/>
    <n v="4.0124825000000003E-2"/>
    <n v="4.8952286999999997E-2"/>
    <n v="29762.990495999999"/>
    <n v="6018.7237500000001"/>
    <n v="11720"/>
    <n v="11720"/>
    <n v="47501.714245999996"/>
    <x v="732"/>
    <n v="40.124825000000001"/>
  </r>
  <r>
    <x v="11"/>
    <n v="2010"/>
    <n v="12"/>
    <n v="1"/>
    <n v="1"/>
    <n v="3"/>
    <x v="2"/>
    <n v="20"/>
    <n v="26"/>
    <n v="4800"/>
    <n v="5200"/>
    <n v="3.4169154E-2"/>
    <n v="4.1686368000000001E-2"/>
    <n v="25345.311744000002"/>
    <n v="5125.3730999999998"/>
    <n v="10000"/>
    <n v="10000"/>
    <n v="40470.684844000003"/>
    <x v="733"/>
    <n v="34.169153999999999"/>
  </r>
  <r>
    <x v="12"/>
    <n v="2010"/>
    <n v="13"/>
    <n v="1"/>
    <n v="1"/>
    <n v="4"/>
    <x v="2"/>
    <n v="24"/>
    <n v="26"/>
    <n v="5760"/>
    <n v="5200"/>
    <n v="3.7159927000000002E-2"/>
    <n v="4.5335110999999997E-2"/>
    <n v="27563.747487999997"/>
    <n v="5573.9890500000001"/>
    <n v="10960"/>
    <n v="10960"/>
    <n v="44097.736537999997"/>
    <x v="734"/>
    <n v="37.159927000000003"/>
  </r>
  <r>
    <x v="13"/>
    <n v="2010"/>
    <n v="14"/>
    <n v="1"/>
    <n v="1"/>
    <n v="5"/>
    <x v="2"/>
    <n v="23"/>
    <n v="29"/>
    <n v="5520"/>
    <n v="5800"/>
    <n v="3.8627109999999999E-2"/>
    <n v="4.7125074000000003E-2"/>
    <n v="28652.044992000003"/>
    <n v="5794.0664999999999"/>
    <n v="11320"/>
    <n v="11320"/>
    <n v="45766.111492000004"/>
    <x v="735"/>
    <n v="38.627110000000002"/>
  </r>
  <r>
    <x v="14"/>
    <n v="2010"/>
    <n v="15"/>
    <n v="1"/>
    <n v="1"/>
    <n v="6"/>
    <x v="2"/>
    <n v="21"/>
    <n v="34"/>
    <n v="5040"/>
    <n v="6800"/>
    <n v="4.0847512000000002E-2"/>
    <n v="4.9833965000000001E-2"/>
    <n v="30299.050719999999"/>
    <n v="6127.1268"/>
    <n v="11840"/>
    <n v="11840"/>
    <n v="48266.177519999997"/>
    <x v="736"/>
    <n v="40.847512000000002"/>
  </r>
  <r>
    <x v="15"/>
    <n v="2010"/>
    <n v="16"/>
    <n v="1"/>
    <n v="1"/>
    <n v="7"/>
    <x v="2"/>
    <n v="22"/>
    <n v="33"/>
    <n v="5280"/>
    <n v="6600"/>
    <n v="4.0874515E-2"/>
    <n v="4.9866909000000001E-2"/>
    <n v="30319.080672"/>
    <n v="6131.1772500000006"/>
    <n v="11880"/>
    <n v="11880"/>
    <n v="48330.257922000004"/>
    <x v="737"/>
    <n v="40.874515000000002"/>
  </r>
  <r>
    <x v="16"/>
    <n v="2010"/>
    <n v="17"/>
    <n v="1"/>
    <n v="1"/>
    <n v="1"/>
    <x v="2"/>
    <n v="20"/>
    <n v="34"/>
    <n v="4800"/>
    <n v="6800"/>
    <n v="4.0132832E-2"/>
    <n v="4.8962053999999998E-2"/>
    <n v="29768.928831999998"/>
    <n v="6019.9247999999998"/>
    <n v="11600"/>
    <n v="11600"/>
    <n v="47388.853631999998"/>
    <x v="738"/>
    <n v="40.132832000000001"/>
  </r>
  <r>
    <x v="17"/>
    <n v="2010"/>
    <n v="18"/>
    <n v="1"/>
    <n v="1"/>
    <n v="2"/>
    <x v="2"/>
    <n v="20"/>
    <n v="31"/>
    <n v="4800"/>
    <n v="6200"/>
    <n v="3.7893294000000001E-2"/>
    <n v="4.6229818999999998E-2"/>
    <n v="28107.729951999998"/>
    <n v="5683.9941000000008"/>
    <n v="11000"/>
    <n v="11000"/>
    <n v="44791.724051999998"/>
    <x v="739"/>
    <n v="37.893294000000004"/>
  </r>
  <r>
    <x v="18"/>
    <n v="2010"/>
    <n v="19"/>
    <n v="1"/>
    <n v="1"/>
    <n v="3"/>
    <x v="2"/>
    <n v="22"/>
    <n v="29"/>
    <n v="5280"/>
    <n v="5800"/>
    <n v="3.7899143000000003E-2"/>
    <n v="4.6236955000000003E-2"/>
    <n v="28112.068640000001"/>
    <n v="5684.8714500000006"/>
    <n v="11080"/>
    <n v="11080"/>
    <n v="44876.940090000004"/>
    <x v="740"/>
    <n v="37.899143000000002"/>
  </r>
  <r>
    <x v="19"/>
    <n v="2010"/>
    <n v="20"/>
    <n v="1"/>
    <n v="1"/>
    <n v="4"/>
    <x v="2"/>
    <n v="21"/>
    <n v="25"/>
    <n v="5040"/>
    <n v="5000"/>
    <n v="3.4176863000000002E-2"/>
    <n v="4.1695772999999998E-2"/>
    <n v="25351.029983999997"/>
    <n v="5126.5294500000009"/>
    <n v="10040"/>
    <n v="10040"/>
    <n v="40517.559433999995"/>
    <x v="741"/>
    <n v="34.176863000000004"/>
  </r>
  <r>
    <x v="20"/>
    <n v="2010"/>
    <n v="21"/>
    <n v="1"/>
    <n v="1"/>
    <n v="5"/>
    <x v="2"/>
    <n v="21"/>
    <n v="34"/>
    <n v="5040"/>
    <n v="6800"/>
    <n v="4.0861496999999997E-2"/>
    <n v="4.9851026E-2"/>
    <n v="30309.423808"/>
    <n v="6129.2245499999999"/>
    <n v="11840"/>
    <n v="11840"/>
    <n v="48278.648357999999"/>
    <x v="742"/>
    <n v="40.861497"/>
  </r>
  <r>
    <x v="21"/>
    <n v="2010"/>
    <n v="22"/>
    <n v="1"/>
    <n v="1"/>
    <n v="6"/>
    <x v="2"/>
    <n v="22"/>
    <n v="27"/>
    <n v="5280"/>
    <n v="5400"/>
    <n v="3.6411218000000002E-2"/>
    <n v="4.4421686000000002E-2"/>
    <n v="27008.385087999999"/>
    <n v="5461.6827000000012"/>
    <n v="10680"/>
    <n v="10680"/>
    <n v="43150.067788"/>
    <x v="743"/>
    <n v="36.411218000000005"/>
  </r>
  <r>
    <x v="22"/>
    <n v="2010"/>
    <n v="23"/>
    <n v="1"/>
    <n v="1"/>
    <n v="7"/>
    <x v="2"/>
    <n v="21"/>
    <n v="25"/>
    <n v="5040"/>
    <n v="5000"/>
    <n v="3.4187227000000001E-2"/>
    <n v="4.1708416999999998E-2"/>
    <n v="25358.717535999996"/>
    <n v="5128.0840500000004"/>
    <n v="10040"/>
    <n v="10040"/>
    <n v="40526.801586000001"/>
    <x v="744"/>
    <n v="34.187227"/>
  </r>
  <r>
    <x v="23"/>
    <n v="2010"/>
    <n v="24"/>
    <n v="1"/>
    <n v="1"/>
    <n v="1"/>
    <x v="2"/>
    <n v="22"/>
    <n v="27"/>
    <n v="5280"/>
    <n v="5400"/>
    <n v="3.6393230999999998E-2"/>
    <n v="4.4399741999999999E-2"/>
    <n v="26995.043135999997"/>
    <n v="5458.9846500000003"/>
    <n v="10680"/>
    <n v="10680"/>
    <n v="43134.027785999999"/>
    <x v="745"/>
    <n v="36.393231"/>
  </r>
  <r>
    <x v="24"/>
    <n v="2010"/>
    <n v="25"/>
    <n v="1"/>
    <n v="1"/>
    <n v="2"/>
    <x v="2"/>
    <n v="21"/>
    <n v="32"/>
    <n v="5040"/>
    <n v="6400"/>
    <n v="3.9375037000000002E-2"/>
    <n v="4.8037546E-2"/>
    <n v="29206.827967999998"/>
    <n v="5906.2555499999999"/>
    <n v="11440"/>
    <n v="11440"/>
    <n v="46553.083517999999"/>
    <x v="746"/>
    <n v="39.375036999999999"/>
  </r>
  <r>
    <x v="25"/>
    <n v="2010"/>
    <n v="26"/>
    <n v="1"/>
    <n v="1"/>
    <n v="3"/>
    <x v="2"/>
    <n v="21"/>
    <n v="25"/>
    <n v="5040"/>
    <n v="5000"/>
    <n v="3.4187069E-2"/>
    <n v="4.1708225000000002E-2"/>
    <n v="25358.6008"/>
    <n v="5128.0603499999997"/>
    <n v="10040"/>
    <n v="10040"/>
    <n v="40526.66115"/>
    <x v="747"/>
    <n v="34.187069000000001"/>
  </r>
  <r>
    <x v="26"/>
    <n v="2010"/>
    <n v="27"/>
    <n v="1"/>
    <n v="1"/>
    <n v="4"/>
    <x v="2"/>
    <n v="21"/>
    <n v="27"/>
    <n v="5040"/>
    <n v="5400"/>
    <n v="3.5661314999999999E-2"/>
    <n v="4.3506804000000003E-2"/>
    <n v="26452.136832"/>
    <n v="5349.1972500000002"/>
    <n v="10440"/>
    <n v="10440"/>
    <n v="42241.334082000001"/>
    <x v="748"/>
    <n v="35.661315000000002"/>
  </r>
  <r>
    <x v="27"/>
    <n v="2010"/>
    <n v="28"/>
    <n v="1"/>
    <n v="1"/>
    <n v="5"/>
    <x v="2"/>
    <n v="22"/>
    <n v="31"/>
    <n v="5280"/>
    <n v="6200"/>
    <n v="3.938171E-2"/>
    <n v="4.8045685999999997E-2"/>
    <n v="29211.777087999999"/>
    <n v="5907.2564999999995"/>
    <n v="11480"/>
    <n v="11480"/>
    <n v="46599.033587999998"/>
    <x v="749"/>
    <n v="39.381709999999998"/>
  </r>
  <r>
    <x v="28"/>
    <n v="2010"/>
    <n v="29"/>
    <n v="1"/>
    <n v="1"/>
    <n v="6"/>
    <x v="2"/>
    <n v="23"/>
    <n v="27"/>
    <n v="5520"/>
    <n v="5400"/>
    <n v="3.7124404999999999E-2"/>
    <n v="4.5291774E-2"/>
    <n v="27537.398591999998"/>
    <n v="5568.6607499999991"/>
    <n v="10920"/>
    <n v="10920"/>
    <n v="44026.059341999993"/>
    <x v="750"/>
    <n v="37.124404999999996"/>
  </r>
  <r>
    <x v="29"/>
    <n v="2010"/>
    <n v="30"/>
    <n v="1"/>
    <n v="1"/>
    <n v="7"/>
    <x v="2"/>
    <n v="23"/>
    <n v="29"/>
    <n v="5520"/>
    <n v="5800"/>
    <n v="3.8628562999999998E-2"/>
    <n v="4.7126846999999999E-2"/>
    <n v="28653.122975999999"/>
    <n v="5794.2844500000001"/>
    <n v="11320"/>
    <n v="11320"/>
    <n v="45767.407425999998"/>
    <x v="751"/>
    <n v="38.628563"/>
  </r>
  <r>
    <x v="30"/>
    <n v="2010"/>
    <n v="31"/>
    <n v="1"/>
    <n v="1"/>
    <n v="1"/>
    <x v="2"/>
    <n v="24"/>
    <n v="29"/>
    <n v="5760"/>
    <n v="5800"/>
    <n v="3.9386314999999998E-2"/>
    <n v="4.8051304000000003E-2"/>
    <n v="29215.192832000001"/>
    <n v="5907.9472499999993"/>
    <n v="11560"/>
    <n v="11560"/>
    <n v="46683.140081999998"/>
    <x v="752"/>
    <n v="39.386314999999996"/>
  </r>
  <r>
    <x v="31"/>
    <n v="2010"/>
    <n v="1"/>
    <n v="2"/>
    <n v="1"/>
    <n v="2"/>
    <x v="2"/>
    <n v="21"/>
    <n v="30"/>
    <n v="5040"/>
    <n v="6000"/>
    <n v="3.7887152E-2"/>
    <n v="4.6222326000000001E-2"/>
    <n v="28103.174208"/>
    <n v="5683.0727999999999"/>
    <n v="11040"/>
    <n v="11040"/>
    <n v="44826.247007999998"/>
    <x v="753"/>
    <n v="37.887152"/>
  </r>
  <r>
    <x v="32"/>
    <n v="2010"/>
    <n v="2"/>
    <n v="2"/>
    <n v="1"/>
    <n v="3"/>
    <x v="2"/>
    <n v="21"/>
    <n v="31"/>
    <n v="5040"/>
    <n v="6200"/>
    <n v="3.8613375999999998E-2"/>
    <n v="4.7108319000000003E-2"/>
    <n v="28641.857952000002"/>
    <n v="5792.0063999999993"/>
    <n v="11240"/>
    <n v="11240"/>
    <n v="45673.864352000004"/>
    <x v="754"/>
    <n v="38.613375999999995"/>
  </r>
  <r>
    <x v="33"/>
    <n v="2010"/>
    <n v="3"/>
    <n v="2"/>
    <n v="1"/>
    <n v="4"/>
    <x v="2"/>
    <n v="22"/>
    <n v="32"/>
    <n v="5280"/>
    <n v="6400"/>
    <n v="4.0127271999999999E-2"/>
    <n v="4.8955272000000001E-2"/>
    <n v="29764.805376"/>
    <n v="6019.0907999999999"/>
    <n v="11680"/>
    <n v="11680"/>
    <n v="47463.896176000002"/>
    <x v="755"/>
    <n v="40.127271999999998"/>
  </r>
  <r>
    <x v="34"/>
    <n v="2010"/>
    <n v="4"/>
    <n v="2"/>
    <n v="1"/>
    <n v="5"/>
    <x v="2"/>
    <n v="22"/>
    <n v="32"/>
    <n v="5280"/>
    <n v="6400"/>
    <n v="4.0131913999999998E-2"/>
    <n v="4.8960934999999997E-2"/>
    <n v="29768.248479999998"/>
    <n v="6019.7870999999996"/>
    <n v="11680"/>
    <n v="11680"/>
    <n v="47468.035579999996"/>
    <x v="756"/>
    <n v="40.131913999999995"/>
  </r>
  <r>
    <x v="35"/>
    <n v="2010"/>
    <n v="5"/>
    <n v="2"/>
    <n v="1"/>
    <n v="6"/>
    <x v="2"/>
    <n v="24"/>
    <n v="25"/>
    <n v="5760"/>
    <n v="5000"/>
    <n v="3.6405145999999999E-2"/>
    <n v="4.4414278000000001E-2"/>
    <n v="27003.881024000002"/>
    <n v="5460.7719000000006"/>
    <n v="10760"/>
    <n v="10760"/>
    <n v="43224.652924000002"/>
    <x v="757"/>
    <n v="36.405146000000002"/>
  </r>
  <r>
    <x v="36"/>
    <n v="2010"/>
    <n v="6"/>
    <n v="2"/>
    <n v="1"/>
    <n v="7"/>
    <x v="2"/>
    <n v="23"/>
    <n v="29"/>
    <n v="5520"/>
    <n v="5800"/>
    <n v="3.8637644999999998E-2"/>
    <n v="4.7137927000000003E-2"/>
    <n v="28659.859616000002"/>
    <n v="5795.6467499999999"/>
    <n v="11320"/>
    <n v="11320"/>
    <n v="45775.506366000001"/>
    <x v="758"/>
    <n v="38.637644999999999"/>
  </r>
  <r>
    <x v="37"/>
    <n v="2010"/>
    <n v="7"/>
    <n v="2"/>
    <n v="1"/>
    <n v="1"/>
    <x v="2"/>
    <n v="23"/>
    <n v="29"/>
    <n v="5520"/>
    <n v="5800"/>
    <n v="3.8643901000000001E-2"/>
    <n v="4.7145558999999997E-2"/>
    <n v="28664.499872"/>
    <n v="5796.5851499999999"/>
    <n v="11320"/>
    <n v="11320"/>
    <n v="45781.085021999999"/>
    <x v="759"/>
    <n v="38.643901"/>
  </r>
  <r>
    <x v="38"/>
    <n v="2010"/>
    <n v="8"/>
    <n v="2"/>
    <n v="1"/>
    <n v="2"/>
    <x v="2"/>
    <n v="21"/>
    <n v="32"/>
    <n v="5040"/>
    <n v="6400"/>
    <n v="3.9363384000000001E-2"/>
    <n v="4.8023328999999997E-2"/>
    <n v="29198.184031999997"/>
    <n v="5904.5076000000008"/>
    <n v="11440"/>
    <n v="11440"/>
    <n v="46542.691632000002"/>
    <x v="760"/>
    <n v="39.363384000000003"/>
  </r>
  <r>
    <x v="39"/>
    <n v="2010"/>
    <n v="9"/>
    <n v="2"/>
    <n v="1"/>
    <n v="3"/>
    <x v="2"/>
    <n v="20"/>
    <n v="34"/>
    <n v="4800"/>
    <n v="6800"/>
    <n v="4.0126060999999998E-2"/>
    <n v="4.8953794000000002E-2"/>
    <n v="29763.906752000003"/>
    <n v="6018.9091500000004"/>
    <n v="11600"/>
    <n v="11600"/>
    <n v="47382.815902000002"/>
    <x v="761"/>
    <n v="40.126061"/>
  </r>
  <r>
    <x v="40"/>
    <n v="2010"/>
    <n v="10"/>
    <n v="2"/>
    <n v="1"/>
    <n v="4"/>
    <x v="2"/>
    <n v="24"/>
    <n v="29"/>
    <n v="5760"/>
    <n v="5800"/>
    <n v="3.9383161E-2"/>
    <n v="4.8047456000000002E-2"/>
    <n v="29212.853248000003"/>
    <n v="5907.47415"/>
    <n v="11560"/>
    <n v="11560"/>
    <n v="46680.327398000001"/>
    <x v="762"/>
    <n v="39.383161000000001"/>
  </r>
  <r>
    <x v="41"/>
    <n v="2010"/>
    <n v="11"/>
    <n v="2"/>
    <n v="1"/>
    <n v="5"/>
    <x v="2"/>
    <n v="23"/>
    <n v="29"/>
    <n v="5520"/>
    <n v="5800"/>
    <n v="3.8645998000000001E-2"/>
    <n v="4.7148117000000003E-2"/>
    <n v="28666.055136000003"/>
    <n v="5796.8996999999999"/>
    <n v="11320"/>
    <n v="11320"/>
    <n v="45782.954836000004"/>
    <x v="763"/>
    <n v="38.645997999999999"/>
  </r>
  <r>
    <x v="42"/>
    <n v="2010"/>
    <n v="12"/>
    <n v="2"/>
    <n v="1"/>
    <n v="6"/>
    <x v="2"/>
    <n v="22"/>
    <n v="26"/>
    <n v="5280"/>
    <n v="5200"/>
    <n v="3.5673562999999998E-2"/>
    <n v="4.3521746E-2"/>
    <n v="26461.221568000001"/>
    <n v="5351.0344500000001"/>
    <n v="10480"/>
    <n v="10480"/>
    <n v="42292.256018"/>
    <x v="764"/>
    <n v="35.673563000000001"/>
  </r>
  <r>
    <x v="43"/>
    <n v="2010"/>
    <n v="13"/>
    <n v="2"/>
    <n v="1"/>
    <n v="7"/>
    <x v="2"/>
    <n v="22"/>
    <n v="32"/>
    <n v="5280"/>
    <n v="6400"/>
    <n v="4.0115432999999999E-2"/>
    <n v="4.8940827999999999E-2"/>
    <n v="29756.023423999999"/>
    <n v="6017.314949999999"/>
    <n v="11680"/>
    <n v="11680"/>
    <n v="47453.338373999999"/>
    <x v="765"/>
    <n v="40.115432999999996"/>
  </r>
  <r>
    <x v="44"/>
    <n v="2010"/>
    <n v="14"/>
    <n v="2"/>
    <n v="1"/>
    <n v="1"/>
    <x v="2"/>
    <n v="22"/>
    <n v="30"/>
    <n v="5280"/>
    <n v="6000"/>
    <n v="3.8626408000000001E-2"/>
    <n v="4.7124218000000002E-2"/>
    <n v="28651.524544"/>
    <n v="5793.9611999999997"/>
    <n v="11280"/>
    <n v="11280"/>
    <n v="45725.485743999998"/>
    <x v="766"/>
    <n v="38.626407999999998"/>
  </r>
  <r>
    <x v="45"/>
    <n v="2010"/>
    <n v="15"/>
    <n v="2"/>
    <n v="1"/>
    <n v="2"/>
    <x v="2"/>
    <n v="20"/>
    <n v="29"/>
    <n v="4800"/>
    <n v="5800"/>
    <n v="3.6413585999999998E-2"/>
    <n v="4.4424575000000001E-2"/>
    <n v="27010.141600000003"/>
    <n v="5462.0378999999994"/>
    <n v="10600"/>
    <n v="10600"/>
    <n v="43072.179499999998"/>
    <x v="767"/>
    <n v="36.413585999999995"/>
  </r>
  <r>
    <x v="46"/>
    <n v="2010"/>
    <n v="16"/>
    <n v="2"/>
    <n v="1"/>
    <n v="3"/>
    <x v="2"/>
    <n v="21"/>
    <n v="27"/>
    <n v="5040"/>
    <n v="5400"/>
    <n v="3.5672848E-2"/>
    <n v="4.3520874000000001E-2"/>
    <n v="26460.691392000001"/>
    <n v="5350.9272000000001"/>
    <n v="10440"/>
    <n v="10440"/>
    <n v="42251.618591999999"/>
    <x v="768"/>
    <n v="35.672848000000002"/>
  </r>
  <r>
    <x v="47"/>
    <n v="2010"/>
    <n v="17"/>
    <n v="2"/>
    <n v="1"/>
    <n v="4"/>
    <x v="2"/>
    <n v="23"/>
    <n v="26"/>
    <n v="5520"/>
    <n v="5200"/>
    <n v="3.6411734000000001E-2"/>
    <n v="4.4422314999999997E-2"/>
    <n v="27008.767519999998"/>
    <n v="5461.7601000000004"/>
    <n v="10720"/>
    <n v="10720"/>
    <n v="43190.527619999993"/>
    <x v="769"/>
    <n v="36.411734000000003"/>
  </r>
  <r>
    <x v="48"/>
    <n v="2010"/>
    <n v="18"/>
    <n v="2"/>
    <n v="1"/>
    <n v="5"/>
    <x v="2"/>
    <n v="22"/>
    <n v="25"/>
    <n v="5280"/>
    <n v="5000"/>
    <n v="3.490364E-2"/>
    <n v="4.2582439999999999E-2"/>
    <n v="25890.123519999997"/>
    <n v="5235.5460000000003"/>
    <n v="10280"/>
    <n v="10280"/>
    <n v="41405.669519999996"/>
    <x v="770"/>
    <n v="34.903640000000003"/>
  </r>
  <r>
    <x v="49"/>
    <n v="2010"/>
    <n v="19"/>
    <n v="2"/>
    <n v="1"/>
    <n v="6"/>
    <x v="2"/>
    <n v="23"/>
    <n v="26"/>
    <n v="5520"/>
    <n v="5200"/>
    <n v="3.6410355999999998E-2"/>
    <n v="4.4420635E-2"/>
    <n v="27007.746079999997"/>
    <n v="5461.5533999999998"/>
    <n v="10720"/>
    <n v="10720"/>
    <n v="43189.299480000001"/>
    <x v="771"/>
    <n v="36.410356"/>
  </r>
  <r>
    <x v="50"/>
    <n v="2010"/>
    <n v="20"/>
    <n v="2"/>
    <n v="1"/>
    <n v="7"/>
    <x v="2"/>
    <n v="22"/>
    <n v="28"/>
    <n v="5280"/>
    <n v="5600"/>
    <n v="3.7137494E-2"/>
    <n v="4.5307742999999998E-2"/>
    <n v="27547.107743999997"/>
    <n v="5570.6240999999991"/>
    <n v="10880"/>
    <n v="10880"/>
    <n v="43997.731843999994"/>
    <x v="772"/>
    <n v="37.137493999999997"/>
  </r>
  <r>
    <x v="51"/>
    <n v="2010"/>
    <n v="21"/>
    <n v="2"/>
    <n v="1"/>
    <n v="1"/>
    <x v="2"/>
    <n v="24"/>
    <n v="29"/>
    <n v="5760"/>
    <n v="5800"/>
    <n v="3.9389667000000003E-2"/>
    <n v="4.8055394000000001E-2"/>
    <n v="29217.679552000001"/>
    <n v="5908.4500500000004"/>
    <n v="11560"/>
    <n v="11560"/>
    <n v="46686.129602000001"/>
    <x v="773"/>
    <n v="39.389667000000003"/>
  </r>
  <r>
    <x v="52"/>
    <n v="2010"/>
    <n v="22"/>
    <n v="2"/>
    <n v="1"/>
    <n v="2"/>
    <x v="2"/>
    <n v="21"/>
    <n v="30"/>
    <n v="5040"/>
    <n v="6000"/>
    <n v="3.7867642999999999E-2"/>
    <n v="4.6198524999999997E-2"/>
    <n v="28088.703199999996"/>
    <n v="5680.1464500000002"/>
    <n v="11040"/>
    <n v="11040"/>
    <n v="44808.849649999996"/>
    <x v="774"/>
    <n v="37.867643000000001"/>
  </r>
  <r>
    <x v="53"/>
    <n v="2010"/>
    <n v="23"/>
    <n v="2"/>
    <n v="1"/>
    <n v="3"/>
    <x v="2"/>
    <n v="22"/>
    <n v="29"/>
    <n v="5280"/>
    <n v="5800"/>
    <n v="3.7877145000000001E-2"/>
    <n v="4.6210116000000002E-2"/>
    <n v="28095.750528"/>
    <n v="5681.5717500000001"/>
    <n v="11080"/>
    <n v="11080"/>
    <n v="44857.322278"/>
    <x v="775"/>
    <n v="37.877144999999999"/>
  </r>
  <r>
    <x v="54"/>
    <n v="2010"/>
    <n v="24"/>
    <n v="2"/>
    <n v="1"/>
    <n v="4"/>
    <x v="2"/>
    <n v="23"/>
    <n v="25"/>
    <n v="5520"/>
    <n v="5000"/>
    <n v="3.5650294999999999E-2"/>
    <n v="4.3493360000000002E-2"/>
    <n v="26443.962880000003"/>
    <n v="5347.5442499999999"/>
    <n v="10520"/>
    <n v="10520"/>
    <n v="42311.507129999998"/>
    <x v="776"/>
    <n v="35.650295"/>
  </r>
  <r>
    <x v="55"/>
    <n v="2010"/>
    <n v="25"/>
    <n v="2"/>
    <n v="1"/>
    <n v="5"/>
    <x v="2"/>
    <n v="21"/>
    <n v="29"/>
    <n v="5040"/>
    <n v="5800"/>
    <n v="3.7143388999999999E-2"/>
    <n v="4.5314935000000001E-2"/>
    <n v="27551.480479999998"/>
    <n v="5571.5083500000001"/>
    <n v="10840"/>
    <n v="10840"/>
    <n v="43962.988830000002"/>
    <x v="777"/>
    <n v="37.143388999999999"/>
  </r>
  <r>
    <x v="56"/>
    <n v="2010"/>
    <n v="26"/>
    <n v="2"/>
    <n v="1"/>
    <n v="6"/>
    <x v="2"/>
    <n v="23"/>
    <n v="31"/>
    <n v="5520"/>
    <n v="6200"/>
    <n v="4.0101365999999999E-2"/>
    <n v="4.8923666999999997E-2"/>
    <n v="29745.589535999996"/>
    <n v="6015.2048999999997"/>
    <n v="11720"/>
    <n v="11720"/>
    <n v="47480.794435999996"/>
    <x v="778"/>
    <n v="40.101365999999999"/>
  </r>
  <r>
    <x v="57"/>
    <n v="2010"/>
    <n v="27"/>
    <n v="2"/>
    <n v="1"/>
    <n v="7"/>
    <x v="2"/>
    <n v="22"/>
    <n v="25"/>
    <n v="5280"/>
    <n v="5000"/>
    <n v="3.4924586000000001E-2"/>
    <n v="4.2607995000000003E-2"/>
    <n v="25905.660960000001"/>
    <n v="5238.6878999999999"/>
    <n v="10280"/>
    <n v="10280"/>
    <n v="41424.348859999998"/>
    <x v="779"/>
    <n v="34.924585999999998"/>
  </r>
  <r>
    <x v="58"/>
    <n v="2010"/>
    <n v="28"/>
    <n v="2"/>
    <n v="1"/>
    <n v="1"/>
    <x v="2"/>
    <n v="20"/>
    <n v="32"/>
    <n v="4800"/>
    <n v="6400"/>
    <n v="3.8612805E-2"/>
    <n v="4.7107622000000002E-2"/>
    <n v="28641.434175999999"/>
    <n v="5791.9207500000002"/>
    <n v="11200"/>
    <n v="11200"/>
    <n v="45633.354926"/>
    <x v="780"/>
    <n v="38.612805000000002"/>
  </r>
  <r>
    <x v="59"/>
    <n v="2010"/>
    <n v="1"/>
    <n v="3"/>
    <n v="1"/>
    <n v="2"/>
    <x v="2"/>
    <n v="21"/>
    <n v="32"/>
    <n v="5040"/>
    <n v="6400"/>
    <n v="3.9381264999999999E-2"/>
    <n v="4.8045142999999998E-2"/>
    <n v="29211.446943999996"/>
    <n v="5907.1897499999995"/>
    <n v="11440"/>
    <n v="11440"/>
    <n v="46558.636693999993"/>
    <x v="781"/>
    <n v="39.381264999999999"/>
  </r>
  <r>
    <x v="60"/>
    <n v="2010"/>
    <n v="2"/>
    <n v="3"/>
    <n v="1"/>
    <n v="3"/>
    <x v="2"/>
    <n v="20"/>
    <n v="31"/>
    <n v="4800"/>
    <n v="6200"/>
    <n v="3.7894227000000003E-2"/>
    <n v="4.6230957000000003E-2"/>
    <n v="28108.421856000001"/>
    <n v="5684.1340500000006"/>
    <n v="11000"/>
    <n v="11000"/>
    <n v="44792.555906000001"/>
    <x v="782"/>
    <n v="37.894227000000001"/>
  </r>
  <r>
    <x v="61"/>
    <n v="2010"/>
    <n v="3"/>
    <n v="3"/>
    <n v="1"/>
    <n v="4"/>
    <x v="2"/>
    <n v="22"/>
    <n v="27"/>
    <n v="5280"/>
    <n v="5400"/>
    <n v="3.6416828999999998E-2"/>
    <n v="4.4428531E-2"/>
    <n v="27012.546847999998"/>
    <n v="5462.5243499999997"/>
    <n v="10680"/>
    <n v="10680"/>
    <n v="43155.071197999998"/>
    <x v="783"/>
    <n v="36.416829"/>
  </r>
  <r>
    <x v="62"/>
    <n v="2010"/>
    <n v="4"/>
    <n v="3"/>
    <n v="1"/>
    <n v="5"/>
    <x v="2"/>
    <n v="23"/>
    <n v="33"/>
    <n v="5520"/>
    <n v="6600"/>
    <n v="4.1616172999999999E-2"/>
    <n v="5.0771731E-2"/>
    <n v="30869.212448000002"/>
    <n v="6242.4259499999998"/>
    <n v="12120"/>
    <n v="12120"/>
    <n v="49231.638398000003"/>
    <x v="784"/>
    <n v="41.616172999999996"/>
  </r>
  <r>
    <x v="63"/>
    <n v="2010"/>
    <n v="5"/>
    <n v="3"/>
    <n v="1"/>
    <n v="6"/>
    <x v="2"/>
    <n v="22"/>
    <n v="25"/>
    <n v="5280"/>
    <n v="5000"/>
    <n v="3.4929057999999999E-2"/>
    <n v="4.2613450999999997E-2"/>
    <n v="25908.978208"/>
    <n v="5239.3586999999998"/>
    <n v="10280"/>
    <n v="10280"/>
    <n v="41428.336907999997"/>
    <x v="785"/>
    <n v="34.929057999999998"/>
  </r>
  <r>
    <x v="64"/>
    <n v="2010"/>
    <n v="6"/>
    <n v="3"/>
    <n v="1"/>
    <n v="7"/>
    <x v="2"/>
    <n v="22"/>
    <n v="32"/>
    <n v="5280"/>
    <n v="6400"/>
    <n v="4.0126877999999998E-2"/>
    <n v="4.8954790999999998E-2"/>
    <n v="29764.512928"/>
    <n v="6019.0316999999995"/>
    <n v="11680"/>
    <n v="11680"/>
    <n v="47463.544628000003"/>
    <x v="786"/>
    <n v="40.126877999999998"/>
  </r>
  <r>
    <x v="65"/>
    <n v="2010"/>
    <n v="7"/>
    <n v="3"/>
    <n v="1"/>
    <n v="1"/>
    <x v="2"/>
    <n v="22"/>
    <n v="25"/>
    <n v="5280"/>
    <n v="5000"/>
    <n v="3.4922951000000001E-2"/>
    <n v="4.2605999999999998E-2"/>
    <n v="25904.447999999997"/>
    <n v="5238.44265"/>
    <n v="10280"/>
    <n v="10280"/>
    <n v="41422.890650000001"/>
    <x v="787"/>
    <n v="34.922950999999998"/>
  </r>
  <r>
    <x v="66"/>
    <n v="2010"/>
    <n v="8"/>
    <n v="3"/>
    <n v="1"/>
    <n v="2"/>
    <x v="2"/>
    <n v="22"/>
    <n v="31"/>
    <n v="5280"/>
    <n v="6200"/>
    <n v="3.9357226000000002E-2"/>
    <n v="4.8015816000000003E-2"/>
    <n v="29193.616128000001"/>
    <n v="5903.5839000000005"/>
    <n v="11480"/>
    <n v="11480"/>
    <n v="46577.200027999999"/>
    <x v="788"/>
    <n v="39.357226000000004"/>
  </r>
  <r>
    <x v="67"/>
    <n v="2010"/>
    <n v="9"/>
    <n v="3"/>
    <n v="1"/>
    <n v="3"/>
    <x v="2"/>
    <n v="20"/>
    <n v="26"/>
    <n v="4800"/>
    <n v="5200"/>
    <n v="3.4186612999999998E-2"/>
    <n v="4.1707668000000003E-2"/>
    <n v="25358.262144000004"/>
    <n v="5127.9919499999987"/>
    <n v="10000"/>
    <n v="10000"/>
    <n v="40486.254094000004"/>
    <x v="789"/>
    <n v="34.186612999999994"/>
  </r>
  <r>
    <x v="68"/>
    <n v="2010"/>
    <n v="10"/>
    <n v="3"/>
    <n v="1"/>
    <n v="4"/>
    <x v="2"/>
    <n v="24"/>
    <n v="30"/>
    <n v="5760"/>
    <n v="6000"/>
    <n v="4.0121947999999998E-2"/>
    <n v="4.8948775999999999E-2"/>
    <n v="29760.855808"/>
    <n v="6018.2921999999999"/>
    <n v="11760"/>
    <n v="11760"/>
    <n v="47539.148008000004"/>
    <x v="790"/>
    <n v="40.121947999999996"/>
  </r>
  <r>
    <x v="69"/>
    <n v="2010"/>
    <n v="11"/>
    <n v="3"/>
    <n v="1"/>
    <n v="5"/>
    <x v="2"/>
    <n v="20"/>
    <n v="28"/>
    <n v="4800"/>
    <n v="5600"/>
    <n v="3.5666510999999998E-2"/>
    <n v="4.3513143999999997E-2"/>
    <n v="26455.991552"/>
    <n v="5349.9766499999996"/>
    <n v="10400"/>
    <n v="10400"/>
    <n v="42205.968202000004"/>
    <x v="791"/>
    <n v="35.666511"/>
  </r>
  <r>
    <x v="70"/>
    <n v="2010"/>
    <n v="12"/>
    <n v="3"/>
    <n v="1"/>
    <n v="6"/>
    <x v="2"/>
    <n v="20"/>
    <n v="32"/>
    <n v="4800"/>
    <n v="6400"/>
    <n v="3.8626306999999999E-2"/>
    <n v="4.7124093999999998E-2"/>
    <n v="28651.449152000001"/>
    <n v="5793.9460499999996"/>
    <n v="11200"/>
    <n v="11200"/>
    <n v="45645.395202"/>
    <x v="792"/>
    <n v="38.626306999999997"/>
  </r>
  <r>
    <x v="71"/>
    <n v="2010"/>
    <n v="13"/>
    <n v="3"/>
    <n v="1"/>
    <n v="7"/>
    <x v="2"/>
    <n v="23"/>
    <n v="25"/>
    <n v="5520"/>
    <n v="5000"/>
    <n v="3.5663223000000001E-2"/>
    <n v="4.3509131999999999E-2"/>
    <n v="26453.552255999999"/>
    <n v="5349.4834500000006"/>
    <n v="10520"/>
    <n v="10520"/>
    <n v="42323.035705999995"/>
    <x v="793"/>
    <n v="35.663223000000002"/>
  </r>
  <r>
    <x v="72"/>
    <n v="2010"/>
    <n v="14"/>
    <n v="3"/>
    <n v="1"/>
    <n v="1"/>
    <x v="2"/>
    <n v="21"/>
    <n v="30"/>
    <n v="5040"/>
    <n v="6000"/>
    <n v="3.7899993E-2"/>
    <n v="4.6237990999999999E-2"/>
    <n v="28112.698528000001"/>
    <n v="5684.9989500000001"/>
    <n v="11040"/>
    <n v="11040"/>
    <n v="44837.697478000002"/>
    <x v="794"/>
    <n v="37.899993000000002"/>
  </r>
  <r>
    <x v="73"/>
    <n v="2010"/>
    <n v="15"/>
    <n v="3"/>
    <n v="1"/>
    <n v="2"/>
    <x v="2"/>
    <n v="20"/>
    <n v="32"/>
    <n v="4800"/>
    <n v="6400"/>
    <n v="3.8615996999999999E-2"/>
    <n v="4.7111515999999999E-2"/>
    <n v="28643.801728000002"/>
    <n v="5792.3995500000001"/>
    <n v="11200"/>
    <n v="11200"/>
    <n v="45636.201278"/>
    <x v="795"/>
    <n v="38.615997"/>
  </r>
  <r>
    <x v="74"/>
    <n v="2010"/>
    <n v="16"/>
    <n v="3"/>
    <n v="1"/>
    <n v="3"/>
    <x v="2"/>
    <n v="21"/>
    <n v="26"/>
    <n v="5040"/>
    <n v="5200"/>
    <n v="3.4900164999999997E-2"/>
    <n v="4.2578201000000003E-2"/>
    <n v="25887.546208"/>
    <n v="5235.0247499999987"/>
    <n v="10240"/>
    <n v="10240"/>
    <n v="41362.570957999997"/>
    <x v="796"/>
    <n v="34.900164999999994"/>
  </r>
  <r>
    <x v="75"/>
    <n v="2010"/>
    <n v="17"/>
    <n v="3"/>
    <n v="1"/>
    <n v="4"/>
    <x v="2"/>
    <n v="24"/>
    <n v="31"/>
    <n v="5760"/>
    <n v="6200"/>
    <n v="4.0833657000000002E-2"/>
    <n v="4.9817061000000003E-2"/>
    <n v="30288.773088000002"/>
    <n v="6125.0485500000004"/>
    <n v="11960"/>
    <n v="11960"/>
    <n v="48373.821638000001"/>
    <x v="797"/>
    <n v="40.833657000000002"/>
  </r>
  <r>
    <x v="76"/>
    <n v="2010"/>
    <n v="18"/>
    <n v="3"/>
    <n v="1"/>
    <n v="5"/>
    <x v="2"/>
    <n v="24"/>
    <n v="34"/>
    <n v="5760"/>
    <n v="6800"/>
    <n v="4.3070784000000001E-2"/>
    <n v="5.2546357000000002E-2"/>
    <n v="31948.185056000002"/>
    <n v="6460.6176000000005"/>
    <n v="12560"/>
    <n v="12560"/>
    <n v="50968.802656"/>
    <x v="798"/>
    <n v="43.070784000000003"/>
  </r>
  <r>
    <x v="77"/>
    <n v="2010"/>
    <n v="19"/>
    <n v="3"/>
    <n v="1"/>
    <n v="6"/>
    <x v="2"/>
    <n v="22"/>
    <n v="30"/>
    <n v="5280"/>
    <n v="6000"/>
    <n v="3.8638782000000003E-2"/>
    <n v="4.7139314000000002E-2"/>
    <n v="28660.702912000001"/>
    <n v="5795.8173000000006"/>
    <n v="11280"/>
    <n v="11280"/>
    <n v="45736.520212000003"/>
    <x v="799"/>
    <n v="38.638782000000006"/>
  </r>
  <r>
    <x v="78"/>
    <n v="2010"/>
    <n v="20"/>
    <n v="3"/>
    <n v="1"/>
    <n v="7"/>
    <x v="2"/>
    <n v="24"/>
    <n v="33"/>
    <n v="5760"/>
    <n v="6600"/>
    <n v="4.2321652000000001E-2"/>
    <n v="5.1632416E-2"/>
    <n v="31392.508927999999"/>
    <n v="6348.2478000000001"/>
    <n v="12360"/>
    <n v="12360"/>
    <n v="50100.756728"/>
    <x v="800"/>
    <n v="42.321652"/>
  </r>
  <r>
    <x v="79"/>
    <n v="2010"/>
    <n v="21"/>
    <n v="3"/>
    <n v="1"/>
    <n v="1"/>
    <x v="2"/>
    <n v="24"/>
    <n v="28"/>
    <n v="5760"/>
    <n v="5600"/>
    <n v="3.8614497999999997E-2"/>
    <n v="4.7109687999999997E-2"/>
    <n v="28642.690304"/>
    <n v="5792.1746999999996"/>
    <n v="11360"/>
    <n v="11360"/>
    <n v="45794.865003999999"/>
    <x v="801"/>
    <n v="38.614497999999998"/>
  </r>
  <r>
    <x v="80"/>
    <n v="2010"/>
    <n v="22"/>
    <n v="3"/>
    <n v="1"/>
    <n v="2"/>
    <x v="2"/>
    <n v="23"/>
    <n v="31"/>
    <n v="5520"/>
    <n v="6200"/>
    <n v="4.0105212000000001E-2"/>
    <n v="4.8928357999999998E-2"/>
    <n v="29748.441663999998"/>
    <n v="6015.7818000000007"/>
    <n v="11720"/>
    <n v="11720"/>
    <n v="47484.223463999995"/>
    <x v="802"/>
    <n v="40.105212000000002"/>
  </r>
  <r>
    <x v="81"/>
    <n v="2010"/>
    <n v="23"/>
    <n v="3"/>
    <n v="1"/>
    <n v="3"/>
    <x v="2"/>
    <n v="20"/>
    <n v="28"/>
    <n v="4800"/>
    <n v="5600"/>
    <n v="3.5667610000000002E-2"/>
    <n v="4.3514483999999999E-2"/>
    <n v="26456.806271999998"/>
    <n v="5350.1415000000006"/>
    <n v="10400"/>
    <n v="10400"/>
    <n v="42206.947772"/>
    <x v="803"/>
    <n v="35.667610000000003"/>
  </r>
  <r>
    <x v="82"/>
    <n v="2010"/>
    <n v="24"/>
    <n v="3"/>
    <n v="1"/>
    <n v="4"/>
    <x v="2"/>
    <n v="22"/>
    <n v="27"/>
    <n v="5280"/>
    <n v="5400"/>
    <n v="3.6416559000000001E-2"/>
    <n v="4.4428202E-2"/>
    <n v="27012.346815999997"/>
    <n v="5462.4838499999996"/>
    <n v="10680"/>
    <n v="10680"/>
    <n v="43154.830665999994"/>
    <x v="804"/>
    <n v="36.416558999999999"/>
  </r>
  <r>
    <x v="83"/>
    <n v="2010"/>
    <n v="25"/>
    <n v="3"/>
    <n v="1"/>
    <n v="5"/>
    <x v="2"/>
    <n v="21"/>
    <n v="25"/>
    <n v="5040"/>
    <n v="5000"/>
    <n v="3.4153765000000003E-2"/>
    <n v="4.1667594000000002E-2"/>
    <n v="25333.897152000001"/>
    <n v="5123.0647499999995"/>
    <n v="10040"/>
    <n v="10040"/>
    <n v="40496.961902000003"/>
    <x v="805"/>
    <n v="34.153765"/>
  </r>
  <r>
    <x v="84"/>
    <n v="2010"/>
    <n v="26"/>
    <n v="3"/>
    <n v="1"/>
    <n v="6"/>
    <x v="2"/>
    <n v="21"/>
    <n v="29"/>
    <n v="5040"/>
    <n v="5800"/>
    <n v="3.7124256000000001E-2"/>
    <n v="4.5291592999999998E-2"/>
    <n v="27537.288543999999"/>
    <n v="5568.6384000000007"/>
    <n v="10840"/>
    <n v="10840"/>
    <n v="43945.926943999999"/>
    <x v="806"/>
    <n v="37.124256000000003"/>
  </r>
  <r>
    <x v="85"/>
    <n v="2010"/>
    <n v="27"/>
    <n v="3"/>
    <n v="1"/>
    <n v="7"/>
    <x v="2"/>
    <n v="22"/>
    <n v="34"/>
    <n v="5280"/>
    <n v="6800"/>
    <n v="4.1594234000000001E-2"/>
    <n v="5.0744966000000002E-2"/>
    <n v="30852.939328000004"/>
    <n v="6239.1351000000004"/>
    <n v="12080"/>
    <n v="12080"/>
    <n v="49172.074428000007"/>
    <x v="807"/>
    <n v="41.594234"/>
  </r>
  <r>
    <x v="86"/>
    <n v="2010"/>
    <n v="28"/>
    <n v="3"/>
    <n v="1"/>
    <n v="1"/>
    <x v="2"/>
    <n v="21"/>
    <n v="31"/>
    <n v="5040"/>
    <n v="6200"/>
    <n v="3.8617703000000003E-2"/>
    <n v="4.7113598E-2"/>
    <n v="28645.067583999997"/>
    <n v="5792.6554500000011"/>
    <n v="11240"/>
    <n v="11240"/>
    <n v="45677.723033999995"/>
    <x v="808"/>
    <n v="38.617703000000006"/>
  </r>
  <r>
    <x v="87"/>
    <n v="2010"/>
    <n v="29"/>
    <n v="3"/>
    <n v="1"/>
    <n v="2"/>
    <x v="2"/>
    <n v="22"/>
    <n v="26"/>
    <n v="5280"/>
    <n v="5200"/>
    <n v="3.5658989000000002E-2"/>
    <n v="4.3503965999999998E-2"/>
    <n v="26450.411327999998"/>
    <n v="5348.8483500000011"/>
    <n v="10480"/>
    <n v="10480"/>
    <n v="42279.259678000002"/>
    <x v="809"/>
    <n v="35.658989000000005"/>
  </r>
  <r>
    <x v="88"/>
    <n v="2010"/>
    <n v="30"/>
    <n v="3"/>
    <n v="1"/>
    <n v="3"/>
    <x v="2"/>
    <n v="24"/>
    <n v="33"/>
    <n v="5760"/>
    <n v="6600"/>
    <n v="4.2355661000000003E-2"/>
    <n v="5.1673906999999998E-2"/>
    <n v="31417.735455999999"/>
    <n v="6353.3491500000009"/>
    <n v="12360"/>
    <n v="12360"/>
    <n v="50131.084605999997"/>
    <x v="810"/>
    <n v="42.355661000000005"/>
  </r>
  <r>
    <x v="89"/>
    <n v="2010"/>
    <n v="31"/>
    <n v="3"/>
    <n v="1"/>
    <n v="4"/>
    <x v="2"/>
    <n v="21"/>
    <n v="33"/>
    <n v="5040"/>
    <n v="6600"/>
    <n v="4.0132794999999999E-2"/>
    <n v="4.896201E-2"/>
    <n v="29768.90208"/>
    <n v="6019.9192499999999"/>
    <n v="11640"/>
    <n v="11640"/>
    <n v="47428.821329999999"/>
    <x v="811"/>
    <n v="40.132795000000002"/>
  </r>
  <r>
    <x v="90"/>
    <n v="2010"/>
    <n v="1"/>
    <n v="4"/>
    <n v="2"/>
    <n v="5"/>
    <x v="2"/>
    <n v="24"/>
    <n v="30"/>
    <n v="5760"/>
    <n v="6000"/>
    <n v="4.0112039000000002E-2"/>
    <n v="4.8936687999999999E-2"/>
    <n v="29753.506303999999"/>
    <n v="6016.8058500000006"/>
    <n v="11760"/>
    <n v="11760"/>
    <n v="47530.312153999999"/>
    <x v="812"/>
    <n v="40.112039000000003"/>
  </r>
  <r>
    <x v="91"/>
    <n v="2010"/>
    <n v="2"/>
    <n v="4"/>
    <n v="2"/>
    <n v="6"/>
    <x v="2"/>
    <n v="20"/>
    <n v="32"/>
    <n v="4800"/>
    <n v="6400"/>
    <n v="3.8632277999999999E-2"/>
    <n v="4.7131379000000001E-2"/>
    <n v="28655.878432000001"/>
    <n v="5794.8416999999999"/>
    <n v="11200"/>
    <n v="11200"/>
    <n v="45650.720132000002"/>
    <x v="813"/>
    <n v="38.632277999999999"/>
  </r>
  <r>
    <x v="92"/>
    <n v="2010"/>
    <n v="3"/>
    <n v="4"/>
    <n v="2"/>
    <n v="7"/>
    <x v="2"/>
    <n v="24"/>
    <n v="29"/>
    <n v="5760"/>
    <n v="5800"/>
    <n v="3.9382630000000002E-2"/>
    <n v="4.8046809000000003E-2"/>
    <n v="29212.459872000003"/>
    <n v="5907.3944999999994"/>
    <n v="11560"/>
    <n v="11560"/>
    <n v="46679.854372000002"/>
    <x v="814"/>
    <n v="39.382629999999999"/>
  </r>
  <r>
    <x v="93"/>
    <n v="2010"/>
    <n v="4"/>
    <n v="4"/>
    <n v="2"/>
    <n v="1"/>
    <x v="2"/>
    <n v="24"/>
    <n v="31"/>
    <n v="5760"/>
    <n v="6200"/>
    <n v="4.0868704999999998E-2"/>
    <n v="4.9859819999999999E-2"/>
    <n v="30314.770560000001"/>
    <n v="6130.3057499999995"/>
    <n v="11960"/>
    <n v="11960"/>
    <n v="48405.076310000004"/>
    <x v="815"/>
    <n v="40.868704999999999"/>
  </r>
  <r>
    <x v="94"/>
    <n v="2010"/>
    <n v="5"/>
    <n v="4"/>
    <n v="2"/>
    <n v="2"/>
    <x v="2"/>
    <n v="22"/>
    <n v="33"/>
    <n v="5280"/>
    <n v="6600"/>
    <n v="4.0872492000000003E-2"/>
    <n v="4.9864440000000003E-2"/>
    <n v="30317.579519999999"/>
    <n v="6130.8738000000003"/>
    <n v="11880"/>
    <n v="11880"/>
    <n v="48328.453320000001"/>
    <x v="816"/>
    <n v="40.872492000000001"/>
  </r>
  <r>
    <x v="95"/>
    <n v="2010"/>
    <n v="6"/>
    <n v="4"/>
    <n v="2"/>
    <n v="3"/>
    <x v="2"/>
    <n v="22"/>
    <n v="33"/>
    <n v="5280"/>
    <n v="6600"/>
    <n v="4.0868453999999999E-2"/>
    <n v="4.9859514000000001E-2"/>
    <n v="30314.584511999998"/>
    <n v="6130.2681000000002"/>
    <n v="11880"/>
    <n v="11880"/>
    <n v="48324.852611999995"/>
    <x v="817"/>
    <n v="40.868454"/>
  </r>
  <r>
    <x v="96"/>
    <n v="2010"/>
    <n v="7"/>
    <n v="4"/>
    <n v="2"/>
    <n v="4"/>
    <x v="2"/>
    <n v="21"/>
    <n v="25"/>
    <n v="5040"/>
    <n v="5000"/>
    <n v="3.4159948000000002E-2"/>
    <n v="4.1675136000000002E-2"/>
    <n v="25338.482688"/>
    <n v="5123.9921999999997"/>
    <n v="10040"/>
    <n v="10040"/>
    <n v="40502.474887999997"/>
    <x v="818"/>
    <n v="34.159948"/>
  </r>
  <r>
    <x v="97"/>
    <n v="2010"/>
    <n v="8"/>
    <n v="4"/>
    <n v="2"/>
    <n v="5"/>
    <x v="2"/>
    <n v="20"/>
    <n v="34"/>
    <n v="4800"/>
    <n v="6800"/>
    <n v="4.0124437999999998E-2"/>
    <n v="4.8951815000000003E-2"/>
    <n v="29762.703520000003"/>
    <n v="6018.6656999999996"/>
    <n v="11600"/>
    <n v="11600"/>
    <n v="47381.36922"/>
    <x v="819"/>
    <n v="40.124437999999998"/>
  </r>
  <r>
    <x v="98"/>
    <n v="2010"/>
    <n v="9"/>
    <n v="4"/>
    <n v="2"/>
    <n v="6"/>
    <x v="2"/>
    <n v="21"/>
    <n v="29"/>
    <n v="5040"/>
    <n v="5800"/>
    <n v="3.7124404999999999E-2"/>
    <n v="4.5291774E-2"/>
    <n v="27537.398591999998"/>
    <n v="5568.6607499999991"/>
    <n v="10840"/>
    <n v="10840"/>
    <n v="43946.059341999993"/>
    <x v="820"/>
    <n v="37.124404999999996"/>
  </r>
  <r>
    <x v="99"/>
    <n v="2010"/>
    <n v="10"/>
    <n v="4"/>
    <n v="2"/>
    <n v="7"/>
    <x v="2"/>
    <n v="21"/>
    <n v="25"/>
    <n v="5040"/>
    <n v="5000"/>
    <n v="3.4184431000000001E-2"/>
    <n v="4.1705005000000003E-2"/>
    <n v="25356.643039999999"/>
    <n v="5127.6646500000006"/>
    <n v="10040"/>
    <n v="10040"/>
    <n v="40524.307690000001"/>
    <x v="821"/>
    <n v="34.184431000000004"/>
  </r>
  <r>
    <x v="100"/>
    <n v="2010"/>
    <n v="11"/>
    <n v="4"/>
    <n v="2"/>
    <n v="1"/>
    <x v="2"/>
    <n v="20"/>
    <n v="28"/>
    <n v="4800"/>
    <n v="5600"/>
    <n v="3.5658162E-2"/>
    <n v="4.3502958000000001E-2"/>
    <n v="26449.798464"/>
    <n v="5348.7242999999999"/>
    <n v="10400"/>
    <n v="10400"/>
    <n v="42198.522764000001"/>
    <x v="822"/>
    <n v="35.658161999999997"/>
  </r>
  <r>
    <x v="101"/>
    <n v="2010"/>
    <n v="12"/>
    <n v="4"/>
    <n v="2"/>
    <n v="2"/>
    <x v="2"/>
    <n v="24"/>
    <n v="33"/>
    <n v="5760"/>
    <n v="6600"/>
    <n v="4.2360548999999997E-2"/>
    <n v="5.1679869000000003E-2"/>
    <n v="31421.360352000003"/>
    <n v="6354.0823499999997"/>
    <n v="12360"/>
    <n v="12360"/>
    <n v="50135.442702"/>
    <x v="823"/>
    <n v="42.360548999999999"/>
  </r>
  <r>
    <x v="102"/>
    <n v="2010"/>
    <n v="13"/>
    <n v="4"/>
    <n v="2"/>
    <n v="3"/>
    <x v="2"/>
    <n v="24"/>
    <n v="26"/>
    <n v="5760"/>
    <n v="5200"/>
    <n v="3.7155975000000001E-2"/>
    <n v="4.5330290000000002E-2"/>
    <n v="27560.816320000002"/>
    <n v="5573.3962499999998"/>
    <n v="10960"/>
    <n v="10960"/>
    <n v="44094.212570000003"/>
    <x v="824"/>
    <n v="37.155974999999998"/>
  </r>
  <r>
    <x v="103"/>
    <n v="2010"/>
    <n v="14"/>
    <n v="4"/>
    <n v="2"/>
    <n v="4"/>
    <x v="2"/>
    <n v="21"/>
    <n v="26"/>
    <n v="5040"/>
    <n v="5200"/>
    <n v="3.4923291000000002E-2"/>
    <n v="4.2606416000000001E-2"/>
    <n v="25904.700928000002"/>
    <n v="5238.4936499999994"/>
    <n v="10240"/>
    <n v="10240"/>
    <n v="41383.194578000002"/>
    <x v="825"/>
    <n v="34.923290999999999"/>
  </r>
  <r>
    <x v="104"/>
    <n v="2010"/>
    <n v="15"/>
    <n v="4"/>
    <n v="2"/>
    <n v="5"/>
    <x v="2"/>
    <n v="22"/>
    <n v="26"/>
    <n v="5280"/>
    <n v="5200"/>
    <n v="3.5673057000000001E-2"/>
    <n v="4.3521129999999998E-2"/>
    <n v="26460.847040000001"/>
    <n v="5350.9585500000003"/>
    <n v="10480"/>
    <n v="10480"/>
    <n v="42291.805590000004"/>
    <x v="826"/>
    <n v="35.673057"/>
  </r>
  <r>
    <x v="105"/>
    <n v="2010"/>
    <n v="16"/>
    <n v="4"/>
    <n v="2"/>
    <n v="6"/>
    <x v="2"/>
    <n v="22"/>
    <n v="27"/>
    <n v="5280"/>
    <n v="5400"/>
    <n v="3.6397382999999998E-2"/>
    <n v="4.4404806999999998E-2"/>
    <n v="26998.122656"/>
    <n v="5459.6074499999995"/>
    <n v="10680"/>
    <n v="10680"/>
    <n v="43137.730106000003"/>
    <x v="827"/>
    <n v="36.397382999999998"/>
  </r>
  <r>
    <x v="106"/>
    <n v="2010"/>
    <n v="17"/>
    <n v="4"/>
    <n v="2"/>
    <n v="7"/>
    <x v="2"/>
    <n v="23"/>
    <n v="26"/>
    <n v="5520"/>
    <n v="5200"/>
    <n v="3.6396593999999997E-2"/>
    <n v="4.4403843999999998E-2"/>
    <n v="26997.537152000001"/>
    <n v="5459.4890999999998"/>
    <n v="10720"/>
    <n v="10720"/>
    <n v="43177.026251999996"/>
    <x v="828"/>
    <n v="36.396594"/>
  </r>
  <r>
    <x v="107"/>
    <n v="2010"/>
    <n v="18"/>
    <n v="4"/>
    <n v="2"/>
    <n v="1"/>
    <x v="2"/>
    <n v="23"/>
    <n v="27"/>
    <n v="5520"/>
    <n v="5400"/>
    <n v="3.7153980000000003E-2"/>
    <n v="4.5327856E-2"/>
    <n v="27559.336447999998"/>
    <n v="5573.0970000000007"/>
    <n v="10920"/>
    <n v="10920"/>
    <n v="44052.433447999996"/>
    <x v="829"/>
    <n v="37.153980000000004"/>
  </r>
  <r>
    <x v="108"/>
    <n v="2010"/>
    <n v="19"/>
    <n v="4"/>
    <n v="2"/>
    <n v="2"/>
    <x v="2"/>
    <n v="21"/>
    <n v="26"/>
    <n v="5040"/>
    <n v="5200"/>
    <n v="3.4925685999999997E-2"/>
    <n v="4.2609335999999998E-2"/>
    <n v="25906.476287999998"/>
    <n v="5238.8528999999999"/>
    <n v="10240"/>
    <n v="10240"/>
    <n v="41385.329187999996"/>
    <x v="830"/>
    <n v="34.925685999999999"/>
  </r>
  <r>
    <x v="109"/>
    <n v="2010"/>
    <n v="20"/>
    <n v="4"/>
    <n v="2"/>
    <n v="3"/>
    <x v="2"/>
    <n v="24"/>
    <n v="25"/>
    <n v="5760"/>
    <n v="5000"/>
    <n v="3.6403493000000002E-2"/>
    <n v="4.4412261000000001E-2"/>
    <n v="27002.654688000002"/>
    <n v="5460.5239500000007"/>
    <n v="10760"/>
    <n v="10760"/>
    <n v="43223.178638000005"/>
    <x v="831"/>
    <n v="36.403493000000005"/>
  </r>
  <r>
    <x v="110"/>
    <n v="2010"/>
    <n v="21"/>
    <n v="4"/>
    <n v="2"/>
    <n v="4"/>
    <x v="2"/>
    <n v="23"/>
    <n v="29"/>
    <n v="5520"/>
    <n v="5800"/>
    <n v="3.8613940999999999E-2"/>
    <n v="4.7109008000000001E-2"/>
    <n v="28642.276864000003"/>
    <n v="5792.0911499999993"/>
    <n v="11320"/>
    <n v="11320"/>
    <n v="45754.368014"/>
    <x v="832"/>
    <n v="38.613940999999997"/>
  </r>
  <r>
    <x v="111"/>
    <n v="2010"/>
    <n v="22"/>
    <n v="4"/>
    <n v="2"/>
    <n v="5"/>
    <x v="2"/>
    <n v="22"/>
    <n v="34"/>
    <n v="5280"/>
    <n v="6800"/>
    <n v="4.1604345000000001E-2"/>
    <n v="5.0757300999999998E-2"/>
    <n v="30860.439007999998"/>
    <n v="6240.65175"/>
    <n v="12080"/>
    <n v="12080"/>
    <n v="49181.090757999998"/>
    <x v="833"/>
    <n v="41.604345000000002"/>
  </r>
  <r>
    <x v="112"/>
    <n v="2010"/>
    <n v="23"/>
    <n v="4"/>
    <n v="2"/>
    <n v="6"/>
    <x v="2"/>
    <n v="20"/>
    <n v="34"/>
    <n v="4800"/>
    <n v="6800"/>
    <n v="4.0131300000000002E-2"/>
    <n v="4.8960187000000002E-2"/>
    <n v="29767.793696000004"/>
    <n v="6019.6950000000006"/>
    <n v="11600"/>
    <n v="11600"/>
    <n v="47387.488696000008"/>
    <x v="834"/>
    <n v="40.131300000000003"/>
  </r>
  <r>
    <x v="113"/>
    <n v="2010"/>
    <n v="24"/>
    <n v="4"/>
    <n v="2"/>
    <n v="7"/>
    <x v="2"/>
    <n v="24"/>
    <n v="32"/>
    <n v="5760"/>
    <n v="6400"/>
    <n v="4.1615526999999999E-2"/>
    <n v="5.0770942999999999E-2"/>
    <n v="30868.733343999997"/>
    <n v="6242.3290500000003"/>
    <n v="12160"/>
    <n v="12160"/>
    <n v="49271.062393999993"/>
    <x v="835"/>
    <n v="41.615527"/>
  </r>
  <r>
    <x v="114"/>
    <n v="2010"/>
    <n v="25"/>
    <n v="4"/>
    <n v="2"/>
    <n v="1"/>
    <x v="2"/>
    <n v="21"/>
    <n v="28"/>
    <n v="5040"/>
    <n v="5600"/>
    <n v="3.6394426000000001E-2"/>
    <n v="4.4401199000000002E-2"/>
    <n v="26995.928992000005"/>
    <n v="5459.1639000000005"/>
    <n v="10640"/>
    <n v="10640"/>
    <n v="43095.092892000001"/>
    <x v="836"/>
    <n v="36.394426000000003"/>
  </r>
  <r>
    <x v="115"/>
    <n v="2010"/>
    <n v="26"/>
    <n v="4"/>
    <n v="2"/>
    <n v="2"/>
    <x v="2"/>
    <n v="21"/>
    <n v="29"/>
    <n v="5040"/>
    <n v="5800"/>
    <n v="3.7152734E-2"/>
    <n v="4.5326335000000002E-2"/>
    <n v="27558.411680000001"/>
    <n v="5572.9101000000001"/>
    <n v="10840"/>
    <n v="10840"/>
    <n v="43971.321779999998"/>
    <x v="837"/>
    <n v="37.152734000000002"/>
  </r>
  <r>
    <x v="116"/>
    <n v="2010"/>
    <n v="27"/>
    <n v="4"/>
    <n v="2"/>
    <n v="3"/>
    <x v="2"/>
    <n v="20"/>
    <n v="30"/>
    <n v="4800"/>
    <n v="6000"/>
    <n v="3.7158573E-2"/>
    <n v="4.5333459E-2"/>
    <n v="27562.743071999997"/>
    <n v="5573.7859499999995"/>
    <n v="10800"/>
    <n v="10800"/>
    <n v="43936.529021999995"/>
    <x v="838"/>
    <n v="37.158572999999997"/>
  </r>
  <r>
    <x v="117"/>
    <n v="2010"/>
    <n v="28"/>
    <n v="4"/>
    <n v="2"/>
    <n v="4"/>
    <x v="2"/>
    <n v="21"/>
    <n v="32"/>
    <n v="5040"/>
    <n v="6400"/>
    <n v="3.9351553999999997E-2"/>
    <n v="4.8008896000000002E-2"/>
    <n v="29189.408768000001"/>
    <n v="5902.7331000000004"/>
    <n v="11440"/>
    <n v="11440"/>
    <n v="46532.141867999999"/>
    <x v="839"/>
    <n v="39.351554"/>
  </r>
  <r>
    <x v="118"/>
    <n v="2010"/>
    <n v="29"/>
    <n v="4"/>
    <n v="2"/>
    <n v="5"/>
    <x v="2"/>
    <n v="22"/>
    <n v="33"/>
    <n v="5280"/>
    <n v="6600"/>
    <n v="4.0875729E-2"/>
    <n v="4.9868389999999999E-2"/>
    <n v="30319.98112"/>
    <n v="6131.3593499999997"/>
    <n v="11880"/>
    <n v="11880"/>
    <n v="48331.340470000003"/>
    <x v="840"/>
    <n v="40.875729"/>
  </r>
  <r>
    <x v="119"/>
    <n v="2010"/>
    <n v="30"/>
    <n v="4"/>
    <n v="2"/>
    <n v="6"/>
    <x v="2"/>
    <n v="22"/>
    <n v="34"/>
    <n v="5280"/>
    <n v="6800"/>
    <n v="4.1598533E-2"/>
    <n v="5.0750209999999997E-2"/>
    <n v="30856.127679999998"/>
    <n v="6239.7799500000001"/>
    <n v="12080"/>
    <n v="12080"/>
    <n v="49175.907630000002"/>
    <x v="841"/>
    <n v="41.598533000000003"/>
  </r>
  <r>
    <x v="120"/>
    <n v="2010"/>
    <n v="1"/>
    <n v="5"/>
    <n v="2"/>
    <n v="7"/>
    <x v="2"/>
    <n v="22"/>
    <n v="31"/>
    <n v="5280"/>
    <n v="6200"/>
    <n v="3.9385077999999997E-2"/>
    <n v="4.8049794999999999E-2"/>
    <n v="29214.275359999996"/>
    <n v="5907.7617"/>
    <n v="11480"/>
    <n v="11480"/>
    <n v="46602.037059999995"/>
    <x v="842"/>
    <n v="39.385078"/>
  </r>
  <r>
    <x v="121"/>
    <n v="2010"/>
    <n v="2"/>
    <n v="5"/>
    <n v="2"/>
    <n v="1"/>
    <x v="2"/>
    <n v="20"/>
    <n v="32"/>
    <n v="4800"/>
    <n v="6400"/>
    <n v="3.8634862999999998E-2"/>
    <n v="4.7134532999999999E-2"/>
    <n v="28657.796063999998"/>
    <n v="5795.2294499999989"/>
    <n v="11200"/>
    <n v="11200"/>
    <n v="45653.025513999994"/>
    <x v="843"/>
    <n v="38.634862999999996"/>
  </r>
  <r>
    <x v="122"/>
    <n v="2010"/>
    <n v="3"/>
    <n v="5"/>
    <n v="2"/>
    <n v="2"/>
    <x v="2"/>
    <n v="24"/>
    <n v="32"/>
    <n v="5760"/>
    <n v="6400"/>
    <n v="4.1612086999999999E-2"/>
    <n v="5.0766746000000001E-2"/>
    <n v="30866.181568000004"/>
    <n v="6241.8130500000007"/>
    <n v="12160"/>
    <n v="12160"/>
    <n v="49267.994618000004"/>
    <x v="844"/>
    <n v="41.612087000000002"/>
  </r>
  <r>
    <x v="123"/>
    <n v="2010"/>
    <n v="4"/>
    <n v="5"/>
    <n v="2"/>
    <n v="3"/>
    <x v="2"/>
    <n v="22"/>
    <n v="28"/>
    <n v="5280"/>
    <n v="5600"/>
    <n v="3.7124404999999999E-2"/>
    <n v="4.5291774E-2"/>
    <n v="27537.398591999998"/>
    <n v="5568.6607499999991"/>
    <n v="10880"/>
    <n v="10880"/>
    <n v="43986.059341999993"/>
    <x v="845"/>
    <n v="37.124404999999996"/>
  </r>
  <r>
    <x v="124"/>
    <n v="2010"/>
    <n v="5"/>
    <n v="5"/>
    <n v="2"/>
    <n v="4"/>
    <x v="2"/>
    <n v="20"/>
    <n v="26"/>
    <n v="4800"/>
    <n v="5200"/>
    <n v="3.4180242999999999E-2"/>
    <n v="4.1699896E-2"/>
    <n v="25353.536768000002"/>
    <n v="5127.0364499999996"/>
    <n v="10000"/>
    <n v="10000"/>
    <n v="40480.573218000005"/>
    <x v="846"/>
    <n v="34.180242999999997"/>
  </r>
  <r>
    <x v="125"/>
    <n v="2010"/>
    <n v="6"/>
    <n v="5"/>
    <n v="2"/>
    <n v="5"/>
    <x v="2"/>
    <n v="21"/>
    <n v="28"/>
    <n v="5040"/>
    <n v="5600"/>
    <n v="3.6403021000000001E-2"/>
    <n v="4.4411685999999999E-2"/>
    <n v="27002.305087999997"/>
    <n v="5460.4531500000003"/>
    <n v="10640"/>
    <n v="10640"/>
    <n v="43102.758237999995"/>
    <x v="847"/>
    <n v="36.403021000000003"/>
  </r>
  <r>
    <x v="126"/>
    <n v="2010"/>
    <n v="7"/>
    <n v="5"/>
    <n v="2"/>
    <n v="6"/>
    <x v="2"/>
    <n v="24"/>
    <n v="34"/>
    <n v="5760"/>
    <n v="6800"/>
    <n v="4.3096052000000003E-2"/>
    <n v="5.2577183E-2"/>
    <n v="31966.927263999998"/>
    <n v="6464.4078"/>
    <n v="12560"/>
    <n v="12560"/>
    <n v="50991.335063999999"/>
    <x v="848"/>
    <n v="43.096052"/>
  </r>
  <r>
    <x v="127"/>
    <n v="2010"/>
    <n v="8"/>
    <n v="5"/>
    <n v="2"/>
    <n v="7"/>
    <x v="2"/>
    <n v="20"/>
    <n v="27"/>
    <n v="4800"/>
    <n v="5400"/>
    <n v="3.4926750999999999E-2"/>
    <n v="4.2610636E-2"/>
    <n v="25907.266688"/>
    <n v="5239.0126499999997"/>
    <n v="10200"/>
    <n v="10200"/>
    <n v="41346.279338"/>
    <x v="849"/>
    <n v="34.926750999999996"/>
  </r>
  <r>
    <x v="128"/>
    <n v="2010"/>
    <n v="9"/>
    <n v="5"/>
    <n v="2"/>
    <n v="1"/>
    <x v="2"/>
    <n v="23"/>
    <n v="30"/>
    <n v="5520"/>
    <n v="6000"/>
    <n v="3.9371612E-2"/>
    <n v="4.8033367E-2"/>
    <n v="29204.287135999999"/>
    <n v="5905.7417999999998"/>
    <n v="11520"/>
    <n v="11520"/>
    <n v="46630.028936000002"/>
    <x v="850"/>
    <n v="39.371611999999999"/>
  </r>
  <r>
    <x v="129"/>
    <n v="2010"/>
    <n v="10"/>
    <n v="5"/>
    <n v="2"/>
    <n v="2"/>
    <x v="2"/>
    <n v="21"/>
    <n v="33"/>
    <n v="5040"/>
    <n v="6600"/>
    <n v="4.0125142000000003E-2"/>
    <n v="4.8952673000000002E-2"/>
    <n v="29763.225184000003"/>
    <n v="6018.7713000000003"/>
    <n v="11640"/>
    <n v="11640"/>
    <n v="47421.996484000003"/>
    <x v="851"/>
    <n v="40.125142000000004"/>
  </r>
  <r>
    <x v="130"/>
    <n v="2010"/>
    <n v="11"/>
    <n v="5"/>
    <n v="2"/>
    <n v="3"/>
    <x v="2"/>
    <n v="24"/>
    <n v="26"/>
    <n v="5760"/>
    <n v="5200"/>
    <n v="3.7148182000000002E-2"/>
    <n v="4.5320781999999997E-2"/>
    <n v="27555.035455999998"/>
    <n v="5572.2272999999996"/>
    <n v="10960"/>
    <n v="10960"/>
    <n v="44087.262755999996"/>
    <x v="852"/>
    <n v="37.148181999999998"/>
  </r>
  <r>
    <x v="131"/>
    <n v="2010"/>
    <n v="12"/>
    <n v="5"/>
    <n v="2"/>
    <n v="4"/>
    <x v="2"/>
    <n v="21"/>
    <n v="30"/>
    <n v="5040"/>
    <n v="6000"/>
    <n v="3.7900835000000001E-2"/>
    <n v="4.6239018999999999E-2"/>
    <n v="28113.323551999998"/>
    <n v="5685.1252500000001"/>
    <n v="11040"/>
    <n v="11040"/>
    <n v="44838.448801999999"/>
    <x v="853"/>
    <n v="37.900835000000001"/>
  </r>
  <r>
    <x v="132"/>
    <n v="2010"/>
    <n v="13"/>
    <n v="5"/>
    <n v="2"/>
    <n v="5"/>
    <x v="2"/>
    <n v="20"/>
    <n v="30"/>
    <n v="4800"/>
    <n v="6000"/>
    <n v="3.7159995000000001E-2"/>
    <n v="4.5335194000000002E-2"/>
    <n v="27563.797952000001"/>
    <n v="5573.9992500000008"/>
    <n v="10800"/>
    <n v="10800"/>
    <n v="43937.797202000002"/>
    <x v="854"/>
    <n v="37.159995000000002"/>
  </r>
  <r>
    <x v="133"/>
    <n v="2010"/>
    <n v="14"/>
    <n v="5"/>
    <n v="2"/>
    <n v="6"/>
    <x v="2"/>
    <n v="23"/>
    <n v="26"/>
    <n v="5520"/>
    <n v="5200"/>
    <n v="3.6391420000000001E-2"/>
    <n v="4.4397532000000003E-2"/>
    <n v="26993.699456000002"/>
    <n v="5458.7130000000006"/>
    <n v="10720"/>
    <n v="10720"/>
    <n v="43172.412456000005"/>
    <x v="855"/>
    <n v="36.391420000000004"/>
  </r>
  <r>
    <x v="134"/>
    <n v="2010"/>
    <n v="15"/>
    <n v="5"/>
    <n v="2"/>
    <n v="7"/>
    <x v="2"/>
    <n v="20"/>
    <n v="29"/>
    <n v="4800"/>
    <n v="5800"/>
    <n v="3.6410133999999997E-2"/>
    <n v="4.4420362999999997E-2"/>
    <n v="27007.580703999996"/>
    <n v="5461.5200999999997"/>
    <n v="10600"/>
    <n v="10600"/>
    <n v="43069.100803999994"/>
    <x v="856"/>
    <n v="36.410133999999999"/>
  </r>
  <r>
    <x v="135"/>
    <n v="2010"/>
    <n v="16"/>
    <n v="5"/>
    <n v="2"/>
    <n v="1"/>
    <x v="2"/>
    <n v="22"/>
    <n v="31"/>
    <n v="5280"/>
    <n v="6200"/>
    <n v="3.9352649000000003E-2"/>
    <n v="4.8010231E-2"/>
    <n v="29190.220448"/>
    <n v="5902.8973500000011"/>
    <n v="11480"/>
    <n v="11480"/>
    <n v="46573.117797999999"/>
    <x v="857"/>
    <n v="39.352649000000007"/>
  </r>
  <r>
    <x v="136"/>
    <n v="2010"/>
    <n v="17"/>
    <n v="5"/>
    <n v="2"/>
    <n v="2"/>
    <x v="2"/>
    <n v="22"/>
    <n v="34"/>
    <n v="5280"/>
    <n v="6800"/>
    <n v="4.1619533E-2"/>
    <n v="5.0775830000000001E-2"/>
    <n v="30871.70464"/>
    <n v="6242.9299499999997"/>
    <n v="12080"/>
    <n v="12080"/>
    <n v="49194.634590000001"/>
    <x v="858"/>
    <n v="41.619532999999997"/>
  </r>
  <r>
    <x v="137"/>
    <n v="2010"/>
    <n v="18"/>
    <n v="5"/>
    <n v="2"/>
    <n v="3"/>
    <x v="2"/>
    <n v="21"/>
    <n v="31"/>
    <n v="5040"/>
    <n v="6200"/>
    <n v="3.8644996000000001E-2"/>
    <n v="4.7146896000000001E-2"/>
    <n v="28665.312768"/>
    <n v="5796.7493999999997"/>
    <n v="11240"/>
    <n v="11240"/>
    <n v="45702.062167999997"/>
    <x v="859"/>
    <n v="38.644995999999999"/>
  </r>
  <r>
    <x v="138"/>
    <n v="2010"/>
    <n v="19"/>
    <n v="5"/>
    <n v="2"/>
    <n v="4"/>
    <x v="2"/>
    <n v="20"/>
    <n v="31"/>
    <n v="4800"/>
    <n v="6200"/>
    <n v="3.7879352999999998E-2"/>
    <n v="4.621281E-2"/>
    <n v="28097.388479999998"/>
    <n v="5681.9029499999988"/>
    <n v="11000"/>
    <n v="11000"/>
    <n v="44779.291429999997"/>
    <x v="860"/>
    <n v="37.879352999999995"/>
  </r>
  <r>
    <x v="139"/>
    <n v="2010"/>
    <n v="20"/>
    <n v="5"/>
    <n v="2"/>
    <n v="5"/>
    <x v="2"/>
    <n v="24"/>
    <n v="27"/>
    <n v="5760"/>
    <n v="5400"/>
    <n v="3.7883791E-2"/>
    <n v="4.6218225000000002E-2"/>
    <n v="28100.680800000002"/>
    <n v="5682.5686500000002"/>
    <n v="11160"/>
    <n v="11160"/>
    <n v="44943.249450000003"/>
    <x v="861"/>
    <n v="37.883791000000002"/>
  </r>
  <r>
    <x v="140"/>
    <n v="2010"/>
    <n v="21"/>
    <n v="5"/>
    <n v="2"/>
    <n v="6"/>
    <x v="2"/>
    <n v="22"/>
    <n v="30"/>
    <n v="5280"/>
    <n v="6000"/>
    <n v="3.8639326000000002E-2"/>
    <n v="4.7139977E-2"/>
    <n v="28661.106016000002"/>
    <n v="5795.898900000001"/>
    <n v="11280"/>
    <n v="11280"/>
    <n v="45737.004916000005"/>
    <x v="862"/>
    <n v="38.639326000000004"/>
  </r>
  <r>
    <x v="141"/>
    <n v="2010"/>
    <n v="22"/>
    <n v="5"/>
    <n v="2"/>
    <n v="7"/>
    <x v="2"/>
    <n v="22"/>
    <n v="32"/>
    <n v="5280"/>
    <n v="6400"/>
    <n v="4.0124952999999998E-2"/>
    <n v="4.8952441999999999E-2"/>
    <n v="29763.084735999997"/>
    <n v="6018.7429499999998"/>
    <n v="11680"/>
    <n v="11680"/>
    <n v="47461.827685999997"/>
    <x v="863"/>
    <n v="40.124952999999998"/>
  </r>
  <r>
    <x v="142"/>
    <n v="2010"/>
    <n v="23"/>
    <n v="5"/>
    <n v="2"/>
    <n v="1"/>
    <x v="2"/>
    <n v="23"/>
    <n v="33"/>
    <n v="5520"/>
    <n v="6600"/>
    <n v="4.1605797999999999E-2"/>
    <n v="5.0759073000000002E-2"/>
    <n v="30861.516384000002"/>
    <n v="6240.8697000000002"/>
    <n v="12120"/>
    <n v="12120"/>
    <n v="49222.386084000005"/>
    <x v="864"/>
    <n v="41.605798"/>
  </r>
  <r>
    <x v="143"/>
    <n v="2010"/>
    <n v="24"/>
    <n v="5"/>
    <n v="2"/>
    <n v="2"/>
    <x v="2"/>
    <n v="22"/>
    <n v="30"/>
    <n v="5280"/>
    <n v="6000"/>
    <n v="3.8637579999999998E-2"/>
    <n v="4.7137848000000003E-2"/>
    <n v="28659.811584000003"/>
    <n v="5795.6369999999997"/>
    <n v="11280"/>
    <n v="11280"/>
    <n v="45735.448584000005"/>
    <x v="865"/>
    <n v="38.63758"/>
  </r>
  <r>
    <x v="144"/>
    <n v="2010"/>
    <n v="25"/>
    <n v="5"/>
    <n v="2"/>
    <n v="3"/>
    <x v="2"/>
    <n v="21"/>
    <n v="28"/>
    <n v="5040"/>
    <n v="5600"/>
    <n v="3.6415207999999998E-2"/>
    <n v="4.4426554E-2"/>
    <n v="27011.344832000002"/>
    <n v="5462.2812000000004"/>
    <n v="10640"/>
    <n v="10640"/>
    <n v="43113.626032"/>
    <x v="866"/>
    <n v="36.415208"/>
  </r>
  <r>
    <x v="145"/>
    <n v="2010"/>
    <n v="26"/>
    <n v="5"/>
    <n v="2"/>
    <n v="4"/>
    <x v="2"/>
    <n v="24"/>
    <n v="34"/>
    <n v="5760"/>
    <n v="6800"/>
    <n v="4.3100987E-2"/>
    <n v="5.2583204000000001E-2"/>
    <n v="31970.588032"/>
    <n v="6465.1480500000007"/>
    <n v="12560"/>
    <n v="12560"/>
    <n v="50995.736082000003"/>
    <x v="867"/>
    <n v="43.100987000000003"/>
  </r>
  <r>
    <x v="146"/>
    <n v="2010"/>
    <n v="27"/>
    <n v="5"/>
    <n v="2"/>
    <n v="5"/>
    <x v="2"/>
    <n v="23"/>
    <n v="29"/>
    <n v="5520"/>
    <n v="5800"/>
    <n v="3.8608916E-2"/>
    <n v="4.7102878000000001E-2"/>
    <n v="28638.549824000002"/>
    <n v="5791.3374000000003"/>
    <n v="11320"/>
    <n v="11320"/>
    <n v="45749.887224000006"/>
    <x v="868"/>
    <n v="38.608916000000001"/>
  </r>
  <r>
    <x v="147"/>
    <n v="2010"/>
    <n v="28"/>
    <n v="5"/>
    <n v="2"/>
    <n v="6"/>
    <x v="2"/>
    <n v="20"/>
    <n v="33"/>
    <n v="4800"/>
    <n v="6600"/>
    <n v="3.9357365999999998E-2"/>
    <n v="4.8015987000000003E-2"/>
    <n v="29193.720096000001"/>
    <n v="5903.6049000000003"/>
    <n v="11400"/>
    <n v="11400"/>
    <n v="46497.324996000003"/>
    <x v="869"/>
    <n v="39.357365999999999"/>
  </r>
  <r>
    <x v="148"/>
    <n v="2010"/>
    <n v="29"/>
    <n v="5"/>
    <n v="2"/>
    <n v="7"/>
    <x v="2"/>
    <n v="21"/>
    <n v="34"/>
    <n v="5040"/>
    <n v="6800"/>
    <n v="4.0865897999999998E-2"/>
    <n v="4.9856394999999998E-2"/>
    <n v="30312.688159999998"/>
    <n v="6129.8846999999987"/>
    <n v="11840"/>
    <n v="11840"/>
    <n v="48282.57286"/>
    <x v="870"/>
    <n v="40.865897999999994"/>
  </r>
  <r>
    <x v="149"/>
    <n v="2010"/>
    <n v="30"/>
    <n v="5"/>
    <n v="2"/>
    <n v="1"/>
    <x v="2"/>
    <n v="24"/>
    <n v="29"/>
    <n v="5760"/>
    <n v="5800"/>
    <n v="3.9383390999999997E-2"/>
    <n v="4.8047738E-2"/>
    <n v="29213.024704000003"/>
    <n v="5907.5086499999998"/>
    <n v="11560"/>
    <n v="11560"/>
    <n v="46680.533353999999"/>
    <x v="871"/>
    <n v="39.383390999999996"/>
  </r>
  <r>
    <x v="150"/>
    <n v="2010"/>
    <n v="31"/>
    <n v="5"/>
    <n v="2"/>
    <n v="2"/>
    <x v="2"/>
    <n v="21"/>
    <n v="32"/>
    <n v="5040"/>
    <n v="6400"/>
    <n v="3.936796E-2"/>
    <n v="4.8028911000000001E-2"/>
    <n v="29201.577888"/>
    <n v="5905.1940000000004"/>
    <n v="11440"/>
    <n v="11440"/>
    <n v="46546.771888000003"/>
    <x v="872"/>
    <n v="39.367960000000004"/>
  </r>
  <r>
    <x v="151"/>
    <n v="2010"/>
    <n v="1"/>
    <n v="6"/>
    <n v="2"/>
    <n v="3"/>
    <x v="2"/>
    <n v="22"/>
    <n v="34"/>
    <n v="5280"/>
    <n v="6800"/>
    <n v="4.1600893999999999E-2"/>
    <n v="5.0753091E-2"/>
    <n v="30857.879327999999"/>
    <n v="6240.1340999999993"/>
    <n v="12080"/>
    <n v="12080"/>
    <n v="49178.013427999998"/>
    <x v="873"/>
    <n v="41.600893999999997"/>
  </r>
  <r>
    <x v="152"/>
    <n v="2010"/>
    <n v="2"/>
    <n v="6"/>
    <n v="2"/>
    <n v="4"/>
    <x v="2"/>
    <n v="23"/>
    <n v="29"/>
    <n v="5520"/>
    <n v="5800"/>
    <n v="3.8616263999999997E-2"/>
    <n v="4.7111842000000001E-2"/>
    <n v="28643.999936"/>
    <n v="5792.4395999999988"/>
    <n v="11320"/>
    <n v="11320"/>
    <n v="45756.439535999998"/>
    <x v="874"/>
    <n v="38.616263999999994"/>
  </r>
  <r>
    <x v="153"/>
    <n v="2010"/>
    <n v="3"/>
    <n v="6"/>
    <n v="2"/>
    <n v="5"/>
    <x v="2"/>
    <n v="22"/>
    <n v="34"/>
    <n v="5280"/>
    <n v="6800"/>
    <n v="4.1594354E-2"/>
    <n v="5.0745112000000002E-2"/>
    <n v="30853.028095999998"/>
    <n v="6239.1531000000004"/>
    <n v="12080"/>
    <n v="12080"/>
    <n v="49172.181195999998"/>
    <x v="875"/>
    <n v="41.594354000000003"/>
  </r>
  <r>
    <x v="154"/>
    <n v="2010"/>
    <n v="4"/>
    <n v="6"/>
    <n v="2"/>
    <n v="6"/>
    <x v="2"/>
    <n v="20"/>
    <n v="26"/>
    <n v="4800"/>
    <n v="5200"/>
    <n v="3.4181662000000002E-2"/>
    <n v="4.1701626999999998E-2"/>
    <n v="25354.589215999997"/>
    <n v="5127.2493000000004"/>
    <n v="10000"/>
    <n v="10000"/>
    <n v="40481.838515999996"/>
    <x v="876"/>
    <n v="34.181662000000003"/>
  </r>
  <r>
    <x v="155"/>
    <n v="2010"/>
    <n v="5"/>
    <n v="6"/>
    <n v="2"/>
    <n v="7"/>
    <x v="2"/>
    <n v="22"/>
    <n v="30"/>
    <n v="5280"/>
    <n v="6000"/>
    <n v="3.8645961E-2"/>
    <n v="4.7148071999999999E-2"/>
    <n v="28666.027775999999"/>
    <n v="5796.8941500000001"/>
    <n v="11280"/>
    <n v="11280"/>
    <n v="45742.921925999995"/>
    <x v="877"/>
    <n v="38.645961"/>
  </r>
  <r>
    <x v="156"/>
    <n v="2010"/>
    <n v="6"/>
    <n v="6"/>
    <n v="2"/>
    <n v="1"/>
    <x v="2"/>
    <n v="23"/>
    <n v="28"/>
    <n v="5520"/>
    <n v="5600"/>
    <n v="3.7899143000000003E-2"/>
    <n v="4.6236955000000003E-2"/>
    <n v="28112.068640000001"/>
    <n v="5684.8714500000006"/>
    <n v="11120"/>
    <n v="11120"/>
    <n v="44916.940090000004"/>
    <x v="878"/>
    <n v="37.899143000000002"/>
  </r>
  <r>
    <x v="157"/>
    <n v="2010"/>
    <n v="7"/>
    <n v="6"/>
    <n v="2"/>
    <n v="2"/>
    <x v="2"/>
    <n v="24"/>
    <n v="25"/>
    <n v="5760"/>
    <n v="5000"/>
    <n v="3.6408427E-2"/>
    <n v="4.4418280999999997E-2"/>
    <n v="27006.314848000002"/>
    <n v="5461.2640500000007"/>
    <n v="10760"/>
    <n v="10760"/>
    <n v="43227.578898000007"/>
    <x v="879"/>
    <n v="36.408427000000003"/>
  </r>
  <r>
    <x v="158"/>
    <n v="2010"/>
    <n v="8"/>
    <n v="6"/>
    <n v="2"/>
    <n v="3"/>
    <x v="2"/>
    <n v="24"/>
    <n v="34"/>
    <n v="5760"/>
    <n v="6800"/>
    <n v="4.3066501E-2"/>
    <n v="5.2541130999999998E-2"/>
    <n v="31945.007647999999"/>
    <n v="6459.9751500000002"/>
    <n v="12560"/>
    <n v="12560"/>
    <n v="50964.982797999997"/>
    <x v="880"/>
    <n v="43.066501000000002"/>
  </r>
  <r>
    <x v="159"/>
    <n v="2010"/>
    <n v="9"/>
    <n v="6"/>
    <n v="2"/>
    <n v="4"/>
    <x v="2"/>
    <n v="21"/>
    <n v="30"/>
    <n v="5040"/>
    <n v="6000"/>
    <n v="3.7883988E-2"/>
    <n v="4.6218465E-2"/>
    <n v="28100.826720000001"/>
    <n v="5682.5982000000004"/>
    <n v="11040"/>
    <n v="11040"/>
    <n v="44823.424920000005"/>
    <x v="881"/>
    <n v="37.883988000000002"/>
  </r>
  <r>
    <x v="160"/>
    <n v="2010"/>
    <n v="10"/>
    <n v="6"/>
    <n v="2"/>
    <n v="5"/>
    <x v="2"/>
    <n v="24"/>
    <n v="34"/>
    <n v="5760"/>
    <n v="6800"/>
    <n v="4.3089006999999999E-2"/>
    <n v="5.2568588999999999E-2"/>
    <n v="31961.702111999999"/>
    <n v="6463.3510499999993"/>
    <n v="12560"/>
    <n v="12560"/>
    <n v="50985.053161999997"/>
    <x v="882"/>
    <n v="43.089006999999995"/>
  </r>
  <r>
    <x v="161"/>
    <n v="2010"/>
    <n v="11"/>
    <n v="6"/>
    <n v="2"/>
    <n v="6"/>
    <x v="2"/>
    <n v="24"/>
    <n v="32"/>
    <n v="5760"/>
    <n v="6400"/>
    <n v="4.1612639999999999E-2"/>
    <n v="5.0767421E-2"/>
    <n v="30866.591968000001"/>
    <n v="6241.8959999999997"/>
    <n v="12160"/>
    <n v="12160"/>
    <n v="49268.487968000001"/>
    <x v="883"/>
    <n v="41.612639999999999"/>
  </r>
  <r>
    <x v="162"/>
    <n v="2010"/>
    <n v="12"/>
    <n v="6"/>
    <n v="2"/>
    <n v="7"/>
    <x v="2"/>
    <n v="21"/>
    <n v="33"/>
    <n v="5040"/>
    <n v="6600"/>
    <n v="4.0130021000000002E-2"/>
    <n v="4.8958624999999999E-2"/>
    <n v="29766.843999999997"/>
    <n v="6019.5031499999996"/>
    <n v="11640"/>
    <n v="11640"/>
    <n v="47426.347149999994"/>
    <x v="884"/>
    <n v="40.130020999999999"/>
  </r>
  <r>
    <x v="163"/>
    <n v="2010"/>
    <n v="13"/>
    <n v="6"/>
    <n v="2"/>
    <n v="1"/>
    <x v="2"/>
    <n v="24"/>
    <n v="30"/>
    <n v="5760"/>
    <n v="6000"/>
    <n v="4.0114956E-2"/>
    <n v="4.8940246999999999E-2"/>
    <n v="29755.670176"/>
    <n v="6017.2434000000003"/>
    <n v="11760"/>
    <n v="11760"/>
    <n v="47532.913575999999"/>
    <x v="885"/>
    <n v="40.114955999999999"/>
  </r>
  <r>
    <x v="164"/>
    <n v="2010"/>
    <n v="14"/>
    <n v="6"/>
    <n v="2"/>
    <n v="2"/>
    <x v="2"/>
    <n v="22"/>
    <n v="30"/>
    <n v="5280"/>
    <n v="6000"/>
    <n v="3.8613092000000002E-2"/>
    <n v="4.7107971999999998E-2"/>
    <n v="28641.646975999996"/>
    <n v="5791.9638000000004"/>
    <n v="11280"/>
    <n v="11280"/>
    <n v="45713.610775999994"/>
    <x v="886"/>
    <n v="38.613092000000002"/>
  </r>
  <r>
    <x v="165"/>
    <n v="2010"/>
    <n v="15"/>
    <n v="6"/>
    <n v="2"/>
    <n v="3"/>
    <x v="2"/>
    <n v="22"/>
    <n v="30"/>
    <n v="5280"/>
    <n v="6000"/>
    <n v="3.8633566000000001E-2"/>
    <n v="4.7132950999999999E-2"/>
    <n v="28656.834208"/>
    <n v="5795.0349000000006"/>
    <n v="11280"/>
    <n v="11280"/>
    <n v="45731.869107999999"/>
    <x v="887"/>
    <n v="38.633566000000002"/>
  </r>
  <r>
    <x v="166"/>
    <n v="2010"/>
    <n v="16"/>
    <n v="6"/>
    <n v="2"/>
    <n v="4"/>
    <x v="2"/>
    <n v="22"/>
    <n v="34"/>
    <n v="5280"/>
    <n v="6800"/>
    <n v="4.1612396000000003E-2"/>
    <n v="5.0767123999999997E-2"/>
    <n v="30866.411391999998"/>
    <n v="6241.8594000000003"/>
    <n v="12080"/>
    <n v="12080"/>
    <n v="49188.270791999996"/>
    <x v="888"/>
    <n v="41.612396000000004"/>
  </r>
  <r>
    <x v="167"/>
    <n v="2010"/>
    <n v="17"/>
    <n v="6"/>
    <n v="2"/>
    <n v="5"/>
    <x v="2"/>
    <n v="21"/>
    <n v="34"/>
    <n v="5040"/>
    <n v="6800"/>
    <n v="4.0857134000000003E-2"/>
    <n v="4.9845702999999998E-2"/>
    <n v="30306.187424"/>
    <n v="6128.5700999999999"/>
    <n v="11840"/>
    <n v="11840"/>
    <n v="48274.757524000001"/>
    <x v="889"/>
    <n v="40.857134000000002"/>
  </r>
  <r>
    <x v="168"/>
    <n v="2010"/>
    <n v="18"/>
    <n v="6"/>
    <n v="2"/>
    <n v="6"/>
    <x v="2"/>
    <n v="21"/>
    <n v="25"/>
    <n v="5040"/>
    <n v="5000"/>
    <n v="3.4172963000000001E-2"/>
    <n v="4.1691014999999998E-2"/>
    <n v="25348.137119999999"/>
    <n v="5125.9444500000009"/>
    <n v="10040"/>
    <n v="10040"/>
    <n v="40514.081570000002"/>
    <x v="890"/>
    <n v="34.172963000000003"/>
  </r>
  <r>
    <x v="169"/>
    <n v="2010"/>
    <n v="19"/>
    <n v="6"/>
    <n v="2"/>
    <n v="7"/>
    <x v="2"/>
    <n v="21"/>
    <n v="26"/>
    <n v="5040"/>
    <n v="5200"/>
    <n v="3.4911774999999999E-2"/>
    <n v="4.2592366E-2"/>
    <n v="25896.158528"/>
    <n v="5236.7662499999997"/>
    <n v="10240"/>
    <n v="10240"/>
    <n v="41372.924778000001"/>
    <x v="891"/>
    <n v="34.911774999999999"/>
  </r>
  <r>
    <x v="170"/>
    <n v="2010"/>
    <n v="20"/>
    <n v="6"/>
    <n v="2"/>
    <n v="1"/>
    <x v="2"/>
    <n v="24"/>
    <n v="28"/>
    <n v="5760"/>
    <n v="5600"/>
    <n v="3.8635158000000003E-2"/>
    <n v="4.7134892999999997E-2"/>
    <n v="28658.014943999999"/>
    <n v="5795.2737000000006"/>
    <n v="11360"/>
    <n v="11360"/>
    <n v="45813.288644"/>
    <x v="892"/>
    <n v="38.635158000000004"/>
  </r>
  <r>
    <x v="171"/>
    <n v="2010"/>
    <n v="21"/>
    <n v="6"/>
    <n v="2"/>
    <n v="2"/>
    <x v="2"/>
    <n v="23"/>
    <n v="33"/>
    <n v="5520"/>
    <n v="6600"/>
    <n v="4.1612940000000001E-2"/>
    <n v="5.0767787000000002E-2"/>
    <n v="30866.814495999999"/>
    <n v="6241.9410000000007"/>
    <n v="12120"/>
    <n v="12120"/>
    <n v="49228.755495999998"/>
    <x v="893"/>
    <n v="41.612940000000002"/>
  </r>
  <r>
    <x v="172"/>
    <n v="2010"/>
    <n v="22"/>
    <n v="6"/>
    <n v="2"/>
    <n v="3"/>
    <x v="2"/>
    <n v="21"/>
    <n v="29"/>
    <n v="5040"/>
    <n v="5800"/>
    <n v="3.7150018999999999E-2"/>
    <n v="4.5323024000000003E-2"/>
    <n v="27556.398592000001"/>
    <n v="5572.5028499999999"/>
    <n v="10840"/>
    <n v="10840"/>
    <n v="43968.901442000002"/>
    <x v="894"/>
    <n v="37.150019"/>
  </r>
  <r>
    <x v="173"/>
    <n v="2010"/>
    <n v="23"/>
    <n v="6"/>
    <n v="2"/>
    <n v="4"/>
    <x v="2"/>
    <n v="23"/>
    <n v="28"/>
    <n v="5520"/>
    <n v="5600"/>
    <n v="3.7880898000000003E-2"/>
    <n v="4.6214695E-2"/>
    <n v="28098.53456"/>
    <n v="5682.1347000000005"/>
    <n v="11120"/>
    <n v="11120"/>
    <n v="44900.669260000002"/>
    <x v="895"/>
    <n v="37.880898000000002"/>
  </r>
  <r>
    <x v="174"/>
    <n v="2010"/>
    <n v="24"/>
    <n v="6"/>
    <n v="2"/>
    <n v="5"/>
    <x v="2"/>
    <n v="23"/>
    <n v="32"/>
    <n v="5520"/>
    <n v="6400"/>
    <n v="4.0867349999999997E-2"/>
    <n v="4.9858167000000002E-2"/>
    <n v="30313.765536000003"/>
    <n v="6130.1024999999991"/>
    <n v="11920"/>
    <n v="11920"/>
    <n v="48363.868036"/>
    <x v="896"/>
    <n v="40.867349999999995"/>
  </r>
  <r>
    <x v="175"/>
    <n v="2010"/>
    <n v="25"/>
    <n v="6"/>
    <n v="2"/>
    <n v="6"/>
    <x v="2"/>
    <n v="23"/>
    <n v="33"/>
    <n v="5520"/>
    <n v="6600"/>
    <n v="4.1614475999999997E-2"/>
    <n v="5.0769661000000001E-2"/>
    <n v="30867.953888"/>
    <n v="6242.1713999999993"/>
    <n v="12120"/>
    <n v="12120"/>
    <n v="49230.125287999996"/>
    <x v="897"/>
    <n v="41.614475999999996"/>
  </r>
  <r>
    <x v="176"/>
    <n v="2010"/>
    <n v="26"/>
    <n v="6"/>
    <n v="2"/>
    <n v="7"/>
    <x v="2"/>
    <n v="22"/>
    <n v="30"/>
    <n v="5280"/>
    <n v="6000"/>
    <n v="3.8619711000000001E-2"/>
    <n v="4.7116048000000001E-2"/>
    <n v="28646.557184000001"/>
    <n v="5792.9566500000001"/>
    <n v="11280"/>
    <n v="11280"/>
    <n v="45719.513833999998"/>
    <x v="898"/>
    <n v="38.619711000000002"/>
  </r>
  <r>
    <x v="177"/>
    <n v="2010"/>
    <n v="27"/>
    <n v="6"/>
    <n v="2"/>
    <n v="1"/>
    <x v="2"/>
    <n v="24"/>
    <n v="28"/>
    <n v="5760"/>
    <n v="5600"/>
    <n v="3.8644418999999999E-2"/>
    <n v="4.7146190999999997E-2"/>
    <n v="28664.884127999998"/>
    <n v="5796.6628499999997"/>
    <n v="11360"/>
    <n v="11360"/>
    <n v="45821.546977999998"/>
    <x v="899"/>
    <n v="38.644418999999999"/>
  </r>
  <r>
    <x v="178"/>
    <n v="2010"/>
    <n v="28"/>
    <n v="6"/>
    <n v="2"/>
    <n v="2"/>
    <x v="2"/>
    <n v="24"/>
    <n v="28"/>
    <n v="5760"/>
    <n v="5600"/>
    <n v="3.8646673999999999E-2"/>
    <n v="4.7148942999999999E-2"/>
    <n v="28666.557343999997"/>
    <n v="5797.0010999999995"/>
    <n v="11360"/>
    <n v="11360"/>
    <n v="45823.558443999995"/>
    <x v="900"/>
    <n v="38.646673999999997"/>
  </r>
  <r>
    <x v="179"/>
    <n v="2010"/>
    <n v="29"/>
    <n v="6"/>
    <n v="2"/>
    <n v="3"/>
    <x v="2"/>
    <n v="21"/>
    <n v="34"/>
    <n v="5040"/>
    <n v="6800"/>
    <n v="4.0837493000000002E-2"/>
    <n v="4.9821742000000002E-2"/>
    <n v="30291.619136000001"/>
    <n v="6125.6239500000001"/>
    <n v="11840"/>
    <n v="11840"/>
    <n v="48257.243086000002"/>
    <x v="901"/>
    <n v="40.837493000000002"/>
  </r>
  <r>
    <x v="180"/>
    <n v="2010"/>
    <n v="30"/>
    <n v="6"/>
    <n v="2"/>
    <n v="4"/>
    <x v="2"/>
    <n v="24"/>
    <n v="33"/>
    <n v="5760"/>
    <n v="6600"/>
    <n v="4.2337232000000002E-2"/>
    <n v="5.1651423000000002E-2"/>
    <n v="31404.065183999999"/>
    <n v="6350.5847999999996"/>
    <n v="12360"/>
    <n v="12360"/>
    <n v="50114.649983999996"/>
    <x v="902"/>
    <n v="42.337232"/>
  </r>
  <r>
    <x v="181"/>
    <n v="2010"/>
    <n v="1"/>
    <n v="7"/>
    <n v="3"/>
    <n v="5"/>
    <x v="2"/>
    <n v="23"/>
    <n v="29"/>
    <n v="5520"/>
    <n v="5800"/>
    <n v="3.8639562000000002E-2"/>
    <n v="4.7140265000000001E-2"/>
    <n v="28661.28112"/>
    <n v="5795.9343000000008"/>
    <n v="11320"/>
    <n v="11320"/>
    <n v="45777.21542"/>
    <x v="903"/>
    <n v="38.639562000000005"/>
  </r>
  <r>
    <x v="182"/>
    <n v="2010"/>
    <n v="2"/>
    <n v="7"/>
    <n v="3"/>
    <n v="6"/>
    <x v="2"/>
    <n v="24"/>
    <n v="27"/>
    <n v="5760"/>
    <n v="5400"/>
    <n v="3.7890843E-2"/>
    <n v="4.6226827999999998E-2"/>
    <n v="28105.911423999998"/>
    <n v="5683.6264500000007"/>
    <n v="11160"/>
    <n v="11160"/>
    <n v="44949.537874000001"/>
    <x v="904"/>
    <n v="37.890843000000004"/>
  </r>
  <r>
    <x v="183"/>
    <n v="2010"/>
    <n v="3"/>
    <n v="7"/>
    <n v="3"/>
    <n v="7"/>
    <x v="2"/>
    <n v="22"/>
    <n v="29"/>
    <n v="5280"/>
    <n v="5800"/>
    <n v="3.7872452000000001E-2"/>
    <n v="4.6204390999999997E-2"/>
    <n v="28092.269727999996"/>
    <n v="5680.8678"/>
    <n v="11080"/>
    <n v="11080"/>
    <n v="44853.137527999992"/>
    <x v="905"/>
    <n v="37.872452000000003"/>
  </r>
  <r>
    <x v="184"/>
    <n v="2010"/>
    <n v="4"/>
    <n v="7"/>
    <n v="3"/>
    <n v="1"/>
    <x v="2"/>
    <n v="23"/>
    <n v="26"/>
    <n v="5520"/>
    <n v="5200"/>
    <n v="3.6376876000000002E-2"/>
    <n v="4.4379789000000003E-2"/>
    <n v="26982.911712000001"/>
    <n v="5456.5314000000008"/>
    <n v="10720"/>
    <n v="10720"/>
    <n v="43159.443112000001"/>
    <x v="906"/>
    <n v="36.376876000000003"/>
  </r>
  <r>
    <x v="185"/>
    <n v="2010"/>
    <n v="5"/>
    <n v="7"/>
    <n v="3"/>
    <n v="2"/>
    <x v="2"/>
    <n v="21"/>
    <n v="29"/>
    <n v="5040"/>
    <n v="5800"/>
    <n v="3.7124552999999998E-2"/>
    <n v="4.5291954000000002E-2"/>
    <n v="27537.508032000002"/>
    <n v="5568.6829499999994"/>
    <n v="10840"/>
    <n v="10840"/>
    <n v="43946.190982"/>
    <x v="907"/>
    <n v="37.124552999999999"/>
  </r>
  <r>
    <x v="186"/>
    <n v="2010"/>
    <n v="6"/>
    <n v="7"/>
    <n v="3"/>
    <n v="3"/>
    <x v="2"/>
    <n v="22"/>
    <n v="27"/>
    <n v="5280"/>
    <n v="5400"/>
    <n v="3.6405434E-2"/>
    <n v="4.4414628999999997E-2"/>
    <n v="27004.094431999998"/>
    <n v="5460.8150999999998"/>
    <n v="10680"/>
    <n v="10680"/>
    <n v="43144.909531999998"/>
    <x v="908"/>
    <n v="36.405434"/>
  </r>
  <r>
    <x v="187"/>
    <n v="2010"/>
    <n v="7"/>
    <n v="7"/>
    <n v="3"/>
    <n v="4"/>
    <x v="2"/>
    <n v="20"/>
    <n v="33"/>
    <n v="4800"/>
    <n v="6600"/>
    <n v="3.9389880000000002E-2"/>
    <n v="4.8055652999999997E-2"/>
    <n v="29217.837024"/>
    <n v="5908.4820000000009"/>
    <n v="11400"/>
    <n v="11400"/>
    <n v="46526.319024000004"/>
    <x v="909"/>
    <n v="39.389880000000005"/>
  </r>
  <r>
    <x v="188"/>
    <n v="2010"/>
    <n v="8"/>
    <n v="7"/>
    <n v="3"/>
    <n v="5"/>
    <x v="2"/>
    <n v="22"/>
    <n v="27"/>
    <n v="5280"/>
    <n v="5400"/>
    <n v="3.6412808999999997E-2"/>
    <n v="4.4423627E-2"/>
    <n v="27009.565216000003"/>
    <n v="5461.9213499999996"/>
    <n v="10680"/>
    <n v="10680"/>
    <n v="43151.486566000007"/>
    <x v="910"/>
    <n v="36.412808999999996"/>
  </r>
  <r>
    <x v="189"/>
    <n v="2010"/>
    <n v="9"/>
    <n v="7"/>
    <n v="3"/>
    <n v="6"/>
    <x v="2"/>
    <n v="22"/>
    <n v="30"/>
    <n v="5280"/>
    <n v="6000"/>
    <n v="3.8613375999999998E-2"/>
    <n v="4.7108319000000003E-2"/>
    <n v="28641.857952000002"/>
    <n v="5792.0063999999993"/>
    <n v="11280"/>
    <n v="11280"/>
    <n v="45713.864352000004"/>
    <x v="911"/>
    <n v="38.613375999999995"/>
  </r>
  <r>
    <x v="190"/>
    <n v="2010"/>
    <n v="10"/>
    <n v="7"/>
    <n v="3"/>
    <n v="7"/>
    <x v="2"/>
    <n v="21"/>
    <n v="29"/>
    <n v="5040"/>
    <n v="5800"/>
    <n v="3.7148107999999999E-2"/>
    <n v="4.5320692000000003E-2"/>
    <n v="27554.980736000001"/>
    <n v="5572.2161999999998"/>
    <n v="10840"/>
    <n v="10840"/>
    <n v="43967.196936"/>
    <x v="912"/>
    <n v="37.148108000000001"/>
  </r>
  <r>
    <x v="191"/>
    <n v="2010"/>
    <n v="11"/>
    <n v="7"/>
    <n v="3"/>
    <n v="1"/>
    <x v="2"/>
    <n v="24"/>
    <n v="31"/>
    <n v="5760"/>
    <n v="6200"/>
    <n v="4.0866252999999998E-2"/>
    <n v="4.9856827999999999E-2"/>
    <n v="30312.951423999999"/>
    <n v="6129.9379500000005"/>
    <n v="11960"/>
    <n v="11960"/>
    <n v="48402.889373999998"/>
    <x v="913"/>
    <n v="40.866253"/>
  </r>
  <r>
    <x v="192"/>
    <n v="2010"/>
    <n v="12"/>
    <n v="7"/>
    <n v="3"/>
    <n v="2"/>
    <x v="2"/>
    <n v="23"/>
    <n v="27"/>
    <n v="5520"/>
    <n v="5400"/>
    <n v="3.7146736999999999E-2"/>
    <n v="4.5319019000000002E-2"/>
    <n v="27553.963552000001"/>
    <n v="5572.01055"/>
    <n v="10920"/>
    <n v="10920"/>
    <n v="44045.974102"/>
    <x v="914"/>
    <n v="37.146737000000002"/>
  </r>
  <r>
    <x v="193"/>
    <n v="2010"/>
    <n v="13"/>
    <n v="7"/>
    <n v="3"/>
    <n v="3"/>
    <x v="2"/>
    <n v="24"/>
    <n v="26"/>
    <n v="5760"/>
    <n v="5200"/>
    <n v="3.7147126000000003E-2"/>
    <n v="4.5319493000000002E-2"/>
    <n v="27554.251744000001"/>
    <n v="5572.0689000000002"/>
    <n v="10960"/>
    <n v="10960"/>
    <n v="44086.320643999999"/>
    <x v="915"/>
    <n v="37.147126"/>
  </r>
  <r>
    <x v="194"/>
    <n v="2010"/>
    <n v="14"/>
    <n v="7"/>
    <n v="3"/>
    <n v="4"/>
    <x v="2"/>
    <n v="24"/>
    <n v="28"/>
    <n v="5760"/>
    <n v="5600"/>
    <n v="3.8603690000000003E-2"/>
    <n v="4.7096501999999998E-2"/>
    <n v="28634.673215999999"/>
    <n v="5790.5535"/>
    <n v="11360"/>
    <n v="11360"/>
    <n v="45785.226715999997"/>
    <x v="916"/>
    <n v="38.60369"/>
  </r>
  <r>
    <x v="195"/>
    <n v="2010"/>
    <n v="15"/>
    <n v="7"/>
    <n v="3"/>
    <n v="5"/>
    <x v="2"/>
    <n v="21"/>
    <n v="29"/>
    <n v="5040"/>
    <n v="5800"/>
    <n v="3.7130377999999999E-2"/>
    <n v="4.5299061000000002E-2"/>
    <n v="27541.829088000002"/>
    <n v="5569.5567000000001"/>
    <n v="10840"/>
    <n v="10840"/>
    <n v="43951.385788"/>
    <x v="917"/>
    <n v="37.130378"/>
  </r>
  <r>
    <x v="196"/>
    <n v="2010"/>
    <n v="16"/>
    <n v="7"/>
    <n v="3"/>
    <n v="6"/>
    <x v="2"/>
    <n v="21"/>
    <n v="26"/>
    <n v="5040"/>
    <n v="5200"/>
    <n v="3.4915448000000002E-2"/>
    <n v="4.2596846000000001E-2"/>
    <n v="25898.882367999999"/>
    <n v="5237.3172000000004"/>
    <n v="10240"/>
    <n v="10240"/>
    <n v="41376.199567999996"/>
    <x v="918"/>
    <n v="34.915448000000005"/>
  </r>
  <r>
    <x v="197"/>
    <n v="2010"/>
    <n v="17"/>
    <n v="7"/>
    <n v="3"/>
    <n v="7"/>
    <x v="2"/>
    <n v="21"/>
    <n v="31"/>
    <n v="5040"/>
    <n v="6200"/>
    <n v="3.8632525000000001E-2"/>
    <n v="4.7131680000000002E-2"/>
    <n v="28656.061440000001"/>
    <n v="5794.8787499999999"/>
    <n v="11240"/>
    <n v="11240"/>
    <n v="45690.940190000001"/>
    <x v="919"/>
    <n v="38.632525000000001"/>
  </r>
  <r>
    <x v="198"/>
    <n v="2010"/>
    <n v="18"/>
    <n v="7"/>
    <n v="3"/>
    <n v="1"/>
    <x v="2"/>
    <n v="24"/>
    <n v="33"/>
    <n v="5760"/>
    <n v="6600"/>
    <n v="4.2345241999999998E-2"/>
    <n v="5.1661195E-2"/>
    <n v="31410.006559999998"/>
    <n v="6351.7862999999998"/>
    <n v="12360"/>
    <n v="12360"/>
    <n v="50121.792860000001"/>
    <x v="920"/>
    <n v="42.345241999999999"/>
  </r>
  <r>
    <x v="199"/>
    <n v="2010"/>
    <n v="19"/>
    <n v="7"/>
    <n v="3"/>
    <n v="2"/>
    <x v="2"/>
    <n v="22"/>
    <n v="28"/>
    <n v="5280"/>
    <n v="5600"/>
    <n v="3.7129457999999997E-2"/>
    <n v="4.5297939000000002E-2"/>
    <n v="27541.146912"/>
    <n v="5569.4187000000002"/>
    <n v="10880"/>
    <n v="10880"/>
    <n v="43990.565611999999"/>
    <x v="921"/>
    <n v="37.129458"/>
  </r>
  <r>
    <x v="200"/>
    <n v="2010"/>
    <n v="20"/>
    <n v="7"/>
    <n v="3"/>
    <n v="3"/>
    <x v="2"/>
    <n v="20"/>
    <n v="29"/>
    <n v="4800"/>
    <n v="5800"/>
    <n v="3.6404408999999999E-2"/>
    <n v="4.4413379000000003E-2"/>
    <n v="27003.334432000003"/>
    <n v="5460.6613500000003"/>
    <n v="10600"/>
    <n v="10600"/>
    <n v="43063.995782000005"/>
    <x v="922"/>
    <n v="36.404409000000001"/>
  </r>
  <r>
    <x v="201"/>
    <n v="2010"/>
    <n v="21"/>
    <n v="7"/>
    <n v="3"/>
    <n v="4"/>
    <x v="2"/>
    <n v="22"/>
    <n v="33"/>
    <n v="5280"/>
    <n v="6600"/>
    <n v="4.0875177999999998E-2"/>
    <n v="4.9867717999999998E-2"/>
    <n v="30319.572543999999"/>
    <n v="6131.2766999999994"/>
    <n v="11880"/>
    <n v="11880"/>
    <n v="48330.849243999997"/>
    <x v="923"/>
    <n v="40.875177999999998"/>
  </r>
  <r>
    <x v="202"/>
    <n v="2010"/>
    <n v="22"/>
    <n v="7"/>
    <n v="3"/>
    <n v="5"/>
    <x v="2"/>
    <n v="20"/>
    <n v="26"/>
    <n v="4800"/>
    <n v="5200"/>
    <n v="3.4187594000000002E-2"/>
    <n v="4.1708864999999998E-2"/>
    <n v="25358.989919999996"/>
    <n v="5128.1391000000003"/>
    <n v="10000"/>
    <n v="10000"/>
    <n v="40487.129019999993"/>
    <x v="924"/>
    <n v="34.187594000000004"/>
  </r>
  <r>
    <x v="203"/>
    <n v="2010"/>
    <n v="23"/>
    <n v="7"/>
    <n v="3"/>
    <n v="6"/>
    <x v="2"/>
    <n v="22"/>
    <n v="34"/>
    <n v="5280"/>
    <n v="6800"/>
    <n v="4.1601287000000001E-2"/>
    <n v="5.0753569999999998E-2"/>
    <n v="30858.170559999999"/>
    <n v="6240.1930499999999"/>
    <n v="12080"/>
    <n v="12080"/>
    <n v="49178.36361"/>
    <x v="925"/>
    <n v="41.601286999999999"/>
  </r>
  <r>
    <x v="204"/>
    <n v="2010"/>
    <n v="24"/>
    <n v="7"/>
    <n v="3"/>
    <n v="7"/>
    <x v="2"/>
    <n v="24"/>
    <n v="34"/>
    <n v="5760"/>
    <n v="6800"/>
    <n v="4.3104691000000001E-2"/>
    <n v="5.2587723000000003E-2"/>
    <n v="31973.335584000004"/>
    <n v="6465.7036500000004"/>
    <n v="12560"/>
    <n v="12560"/>
    <n v="50999.039234000003"/>
    <x v="926"/>
    <n v="43.104691000000003"/>
  </r>
  <r>
    <x v="205"/>
    <n v="2010"/>
    <n v="25"/>
    <n v="7"/>
    <n v="3"/>
    <n v="1"/>
    <x v="2"/>
    <n v="21"/>
    <n v="26"/>
    <n v="5040"/>
    <n v="5200"/>
    <n v="3.4925046000000001E-2"/>
    <n v="4.2608555999999999E-2"/>
    <n v="25906.002047999998"/>
    <n v="5238.7569000000003"/>
    <n v="10240"/>
    <n v="10240"/>
    <n v="41384.758948000002"/>
    <x v="927"/>
    <n v="34.925046000000002"/>
  </r>
  <r>
    <x v="206"/>
    <n v="2010"/>
    <n v="26"/>
    <n v="7"/>
    <n v="3"/>
    <n v="2"/>
    <x v="2"/>
    <n v="22"/>
    <n v="25"/>
    <n v="5280"/>
    <n v="5000"/>
    <n v="3.4898581999999997E-2"/>
    <n v="4.2576269999999999E-2"/>
    <n v="25886.372159999999"/>
    <n v="5234.7873"/>
    <n v="10280"/>
    <n v="10280"/>
    <n v="41401.159459999995"/>
    <x v="928"/>
    <n v="34.898581999999998"/>
  </r>
  <r>
    <x v="207"/>
    <n v="2010"/>
    <n v="27"/>
    <n v="7"/>
    <n v="3"/>
    <n v="3"/>
    <x v="2"/>
    <n v="24"/>
    <n v="26"/>
    <n v="5760"/>
    <n v="5200"/>
    <n v="3.7157930999999998E-2"/>
    <n v="4.5332676000000002E-2"/>
    <n v="27562.267007999999"/>
    <n v="5573.6896499999993"/>
    <n v="10960"/>
    <n v="10960"/>
    <n v="44095.956657999996"/>
    <x v="929"/>
    <n v="37.157930999999998"/>
  </r>
  <r>
    <x v="208"/>
    <n v="2010"/>
    <n v="28"/>
    <n v="7"/>
    <n v="3"/>
    <n v="4"/>
    <x v="2"/>
    <n v="23"/>
    <n v="27"/>
    <n v="5520"/>
    <n v="5400"/>
    <n v="3.7125865000000001E-2"/>
    <n v="4.5293554999999999E-2"/>
    <n v="27538.48144"/>
    <n v="5568.8797500000001"/>
    <n v="10920"/>
    <n v="10920"/>
    <n v="44027.361189999996"/>
    <x v="930"/>
    <n v="37.125864999999997"/>
  </r>
  <r>
    <x v="209"/>
    <n v="2010"/>
    <n v="29"/>
    <n v="7"/>
    <n v="3"/>
    <n v="5"/>
    <x v="2"/>
    <n v="24"/>
    <n v="31"/>
    <n v="5760"/>
    <n v="6200"/>
    <n v="4.0871834000000003E-2"/>
    <n v="4.9863637000000002E-2"/>
    <n v="30317.091296000002"/>
    <n v="6130.7750999999998"/>
    <n v="11960"/>
    <n v="11960"/>
    <n v="48407.866396000005"/>
    <x v="931"/>
    <n v="40.871834"/>
  </r>
  <r>
    <x v="210"/>
    <n v="2010"/>
    <n v="30"/>
    <n v="7"/>
    <n v="3"/>
    <n v="6"/>
    <x v="2"/>
    <n v="23"/>
    <n v="26"/>
    <n v="5520"/>
    <n v="5200"/>
    <n v="3.6404334000000003E-2"/>
    <n v="4.4413287000000003E-2"/>
    <n v="27003.278496000003"/>
    <n v="5460.6501000000007"/>
    <n v="10720"/>
    <n v="10720"/>
    <n v="43183.928596000005"/>
    <x v="932"/>
    <n v="36.404334000000006"/>
  </r>
  <r>
    <x v="211"/>
    <n v="2010"/>
    <n v="31"/>
    <n v="7"/>
    <n v="3"/>
    <n v="7"/>
    <x v="2"/>
    <n v="21"/>
    <n v="31"/>
    <n v="5040"/>
    <n v="6200"/>
    <n v="3.8641237000000002E-2"/>
    <n v="4.7142309E-2"/>
    <n v="28662.523871999998"/>
    <n v="5796.1855500000001"/>
    <n v="11240"/>
    <n v="11240"/>
    <n v="45698.709422"/>
    <x v="933"/>
    <n v="38.641237000000004"/>
  </r>
  <r>
    <x v="212"/>
    <n v="2010"/>
    <n v="1"/>
    <n v="8"/>
    <n v="3"/>
    <n v="1"/>
    <x v="2"/>
    <n v="24"/>
    <n v="28"/>
    <n v="5760"/>
    <n v="5600"/>
    <n v="3.8613799999999997E-2"/>
    <n v="4.7108836000000001E-2"/>
    <n v="28642.172288000002"/>
    <n v="5792.07"/>
    <n v="11360"/>
    <n v="11360"/>
    <n v="45794.242288000001"/>
    <x v="934"/>
    <n v="38.613799999999998"/>
  </r>
  <r>
    <x v="213"/>
    <n v="2010"/>
    <n v="2"/>
    <n v="8"/>
    <n v="3"/>
    <n v="2"/>
    <x v="2"/>
    <n v="23"/>
    <n v="33"/>
    <n v="5520"/>
    <n v="6600"/>
    <n v="4.1615829E-2"/>
    <n v="5.0771311E-2"/>
    <n v="30868.957087999999"/>
    <n v="6242.37435"/>
    <n v="12120"/>
    <n v="12120"/>
    <n v="49231.331438000001"/>
    <x v="935"/>
    <n v="41.615828999999998"/>
  </r>
  <r>
    <x v="214"/>
    <n v="2010"/>
    <n v="3"/>
    <n v="8"/>
    <n v="3"/>
    <n v="3"/>
    <x v="2"/>
    <n v="22"/>
    <n v="25"/>
    <n v="5280"/>
    <n v="5000"/>
    <n v="3.492207E-2"/>
    <n v="4.2604926000000001E-2"/>
    <n v="25903.795008000001"/>
    <n v="5238.3104999999996"/>
    <n v="10280"/>
    <n v="10280"/>
    <n v="41422.105508000001"/>
    <x v="936"/>
    <n v="34.922069999999998"/>
  </r>
  <r>
    <x v="215"/>
    <n v="2010"/>
    <n v="4"/>
    <n v="8"/>
    <n v="3"/>
    <n v="4"/>
    <x v="2"/>
    <n v="23"/>
    <n v="25"/>
    <n v="5520"/>
    <n v="5000"/>
    <n v="3.5670098999999997E-2"/>
    <n v="4.3517521000000003E-2"/>
    <n v="26458.652768"/>
    <n v="5350.5148499999987"/>
    <n v="10520"/>
    <n v="10520"/>
    <n v="42329.167617999999"/>
    <x v="937"/>
    <n v="35.670098999999993"/>
  </r>
  <r>
    <x v="216"/>
    <n v="2010"/>
    <n v="5"/>
    <n v="8"/>
    <n v="3"/>
    <n v="5"/>
    <x v="2"/>
    <n v="24"/>
    <n v="26"/>
    <n v="5760"/>
    <n v="5200"/>
    <n v="3.7155036000000002E-2"/>
    <n v="4.5329144000000002E-2"/>
    <n v="27560.119552"/>
    <n v="5573.2554"/>
    <n v="10960"/>
    <n v="10960"/>
    <n v="44093.374951999998"/>
    <x v="938"/>
    <n v="37.155036000000003"/>
  </r>
  <r>
    <x v="217"/>
    <n v="2010"/>
    <n v="6"/>
    <n v="8"/>
    <n v="3"/>
    <n v="6"/>
    <x v="2"/>
    <n v="22"/>
    <n v="25"/>
    <n v="5280"/>
    <n v="5000"/>
    <n v="3.4928761000000003E-2"/>
    <n v="4.2613088E-2"/>
    <n v="25908.757503999997"/>
    <n v="5239.3141500000002"/>
    <n v="10280"/>
    <n v="10280"/>
    <n v="41428.071653999999"/>
    <x v="939"/>
    <n v="34.928761000000002"/>
  </r>
  <r>
    <x v="218"/>
    <n v="2010"/>
    <n v="7"/>
    <n v="8"/>
    <n v="3"/>
    <n v="7"/>
    <x v="2"/>
    <n v="21"/>
    <n v="27"/>
    <n v="5040"/>
    <n v="5400"/>
    <n v="3.5672811999999998E-2"/>
    <n v="4.3520831000000003E-2"/>
    <n v="26460.665248000001"/>
    <n v="5350.9218000000001"/>
    <n v="10440"/>
    <n v="10440"/>
    <n v="42251.587048000001"/>
    <x v="940"/>
    <n v="35.672812"/>
  </r>
  <r>
    <x v="219"/>
    <n v="2010"/>
    <n v="8"/>
    <n v="8"/>
    <n v="3"/>
    <n v="1"/>
    <x v="2"/>
    <n v="24"/>
    <n v="31"/>
    <n v="5760"/>
    <n v="6200"/>
    <n v="4.0848158000000002E-2"/>
    <n v="4.9834753000000002E-2"/>
    <n v="30299.529824000001"/>
    <n v="6127.2237000000005"/>
    <n v="11960"/>
    <n v="11960"/>
    <n v="48386.753524"/>
    <x v="941"/>
    <n v="40.848158000000005"/>
  </r>
  <r>
    <x v="220"/>
    <n v="2010"/>
    <n v="9"/>
    <n v="8"/>
    <n v="3"/>
    <n v="2"/>
    <x v="2"/>
    <n v="22"/>
    <n v="30"/>
    <n v="5280"/>
    <n v="6000"/>
    <n v="3.8621034999999998E-2"/>
    <n v="4.7117662999999997E-2"/>
    <n v="28647.539103999999"/>
    <n v="5793.1552499999998"/>
    <n v="11280"/>
    <n v="11280"/>
    <n v="45720.694353999999"/>
    <x v="942"/>
    <n v="38.621034999999999"/>
  </r>
  <r>
    <x v="221"/>
    <n v="2010"/>
    <n v="10"/>
    <n v="8"/>
    <n v="3"/>
    <n v="3"/>
    <x v="2"/>
    <n v="23"/>
    <n v="25"/>
    <n v="5520"/>
    <n v="5000"/>
    <n v="3.5673627999999999E-2"/>
    <n v="4.3521826E-2"/>
    <n v="26461.270207999998"/>
    <n v="5351.0442000000003"/>
    <n v="10520"/>
    <n v="10520"/>
    <n v="42332.314407999998"/>
    <x v="943"/>
    <n v="35.673628000000001"/>
  </r>
  <r>
    <x v="222"/>
    <n v="2010"/>
    <n v="11"/>
    <n v="8"/>
    <n v="3"/>
    <n v="4"/>
    <x v="2"/>
    <n v="20"/>
    <n v="25"/>
    <n v="4800"/>
    <n v="5000"/>
    <n v="3.3429050000000002E-2"/>
    <n v="4.0783440999999997E-2"/>
    <n v="24796.332127999998"/>
    <n v="5014.357500000001"/>
    <n v="9800"/>
    <n v="9800"/>
    <n v="39610.689628"/>
    <x v="944"/>
    <n v="33.429050000000004"/>
  </r>
  <r>
    <x v="223"/>
    <n v="2010"/>
    <n v="12"/>
    <n v="8"/>
    <n v="3"/>
    <n v="5"/>
    <x v="2"/>
    <n v="21"/>
    <n v="34"/>
    <n v="5040"/>
    <n v="6800"/>
    <n v="4.0875016E-2"/>
    <n v="4.9867519999999999E-2"/>
    <n v="30319.452160000001"/>
    <n v="6131.2524000000003"/>
    <n v="11840"/>
    <n v="11840"/>
    <n v="48290.704559999998"/>
    <x v="945"/>
    <n v="40.875016000000002"/>
  </r>
  <r>
    <x v="224"/>
    <n v="2010"/>
    <n v="13"/>
    <n v="8"/>
    <n v="3"/>
    <n v="6"/>
    <x v="2"/>
    <n v="21"/>
    <n v="29"/>
    <n v="5040"/>
    <n v="5800"/>
    <n v="3.7153705000000002E-2"/>
    <n v="4.5327520000000003E-2"/>
    <n v="27559.132160000001"/>
    <n v="5573.0557500000004"/>
    <n v="10840"/>
    <n v="10840"/>
    <n v="43972.187910000001"/>
    <x v="946"/>
    <n v="37.153705000000002"/>
  </r>
  <r>
    <x v="225"/>
    <n v="2010"/>
    <n v="14"/>
    <n v="8"/>
    <n v="3"/>
    <n v="7"/>
    <x v="2"/>
    <n v="24"/>
    <n v="29"/>
    <n v="5760"/>
    <n v="5800"/>
    <n v="3.9383619000000002E-2"/>
    <n v="4.8048014999999999E-2"/>
    <n v="29213.19312"/>
    <n v="5907.5428500000007"/>
    <n v="11560"/>
    <n v="11560"/>
    <n v="46680.735970000002"/>
    <x v="947"/>
    <n v="39.383619000000003"/>
  </r>
  <r>
    <x v="226"/>
    <n v="2010"/>
    <n v="15"/>
    <n v="8"/>
    <n v="3"/>
    <n v="1"/>
    <x v="2"/>
    <n v="24"/>
    <n v="29"/>
    <n v="5760"/>
    <n v="5800"/>
    <n v="3.9346243000000003E-2"/>
    <n v="4.8002416999999999E-2"/>
    <n v="29185.469536000001"/>
    <n v="5901.9364500000001"/>
    <n v="11560"/>
    <n v="11560"/>
    <n v="46647.405985999998"/>
    <x v="948"/>
    <n v="39.346243000000001"/>
  </r>
  <r>
    <x v="227"/>
    <n v="2010"/>
    <n v="16"/>
    <n v="8"/>
    <n v="3"/>
    <n v="2"/>
    <x v="2"/>
    <n v="23"/>
    <n v="28"/>
    <n v="5520"/>
    <n v="5600"/>
    <n v="3.7899809E-2"/>
    <n v="4.6237766999999999E-2"/>
    <n v="28112.562335999999"/>
    <n v="5684.9713499999998"/>
    <n v="11120"/>
    <n v="11120"/>
    <n v="44917.533685999995"/>
    <x v="949"/>
    <n v="37.899808999999998"/>
  </r>
  <r>
    <x v="228"/>
    <n v="2010"/>
    <n v="17"/>
    <n v="8"/>
    <n v="3"/>
    <n v="3"/>
    <x v="2"/>
    <n v="21"/>
    <n v="28"/>
    <n v="5040"/>
    <n v="5600"/>
    <n v="3.6414569000000001E-2"/>
    <n v="4.4425774000000001E-2"/>
    <n v="27010.870592000003"/>
    <n v="5462.1853499999997"/>
    <n v="10640"/>
    <n v="10640"/>
    <n v="43113.055942000006"/>
    <x v="950"/>
    <n v="36.414569"/>
  </r>
  <r>
    <x v="229"/>
    <n v="2010"/>
    <n v="18"/>
    <n v="8"/>
    <n v="3"/>
    <n v="4"/>
    <x v="2"/>
    <n v="21"/>
    <n v="33"/>
    <n v="5040"/>
    <n v="6600"/>
    <n v="4.0123021000000002E-2"/>
    <n v="4.8950085999999997E-2"/>
    <n v="29761.652287999997"/>
    <n v="6018.4531500000003"/>
    <n v="11640"/>
    <n v="11640"/>
    <n v="47420.105437999999"/>
    <x v="951"/>
    <n v="40.123021000000001"/>
  </r>
  <r>
    <x v="230"/>
    <n v="2010"/>
    <n v="19"/>
    <n v="8"/>
    <n v="3"/>
    <n v="5"/>
    <x v="2"/>
    <n v="23"/>
    <n v="25"/>
    <n v="5520"/>
    <n v="5000"/>
    <n v="3.5661388000000002E-2"/>
    <n v="4.3506893999999997E-2"/>
    <n v="26452.191551999997"/>
    <n v="5349.2082"/>
    <n v="10520"/>
    <n v="10520"/>
    <n v="42321.399751999998"/>
    <x v="952"/>
    <n v="35.661388000000002"/>
  </r>
  <r>
    <x v="231"/>
    <n v="2010"/>
    <n v="20"/>
    <n v="8"/>
    <n v="3"/>
    <n v="6"/>
    <x v="2"/>
    <n v="21"/>
    <n v="32"/>
    <n v="5040"/>
    <n v="6400"/>
    <n v="3.9377383000000002E-2"/>
    <n v="4.8040407E-2"/>
    <n v="29208.567456000001"/>
    <n v="5906.6074500000004"/>
    <n v="11440"/>
    <n v="11440"/>
    <n v="46555.174906"/>
    <x v="953"/>
    <n v="39.377383000000002"/>
  </r>
  <r>
    <x v="232"/>
    <n v="2010"/>
    <n v="21"/>
    <n v="8"/>
    <n v="3"/>
    <n v="7"/>
    <x v="2"/>
    <n v="21"/>
    <n v="26"/>
    <n v="5040"/>
    <n v="5200"/>
    <n v="3.4929167999999997E-2"/>
    <n v="4.2613585000000002E-2"/>
    <n v="25909.059679999998"/>
    <n v="5239.3751999999995"/>
    <n v="10240"/>
    <n v="10240"/>
    <n v="41388.434880000001"/>
    <x v="954"/>
    <n v="34.929167999999997"/>
  </r>
  <r>
    <x v="233"/>
    <n v="2010"/>
    <n v="22"/>
    <n v="8"/>
    <n v="3"/>
    <n v="1"/>
    <x v="2"/>
    <n v="24"/>
    <n v="30"/>
    <n v="5760"/>
    <n v="6000"/>
    <n v="4.0106088999999998E-2"/>
    <n v="4.8929429000000003E-2"/>
    <n v="29749.092832000002"/>
    <n v="6015.9133499999998"/>
    <n v="11760"/>
    <n v="11760"/>
    <n v="47525.006182000005"/>
    <x v="955"/>
    <n v="40.106088999999997"/>
  </r>
  <r>
    <x v="234"/>
    <n v="2010"/>
    <n v="23"/>
    <n v="8"/>
    <n v="3"/>
    <n v="2"/>
    <x v="2"/>
    <n v="21"/>
    <n v="25"/>
    <n v="5040"/>
    <n v="5000"/>
    <n v="3.4182204000000001E-2"/>
    <n v="4.1702288999999997E-2"/>
    <n v="25354.991711999995"/>
    <n v="5127.3306000000002"/>
    <n v="10040"/>
    <n v="10040"/>
    <n v="40522.322311999997"/>
    <x v="956"/>
    <n v="34.182203999999999"/>
  </r>
  <r>
    <x v="235"/>
    <n v="2010"/>
    <n v="24"/>
    <n v="8"/>
    <n v="3"/>
    <n v="3"/>
    <x v="2"/>
    <n v="20"/>
    <n v="31"/>
    <n v="4800"/>
    <n v="6200"/>
    <n v="3.7893088999999998E-2"/>
    <n v="4.6229567999999999E-2"/>
    <n v="28107.577344000001"/>
    <n v="5683.9633499999991"/>
    <n v="11000"/>
    <n v="11000"/>
    <n v="44791.540694000003"/>
    <x v="957"/>
    <n v="37.893088999999996"/>
  </r>
  <r>
    <x v="236"/>
    <n v="2010"/>
    <n v="25"/>
    <n v="8"/>
    <n v="3"/>
    <n v="4"/>
    <x v="2"/>
    <n v="24"/>
    <n v="29"/>
    <n v="5760"/>
    <n v="5800"/>
    <n v="3.9357924000000002E-2"/>
    <n v="4.8016667999999998E-2"/>
    <n v="29194.134143999996"/>
    <n v="5903.6886000000004"/>
    <n v="11560"/>
    <n v="11560"/>
    <n v="46657.822743999997"/>
    <x v="958"/>
    <n v="39.357924000000004"/>
  </r>
  <r>
    <x v="237"/>
    <n v="2010"/>
    <n v="26"/>
    <n v="8"/>
    <n v="3"/>
    <n v="5"/>
    <x v="2"/>
    <n v="23"/>
    <n v="25"/>
    <n v="5520"/>
    <n v="5000"/>
    <n v="3.5672304000000002E-2"/>
    <n v="4.3520211000000003E-2"/>
    <n v="26460.288288000003"/>
    <n v="5350.8456000000006"/>
    <n v="10520"/>
    <n v="10520"/>
    <n v="42331.133888000004"/>
    <x v="959"/>
    <n v="35.672304000000004"/>
  </r>
  <r>
    <x v="238"/>
    <n v="2010"/>
    <n v="27"/>
    <n v="8"/>
    <n v="3"/>
    <n v="6"/>
    <x v="2"/>
    <n v="21"/>
    <n v="29"/>
    <n v="5040"/>
    <n v="5800"/>
    <n v="3.7154621999999998E-2"/>
    <n v="4.5328638999999997E-2"/>
    <n v="27559.812511999997"/>
    <n v="5573.193299999999"/>
    <n v="10840"/>
    <n v="10840"/>
    <n v="43973.005811999996"/>
    <x v="960"/>
    <n v="37.154621999999996"/>
  </r>
  <r>
    <x v="239"/>
    <n v="2010"/>
    <n v="28"/>
    <n v="8"/>
    <n v="3"/>
    <n v="7"/>
    <x v="2"/>
    <n v="23"/>
    <n v="31"/>
    <n v="5520"/>
    <n v="6200"/>
    <n v="4.0114276999999997E-2"/>
    <n v="4.8939417999999998E-2"/>
    <n v="29755.166143999999"/>
    <n v="6017.1415499999994"/>
    <n v="11720"/>
    <n v="11720"/>
    <n v="47492.307693999996"/>
    <x v="961"/>
    <n v="40.114276999999994"/>
  </r>
  <r>
    <x v="240"/>
    <n v="2010"/>
    <n v="29"/>
    <n v="8"/>
    <n v="3"/>
    <n v="1"/>
    <x v="2"/>
    <n v="23"/>
    <n v="27"/>
    <n v="5520"/>
    <n v="5400"/>
    <n v="3.7143120000000002E-2"/>
    <n v="4.5314607E-2"/>
    <n v="27551.281056"/>
    <n v="5571.4680000000008"/>
    <n v="10920"/>
    <n v="10920"/>
    <n v="44042.749056000001"/>
    <x v="962"/>
    <n v="37.143120000000003"/>
  </r>
  <r>
    <x v="241"/>
    <n v="2010"/>
    <n v="30"/>
    <n v="8"/>
    <n v="3"/>
    <n v="2"/>
    <x v="2"/>
    <n v="24"/>
    <n v="31"/>
    <n v="5760"/>
    <n v="6200"/>
    <n v="4.0856932999999998E-2"/>
    <n v="4.9845458000000002E-2"/>
    <n v="30306.038464000001"/>
    <n v="6128.5399499999994"/>
    <n v="11960"/>
    <n v="11960"/>
    <n v="48394.578414000003"/>
    <x v="963"/>
    <n v="40.856932999999998"/>
  </r>
  <r>
    <x v="242"/>
    <n v="2010"/>
    <n v="31"/>
    <n v="8"/>
    <n v="3"/>
    <n v="3"/>
    <x v="2"/>
    <n v="21"/>
    <n v="28"/>
    <n v="5040"/>
    <n v="5600"/>
    <n v="3.6407799999999997E-2"/>
    <n v="4.4417515999999997E-2"/>
    <n v="27005.849728000001"/>
    <n v="5461.1699999999992"/>
    <n v="10640"/>
    <n v="10640"/>
    <n v="43107.019727999999"/>
    <x v="964"/>
    <n v="36.407799999999995"/>
  </r>
  <r>
    <x v="243"/>
    <n v="2010"/>
    <n v="1"/>
    <n v="9"/>
    <n v="3"/>
    <n v="4"/>
    <x v="2"/>
    <n v="21"/>
    <n v="27"/>
    <n v="5040"/>
    <n v="5400"/>
    <n v="3.5657308999999998E-2"/>
    <n v="4.3501917000000001E-2"/>
    <n v="26449.165536"/>
    <n v="5348.5963499999998"/>
    <n v="10440"/>
    <n v="10440"/>
    <n v="42237.761886"/>
    <x v="965"/>
    <n v="35.657308999999998"/>
  </r>
  <r>
    <x v="244"/>
    <n v="2010"/>
    <n v="2"/>
    <n v="9"/>
    <n v="3"/>
    <n v="5"/>
    <x v="2"/>
    <n v="20"/>
    <n v="32"/>
    <n v="4800"/>
    <n v="6400"/>
    <n v="3.8605211E-2"/>
    <n v="4.7098358E-2"/>
    <n v="28635.801663999999"/>
    <n v="5790.7816499999999"/>
    <n v="11200"/>
    <n v="11200"/>
    <n v="45626.583313999996"/>
    <x v="966"/>
    <n v="38.605210999999997"/>
  </r>
  <r>
    <x v="245"/>
    <n v="2010"/>
    <n v="3"/>
    <n v="9"/>
    <n v="3"/>
    <n v="6"/>
    <x v="2"/>
    <n v="23"/>
    <n v="34"/>
    <n v="5520"/>
    <n v="6800"/>
    <n v="4.2347899000000001E-2"/>
    <n v="5.1664436000000001E-2"/>
    <n v="31411.977088"/>
    <n v="6352.1848499999996"/>
    <n v="12320"/>
    <n v="12320"/>
    <n v="50084.161937999997"/>
    <x v="967"/>
    <n v="42.347898999999998"/>
  </r>
  <r>
    <x v="246"/>
    <n v="2010"/>
    <n v="4"/>
    <n v="9"/>
    <n v="3"/>
    <n v="7"/>
    <x v="2"/>
    <n v="23"/>
    <n v="27"/>
    <n v="5520"/>
    <n v="5400"/>
    <n v="3.7133745000000003E-2"/>
    <n v="4.5303168999999997E-2"/>
    <n v="27544.326751999997"/>
    <n v="5570.0617500000008"/>
    <n v="10920"/>
    <n v="10920"/>
    <n v="44034.388502000002"/>
    <x v="968"/>
    <n v="37.133745000000005"/>
  </r>
  <r>
    <x v="247"/>
    <n v="2010"/>
    <n v="5"/>
    <n v="9"/>
    <n v="3"/>
    <n v="1"/>
    <x v="2"/>
    <n v="23"/>
    <n v="25"/>
    <n v="5520"/>
    <n v="5000"/>
    <n v="3.5655238999999998E-2"/>
    <n v="4.3499391999999998E-2"/>
    <n v="26447.630336000002"/>
    <n v="5348.2858500000002"/>
    <n v="10520"/>
    <n v="10520"/>
    <n v="42315.916186000002"/>
    <x v="969"/>
    <n v="35.655239000000002"/>
  </r>
  <r>
    <x v="248"/>
    <n v="2010"/>
    <n v="6"/>
    <n v="9"/>
    <n v="3"/>
    <n v="2"/>
    <x v="2"/>
    <n v="24"/>
    <n v="30"/>
    <n v="5760"/>
    <n v="6000"/>
    <n v="4.0102999E-2"/>
    <n v="4.8925659000000003E-2"/>
    <n v="29746.800672000001"/>
    <n v="6015.44985"/>
    <n v="11760"/>
    <n v="11760"/>
    <n v="47522.250522000002"/>
    <x v="970"/>
    <n v="40.102998999999997"/>
  </r>
  <r>
    <x v="249"/>
    <n v="2010"/>
    <n v="7"/>
    <n v="9"/>
    <n v="3"/>
    <n v="3"/>
    <x v="2"/>
    <n v="23"/>
    <n v="34"/>
    <n v="5520"/>
    <n v="6800"/>
    <n v="4.2359756999999998E-2"/>
    <n v="5.1678902999999998E-2"/>
    <n v="31420.773023999998"/>
    <n v="6353.9635499999995"/>
    <n v="12320"/>
    <n v="12320"/>
    <n v="50094.736573999995"/>
    <x v="971"/>
    <n v="42.359756999999995"/>
  </r>
  <r>
    <x v="250"/>
    <n v="2010"/>
    <n v="8"/>
    <n v="9"/>
    <n v="3"/>
    <n v="4"/>
    <x v="2"/>
    <n v="23"/>
    <n v="31"/>
    <n v="5520"/>
    <n v="6200"/>
    <n v="4.0121126E-2"/>
    <n v="4.8947773E-2"/>
    <n v="29760.245983999997"/>
    <n v="6018.1688999999997"/>
    <n v="11720"/>
    <n v="11720"/>
    <n v="47498.414883999998"/>
    <x v="972"/>
    <n v="40.121125999999997"/>
  </r>
  <r>
    <x v="251"/>
    <n v="2010"/>
    <n v="9"/>
    <n v="9"/>
    <n v="3"/>
    <n v="5"/>
    <x v="2"/>
    <n v="24"/>
    <n v="28"/>
    <n v="5760"/>
    <n v="5600"/>
    <n v="3.8629767000000002E-2"/>
    <n v="4.7128314999999997E-2"/>
    <n v="28654.015519999997"/>
    <n v="5794.4650499999998"/>
    <n v="11360"/>
    <n v="11360"/>
    <n v="45808.48057"/>
    <x v="973"/>
    <n v="38.629767000000001"/>
  </r>
  <r>
    <x v="252"/>
    <n v="2010"/>
    <n v="10"/>
    <n v="9"/>
    <n v="3"/>
    <n v="6"/>
    <x v="2"/>
    <n v="21"/>
    <n v="28"/>
    <n v="5040"/>
    <n v="5600"/>
    <n v="3.6410133999999997E-2"/>
    <n v="4.4420362999999997E-2"/>
    <n v="27007.580703999996"/>
    <n v="5461.5200999999997"/>
    <n v="10640"/>
    <n v="10640"/>
    <n v="43109.100803999994"/>
    <x v="974"/>
    <n v="36.410133999999999"/>
  </r>
  <r>
    <x v="253"/>
    <n v="2010"/>
    <n v="11"/>
    <n v="9"/>
    <n v="3"/>
    <n v="7"/>
    <x v="2"/>
    <n v="21"/>
    <n v="34"/>
    <n v="5040"/>
    <n v="6800"/>
    <n v="4.0861923000000001E-2"/>
    <n v="4.9851545999999997E-2"/>
    <n v="30309.739967999998"/>
    <n v="6129.2884500000009"/>
    <n v="11840"/>
    <n v="11840"/>
    <n v="48279.028418000002"/>
    <x v="975"/>
    <n v="40.861923000000004"/>
  </r>
  <r>
    <x v="254"/>
    <n v="2010"/>
    <n v="12"/>
    <n v="9"/>
    <n v="3"/>
    <n v="1"/>
    <x v="2"/>
    <n v="24"/>
    <n v="33"/>
    <n v="5760"/>
    <n v="6600"/>
    <n v="4.2351631000000001E-2"/>
    <n v="5.1668989999999998E-2"/>
    <n v="31414.745920000001"/>
    <n v="6352.7446499999996"/>
    <n v="12360"/>
    <n v="12360"/>
    <n v="50127.490570000002"/>
    <x v="976"/>
    <n v="42.351630999999998"/>
  </r>
  <r>
    <x v="255"/>
    <n v="2010"/>
    <n v="13"/>
    <n v="9"/>
    <n v="3"/>
    <n v="2"/>
    <x v="2"/>
    <n v="22"/>
    <n v="30"/>
    <n v="5280"/>
    <n v="6000"/>
    <n v="3.8634337999999997E-2"/>
    <n v="4.7133891999999997E-2"/>
    <n v="28657.406335999996"/>
    <n v="5795.1507000000001"/>
    <n v="11280"/>
    <n v="11280"/>
    <n v="45732.557035999998"/>
    <x v="977"/>
    <n v="38.634338"/>
  </r>
  <r>
    <x v="256"/>
    <n v="2010"/>
    <n v="14"/>
    <n v="9"/>
    <n v="3"/>
    <n v="3"/>
    <x v="2"/>
    <n v="20"/>
    <n v="25"/>
    <n v="4800"/>
    <n v="5000"/>
    <n v="3.3424226000000001E-2"/>
    <n v="4.0777556E-2"/>
    <n v="24792.754047999999"/>
    <n v="5013.6339000000007"/>
    <n v="9800"/>
    <n v="9800"/>
    <n v="39606.387948000003"/>
    <x v="978"/>
    <n v="33.424226000000004"/>
  </r>
  <r>
    <x v="257"/>
    <n v="2010"/>
    <n v="15"/>
    <n v="9"/>
    <n v="3"/>
    <n v="4"/>
    <x v="2"/>
    <n v="22"/>
    <n v="31"/>
    <n v="5280"/>
    <n v="6200"/>
    <n v="3.9368807999999998E-2"/>
    <n v="4.8029944999999998E-2"/>
    <n v="29202.206559999999"/>
    <n v="5905.3212000000003"/>
    <n v="11480"/>
    <n v="11480"/>
    <n v="46587.527759999997"/>
    <x v="979"/>
    <n v="39.368808000000001"/>
  </r>
  <r>
    <x v="258"/>
    <n v="2010"/>
    <n v="16"/>
    <n v="9"/>
    <n v="3"/>
    <n v="5"/>
    <x v="2"/>
    <n v="21"/>
    <n v="28"/>
    <n v="5040"/>
    <n v="5600"/>
    <n v="3.6403647999999997E-2"/>
    <n v="4.4412449999999999E-2"/>
    <n v="27002.7696"/>
    <n v="5460.5472"/>
    <n v="10640"/>
    <n v="10640"/>
    <n v="43103.316800000001"/>
    <x v="980"/>
    <n v="36.403647999999997"/>
  </r>
  <r>
    <x v="259"/>
    <n v="2010"/>
    <n v="17"/>
    <n v="9"/>
    <n v="3"/>
    <n v="6"/>
    <x v="2"/>
    <n v="23"/>
    <n v="32"/>
    <n v="5520"/>
    <n v="6400"/>
    <n v="4.0845647999999998E-2"/>
    <n v="4.9831689999999998E-2"/>
    <n v="30297.667519999995"/>
    <n v="6126.8471999999992"/>
    <n v="11920"/>
    <n v="11920"/>
    <n v="48344.514719999992"/>
    <x v="981"/>
    <n v="40.845647999999997"/>
  </r>
  <r>
    <x v="260"/>
    <n v="2010"/>
    <n v="18"/>
    <n v="9"/>
    <n v="3"/>
    <n v="7"/>
    <x v="2"/>
    <n v="21"/>
    <n v="32"/>
    <n v="5040"/>
    <n v="6400"/>
    <n v="3.9385025999999997E-2"/>
    <n v="4.8049731999999998E-2"/>
    <n v="29214.237055999998"/>
    <n v="5907.7538999999997"/>
    <n v="11440"/>
    <n v="11440"/>
    <n v="46561.990955999994"/>
    <x v="982"/>
    <n v="39.385025999999996"/>
  </r>
  <r>
    <x v="261"/>
    <n v="2010"/>
    <n v="19"/>
    <n v="9"/>
    <n v="3"/>
    <n v="1"/>
    <x v="2"/>
    <n v="23"/>
    <n v="33"/>
    <n v="5520"/>
    <n v="6600"/>
    <n v="4.1611581000000002E-2"/>
    <n v="5.0766129E-2"/>
    <n v="30865.806432000001"/>
    <n v="6241.7371499999999"/>
    <n v="12120"/>
    <n v="12120"/>
    <n v="49227.543581999998"/>
    <x v="983"/>
    <n v="41.611581000000001"/>
  </r>
  <r>
    <x v="262"/>
    <n v="2010"/>
    <n v="20"/>
    <n v="9"/>
    <n v="3"/>
    <n v="2"/>
    <x v="2"/>
    <n v="20"/>
    <n v="28"/>
    <n v="4800"/>
    <n v="5600"/>
    <n v="3.5668131999999998E-2"/>
    <n v="4.3515120999999997E-2"/>
    <n v="26457.193567999995"/>
    <n v="5350.2197999999999"/>
    <n v="10400"/>
    <n v="10400"/>
    <n v="42207.413367999994"/>
    <x v="984"/>
    <n v="35.668132"/>
  </r>
  <r>
    <x v="263"/>
    <n v="2010"/>
    <n v="21"/>
    <n v="9"/>
    <n v="3"/>
    <n v="3"/>
    <x v="2"/>
    <n v="23"/>
    <n v="31"/>
    <n v="5520"/>
    <n v="6200"/>
    <n v="4.0126001000000001E-2"/>
    <n v="4.8953720999999999E-2"/>
    <n v="29763.862368000002"/>
    <n v="6018.9001500000004"/>
    <n v="11720"/>
    <n v="11720"/>
    <n v="47502.762518000003"/>
    <x v="985"/>
    <n v="40.126001000000002"/>
  </r>
  <r>
    <x v="264"/>
    <n v="2010"/>
    <n v="22"/>
    <n v="9"/>
    <n v="3"/>
    <n v="4"/>
    <x v="2"/>
    <n v="21"/>
    <n v="27"/>
    <n v="5040"/>
    <n v="5400"/>
    <n v="3.5640829999999998E-2"/>
    <n v="4.3481813000000001E-2"/>
    <n v="26436.942304"/>
    <n v="5346.1244999999999"/>
    <n v="10440"/>
    <n v="10440"/>
    <n v="42223.066804000002"/>
    <x v="986"/>
    <n v="35.640830000000001"/>
  </r>
  <r>
    <x v="265"/>
    <n v="2010"/>
    <n v="23"/>
    <n v="9"/>
    <n v="3"/>
    <n v="5"/>
    <x v="2"/>
    <n v="20"/>
    <n v="31"/>
    <n v="4800"/>
    <n v="6200"/>
    <n v="3.7870251000000001E-2"/>
    <n v="4.6201706000000002E-2"/>
    <n v="28090.637247999999"/>
    <n v="5680.5376500000002"/>
    <n v="11000"/>
    <n v="11000"/>
    <n v="44771.174897999997"/>
    <x v="987"/>
    <n v="37.870251000000003"/>
  </r>
  <r>
    <x v="266"/>
    <n v="2010"/>
    <n v="24"/>
    <n v="9"/>
    <n v="3"/>
    <n v="6"/>
    <x v="2"/>
    <n v="24"/>
    <n v="25"/>
    <n v="5760"/>
    <n v="5000"/>
    <n v="3.6414361999999999E-2"/>
    <n v="4.4425521000000003E-2"/>
    <n v="27010.716768000002"/>
    <n v="5462.1542999999992"/>
    <n v="10760"/>
    <n v="10760"/>
    <n v="43232.871068"/>
    <x v="988"/>
    <n v="36.414361999999997"/>
  </r>
  <r>
    <x v="267"/>
    <n v="2010"/>
    <n v="25"/>
    <n v="9"/>
    <n v="3"/>
    <n v="7"/>
    <x v="2"/>
    <n v="24"/>
    <n v="32"/>
    <n v="5760"/>
    <n v="6400"/>
    <n v="4.1616743999999997E-2"/>
    <n v="5.0772427000000002E-2"/>
    <n v="30869.635616"/>
    <n v="6242.5115999999998"/>
    <n v="12160"/>
    <n v="12160"/>
    <n v="49272.147215999998"/>
    <x v="989"/>
    <n v="41.616743999999997"/>
  </r>
  <r>
    <x v="268"/>
    <n v="2010"/>
    <n v="26"/>
    <n v="9"/>
    <n v="3"/>
    <n v="1"/>
    <x v="2"/>
    <n v="23"/>
    <n v="33"/>
    <n v="5520"/>
    <n v="6600"/>
    <n v="4.1594948E-2"/>
    <n v="5.0745836000000002E-2"/>
    <n v="30853.468288000004"/>
    <n v="6239.2422000000006"/>
    <n v="12120"/>
    <n v="12120"/>
    <n v="49212.710488000004"/>
    <x v="990"/>
    <n v="41.594948000000002"/>
  </r>
  <r>
    <x v="269"/>
    <n v="2010"/>
    <n v="27"/>
    <n v="9"/>
    <n v="3"/>
    <n v="2"/>
    <x v="2"/>
    <n v="20"/>
    <n v="31"/>
    <n v="4800"/>
    <n v="6200"/>
    <n v="3.7893429999999999E-2"/>
    <n v="4.6229985000000001E-2"/>
    <n v="28107.830880000001"/>
    <n v="5684.0145000000002"/>
    <n v="11000"/>
    <n v="11000"/>
    <n v="44791.845379999999"/>
    <x v="991"/>
    <n v="37.893430000000002"/>
  </r>
  <r>
    <x v="270"/>
    <n v="2010"/>
    <n v="28"/>
    <n v="9"/>
    <n v="3"/>
    <n v="3"/>
    <x v="2"/>
    <n v="24"/>
    <n v="32"/>
    <n v="5760"/>
    <n v="6400"/>
    <n v="4.1584243999999999E-2"/>
    <n v="5.0732777999999999E-2"/>
    <n v="30845.529023999996"/>
    <n v="6237.6365999999998"/>
    <n v="12160"/>
    <n v="12160"/>
    <n v="49243.165623999994"/>
    <x v="992"/>
    <n v="41.584243999999998"/>
  </r>
  <r>
    <x v="271"/>
    <n v="2010"/>
    <n v="29"/>
    <n v="9"/>
    <n v="3"/>
    <n v="4"/>
    <x v="2"/>
    <n v="21"/>
    <n v="29"/>
    <n v="5040"/>
    <n v="5800"/>
    <n v="3.7154516999999998E-2"/>
    <n v="4.5328510000000002E-2"/>
    <n v="27559.734080000002"/>
    <n v="5573.1775499999994"/>
    <n v="10840"/>
    <n v="10840"/>
    <n v="43972.911630000002"/>
    <x v="993"/>
    <n v="37.154516999999998"/>
  </r>
  <r>
    <x v="272"/>
    <n v="2010"/>
    <n v="30"/>
    <n v="9"/>
    <n v="3"/>
    <n v="5"/>
    <x v="2"/>
    <n v="24"/>
    <n v="25"/>
    <n v="5760"/>
    <n v="5000"/>
    <n v="3.6382780000000003E-2"/>
    <n v="4.4386992E-2"/>
    <n v="26987.291136"/>
    <n v="5457.4170000000004"/>
    <n v="10760"/>
    <n v="10760"/>
    <n v="43204.708136000001"/>
    <x v="994"/>
    <n v="36.382780000000004"/>
  </r>
  <r>
    <x v="273"/>
    <n v="2010"/>
    <n v="1"/>
    <n v="10"/>
    <n v="4"/>
    <n v="6"/>
    <x v="2"/>
    <n v="23"/>
    <n v="29"/>
    <n v="5520"/>
    <n v="5800"/>
    <n v="3.8634937000000001E-2"/>
    <n v="4.7134624E-2"/>
    <n v="28657.851392"/>
    <n v="5795.2405500000004"/>
    <n v="11320"/>
    <n v="11320"/>
    <n v="45773.091941999999"/>
    <x v="995"/>
    <n v="38.634937000000001"/>
  </r>
  <r>
    <x v="274"/>
    <n v="2010"/>
    <n v="2"/>
    <n v="10"/>
    <n v="4"/>
    <n v="7"/>
    <x v="2"/>
    <n v="22"/>
    <n v="32"/>
    <n v="5280"/>
    <n v="6400"/>
    <n v="4.0129739999999997E-2"/>
    <n v="4.8958281999999999E-2"/>
    <n v="29766.635455999996"/>
    <n v="6019.4609999999993"/>
    <n v="11680"/>
    <n v="11680"/>
    <n v="47466.096455999999"/>
    <x v="996"/>
    <n v="40.129739999999998"/>
  </r>
  <r>
    <x v="275"/>
    <n v="2010"/>
    <n v="3"/>
    <n v="10"/>
    <n v="4"/>
    <n v="1"/>
    <x v="2"/>
    <n v="21"/>
    <n v="34"/>
    <n v="5040"/>
    <n v="6800"/>
    <n v="4.0843128999999999E-2"/>
    <n v="4.9828616999999999E-2"/>
    <n v="30295.799136000001"/>
    <n v="6126.4693499999994"/>
    <n v="11840"/>
    <n v="11840"/>
    <n v="48262.268486000001"/>
    <x v="997"/>
    <n v="40.843128999999998"/>
  </r>
  <r>
    <x v="276"/>
    <n v="2010"/>
    <n v="4"/>
    <n v="10"/>
    <n v="4"/>
    <n v="2"/>
    <x v="2"/>
    <n v="22"/>
    <n v="30"/>
    <n v="5280"/>
    <n v="6000"/>
    <n v="3.8623328999999998E-2"/>
    <n v="4.7120461000000002E-2"/>
    <n v="28649.240288000005"/>
    <n v="5793.49935"/>
    <n v="11280"/>
    <n v="11280"/>
    <n v="45722.739638000006"/>
    <x v="998"/>
    <n v="38.623328999999998"/>
  </r>
  <r>
    <x v="277"/>
    <n v="2010"/>
    <n v="5"/>
    <n v="10"/>
    <n v="4"/>
    <n v="3"/>
    <x v="2"/>
    <n v="24"/>
    <n v="29"/>
    <n v="5760"/>
    <n v="5800"/>
    <n v="3.9350597000000001E-2"/>
    <n v="4.8007728E-2"/>
    <n v="29188.698624000001"/>
    <n v="5902.5895499999997"/>
    <n v="11560"/>
    <n v="11560"/>
    <n v="46651.288174000001"/>
    <x v="999"/>
    <n v="39.350597"/>
  </r>
  <r>
    <x v="278"/>
    <n v="2010"/>
    <n v="6"/>
    <n v="10"/>
    <n v="4"/>
    <n v="4"/>
    <x v="2"/>
    <n v="21"/>
    <n v="25"/>
    <n v="5040"/>
    <n v="5000"/>
    <n v="3.4163155000000001E-2"/>
    <n v="4.1679049000000003E-2"/>
    <n v="25340.861792000003"/>
    <n v="5124.4732500000009"/>
    <n v="10040"/>
    <n v="10040"/>
    <n v="40505.335042000006"/>
    <x v="1000"/>
    <n v="34.163155000000003"/>
  </r>
  <r>
    <x v="279"/>
    <n v="2010"/>
    <n v="7"/>
    <n v="10"/>
    <n v="4"/>
    <n v="5"/>
    <x v="2"/>
    <n v="24"/>
    <n v="31"/>
    <n v="5760"/>
    <n v="6200"/>
    <n v="4.0865463999999997E-2"/>
    <n v="4.9855865999999999E-2"/>
    <n v="30312.366527999999"/>
    <n v="6129.8195999999998"/>
    <n v="11960"/>
    <n v="11960"/>
    <n v="48402.186128000001"/>
    <x v="1001"/>
    <n v="40.865463999999996"/>
  </r>
  <r>
    <x v="280"/>
    <n v="2010"/>
    <n v="8"/>
    <n v="10"/>
    <n v="4"/>
    <n v="6"/>
    <x v="2"/>
    <n v="21"/>
    <n v="29"/>
    <n v="5040"/>
    <n v="5800"/>
    <n v="3.714862E-2"/>
    <n v="4.5321316E-2"/>
    <n v="27555.360128"/>
    <n v="5572.2930000000006"/>
    <n v="10840"/>
    <n v="10840"/>
    <n v="43967.653127999998"/>
    <x v="1002"/>
    <n v="37.148620000000001"/>
  </r>
  <r>
    <x v="281"/>
    <n v="2010"/>
    <n v="9"/>
    <n v="10"/>
    <n v="4"/>
    <n v="7"/>
    <x v="2"/>
    <n v="21"/>
    <n v="30"/>
    <n v="5040"/>
    <n v="6000"/>
    <n v="3.7869967999999997E-2"/>
    <n v="4.6201361000000003E-2"/>
    <n v="28090.427488000005"/>
    <n v="5680.4952000000003"/>
    <n v="11040"/>
    <n v="11040"/>
    <n v="44810.922688000006"/>
    <x v="1003"/>
    <n v="37.869968"/>
  </r>
  <r>
    <x v="282"/>
    <n v="2010"/>
    <n v="10"/>
    <n v="10"/>
    <n v="4"/>
    <n v="1"/>
    <x v="2"/>
    <n v="21"/>
    <n v="31"/>
    <n v="5040"/>
    <n v="6200"/>
    <n v="3.8636438000000002E-2"/>
    <n v="4.7136455000000001E-2"/>
    <n v="28658.964639999998"/>
    <n v="5795.4657000000007"/>
    <n v="11240"/>
    <n v="11240"/>
    <n v="45694.430339999999"/>
    <x v="1004"/>
    <n v="38.636438000000005"/>
  </r>
  <r>
    <x v="283"/>
    <n v="2010"/>
    <n v="11"/>
    <n v="10"/>
    <n v="4"/>
    <n v="2"/>
    <x v="2"/>
    <n v="23"/>
    <n v="29"/>
    <n v="5520"/>
    <n v="5800"/>
    <n v="3.8642558E-2"/>
    <n v="4.7143920999999998E-2"/>
    <n v="28663.503968000001"/>
    <n v="5796.3837000000003"/>
    <n v="11320"/>
    <n v="11320"/>
    <n v="45779.887668000003"/>
    <x v="1005"/>
    <n v="38.642558000000001"/>
  </r>
  <r>
    <x v="284"/>
    <n v="2010"/>
    <n v="12"/>
    <n v="10"/>
    <n v="4"/>
    <n v="3"/>
    <x v="2"/>
    <n v="21"/>
    <n v="28"/>
    <n v="5040"/>
    <n v="5600"/>
    <n v="3.6383064999999999E-2"/>
    <n v="4.4387338999999998E-2"/>
    <n v="26987.502111999998"/>
    <n v="5457.45975"/>
    <n v="10640"/>
    <n v="10640"/>
    <n v="43084.961861999996"/>
    <x v="1006"/>
    <n v="36.383065000000002"/>
  </r>
  <r>
    <x v="285"/>
    <n v="2010"/>
    <n v="13"/>
    <n v="10"/>
    <n v="4"/>
    <n v="4"/>
    <x v="2"/>
    <n v="22"/>
    <n v="32"/>
    <n v="5280"/>
    <n v="6400"/>
    <n v="4.0110311000000003E-2"/>
    <n v="4.8934579999999998E-2"/>
    <n v="29752.224639999997"/>
    <n v="6016.5466500000002"/>
    <n v="11680"/>
    <n v="11680"/>
    <n v="47448.771289999997"/>
    <x v="1007"/>
    <n v="40.110311000000003"/>
  </r>
  <r>
    <x v="286"/>
    <n v="2010"/>
    <n v="14"/>
    <n v="10"/>
    <n v="4"/>
    <n v="5"/>
    <x v="2"/>
    <n v="22"/>
    <n v="27"/>
    <n v="5280"/>
    <n v="5400"/>
    <n v="3.6413979999999999E-2"/>
    <n v="4.4425055999999997E-2"/>
    <n v="27010.434047999999"/>
    <n v="5462.0969999999988"/>
    <n v="10680"/>
    <n v="10680"/>
    <n v="43152.531047999997"/>
    <x v="1008"/>
    <n v="36.413979999999995"/>
  </r>
  <r>
    <x v="287"/>
    <n v="2010"/>
    <n v="15"/>
    <n v="10"/>
    <n v="4"/>
    <n v="6"/>
    <x v="2"/>
    <n v="22"/>
    <n v="32"/>
    <n v="5280"/>
    <n v="6400"/>
    <n v="4.0128297E-2"/>
    <n v="4.8956523000000002E-2"/>
    <n v="29765.565984000001"/>
    <n v="6019.2445500000003"/>
    <n v="11680"/>
    <n v="11680"/>
    <n v="47464.810534000004"/>
    <x v="1009"/>
    <n v="40.128297000000003"/>
  </r>
  <r>
    <x v="288"/>
    <n v="2010"/>
    <n v="16"/>
    <n v="10"/>
    <n v="4"/>
    <n v="7"/>
    <x v="2"/>
    <n v="23"/>
    <n v="34"/>
    <n v="5520"/>
    <n v="6800"/>
    <n v="4.2327430999999999E-2"/>
    <n v="5.1639466000000002E-2"/>
    <n v="31396.795328"/>
    <n v="6349.1146499999995"/>
    <n v="12320"/>
    <n v="12320"/>
    <n v="50065.909977999996"/>
    <x v="1010"/>
    <n v="42.327430999999997"/>
  </r>
  <r>
    <x v="289"/>
    <n v="2010"/>
    <n v="17"/>
    <n v="10"/>
    <n v="4"/>
    <n v="1"/>
    <x v="2"/>
    <n v="23"/>
    <n v="31"/>
    <n v="5520"/>
    <n v="6200"/>
    <n v="4.0128759999999999E-2"/>
    <n v="4.8957087000000003E-2"/>
    <n v="29765.908896000001"/>
    <n v="6019.3140000000003"/>
    <n v="11720"/>
    <n v="11720"/>
    <n v="47505.222895999999"/>
    <x v="1011"/>
    <n v="40.12876"/>
  </r>
  <r>
    <x v="290"/>
    <n v="2010"/>
    <n v="18"/>
    <n v="10"/>
    <n v="4"/>
    <n v="2"/>
    <x v="2"/>
    <n v="20"/>
    <n v="29"/>
    <n v="4800"/>
    <n v="5800"/>
    <n v="3.6412379000000002E-2"/>
    <n v="4.4423101999999999E-2"/>
    <n v="27009.246016000001"/>
    <n v="5461.8568500000001"/>
    <n v="10600"/>
    <n v="10600"/>
    <n v="43071.102866000001"/>
    <x v="1012"/>
    <n v="36.412379000000001"/>
  </r>
  <r>
    <x v="291"/>
    <n v="2010"/>
    <n v="19"/>
    <n v="10"/>
    <n v="4"/>
    <n v="3"/>
    <x v="2"/>
    <n v="21"/>
    <n v="29"/>
    <n v="5040"/>
    <n v="5800"/>
    <n v="3.7155388999999997E-2"/>
    <n v="4.5329573999999997E-2"/>
    <n v="27560.380992000002"/>
    <n v="5573.3083500000002"/>
    <n v="10840"/>
    <n v="10840"/>
    <n v="43973.689342000005"/>
    <x v="1013"/>
    <n v="37.155389"/>
  </r>
  <r>
    <x v="292"/>
    <n v="2010"/>
    <n v="20"/>
    <n v="10"/>
    <n v="4"/>
    <n v="4"/>
    <x v="2"/>
    <n v="24"/>
    <n v="27"/>
    <n v="5760"/>
    <n v="5400"/>
    <n v="3.7890689999999998E-2"/>
    <n v="4.6226640999999999E-2"/>
    <n v="28105.797728000001"/>
    <n v="5683.6035000000002"/>
    <n v="11160"/>
    <n v="11160"/>
    <n v="44949.401228000002"/>
    <x v="1014"/>
    <n v="37.890689999999999"/>
  </r>
  <r>
    <x v="293"/>
    <n v="2010"/>
    <n v="21"/>
    <n v="10"/>
    <n v="4"/>
    <n v="5"/>
    <x v="2"/>
    <n v="21"/>
    <n v="33"/>
    <n v="5040"/>
    <n v="6600"/>
    <n v="4.0126239000000001E-2"/>
    <n v="4.8954011999999998E-2"/>
    <n v="29764.039295999999"/>
    <n v="6018.9358499999998"/>
    <n v="11640"/>
    <n v="11640"/>
    <n v="47422.975145999997"/>
    <x v="1015"/>
    <n v="40.126238999999998"/>
  </r>
  <r>
    <x v="294"/>
    <n v="2010"/>
    <n v="22"/>
    <n v="10"/>
    <n v="4"/>
    <n v="6"/>
    <x v="2"/>
    <n v="21"/>
    <n v="33"/>
    <n v="5040"/>
    <n v="6600"/>
    <n v="4.0113177999999999E-2"/>
    <n v="4.8938077000000003E-2"/>
    <n v="29754.350816000006"/>
    <n v="6016.9766999999993"/>
    <n v="11640"/>
    <n v="11640"/>
    <n v="47411.327516000005"/>
    <x v="1016"/>
    <n v="40.113177999999998"/>
  </r>
  <r>
    <x v="295"/>
    <n v="2010"/>
    <n v="23"/>
    <n v="10"/>
    <n v="4"/>
    <n v="7"/>
    <x v="2"/>
    <n v="22"/>
    <n v="28"/>
    <n v="5280"/>
    <n v="5600"/>
    <n v="3.7158296E-2"/>
    <n v="4.5333122000000003E-2"/>
    <n v="27562.538176000002"/>
    <n v="5573.7443999999996"/>
    <n v="10880"/>
    <n v="10880"/>
    <n v="44016.282575999998"/>
    <x v="1017"/>
    <n v="37.158296"/>
  </r>
  <r>
    <x v="296"/>
    <n v="2010"/>
    <n v="24"/>
    <n v="10"/>
    <n v="4"/>
    <n v="1"/>
    <x v="2"/>
    <n v="20"/>
    <n v="27"/>
    <n v="4800"/>
    <n v="5400"/>
    <n v="3.4895526000000003E-2"/>
    <n v="4.2572541999999998E-2"/>
    <n v="25884.105535999999"/>
    <n v="5234.3289000000004"/>
    <n v="10200"/>
    <n v="10200"/>
    <n v="41318.434435999996"/>
    <x v="1018"/>
    <n v="34.895526000000004"/>
  </r>
  <r>
    <x v="297"/>
    <n v="2010"/>
    <n v="25"/>
    <n v="10"/>
    <n v="4"/>
    <n v="2"/>
    <x v="2"/>
    <n v="21"/>
    <n v="29"/>
    <n v="5040"/>
    <n v="5800"/>
    <n v="3.7155239E-2"/>
    <n v="4.5329390999999997E-2"/>
    <n v="27560.269727999996"/>
    <n v="5573.2858500000002"/>
    <n v="10840"/>
    <n v="10840"/>
    <n v="43973.555578"/>
    <x v="1019"/>
    <n v="37.155239000000002"/>
  </r>
  <r>
    <x v="298"/>
    <n v="2010"/>
    <n v="26"/>
    <n v="10"/>
    <n v="4"/>
    <n v="3"/>
    <x v="2"/>
    <n v="24"/>
    <n v="29"/>
    <n v="5760"/>
    <n v="5800"/>
    <n v="3.9363262000000003E-2"/>
    <n v="4.8023179999999999E-2"/>
    <n v="29198.093439999997"/>
    <n v="5904.4893000000011"/>
    <n v="11560"/>
    <n v="11560"/>
    <n v="46662.582739999998"/>
    <x v="1020"/>
    <n v="39.363262000000006"/>
  </r>
  <r>
    <x v="299"/>
    <n v="2010"/>
    <n v="27"/>
    <n v="10"/>
    <n v="4"/>
    <n v="4"/>
    <x v="2"/>
    <n v="20"/>
    <n v="30"/>
    <n v="4800"/>
    <n v="6000"/>
    <n v="3.7133864000000003E-2"/>
    <n v="4.5303313999999997E-2"/>
    <n v="27544.414912"/>
    <n v="5570.0796"/>
    <n v="10800"/>
    <n v="10800"/>
    <n v="43914.494511999997"/>
    <x v="1021"/>
    <n v="37.133864000000003"/>
  </r>
  <r>
    <x v="300"/>
    <n v="2010"/>
    <n v="28"/>
    <n v="10"/>
    <n v="4"/>
    <n v="5"/>
    <x v="2"/>
    <n v="22"/>
    <n v="34"/>
    <n v="5280"/>
    <n v="6800"/>
    <n v="4.1587737999999999E-2"/>
    <n v="5.0737040999999997E-2"/>
    <n v="30848.120928"/>
    <n v="6238.1607000000004"/>
    <n v="12080"/>
    <n v="12080"/>
    <n v="49166.281627999997"/>
    <x v="1022"/>
    <n v="41.587738000000002"/>
  </r>
  <r>
    <x v="301"/>
    <n v="2010"/>
    <n v="29"/>
    <n v="10"/>
    <n v="4"/>
    <n v="6"/>
    <x v="2"/>
    <n v="20"/>
    <n v="26"/>
    <n v="4800"/>
    <n v="5200"/>
    <n v="3.4169783000000002E-2"/>
    <n v="4.1687135E-2"/>
    <n v="25345.77808"/>
    <n v="5125.4674500000001"/>
    <n v="10000"/>
    <n v="10000"/>
    <n v="40471.24553"/>
    <x v="1023"/>
    <n v="34.169783000000002"/>
  </r>
  <r>
    <x v="302"/>
    <n v="2010"/>
    <n v="30"/>
    <n v="10"/>
    <n v="4"/>
    <n v="7"/>
    <x v="2"/>
    <n v="24"/>
    <n v="30"/>
    <n v="5760"/>
    <n v="6000"/>
    <n v="4.0132794999999999E-2"/>
    <n v="4.896201E-2"/>
    <n v="29768.90208"/>
    <n v="6019.9192499999999"/>
    <n v="11760"/>
    <n v="11760"/>
    <n v="47548.821329999999"/>
    <x v="1024"/>
    <n v="40.132795000000002"/>
  </r>
  <r>
    <x v="303"/>
    <n v="2010"/>
    <n v="31"/>
    <n v="10"/>
    <n v="4"/>
    <n v="1"/>
    <x v="2"/>
    <n v="24"/>
    <n v="26"/>
    <n v="5760"/>
    <n v="5200"/>
    <n v="3.7121032999999998E-2"/>
    <n v="4.528766E-2"/>
    <n v="27534.897280000001"/>
    <n v="5568.1549499999992"/>
    <n v="10960"/>
    <n v="10960"/>
    <n v="44063.052230000001"/>
    <x v="1025"/>
    <n v="37.121032999999997"/>
  </r>
  <r>
    <x v="304"/>
    <n v="2010"/>
    <n v="1"/>
    <n v="11"/>
    <n v="4"/>
    <n v="2"/>
    <x v="2"/>
    <n v="21"/>
    <n v="26"/>
    <n v="5040"/>
    <n v="5200"/>
    <n v="3.4905606999999998E-2"/>
    <n v="4.2584840999999998E-2"/>
    <n v="25891.583327999997"/>
    <n v="5235.8410499999991"/>
    <n v="10240"/>
    <n v="10240"/>
    <n v="41367.424377999996"/>
    <x v="1026"/>
    <n v="34.905606999999996"/>
  </r>
  <r>
    <x v="305"/>
    <n v="2010"/>
    <n v="2"/>
    <n v="11"/>
    <n v="4"/>
    <n v="3"/>
    <x v="2"/>
    <n v="20"/>
    <n v="30"/>
    <n v="4800"/>
    <n v="6000"/>
    <n v="3.7135383000000001E-2"/>
    <n v="4.5305167E-2"/>
    <n v="27545.541535999997"/>
    <n v="5570.3074500000002"/>
    <n v="10800"/>
    <n v="10800"/>
    <n v="43915.848985999997"/>
    <x v="1027"/>
    <n v="37.135383000000004"/>
  </r>
  <r>
    <x v="306"/>
    <n v="2010"/>
    <n v="3"/>
    <n v="11"/>
    <n v="4"/>
    <n v="4"/>
    <x v="2"/>
    <n v="21"/>
    <n v="27"/>
    <n v="5040"/>
    <n v="5400"/>
    <n v="3.5669269000000003E-2"/>
    <n v="4.3516508000000002E-2"/>
    <n v="26458.036864000002"/>
    <n v="5350.3903499999997"/>
    <n v="10440"/>
    <n v="10440"/>
    <n v="42248.427214000003"/>
    <x v="1028"/>
    <n v="35.669269"/>
  </r>
  <r>
    <x v="307"/>
    <n v="2010"/>
    <n v="4"/>
    <n v="11"/>
    <n v="4"/>
    <n v="5"/>
    <x v="2"/>
    <n v="21"/>
    <n v="30"/>
    <n v="5040"/>
    <n v="6000"/>
    <n v="3.7901664000000002E-2"/>
    <n v="4.6240030000000001E-2"/>
    <n v="28113.938240000003"/>
    <n v="5685.249600000001"/>
    <n v="11040"/>
    <n v="11040"/>
    <n v="44839.187840000006"/>
    <x v="1029"/>
    <n v="37.901664000000004"/>
  </r>
  <r>
    <x v="308"/>
    <n v="2010"/>
    <n v="5"/>
    <n v="11"/>
    <n v="4"/>
    <n v="6"/>
    <x v="2"/>
    <n v="22"/>
    <n v="26"/>
    <n v="5280"/>
    <n v="5200"/>
    <n v="3.5672341000000003E-2"/>
    <n v="4.3520257E-2"/>
    <n v="26460.316256000002"/>
    <n v="5350.8511500000004"/>
    <n v="10480"/>
    <n v="10480"/>
    <n v="42291.167406"/>
    <x v="1030"/>
    <n v="35.672341000000003"/>
  </r>
  <r>
    <x v="309"/>
    <n v="2010"/>
    <n v="6"/>
    <n v="11"/>
    <n v="4"/>
    <n v="7"/>
    <x v="2"/>
    <n v="23"/>
    <n v="29"/>
    <n v="5520"/>
    <n v="5800"/>
    <n v="3.8639145999999999E-2"/>
    <n v="4.7139757999999997E-2"/>
    <n v="28660.972863999996"/>
    <n v="5795.8718999999992"/>
    <n v="11320"/>
    <n v="11320"/>
    <n v="45776.844763999994"/>
    <x v="1031"/>
    <n v="38.639145999999997"/>
  </r>
  <r>
    <x v="310"/>
    <n v="2010"/>
    <n v="7"/>
    <n v="11"/>
    <n v="4"/>
    <n v="1"/>
    <x v="2"/>
    <n v="21"/>
    <n v="26"/>
    <n v="5040"/>
    <n v="5200"/>
    <n v="3.4925295000000002E-2"/>
    <n v="4.2608859999999998E-2"/>
    <n v="25906.186880000001"/>
    <n v="5238.7942500000008"/>
    <n v="10240"/>
    <n v="10240"/>
    <n v="41384.98113"/>
    <x v="1032"/>
    <n v="34.925295000000006"/>
  </r>
  <r>
    <x v="311"/>
    <n v="2010"/>
    <n v="8"/>
    <n v="11"/>
    <n v="4"/>
    <n v="2"/>
    <x v="2"/>
    <n v="22"/>
    <n v="29"/>
    <n v="5280"/>
    <n v="5800"/>
    <n v="3.7882889000000003E-2"/>
    <n v="4.6217123999999998E-2"/>
    <n v="28100.011392"/>
    <n v="5682.4333500000012"/>
    <n v="11080"/>
    <n v="11080"/>
    <n v="44862.444742"/>
    <x v="1033"/>
    <n v="37.882889000000006"/>
  </r>
  <r>
    <x v="312"/>
    <n v="2010"/>
    <n v="9"/>
    <n v="11"/>
    <n v="4"/>
    <n v="3"/>
    <x v="2"/>
    <n v="20"/>
    <n v="28"/>
    <n v="4800"/>
    <n v="5600"/>
    <n v="3.5670232000000003E-2"/>
    <n v="4.3517683000000001E-2"/>
    <n v="26458.751263999999"/>
    <n v="5350.5348000000013"/>
    <n v="10400"/>
    <n v="10400"/>
    <n v="42209.286064"/>
    <x v="1034"/>
    <n v="35.670232000000006"/>
  </r>
  <r>
    <x v="313"/>
    <n v="2010"/>
    <n v="10"/>
    <n v="11"/>
    <n v="4"/>
    <n v="4"/>
    <x v="2"/>
    <n v="21"/>
    <n v="25"/>
    <n v="5040"/>
    <n v="5000"/>
    <n v="3.4169694E-2"/>
    <n v="4.1687026000000002E-2"/>
    <n v="25345.711808"/>
    <n v="5125.4540999999999"/>
    <n v="10040"/>
    <n v="10040"/>
    <n v="40511.165907999995"/>
    <x v="1035"/>
    <n v="34.169694"/>
  </r>
  <r>
    <x v="314"/>
    <n v="2010"/>
    <n v="11"/>
    <n v="11"/>
    <n v="4"/>
    <n v="5"/>
    <x v="2"/>
    <n v="21"/>
    <n v="32"/>
    <n v="5040"/>
    <n v="6400"/>
    <n v="3.9372367999999998E-2"/>
    <n v="4.8034289000000001E-2"/>
    <n v="29204.847712000003"/>
    <n v="5905.8551999999991"/>
    <n v="11440"/>
    <n v="11440"/>
    <n v="46550.702912000001"/>
    <x v="1036"/>
    <n v="39.372367999999994"/>
  </r>
  <r>
    <x v="315"/>
    <n v="2010"/>
    <n v="12"/>
    <n v="11"/>
    <n v="4"/>
    <n v="6"/>
    <x v="2"/>
    <n v="22"/>
    <n v="34"/>
    <n v="5280"/>
    <n v="6800"/>
    <n v="4.1614958000000001E-2"/>
    <n v="5.0770249000000003E-2"/>
    <n v="30868.311392000003"/>
    <n v="6242.2437"/>
    <n v="12080"/>
    <n v="12080"/>
    <n v="49190.555092000002"/>
    <x v="1037"/>
    <n v="41.614958000000001"/>
  </r>
  <r>
    <x v="316"/>
    <n v="2010"/>
    <n v="13"/>
    <n v="11"/>
    <n v="4"/>
    <n v="7"/>
    <x v="2"/>
    <n v="21"/>
    <n v="34"/>
    <n v="5040"/>
    <n v="6800"/>
    <n v="4.0852982000000003E-2"/>
    <n v="4.9840638E-2"/>
    <n v="30303.107904"/>
    <n v="6127.9473000000007"/>
    <n v="11840"/>
    <n v="11840"/>
    <n v="48271.055204000004"/>
    <x v="1038"/>
    <n v="40.852982000000004"/>
  </r>
  <r>
    <x v="317"/>
    <n v="2010"/>
    <n v="14"/>
    <n v="11"/>
    <n v="4"/>
    <n v="1"/>
    <x v="2"/>
    <n v="24"/>
    <n v="31"/>
    <n v="5760"/>
    <n v="6200"/>
    <n v="4.0842549999999998E-2"/>
    <n v="4.9827911000000003E-2"/>
    <n v="30295.369888000001"/>
    <n v="6126.3824999999997"/>
    <n v="11960"/>
    <n v="11960"/>
    <n v="48381.752388000001"/>
    <x v="1039"/>
    <n v="40.842549999999996"/>
  </r>
  <r>
    <x v="318"/>
    <n v="2010"/>
    <n v="15"/>
    <n v="11"/>
    <n v="4"/>
    <n v="2"/>
    <x v="2"/>
    <n v="20"/>
    <n v="33"/>
    <n v="4800"/>
    <n v="6600"/>
    <n v="3.937769E-2"/>
    <n v="4.8040780999999998E-2"/>
    <n v="29208.794847999998"/>
    <n v="5906.6535000000003"/>
    <n v="11400"/>
    <n v="11400"/>
    <n v="46515.448347999998"/>
    <x v="1040"/>
    <n v="39.377690000000001"/>
  </r>
  <r>
    <x v="319"/>
    <n v="2010"/>
    <n v="16"/>
    <n v="11"/>
    <n v="4"/>
    <n v="3"/>
    <x v="2"/>
    <n v="21"/>
    <n v="32"/>
    <n v="5040"/>
    <n v="6400"/>
    <n v="3.9349949000000002E-2"/>
    <n v="4.8006937999999999E-2"/>
    <n v="29188.218303999998"/>
    <n v="5902.4923500000004"/>
    <n v="11440"/>
    <n v="11440"/>
    <n v="46530.710653999995"/>
    <x v="1041"/>
    <n v="39.349949000000002"/>
  </r>
  <r>
    <x v="320"/>
    <n v="2010"/>
    <n v="17"/>
    <n v="11"/>
    <n v="4"/>
    <n v="4"/>
    <x v="2"/>
    <n v="20"/>
    <n v="28"/>
    <n v="4800"/>
    <n v="5600"/>
    <n v="3.5666568000000003E-2"/>
    <n v="4.3513213000000002E-2"/>
    <n v="26456.033503999999"/>
    <n v="5349.985200000001"/>
    <n v="10400"/>
    <n v="10400"/>
    <n v="42206.018704000002"/>
    <x v="1042"/>
    <n v="35.666568000000005"/>
  </r>
  <r>
    <x v="321"/>
    <n v="2010"/>
    <n v="18"/>
    <n v="11"/>
    <n v="4"/>
    <n v="5"/>
    <x v="2"/>
    <n v="21"/>
    <n v="29"/>
    <n v="5040"/>
    <n v="5800"/>
    <n v="3.7150422000000002E-2"/>
    <n v="4.5323514000000002E-2"/>
    <n v="27556.696512000002"/>
    <n v="5572.5632999999998"/>
    <n v="10840"/>
    <n v="10840"/>
    <n v="43969.259812000004"/>
    <x v="1043"/>
    <n v="37.150421999999999"/>
  </r>
  <r>
    <x v="322"/>
    <n v="2010"/>
    <n v="19"/>
    <n v="11"/>
    <n v="4"/>
    <n v="6"/>
    <x v="2"/>
    <n v="24"/>
    <n v="27"/>
    <n v="5760"/>
    <n v="5400"/>
    <n v="3.7874674999999997E-2"/>
    <n v="4.6207102999999999E-2"/>
    <n v="28093.918623999998"/>
    <n v="5681.2012499999992"/>
    <n v="11160"/>
    <n v="11160"/>
    <n v="44935.119873999996"/>
    <x v="1044"/>
    <n v="37.874674999999996"/>
  </r>
  <r>
    <x v="323"/>
    <n v="2010"/>
    <n v="20"/>
    <n v="11"/>
    <n v="4"/>
    <n v="7"/>
    <x v="2"/>
    <n v="20"/>
    <n v="26"/>
    <n v="4800"/>
    <n v="5200"/>
    <n v="3.4172725000000001E-2"/>
    <n v="4.1690724999999998E-2"/>
    <n v="25347.960800000001"/>
    <n v="5125.9087499999996"/>
    <n v="10000"/>
    <n v="10000"/>
    <n v="40473.869550000003"/>
    <x v="1045"/>
    <n v="34.172725"/>
  </r>
  <r>
    <x v="324"/>
    <n v="2010"/>
    <n v="21"/>
    <n v="11"/>
    <n v="4"/>
    <n v="1"/>
    <x v="2"/>
    <n v="24"/>
    <n v="29"/>
    <n v="5760"/>
    <n v="5800"/>
    <n v="3.9389702999999998E-2"/>
    <n v="4.8055436999999999E-2"/>
    <n v="29217.705695999997"/>
    <n v="5908.4554499999995"/>
    <n v="11560"/>
    <n v="11560"/>
    <n v="46686.161145999999"/>
    <x v="1046"/>
    <n v="39.389702999999997"/>
  </r>
  <r>
    <x v="325"/>
    <n v="2010"/>
    <n v="22"/>
    <n v="11"/>
    <n v="4"/>
    <n v="2"/>
    <x v="2"/>
    <n v="23"/>
    <n v="29"/>
    <n v="5520"/>
    <n v="5800"/>
    <n v="3.8643222999999997E-2"/>
    <n v="4.7144732000000002E-2"/>
    <n v="28663.997056000004"/>
    <n v="5796.4834499999997"/>
    <n v="11320"/>
    <n v="11320"/>
    <n v="45780.480506000007"/>
    <x v="1047"/>
    <n v="38.643222999999999"/>
  </r>
  <r>
    <x v="326"/>
    <n v="2010"/>
    <n v="23"/>
    <n v="11"/>
    <n v="4"/>
    <n v="3"/>
    <x v="2"/>
    <n v="21"/>
    <n v="26"/>
    <n v="5040"/>
    <n v="5200"/>
    <n v="3.4906498000000001E-2"/>
    <n v="4.2585928000000002E-2"/>
    <n v="25892.244224000002"/>
    <n v="5235.9746999999998"/>
    <n v="10240"/>
    <n v="10240"/>
    <n v="41368.218924000001"/>
    <x v="1048"/>
    <n v="34.906497999999999"/>
  </r>
  <r>
    <x v="327"/>
    <n v="2010"/>
    <n v="24"/>
    <n v="11"/>
    <n v="4"/>
    <n v="4"/>
    <x v="2"/>
    <n v="24"/>
    <n v="34"/>
    <n v="5760"/>
    <n v="6800"/>
    <n v="4.3076643999999997E-2"/>
    <n v="5.2553505E-2"/>
    <n v="31952.531040000002"/>
    <n v="6461.4965999999995"/>
    <n v="12560"/>
    <n v="12560"/>
    <n v="50974.02764"/>
    <x v="1049"/>
    <n v="43.076643999999995"/>
  </r>
  <r>
    <x v="328"/>
    <n v="2010"/>
    <n v="25"/>
    <n v="11"/>
    <n v="4"/>
    <n v="5"/>
    <x v="2"/>
    <n v="24"/>
    <n v="34"/>
    <n v="5760"/>
    <n v="6800"/>
    <n v="4.3100876000000003E-2"/>
    <n v="5.2583067999999997E-2"/>
    <n v="31970.505343999997"/>
    <n v="6465.1314000000011"/>
    <n v="12560"/>
    <n v="12560"/>
    <n v="50995.636743999996"/>
    <x v="1050"/>
    <n v="43.100876000000007"/>
  </r>
  <r>
    <x v="329"/>
    <n v="2010"/>
    <n v="26"/>
    <n v="11"/>
    <n v="4"/>
    <n v="6"/>
    <x v="2"/>
    <n v="21"/>
    <n v="28"/>
    <n v="5040"/>
    <n v="5600"/>
    <n v="3.6412901999999997E-2"/>
    <n v="4.4423741000000003E-2"/>
    <n v="27009.634527999999"/>
    <n v="5461.9352999999992"/>
    <n v="10640"/>
    <n v="10640"/>
    <n v="43111.569828"/>
    <x v="1051"/>
    <n v="36.412901999999995"/>
  </r>
  <r>
    <x v="330"/>
    <n v="2010"/>
    <n v="27"/>
    <n v="11"/>
    <n v="4"/>
    <n v="7"/>
    <x v="2"/>
    <n v="21"/>
    <n v="30"/>
    <n v="5040"/>
    <n v="6000"/>
    <n v="3.7882581999999998E-2"/>
    <n v="4.6216750000000001E-2"/>
    <n v="28099.784"/>
    <n v="5682.3873000000003"/>
    <n v="11040"/>
    <n v="11040"/>
    <n v="44822.171300000002"/>
    <x v="1052"/>
    <n v="37.882581999999999"/>
  </r>
  <r>
    <x v="331"/>
    <n v="2010"/>
    <n v="28"/>
    <n v="11"/>
    <n v="4"/>
    <n v="1"/>
    <x v="2"/>
    <n v="20"/>
    <n v="25"/>
    <n v="4800"/>
    <n v="5000"/>
    <n v="3.3443934000000002E-2"/>
    <n v="4.08016E-2"/>
    <n v="24807.372800000001"/>
    <n v="5016.5900999999994"/>
    <n v="9800"/>
    <n v="9800"/>
    <n v="39623.962899999999"/>
    <x v="1053"/>
    <n v="33.443933999999999"/>
  </r>
  <r>
    <x v="332"/>
    <n v="2010"/>
    <n v="29"/>
    <n v="11"/>
    <n v="4"/>
    <n v="2"/>
    <x v="2"/>
    <n v="24"/>
    <n v="28"/>
    <n v="5760"/>
    <n v="5600"/>
    <n v="3.8642312999999998E-2"/>
    <n v="4.7143622000000003E-2"/>
    <n v="28663.322176000001"/>
    <n v="5796.3469499999992"/>
    <n v="11360"/>
    <n v="11360"/>
    <n v="45819.669126000001"/>
    <x v="1054"/>
    <n v="38.642312999999994"/>
  </r>
  <r>
    <x v="333"/>
    <n v="2010"/>
    <n v="30"/>
    <n v="11"/>
    <n v="4"/>
    <n v="3"/>
    <x v="2"/>
    <n v="22"/>
    <n v="25"/>
    <n v="5280"/>
    <n v="5000"/>
    <n v="3.4911114E-2"/>
    <n v="4.2591559000000001E-2"/>
    <n v="25895.667872000002"/>
    <n v="5236.6670999999997"/>
    <n v="10280"/>
    <n v="10280"/>
    <n v="41412.334971999997"/>
    <x v="1055"/>
    <n v="34.911113999999998"/>
  </r>
  <r>
    <x v="334"/>
    <n v="2010"/>
    <n v="1"/>
    <n v="12"/>
    <n v="4"/>
    <n v="4"/>
    <x v="2"/>
    <n v="20"/>
    <n v="34"/>
    <n v="4800"/>
    <n v="6800"/>
    <n v="4.0131913999999998E-2"/>
    <n v="4.8960934999999997E-2"/>
    <n v="29768.248479999998"/>
    <n v="6019.7870999999996"/>
    <n v="11600"/>
    <n v="11600"/>
    <n v="47388.035579999996"/>
    <x v="1056"/>
    <n v="40.131913999999995"/>
  </r>
  <r>
    <x v="335"/>
    <n v="2010"/>
    <n v="2"/>
    <n v="12"/>
    <n v="4"/>
    <n v="5"/>
    <x v="2"/>
    <n v="20"/>
    <n v="25"/>
    <n v="4800"/>
    <n v="5000"/>
    <n v="3.3444356000000001E-2"/>
    <n v="4.0802114E-2"/>
    <n v="24807.685312000001"/>
    <n v="5016.6534000000001"/>
    <n v="9800"/>
    <n v="9800"/>
    <n v="39624.338711999997"/>
    <x v="1057"/>
    <n v="33.444355999999999"/>
  </r>
  <r>
    <x v="336"/>
    <n v="2010"/>
    <n v="3"/>
    <n v="12"/>
    <n v="4"/>
    <n v="6"/>
    <x v="2"/>
    <n v="23"/>
    <n v="28"/>
    <n v="5520"/>
    <n v="5600"/>
    <n v="3.7886348E-2"/>
    <n v="4.6221343999999998E-2"/>
    <n v="28102.577151999998"/>
    <n v="5682.9521999999997"/>
    <n v="11120"/>
    <n v="11120"/>
    <n v="44905.529351999998"/>
    <x v="1058"/>
    <n v="37.886347999999998"/>
  </r>
  <r>
    <x v="337"/>
    <n v="2010"/>
    <n v="4"/>
    <n v="12"/>
    <n v="4"/>
    <n v="7"/>
    <x v="2"/>
    <n v="22"/>
    <n v="30"/>
    <n v="5280"/>
    <n v="6000"/>
    <n v="3.8642704E-2"/>
    <n v="4.7144098000000002E-2"/>
    <n v="28663.611583999998"/>
    <n v="5796.4056"/>
    <n v="11280"/>
    <n v="11280"/>
    <n v="45740.017183999997"/>
    <x v="1059"/>
    <n v="38.642704000000002"/>
  </r>
  <r>
    <x v="338"/>
    <n v="2010"/>
    <n v="5"/>
    <n v="12"/>
    <n v="4"/>
    <n v="1"/>
    <x v="2"/>
    <n v="21"/>
    <n v="32"/>
    <n v="5040"/>
    <n v="6400"/>
    <n v="3.9389265E-2"/>
    <n v="4.8054903000000003E-2"/>
    <n v="29217.381024000002"/>
    <n v="5908.3897500000003"/>
    <n v="11440"/>
    <n v="11440"/>
    <n v="46565.770774000004"/>
    <x v="1060"/>
    <n v="39.389265000000002"/>
  </r>
  <r>
    <x v="339"/>
    <n v="2010"/>
    <n v="6"/>
    <n v="12"/>
    <n v="4"/>
    <n v="2"/>
    <x v="2"/>
    <n v="23"/>
    <n v="30"/>
    <n v="5520"/>
    <n v="6000"/>
    <n v="3.9383103000000003E-2"/>
    <n v="4.8047384999999998E-2"/>
    <n v="29212.810079999999"/>
    <n v="5907.4654500000006"/>
    <n v="11520"/>
    <n v="11520"/>
    <n v="46640.275529999999"/>
    <x v="1061"/>
    <n v="39.383103000000006"/>
  </r>
  <r>
    <x v="340"/>
    <n v="2010"/>
    <n v="7"/>
    <n v="12"/>
    <n v="4"/>
    <n v="3"/>
    <x v="2"/>
    <n v="23"/>
    <n v="26"/>
    <n v="5520"/>
    <n v="5200"/>
    <n v="3.6387515000000002E-2"/>
    <n v="4.4392767999999999E-2"/>
    <n v="26990.802943999999"/>
    <n v="5458.1272500000005"/>
    <n v="10720"/>
    <n v="10720"/>
    <n v="43168.930194"/>
    <x v="1062"/>
    <n v="36.387515"/>
  </r>
  <r>
    <x v="341"/>
    <n v="2010"/>
    <n v="8"/>
    <n v="12"/>
    <n v="4"/>
    <n v="4"/>
    <x v="2"/>
    <n v="20"/>
    <n v="27"/>
    <n v="4800"/>
    <n v="5400"/>
    <n v="3.4921644000000002E-2"/>
    <n v="4.2604405999999997E-2"/>
    <n v="25903.478847999999"/>
    <n v="5238.2466000000004"/>
    <n v="10200"/>
    <n v="10200"/>
    <n v="41341.725447999997"/>
    <x v="1063"/>
    <n v="34.921644000000001"/>
  </r>
  <r>
    <x v="342"/>
    <n v="2010"/>
    <n v="9"/>
    <n v="12"/>
    <n v="4"/>
    <n v="5"/>
    <x v="2"/>
    <n v="21"/>
    <n v="26"/>
    <n v="5040"/>
    <n v="5200"/>
    <n v="3.4917709999999998E-2"/>
    <n v="4.2599606999999998E-2"/>
    <n v="25900.561055999999"/>
    <n v="5237.6565000000001"/>
    <n v="10240"/>
    <n v="10240"/>
    <n v="41378.217556000003"/>
    <x v="1064"/>
    <n v="34.91771"/>
  </r>
  <r>
    <x v="343"/>
    <n v="2010"/>
    <n v="10"/>
    <n v="12"/>
    <n v="4"/>
    <n v="6"/>
    <x v="2"/>
    <n v="24"/>
    <n v="32"/>
    <n v="5760"/>
    <n v="6400"/>
    <n v="4.1616221000000002E-2"/>
    <n v="5.0771789999999997E-2"/>
    <n v="30869.248319999999"/>
    <n v="6242.4331500000008"/>
    <n v="12160"/>
    <n v="12160"/>
    <n v="49271.681469999996"/>
    <x v="1065"/>
    <n v="41.616221000000003"/>
  </r>
  <r>
    <x v="344"/>
    <n v="2010"/>
    <n v="11"/>
    <n v="12"/>
    <n v="4"/>
    <n v="7"/>
    <x v="2"/>
    <n v="22"/>
    <n v="27"/>
    <n v="5280"/>
    <n v="5400"/>
    <n v="3.6408794000000001E-2"/>
    <n v="4.4418727999999998E-2"/>
    <n v="27006.586623999996"/>
    <n v="5461.3190999999997"/>
    <n v="10680"/>
    <n v="10680"/>
    <n v="43147.905723999997"/>
    <x v="1066"/>
    <n v="36.408794"/>
  </r>
  <r>
    <x v="345"/>
    <n v="2010"/>
    <n v="12"/>
    <n v="12"/>
    <n v="4"/>
    <n v="1"/>
    <x v="2"/>
    <n v="20"/>
    <n v="27"/>
    <n v="4800"/>
    <n v="5400"/>
    <n v="3.4906827000000001E-2"/>
    <n v="4.2586328E-2"/>
    <n v="25892.487424000003"/>
    <n v="5236.02405"/>
    <n v="10200"/>
    <n v="10200"/>
    <n v="41328.511473999999"/>
    <x v="1067"/>
    <n v="34.906827"/>
  </r>
  <r>
    <x v="346"/>
    <n v="2010"/>
    <n v="13"/>
    <n v="12"/>
    <n v="4"/>
    <n v="2"/>
    <x v="2"/>
    <n v="24"/>
    <n v="34"/>
    <n v="5760"/>
    <n v="6800"/>
    <n v="4.3078735E-2"/>
    <n v="5.2556057000000003E-2"/>
    <n v="31954.082656000002"/>
    <n v="6461.8102500000005"/>
    <n v="12560"/>
    <n v="12560"/>
    <n v="50975.892906000001"/>
    <x v="1068"/>
    <n v="43.078735000000002"/>
  </r>
  <r>
    <x v="347"/>
    <n v="2010"/>
    <n v="14"/>
    <n v="12"/>
    <n v="4"/>
    <n v="3"/>
    <x v="2"/>
    <n v="24"/>
    <n v="32"/>
    <n v="5760"/>
    <n v="6400"/>
    <n v="4.1596897000000001E-2"/>
    <n v="5.0748214999999999E-2"/>
    <n v="30854.914720000001"/>
    <n v="6239.5345499999994"/>
    <n v="12160"/>
    <n v="12160"/>
    <n v="49254.449269999997"/>
    <x v="1069"/>
    <n v="41.596896999999998"/>
  </r>
  <r>
    <x v="348"/>
    <n v="2010"/>
    <n v="15"/>
    <n v="12"/>
    <n v="4"/>
    <n v="4"/>
    <x v="2"/>
    <n v="20"/>
    <n v="27"/>
    <n v="4800"/>
    <n v="5400"/>
    <n v="3.4894509999999997E-2"/>
    <n v="4.2571301999999998E-2"/>
    <n v="25883.351615999996"/>
    <n v="5234.1764999999996"/>
    <n v="10200"/>
    <n v="10200"/>
    <n v="41317.528115999994"/>
    <x v="1070"/>
    <n v="34.894509999999997"/>
  </r>
  <r>
    <x v="349"/>
    <n v="2010"/>
    <n v="16"/>
    <n v="12"/>
    <n v="4"/>
    <n v="5"/>
    <x v="2"/>
    <n v="22"/>
    <n v="30"/>
    <n v="5280"/>
    <n v="6000"/>
    <n v="3.8630037999999998E-2"/>
    <n v="4.7128646000000003E-2"/>
    <n v="28654.216768000002"/>
    <n v="5794.5056999999997"/>
    <n v="11280"/>
    <n v="11280"/>
    <n v="45728.722468"/>
    <x v="1071"/>
    <n v="38.630037999999999"/>
  </r>
  <r>
    <x v="350"/>
    <n v="2010"/>
    <n v="17"/>
    <n v="12"/>
    <n v="4"/>
    <n v="6"/>
    <x v="2"/>
    <n v="23"/>
    <n v="25"/>
    <n v="5520"/>
    <n v="5000"/>
    <n v="3.5667821000000002E-2"/>
    <n v="4.3514741000000003E-2"/>
    <n v="26456.962528"/>
    <n v="5350.1731500000005"/>
    <n v="10520"/>
    <n v="10520"/>
    <n v="42327.135677999999"/>
    <x v="1072"/>
    <n v="35.667821000000004"/>
  </r>
  <r>
    <x v="351"/>
    <n v="2010"/>
    <n v="18"/>
    <n v="12"/>
    <n v="4"/>
    <n v="7"/>
    <x v="2"/>
    <n v="22"/>
    <n v="26"/>
    <n v="5280"/>
    <n v="5200"/>
    <n v="3.5670624999999997E-2"/>
    <n v="4.3518161999999999E-2"/>
    <n v="26459.042495999998"/>
    <n v="5350.5937499999991"/>
    <n v="10480"/>
    <n v="10480"/>
    <n v="42289.636245999995"/>
    <x v="1073"/>
    <n v="35.670624999999994"/>
  </r>
  <r>
    <x v="352"/>
    <n v="2010"/>
    <n v="19"/>
    <n v="12"/>
    <n v="4"/>
    <n v="1"/>
    <x v="2"/>
    <n v="23"/>
    <n v="26"/>
    <n v="5520"/>
    <n v="5200"/>
    <n v="3.6377988E-2"/>
    <n v="4.4381144999999997E-2"/>
    <n v="26983.736159999997"/>
    <n v="5456.6982000000007"/>
    <n v="10720"/>
    <n v="10720"/>
    <n v="43160.434359999999"/>
    <x v="1074"/>
    <n v="36.377988000000002"/>
  </r>
  <r>
    <x v="353"/>
    <n v="2010"/>
    <n v="20"/>
    <n v="12"/>
    <n v="4"/>
    <n v="2"/>
    <x v="2"/>
    <n v="20"/>
    <n v="28"/>
    <n v="4800"/>
    <n v="5600"/>
    <n v="3.5646753000000003E-2"/>
    <n v="4.3489038000000001E-2"/>
    <n v="26441.335104000002"/>
    <n v="5347.0129500000003"/>
    <n v="10400"/>
    <n v="10400"/>
    <n v="42188.348054000002"/>
    <x v="1075"/>
    <n v="35.646753000000004"/>
  </r>
  <r>
    <x v="354"/>
    <n v="2010"/>
    <n v="21"/>
    <n v="12"/>
    <n v="4"/>
    <n v="3"/>
    <x v="2"/>
    <n v="22"/>
    <n v="34"/>
    <n v="5280"/>
    <n v="6800"/>
    <n v="4.1603991999999999E-2"/>
    <n v="5.0756870000000003E-2"/>
    <n v="30860.176960000001"/>
    <n v="6240.5987999999998"/>
    <n v="12080"/>
    <n v="12080"/>
    <n v="49180.775760000004"/>
    <x v="1076"/>
    <n v="41.603991999999998"/>
  </r>
  <r>
    <x v="355"/>
    <n v="2010"/>
    <n v="22"/>
    <n v="12"/>
    <n v="4"/>
    <n v="4"/>
    <x v="2"/>
    <n v="22"/>
    <n v="34"/>
    <n v="5280"/>
    <n v="6800"/>
    <n v="4.1619420999999997E-2"/>
    <n v="5.0775694000000003E-2"/>
    <n v="30871.621952000001"/>
    <n v="6242.9131499999994"/>
    <n v="12080"/>
    <n v="12080"/>
    <n v="49194.535102000002"/>
    <x v="1077"/>
    <n v="41.619420999999996"/>
  </r>
  <r>
    <x v="356"/>
    <n v="2010"/>
    <n v="23"/>
    <n v="12"/>
    <n v="4"/>
    <n v="5"/>
    <x v="2"/>
    <n v="20"/>
    <n v="34"/>
    <n v="4800"/>
    <n v="6800"/>
    <n v="4.0092897000000002E-2"/>
    <n v="4.8913334000000003E-2"/>
    <n v="29739.307072000003"/>
    <n v="6013.9345499999999"/>
    <n v="11600"/>
    <n v="11600"/>
    <n v="47353.241622000001"/>
    <x v="1078"/>
    <n v="40.092897000000001"/>
  </r>
  <r>
    <x v="357"/>
    <n v="2010"/>
    <n v="24"/>
    <n v="12"/>
    <n v="4"/>
    <n v="6"/>
    <x v="2"/>
    <n v="22"/>
    <n v="32"/>
    <n v="5280"/>
    <n v="6400"/>
    <n v="4.0096089000000001E-2"/>
    <n v="4.8917228E-2"/>
    <n v="29741.674623999999"/>
    <n v="6014.4133499999998"/>
    <n v="11680"/>
    <n v="11680"/>
    <n v="47436.087974000002"/>
    <x v="1079"/>
    <n v="40.096088999999999"/>
  </r>
  <r>
    <x v="358"/>
    <n v="2010"/>
    <n v="25"/>
    <n v="12"/>
    <n v="4"/>
    <n v="7"/>
    <x v="2"/>
    <n v="23"/>
    <n v="26"/>
    <n v="5520"/>
    <n v="5200"/>
    <n v="3.6408549999999998E-2"/>
    <n v="4.4418431000000001E-2"/>
    <n v="27006.406047999997"/>
    <n v="5461.2824999999993"/>
    <n v="10720"/>
    <n v="10720"/>
    <n v="43187.688547999998"/>
    <x v="1080"/>
    <n v="36.408549999999998"/>
  </r>
  <r>
    <x v="359"/>
    <n v="2010"/>
    <n v="26"/>
    <n v="12"/>
    <n v="4"/>
    <n v="1"/>
    <x v="2"/>
    <n v="22"/>
    <n v="33"/>
    <n v="5280"/>
    <n v="6600"/>
    <n v="4.0836023999999999E-2"/>
    <n v="4.9819949000000002E-2"/>
    <n v="30290.528992"/>
    <n v="6125.4036000000006"/>
    <n v="11880"/>
    <n v="11880"/>
    <n v="48295.932591999997"/>
    <x v="1081"/>
    <n v="40.836024000000002"/>
  </r>
  <r>
    <x v="360"/>
    <n v="2010"/>
    <n v="27"/>
    <n v="12"/>
    <n v="4"/>
    <n v="2"/>
    <x v="2"/>
    <n v="20"/>
    <n v="33"/>
    <n v="4800"/>
    <n v="6600"/>
    <n v="3.9362398E-2"/>
    <n v="4.8022125999999998E-2"/>
    <n v="29197.452608"/>
    <n v="5904.3597"/>
    <n v="11400"/>
    <n v="11400"/>
    <n v="46501.812308"/>
    <x v="1082"/>
    <n v="39.362397999999999"/>
  </r>
  <r>
    <x v="361"/>
    <n v="2010"/>
    <n v="28"/>
    <n v="12"/>
    <n v="4"/>
    <n v="3"/>
    <x v="2"/>
    <n v="20"/>
    <n v="32"/>
    <n v="4800"/>
    <n v="6400"/>
    <n v="3.8629856999999997E-2"/>
    <n v="4.7128426000000001E-2"/>
    <n v="28654.083008000001"/>
    <n v="5794.4785499999989"/>
    <n v="11200"/>
    <n v="11200"/>
    <n v="45648.561558000001"/>
    <x v="1083"/>
    <n v="38.629856999999994"/>
  </r>
  <r>
    <x v="362"/>
    <n v="2010"/>
    <n v="29"/>
    <n v="12"/>
    <n v="4"/>
    <n v="4"/>
    <x v="2"/>
    <n v="22"/>
    <n v="26"/>
    <n v="5280"/>
    <n v="5200"/>
    <n v="3.5660791999999997E-2"/>
    <n v="4.3506165999999999E-2"/>
    <n v="26451.748928000001"/>
    <n v="5349.1187999999993"/>
    <n v="10480"/>
    <n v="10480"/>
    <n v="42280.867727999997"/>
    <x v="1084"/>
    <n v="35.660791999999994"/>
  </r>
  <r>
    <x v="363"/>
    <n v="2010"/>
    <n v="30"/>
    <n v="12"/>
    <n v="4"/>
    <n v="5"/>
    <x v="2"/>
    <n v="20"/>
    <n v="34"/>
    <n v="4800"/>
    <n v="6800"/>
    <n v="4.0091732999999997E-2"/>
    <n v="4.8911914000000001E-2"/>
    <n v="29738.443712"/>
    <n v="6013.7599499999997"/>
    <n v="11600"/>
    <n v="11600"/>
    <n v="47352.203662"/>
    <x v="1085"/>
    <n v="40.091732999999998"/>
  </r>
  <r>
    <x v="364"/>
    <n v="2010"/>
    <n v="31"/>
    <n v="12"/>
    <n v="4"/>
    <n v="6"/>
    <x v="2"/>
    <n v="21"/>
    <n v="27"/>
    <n v="5040"/>
    <n v="5400"/>
    <n v="3.563496E-2"/>
    <n v="4.3474651000000003E-2"/>
    <n v="26432.587808"/>
    <n v="5345.2439999999997"/>
    <n v="10440"/>
    <n v="10440"/>
    <n v="42217.831808000003"/>
    <x v="1086"/>
    <n v="35.63496"/>
  </r>
  <r>
    <x v="0"/>
    <n v="2010"/>
    <n v="1"/>
    <n v="1"/>
    <n v="1"/>
    <n v="6"/>
    <x v="3"/>
    <n v="12"/>
    <n v="13"/>
    <n v="115200"/>
    <n v="99840"/>
    <n v="9.7576880000000005E-3"/>
    <n v="1.2197110000000001E-2"/>
    <n v="11196.946980000001"/>
    <n v="3903.0751999999998"/>
    <n v="215040"/>
    <n v="2448.3940384155576"/>
    <n v="17548.416218415558"/>
    <x v="1087"/>
    <n v="9.7576879999999999"/>
  </r>
  <r>
    <x v="1"/>
    <n v="2010"/>
    <n v="2"/>
    <n v="1"/>
    <n v="1"/>
    <n v="7"/>
    <x v="3"/>
    <n v="13"/>
    <n v="13"/>
    <n v="124800"/>
    <n v="99840"/>
    <n v="1.0152113000000001E-2"/>
    <n v="1.2690142E-2"/>
    <n v="11649.550356"/>
    <n v="4060.8451999999997"/>
    <n v="224640"/>
    <n v="2557.6973437019665"/>
    <n v="18268.092899701966"/>
    <x v="1088"/>
    <n v="10.152113"/>
  </r>
  <r>
    <x v="2"/>
    <n v="2010"/>
    <n v="3"/>
    <n v="1"/>
    <n v="1"/>
    <n v="1"/>
    <x v="3"/>
    <n v="14"/>
    <n v="14"/>
    <n v="134400"/>
    <n v="107520"/>
    <n v="1.0923406E-2"/>
    <n v="1.3654258000000001E-2"/>
    <n v="12534.608844"/>
    <n v="4369.3624"/>
    <n v="241920"/>
    <n v="2754.4432932175023"/>
    <n v="19658.414537217504"/>
    <x v="1089"/>
    <n v="10.923406"/>
  </r>
  <r>
    <x v="3"/>
    <n v="2010"/>
    <n v="4"/>
    <n v="1"/>
    <n v="1"/>
    <n v="2"/>
    <x v="3"/>
    <n v="14"/>
    <n v="15"/>
    <n v="134400"/>
    <n v="115200"/>
    <n v="1.1314701E-2"/>
    <n v="1.4143375999999999E-2"/>
    <n v="12983.619167999999"/>
    <n v="4525.8804"/>
    <n v="249600"/>
    <n v="2841.8859374466297"/>
    <n v="20351.385505446629"/>
    <x v="1090"/>
    <n v="11.314700999999999"/>
  </r>
  <r>
    <x v="4"/>
    <n v="2010"/>
    <n v="5"/>
    <n v="1"/>
    <n v="1"/>
    <n v="3"/>
    <x v="3"/>
    <n v="13"/>
    <n v="14"/>
    <n v="124800"/>
    <n v="107520"/>
    <n v="1.0540182E-2"/>
    <n v="1.3175228000000001E-2"/>
    <n v="12094.859304000001"/>
    <n v="4216.0727999999999"/>
    <n v="232320"/>
    <n v="2645.1399879310934"/>
    <n v="18956.072091931095"/>
    <x v="1091"/>
    <n v="10.540182"/>
  </r>
  <r>
    <x v="5"/>
    <n v="2010"/>
    <n v="6"/>
    <n v="1"/>
    <n v="1"/>
    <n v="4"/>
    <x v="3"/>
    <n v="14"/>
    <n v="13"/>
    <n v="134400"/>
    <n v="99840"/>
    <n v="1.0535998E-2"/>
    <n v="1.3169996999999999E-2"/>
    <n v="12090.057245999998"/>
    <n v="4214.3991999999998"/>
    <n v="234240"/>
    <n v="2667.0006489883754"/>
    <n v="18971.457094988375"/>
    <x v="1092"/>
    <n v="10.535997999999999"/>
  </r>
  <r>
    <x v="6"/>
    <n v="2010"/>
    <n v="7"/>
    <n v="1"/>
    <n v="1"/>
    <n v="5"/>
    <x v="3"/>
    <n v="13"/>
    <n v="15"/>
    <n v="124800"/>
    <n v="115200"/>
    <n v="1.0923073E-2"/>
    <n v="1.3653841999999999E-2"/>
    <n v="12534.226955999999"/>
    <n v="4369.2291999999998"/>
    <n v="240000"/>
    <n v="2732.5826321602208"/>
    <n v="19636.038788160222"/>
    <x v="1093"/>
    <n v="10.923073"/>
  </r>
  <r>
    <x v="7"/>
    <n v="2010"/>
    <n v="8"/>
    <n v="1"/>
    <n v="1"/>
    <n v="6"/>
    <x v="3"/>
    <n v="13"/>
    <n v="17"/>
    <n v="124800"/>
    <n v="130560"/>
    <n v="1.1711015999999999E-2"/>
    <n v="1.4638770000000001E-2"/>
    <n v="13438.390860000001"/>
    <n v="4684.4063999999998"/>
    <n v="255360"/>
    <n v="2907.4679206184746"/>
    <n v="21030.265180618473"/>
    <x v="1094"/>
    <n v="11.711015999999999"/>
  </r>
  <r>
    <x v="8"/>
    <n v="2010"/>
    <n v="9"/>
    <n v="1"/>
    <n v="1"/>
    <n v="7"/>
    <x v="3"/>
    <n v="12"/>
    <n v="13"/>
    <n v="115200"/>
    <n v="99840"/>
    <n v="9.7634390000000005E-3"/>
    <n v="1.2204299E-2"/>
    <n v="11203.546482"/>
    <n v="3905.3755999999998"/>
    <n v="215040"/>
    <n v="2448.3940384155576"/>
    <n v="17557.316120415555"/>
    <x v="1095"/>
    <n v="9.763439"/>
  </r>
  <r>
    <x v="9"/>
    <n v="2010"/>
    <n v="10"/>
    <n v="1"/>
    <n v="1"/>
    <n v="1"/>
    <x v="3"/>
    <n v="13"/>
    <n v="15"/>
    <n v="124800"/>
    <n v="115200"/>
    <n v="1.0933627E-2"/>
    <n v="1.3667034E-2"/>
    <n v="12546.337211999999"/>
    <n v="4373.4507999999996"/>
    <n v="240000"/>
    <n v="2732.5826321602208"/>
    <n v="19652.370644160219"/>
    <x v="1096"/>
    <n v="10.933627"/>
  </r>
  <r>
    <x v="10"/>
    <n v="2010"/>
    <n v="11"/>
    <n v="1"/>
    <n v="1"/>
    <n v="2"/>
    <x v="3"/>
    <n v="12"/>
    <n v="17"/>
    <n v="115200"/>
    <n v="130560"/>
    <n v="1.1315996E-2"/>
    <n v="1.4144995E-2"/>
    <n v="12985.10541"/>
    <n v="4526.3984"/>
    <n v="245760"/>
    <n v="2798.1646153320658"/>
    <n v="20309.668425332067"/>
    <x v="1097"/>
    <n v="11.315996"/>
  </r>
  <r>
    <x v="11"/>
    <n v="2010"/>
    <n v="12"/>
    <n v="1"/>
    <n v="1"/>
    <n v="3"/>
    <x v="3"/>
    <n v="12"/>
    <n v="16"/>
    <n v="115200"/>
    <n v="122880"/>
    <n v="1.0933538E-2"/>
    <n v="1.3666922E-2"/>
    <n v="12546.234396"/>
    <n v="4373.4152000000004"/>
    <n v="238080"/>
    <n v="2710.7219711029388"/>
    <n v="19630.371567102939"/>
    <x v="1098"/>
    <n v="10.933538"/>
  </r>
  <r>
    <x v="12"/>
    <n v="2010"/>
    <n v="13"/>
    <n v="1"/>
    <n v="1"/>
    <n v="4"/>
    <x v="3"/>
    <n v="14"/>
    <n v="15"/>
    <n v="134400"/>
    <n v="115200"/>
    <n v="1.1320754000000001E-2"/>
    <n v="1.4150942999999999E-2"/>
    <n v="12990.565673999999"/>
    <n v="4528.3016000000007"/>
    <n v="249600"/>
    <n v="2841.8859374466297"/>
    <n v="20360.75321144663"/>
    <x v="1099"/>
    <n v="11.320754000000001"/>
  </r>
  <r>
    <x v="13"/>
    <n v="2010"/>
    <n v="14"/>
    <n v="1"/>
    <n v="1"/>
    <n v="5"/>
    <x v="3"/>
    <n v="13"/>
    <n v="13"/>
    <n v="124800"/>
    <n v="99840"/>
    <n v="1.0152815000000001E-2"/>
    <n v="1.2691019E-2"/>
    <n v="11650.355441999998"/>
    <n v="4061.1260000000002"/>
    <n v="224640"/>
    <n v="2557.6973437019665"/>
    <n v="18269.178785701966"/>
    <x v="1100"/>
    <n v="10.152815"/>
  </r>
  <r>
    <x v="14"/>
    <n v="2010"/>
    <n v="15"/>
    <n v="1"/>
    <n v="1"/>
    <n v="6"/>
    <x v="3"/>
    <n v="13"/>
    <n v="16"/>
    <n v="124800"/>
    <n v="122880"/>
    <n v="1.1320514E-2"/>
    <n v="1.4150642999999999E-2"/>
    <n v="12990.290273999999"/>
    <n v="4528.2056000000002"/>
    <n v="247680"/>
    <n v="2820.0252763893477"/>
    <n v="20338.521150389348"/>
    <x v="1101"/>
    <n v="11.320514000000001"/>
  </r>
  <r>
    <x v="15"/>
    <n v="2010"/>
    <n v="16"/>
    <n v="1"/>
    <n v="1"/>
    <n v="7"/>
    <x v="3"/>
    <n v="14"/>
    <n v="15"/>
    <n v="134400"/>
    <n v="115200"/>
    <n v="1.1316718E-2"/>
    <n v="1.4145896999999999E-2"/>
    <n v="12985.933445999999"/>
    <n v="4526.6872000000003"/>
    <n v="249600"/>
    <n v="2841.8859374466297"/>
    <n v="20354.50658344663"/>
    <x v="1102"/>
    <n v="11.316718"/>
  </r>
  <r>
    <x v="16"/>
    <n v="2010"/>
    <n v="17"/>
    <n v="1"/>
    <n v="1"/>
    <n v="1"/>
    <x v="3"/>
    <n v="14"/>
    <n v="16"/>
    <n v="134400"/>
    <n v="122880"/>
    <n v="1.1710445999999999E-2"/>
    <n v="1.4638056999999999E-2"/>
    <n v="13437.736326"/>
    <n v="4684.1783999999998"/>
    <n v="257280"/>
    <n v="2929.3285816757566"/>
    <n v="21051.243307675755"/>
    <x v="1103"/>
    <n v="11.710445999999999"/>
  </r>
  <r>
    <x v="17"/>
    <n v="2010"/>
    <n v="18"/>
    <n v="1"/>
    <n v="1"/>
    <n v="2"/>
    <x v="3"/>
    <n v="12"/>
    <n v="13"/>
    <n v="115200"/>
    <n v="99840"/>
    <n v="9.7607470000000002E-3"/>
    <n v="1.2200933000000001E-2"/>
    <n v="11200.456494"/>
    <n v="3904.2988"/>
    <n v="215040"/>
    <n v="2448.3940384155576"/>
    <n v="17553.14933241556"/>
    <x v="1104"/>
    <n v="9.7607470000000003"/>
  </r>
  <r>
    <x v="18"/>
    <n v="2010"/>
    <n v="19"/>
    <n v="1"/>
    <n v="1"/>
    <n v="3"/>
    <x v="3"/>
    <n v="14"/>
    <n v="17"/>
    <n v="134400"/>
    <n v="130560"/>
    <n v="1.2105754999999999E-2"/>
    <n v="1.5132194E-2"/>
    <n v="13891.354092"/>
    <n v="4842.3019999999997"/>
    <n v="264960"/>
    <n v="3016.7712259048835"/>
    <n v="21750.42731790488"/>
    <x v="1105"/>
    <n v="12.105754999999998"/>
  </r>
  <r>
    <x v="19"/>
    <n v="2010"/>
    <n v="20"/>
    <n v="1"/>
    <n v="1"/>
    <n v="4"/>
    <x v="3"/>
    <n v="14"/>
    <n v="13"/>
    <n v="134400"/>
    <n v="99840"/>
    <n v="1.0543571999999999E-2"/>
    <n v="1.3179465E-2"/>
    <n v="12098.748870000001"/>
    <n v="4217.4287999999997"/>
    <n v="234240"/>
    <n v="2667.0006489883754"/>
    <n v="18983.178318988375"/>
    <x v="1106"/>
    <n v="10.543571999999999"/>
  </r>
  <r>
    <x v="20"/>
    <n v="2010"/>
    <n v="21"/>
    <n v="1"/>
    <n v="1"/>
    <n v="5"/>
    <x v="3"/>
    <n v="14"/>
    <n v="16"/>
    <n v="134400"/>
    <n v="122880"/>
    <n v="1.1714568999999999E-2"/>
    <n v="1.4643211E-2"/>
    <n v="13442.467697999999"/>
    <n v="4685.8275999999996"/>
    <n v="257280"/>
    <n v="2929.3285816757566"/>
    <n v="21057.623879675753"/>
    <x v="1107"/>
    <n v="11.714568999999999"/>
  </r>
  <r>
    <x v="21"/>
    <n v="2010"/>
    <n v="22"/>
    <n v="1"/>
    <n v="1"/>
    <n v="6"/>
    <x v="3"/>
    <n v="14"/>
    <n v="17"/>
    <n v="134400"/>
    <n v="130560"/>
    <n v="1.2105894000000001E-2"/>
    <n v="1.5132367000000001E-2"/>
    <n v="13891.512906"/>
    <n v="4842.3576000000003"/>
    <n v="264960"/>
    <n v="3016.7712259048835"/>
    <n v="21750.641731904881"/>
    <x v="1108"/>
    <n v="12.105894000000001"/>
  </r>
  <r>
    <x v="22"/>
    <n v="2010"/>
    <n v="23"/>
    <n v="1"/>
    <n v="1"/>
    <n v="7"/>
    <x v="3"/>
    <n v="14"/>
    <n v="13"/>
    <n v="134400"/>
    <n v="99840"/>
    <n v="1.0542141E-2"/>
    <n v="1.3177677E-2"/>
    <n v="12097.107486000001"/>
    <n v="4216.8563999999997"/>
    <n v="234240"/>
    <n v="2667.0006489883754"/>
    <n v="18980.964534988376"/>
    <x v="1109"/>
    <n v="10.542140999999999"/>
  </r>
  <r>
    <x v="23"/>
    <n v="2010"/>
    <n v="24"/>
    <n v="1"/>
    <n v="1"/>
    <n v="1"/>
    <x v="3"/>
    <n v="14"/>
    <n v="17"/>
    <n v="134400"/>
    <n v="130560"/>
    <n v="1.2105372999999999E-2"/>
    <n v="1.5131716E-2"/>
    <n v="13890.915287999998"/>
    <n v="4842.1491999999989"/>
    <n v="264960"/>
    <n v="3016.7712259048835"/>
    <n v="21749.835713904879"/>
    <x v="1110"/>
    <n v="12.105372999999998"/>
  </r>
  <r>
    <x v="24"/>
    <n v="2010"/>
    <n v="25"/>
    <n v="1"/>
    <n v="1"/>
    <n v="2"/>
    <x v="3"/>
    <n v="14"/>
    <n v="14"/>
    <n v="134400"/>
    <n v="107520"/>
    <n v="1.0932591E-2"/>
    <n v="1.3665739E-2"/>
    <n v="12545.148402000001"/>
    <n v="4373.0364"/>
    <n v="241920"/>
    <n v="2754.4432932175023"/>
    <n v="19672.6280952175"/>
    <x v="1111"/>
    <n v="10.932591"/>
  </r>
  <r>
    <x v="25"/>
    <n v="2010"/>
    <n v="26"/>
    <n v="1"/>
    <n v="1"/>
    <n v="3"/>
    <x v="3"/>
    <n v="13"/>
    <n v="14"/>
    <n v="124800"/>
    <n v="107520"/>
    <n v="1.0543442E-2"/>
    <n v="1.3179303E-2"/>
    <n v="12098.600154"/>
    <n v="4217.3768"/>
    <n v="232320"/>
    <n v="2645.1399879310934"/>
    <n v="18961.116941931094"/>
    <x v="1112"/>
    <n v="10.543442000000001"/>
  </r>
  <r>
    <x v="26"/>
    <n v="2010"/>
    <n v="27"/>
    <n v="1"/>
    <n v="1"/>
    <n v="4"/>
    <x v="3"/>
    <n v="14"/>
    <n v="16"/>
    <n v="134400"/>
    <n v="122880"/>
    <n v="1.1715549E-2"/>
    <n v="1.4644436E-2"/>
    <n v="13443.592248000001"/>
    <n v="4686.2196000000004"/>
    <n v="257280"/>
    <n v="2929.3285816757566"/>
    <n v="21059.140429675757"/>
    <x v="1113"/>
    <n v="11.715549000000001"/>
  </r>
  <r>
    <x v="27"/>
    <n v="2010"/>
    <n v="28"/>
    <n v="1"/>
    <n v="1"/>
    <n v="5"/>
    <x v="3"/>
    <n v="13"/>
    <n v="15"/>
    <n v="124800"/>
    <n v="115200"/>
    <n v="1.0925508E-2"/>
    <n v="1.3656885000000001E-2"/>
    <n v="12537.02043"/>
    <n v="4370.2031999999999"/>
    <n v="240000"/>
    <n v="2732.5826321602208"/>
    <n v="19639.806262160222"/>
    <x v="1114"/>
    <n v="10.925508000000001"/>
  </r>
  <r>
    <x v="28"/>
    <n v="2010"/>
    <n v="29"/>
    <n v="1"/>
    <n v="1"/>
    <n v="6"/>
    <x v="3"/>
    <n v="12"/>
    <n v="14"/>
    <n v="115200"/>
    <n v="107520"/>
    <n v="1.0154003999999999E-2"/>
    <n v="1.2692505E-2"/>
    <n v="11651.719590000001"/>
    <n v="4061.6015999999995"/>
    <n v="222720"/>
    <n v="2535.836682644685"/>
    <n v="18249.157872644686"/>
    <x v="1115"/>
    <n v="10.154003999999999"/>
  </r>
  <r>
    <x v="29"/>
    <n v="2010"/>
    <n v="30"/>
    <n v="1"/>
    <n v="1"/>
    <n v="7"/>
    <x v="3"/>
    <n v="13"/>
    <n v="14"/>
    <n v="124800"/>
    <n v="107520"/>
    <n v="1.0539839E-2"/>
    <n v="1.3174798999999999E-2"/>
    <n v="12094.465481999998"/>
    <n v="4215.9356000000007"/>
    <n v="232320"/>
    <n v="2645.1399879310934"/>
    <n v="18955.541069931092"/>
    <x v="1116"/>
    <n v="10.539839000000001"/>
  </r>
  <r>
    <x v="30"/>
    <n v="2010"/>
    <n v="31"/>
    <n v="1"/>
    <n v="1"/>
    <n v="1"/>
    <x v="3"/>
    <n v="12"/>
    <n v="17"/>
    <n v="115200"/>
    <n v="130560"/>
    <n v="1.1318656999999999E-2"/>
    <n v="1.4148322E-2"/>
    <n v="12988.159596"/>
    <n v="4527.4628000000002"/>
    <n v="245760"/>
    <n v="2798.1646153320658"/>
    <n v="20313.787011332064"/>
    <x v="1117"/>
    <n v="11.318657"/>
  </r>
  <r>
    <x v="31"/>
    <n v="2010"/>
    <n v="1"/>
    <n v="2"/>
    <n v="1"/>
    <n v="2"/>
    <x v="3"/>
    <n v="12"/>
    <n v="15"/>
    <n v="115200"/>
    <n v="115200"/>
    <n v="1.053806E-2"/>
    <n v="1.3172575000000001E-2"/>
    <n v="12092.423850000001"/>
    <n v="4215.2240000000002"/>
    <n v="230400"/>
    <n v="2623.2793268738119"/>
    <n v="18930.927176873814"/>
    <x v="1118"/>
    <n v="10.53806"/>
  </r>
  <r>
    <x v="32"/>
    <n v="2010"/>
    <n v="2"/>
    <n v="2"/>
    <n v="1"/>
    <n v="3"/>
    <x v="3"/>
    <n v="14"/>
    <n v="13"/>
    <n v="134400"/>
    <n v="99840"/>
    <n v="1.0540647E-2"/>
    <n v="1.3175808000000001E-2"/>
    <n v="12095.391744"/>
    <n v="4216.2587999999996"/>
    <n v="234240"/>
    <n v="2667.0006489883754"/>
    <n v="18978.651192988375"/>
    <x v="1119"/>
    <n v="10.540647"/>
  </r>
  <r>
    <x v="33"/>
    <n v="2010"/>
    <n v="3"/>
    <n v="2"/>
    <n v="1"/>
    <n v="4"/>
    <x v="3"/>
    <n v="14"/>
    <n v="13"/>
    <n v="134400"/>
    <n v="99840"/>
    <n v="1.0542482000000001E-2"/>
    <n v="1.3178102000000001E-2"/>
    <n v="12097.497636"/>
    <n v="4216.9928000000009"/>
    <n v="234240"/>
    <n v="2667.0006489883754"/>
    <n v="18981.491084988374"/>
    <x v="1120"/>
    <n v="10.542482000000001"/>
  </r>
  <r>
    <x v="34"/>
    <n v="2010"/>
    <n v="4"/>
    <n v="2"/>
    <n v="1"/>
    <n v="5"/>
    <x v="3"/>
    <n v="14"/>
    <n v="15"/>
    <n v="134400"/>
    <n v="115200"/>
    <n v="1.1315014E-2"/>
    <n v="1.4143767E-2"/>
    <n v="12983.978106"/>
    <n v="4526.0055999999995"/>
    <n v="249600"/>
    <n v="2841.8859374466297"/>
    <n v="20351.869643446629"/>
    <x v="1121"/>
    <n v="11.315014"/>
  </r>
  <r>
    <x v="35"/>
    <n v="2010"/>
    <n v="5"/>
    <n v="2"/>
    <n v="1"/>
    <n v="6"/>
    <x v="3"/>
    <n v="14"/>
    <n v="13"/>
    <n v="134400"/>
    <n v="99840"/>
    <n v="1.0538509999999999E-2"/>
    <n v="1.3173137999999999E-2"/>
    <n v="12092.940683999999"/>
    <n v="4215.4039999999995"/>
    <n v="234240"/>
    <n v="2667.0006489883754"/>
    <n v="18975.345332988374"/>
    <x v="1122"/>
    <n v="10.538509999999999"/>
  </r>
  <r>
    <x v="36"/>
    <n v="2010"/>
    <n v="6"/>
    <n v="2"/>
    <n v="1"/>
    <n v="7"/>
    <x v="3"/>
    <n v="12"/>
    <n v="17"/>
    <n v="115200"/>
    <n v="130560"/>
    <n v="1.1317728000000001E-2"/>
    <n v="1.4147160000000001E-2"/>
    <n v="12987.092880000002"/>
    <n v="4527.0911999999998"/>
    <n v="245760"/>
    <n v="2798.1646153320658"/>
    <n v="20312.348695332068"/>
    <x v="1123"/>
    <n v="11.317728000000001"/>
  </r>
  <r>
    <x v="37"/>
    <n v="2010"/>
    <n v="7"/>
    <n v="2"/>
    <n v="1"/>
    <n v="1"/>
    <x v="3"/>
    <n v="12"/>
    <n v="17"/>
    <n v="115200"/>
    <n v="130560"/>
    <n v="1.1325388E-2"/>
    <n v="1.4156735E-2"/>
    <n v="12995.882729999999"/>
    <n v="4530.1552000000001"/>
    <n v="245760"/>
    <n v="2798.1646153320658"/>
    <n v="20324.202545332064"/>
    <x v="1124"/>
    <n v="11.325388"/>
  </r>
  <r>
    <x v="38"/>
    <n v="2010"/>
    <n v="8"/>
    <n v="2"/>
    <n v="1"/>
    <n v="2"/>
    <x v="3"/>
    <n v="13"/>
    <n v="14"/>
    <n v="124800"/>
    <n v="107520"/>
    <n v="1.0542263E-2"/>
    <n v="1.3177829E-2"/>
    <n v="12097.247022000001"/>
    <n v="4216.9052000000001"/>
    <n v="232320"/>
    <n v="2645.1399879310934"/>
    <n v="18959.292209931093"/>
    <x v="1125"/>
    <n v="10.542263"/>
  </r>
  <r>
    <x v="39"/>
    <n v="2010"/>
    <n v="9"/>
    <n v="2"/>
    <n v="1"/>
    <n v="3"/>
    <x v="3"/>
    <n v="13"/>
    <n v="13"/>
    <n v="124800"/>
    <n v="99840"/>
    <n v="1.0151640999999999E-2"/>
    <n v="1.2689551E-2"/>
    <n v="11649.007818"/>
    <n v="4060.6563999999998"/>
    <n v="224640"/>
    <n v="2557.6973437019665"/>
    <n v="18267.361561701968"/>
    <x v="1126"/>
    <n v="10.151641"/>
  </r>
  <r>
    <x v="40"/>
    <n v="2010"/>
    <n v="10"/>
    <n v="2"/>
    <n v="1"/>
    <n v="4"/>
    <x v="3"/>
    <n v="12"/>
    <n v="17"/>
    <n v="115200"/>
    <n v="130560"/>
    <n v="1.1323097000000001E-2"/>
    <n v="1.4153871E-2"/>
    <n v="12993.253578"/>
    <n v="4529.2388000000001"/>
    <n v="245760"/>
    <n v="2798.1646153320658"/>
    <n v="20320.656993332064"/>
    <x v="1127"/>
    <n v="11.323097000000001"/>
  </r>
  <r>
    <x v="41"/>
    <n v="2010"/>
    <n v="11"/>
    <n v="2"/>
    <n v="1"/>
    <n v="5"/>
    <x v="3"/>
    <n v="13"/>
    <n v="14"/>
    <n v="124800"/>
    <n v="107520"/>
    <n v="1.0539939E-2"/>
    <n v="1.3174923999999999E-2"/>
    <n v="12094.580231999998"/>
    <n v="4215.9755999999998"/>
    <n v="232320"/>
    <n v="2645.1399879310934"/>
    <n v="18955.69581993109"/>
    <x v="1128"/>
    <n v="10.539939"/>
  </r>
  <r>
    <x v="42"/>
    <n v="2010"/>
    <n v="12"/>
    <n v="2"/>
    <n v="1"/>
    <n v="6"/>
    <x v="3"/>
    <n v="14"/>
    <n v="17"/>
    <n v="134400"/>
    <n v="130560"/>
    <n v="1.2106708000000001E-2"/>
    <n v="1.5133384999999999E-2"/>
    <n v="13892.447429999998"/>
    <n v="4842.6832000000004"/>
    <n v="264960"/>
    <n v="3016.7712259048835"/>
    <n v="21751.901855904882"/>
    <x v="1129"/>
    <n v="12.106708000000001"/>
  </r>
  <r>
    <x v="43"/>
    <n v="2010"/>
    <n v="13"/>
    <n v="2"/>
    <n v="1"/>
    <n v="7"/>
    <x v="3"/>
    <n v="14"/>
    <n v="13"/>
    <n v="134400"/>
    <n v="99840"/>
    <n v="1.054283E-2"/>
    <n v="1.3178538E-2"/>
    <n v="12097.897884"/>
    <n v="4217.1320000000005"/>
    <n v="234240"/>
    <n v="2667.0006489883754"/>
    <n v="18982.030532988374"/>
    <x v="1130"/>
    <n v="10.54283"/>
  </r>
  <r>
    <x v="44"/>
    <n v="2010"/>
    <n v="14"/>
    <n v="2"/>
    <n v="1"/>
    <n v="1"/>
    <x v="3"/>
    <n v="14"/>
    <n v="14"/>
    <n v="134400"/>
    <n v="107520"/>
    <n v="1.0933306E-2"/>
    <n v="1.3666632E-2"/>
    <n v="12545.968176"/>
    <n v="4373.3224"/>
    <n v="241920"/>
    <n v="2754.4432932175023"/>
    <n v="19673.733869217504"/>
    <x v="1131"/>
    <n v="10.933306"/>
  </r>
  <r>
    <x v="45"/>
    <n v="2010"/>
    <n v="15"/>
    <n v="2"/>
    <n v="1"/>
    <n v="2"/>
    <x v="3"/>
    <n v="13"/>
    <n v="14"/>
    <n v="124800"/>
    <n v="107520"/>
    <n v="1.0544049999999999E-2"/>
    <n v="1.3180061999999999E-2"/>
    <n v="12099.296915999999"/>
    <n v="4217.619999999999"/>
    <n v="232320"/>
    <n v="2645.1399879310934"/>
    <n v="18962.05690393109"/>
    <x v="1132"/>
    <n v="10.544049999999999"/>
  </r>
  <r>
    <x v="46"/>
    <n v="2010"/>
    <n v="16"/>
    <n v="2"/>
    <n v="1"/>
    <n v="3"/>
    <x v="3"/>
    <n v="14"/>
    <n v="13"/>
    <n v="134400"/>
    <n v="99840"/>
    <n v="1.0540888999999999E-2"/>
    <n v="1.3176112E-2"/>
    <n v="12095.670816"/>
    <n v="4216.3555999999999"/>
    <n v="234240"/>
    <n v="2667.0006489883754"/>
    <n v="18979.027064988375"/>
    <x v="1133"/>
    <n v="10.540889"/>
  </r>
  <r>
    <x v="47"/>
    <n v="2010"/>
    <n v="17"/>
    <n v="2"/>
    <n v="1"/>
    <n v="4"/>
    <x v="3"/>
    <n v="14"/>
    <n v="15"/>
    <n v="134400"/>
    <n v="115200"/>
    <n v="1.1319897000000001E-2"/>
    <n v="1.4149871E-2"/>
    <n v="12989.581577999999"/>
    <n v="4527.9588000000003"/>
    <n v="249600"/>
    <n v="2841.8859374466297"/>
    <n v="20359.426315446628"/>
    <x v="1134"/>
    <n v="11.319897000000001"/>
  </r>
  <r>
    <x v="48"/>
    <n v="2010"/>
    <n v="18"/>
    <n v="2"/>
    <n v="1"/>
    <n v="5"/>
    <x v="3"/>
    <n v="12"/>
    <n v="16"/>
    <n v="115200"/>
    <n v="122880"/>
    <n v="1.0933027999999999E-2"/>
    <n v="1.3666286E-2"/>
    <n v="12545.650548"/>
    <n v="4373.2111999999997"/>
    <n v="238080"/>
    <n v="2710.7219711029388"/>
    <n v="19629.583719102939"/>
    <x v="1135"/>
    <n v="10.933027999999998"/>
  </r>
  <r>
    <x v="49"/>
    <n v="2010"/>
    <n v="19"/>
    <n v="2"/>
    <n v="1"/>
    <n v="6"/>
    <x v="3"/>
    <n v="14"/>
    <n v="13"/>
    <n v="134400"/>
    <n v="99840"/>
    <n v="1.0535734999999999E-2"/>
    <n v="1.3169669E-2"/>
    <n v="12089.756142"/>
    <n v="4214.2939999999999"/>
    <n v="234240"/>
    <n v="2667.0006489883754"/>
    <n v="18971.050790988375"/>
    <x v="1136"/>
    <n v="10.535734999999999"/>
  </r>
  <r>
    <x v="50"/>
    <n v="2010"/>
    <n v="20"/>
    <n v="2"/>
    <n v="1"/>
    <n v="7"/>
    <x v="3"/>
    <n v="14"/>
    <n v="13"/>
    <n v="134400"/>
    <n v="99840"/>
    <n v="1.0542707E-2"/>
    <n v="1.3178383E-2"/>
    <n v="12097.755594"/>
    <n v="4217.0828000000001"/>
    <n v="234240"/>
    <n v="2667.0006489883754"/>
    <n v="18981.839042988377"/>
    <x v="1137"/>
    <n v="10.542707"/>
  </r>
  <r>
    <x v="51"/>
    <n v="2010"/>
    <n v="21"/>
    <n v="2"/>
    <n v="1"/>
    <n v="1"/>
    <x v="3"/>
    <n v="12"/>
    <n v="17"/>
    <n v="115200"/>
    <n v="130560"/>
    <n v="1.1321215000000001E-2"/>
    <n v="1.4151519E-2"/>
    <n v="12991.094442"/>
    <n v="4528.4859999999999"/>
    <n v="245760"/>
    <n v="2798.1646153320658"/>
    <n v="20317.745057332064"/>
    <x v="1138"/>
    <n v="11.321215"/>
  </r>
  <r>
    <x v="52"/>
    <n v="2010"/>
    <n v="22"/>
    <n v="2"/>
    <n v="1"/>
    <n v="2"/>
    <x v="3"/>
    <n v="13"/>
    <n v="14"/>
    <n v="124800"/>
    <n v="107520"/>
    <n v="1.054011E-2"/>
    <n v="1.3175137999999999E-2"/>
    <n v="12094.776683999999"/>
    <n v="4216.0439999999999"/>
    <n v="232320"/>
    <n v="2645.1399879310934"/>
    <n v="18955.96067193109"/>
    <x v="1139"/>
    <n v="10.54011"/>
  </r>
  <r>
    <x v="53"/>
    <n v="2010"/>
    <n v="23"/>
    <n v="2"/>
    <n v="1"/>
    <n v="3"/>
    <x v="3"/>
    <n v="12"/>
    <n v="17"/>
    <n v="115200"/>
    <n v="130560"/>
    <n v="1.1321387E-2"/>
    <n v="1.4151733E-2"/>
    <n v="12991.290894"/>
    <n v="4528.5547999999999"/>
    <n v="245760"/>
    <n v="2798.1646153320658"/>
    <n v="20318.010309332065"/>
    <x v="1140"/>
    <n v="11.321387"/>
  </r>
  <r>
    <x v="54"/>
    <n v="2010"/>
    <n v="24"/>
    <n v="2"/>
    <n v="1"/>
    <n v="4"/>
    <x v="3"/>
    <n v="14"/>
    <n v="13"/>
    <n v="134400"/>
    <n v="99840"/>
    <n v="1.0538911E-2"/>
    <n v="1.3173638999999999E-2"/>
    <n v="12093.400602"/>
    <n v="4215.5644000000002"/>
    <n v="234240"/>
    <n v="2667.0006489883754"/>
    <n v="18975.965650988375"/>
    <x v="1141"/>
    <n v="10.538911000000001"/>
  </r>
  <r>
    <x v="55"/>
    <n v="2010"/>
    <n v="25"/>
    <n v="2"/>
    <n v="1"/>
    <n v="5"/>
    <x v="3"/>
    <n v="13"/>
    <n v="16"/>
    <n v="124800"/>
    <n v="122880"/>
    <n v="1.1317835E-2"/>
    <n v="1.4147293999999999E-2"/>
    <n v="12987.215891999998"/>
    <n v="4527.134"/>
    <n v="247680"/>
    <n v="2820.0252763893477"/>
    <n v="20334.375168389346"/>
    <x v="1142"/>
    <n v="11.317835000000001"/>
  </r>
  <r>
    <x v="56"/>
    <n v="2010"/>
    <n v="26"/>
    <n v="2"/>
    <n v="1"/>
    <n v="6"/>
    <x v="3"/>
    <n v="12"/>
    <n v="17"/>
    <n v="115200"/>
    <n v="130560"/>
    <n v="1.1322298E-2"/>
    <n v="1.4152872E-2"/>
    <n v="12992.336496"/>
    <n v="4528.9192000000003"/>
    <n v="245760"/>
    <n v="2798.1646153320658"/>
    <n v="20319.420311332065"/>
    <x v="1143"/>
    <n v="11.322298"/>
  </r>
  <r>
    <x v="57"/>
    <n v="2010"/>
    <n v="27"/>
    <n v="2"/>
    <n v="1"/>
    <n v="7"/>
    <x v="3"/>
    <n v="13"/>
    <n v="17"/>
    <n v="124800"/>
    <n v="130560"/>
    <n v="1.1715328000000001E-2"/>
    <n v="1.464416E-2"/>
    <n v="13443.338879999999"/>
    <n v="4686.1312000000007"/>
    <n v="255360"/>
    <n v="2907.4679206184746"/>
    <n v="21036.938000618473"/>
    <x v="1144"/>
    <n v="11.715328000000001"/>
  </r>
  <r>
    <x v="58"/>
    <n v="2010"/>
    <n v="28"/>
    <n v="2"/>
    <n v="1"/>
    <n v="1"/>
    <x v="3"/>
    <n v="13"/>
    <n v="16"/>
    <n v="124800"/>
    <n v="122880"/>
    <n v="1.1323153000000001E-2"/>
    <n v="1.4153941E-2"/>
    <n v="12993.317837999999"/>
    <n v="4529.2612000000008"/>
    <n v="247680"/>
    <n v="2820.0252763893477"/>
    <n v="20342.604314389348"/>
    <x v="1145"/>
    <n v="11.323153000000001"/>
  </r>
  <r>
    <x v="59"/>
    <n v="2010"/>
    <n v="1"/>
    <n v="3"/>
    <n v="1"/>
    <n v="2"/>
    <x v="3"/>
    <n v="14"/>
    <n v="14"/>
    <n v="134400"/>
    <n v="107520"/>
    <n v="1.0931557E-2"/>
    <n v="1.3664447E-2"/>
    <n v="12543.962345999998"/>
    <n v="4372.6228000000001"/>
    <n v="241920"/>
    <n v="2754.4432932175023"/>
    <n v="19671.028439217502"/>
    <x v="1146"/>
    <n v="10.931557"/>
  </r>
  <r>
    <x v="60"/>
    <n v="2010"/>
    <n v="2"/>
    <n v="3"/>
    <n v="1"/>
    <n v="3"/>
    <x v="3"/>
    <n v="12"/>
    <n v="15"/>
    <n v="115200"/>
    <n v="115200"/>
    <n v="1.0539428E-2"/>
    <n v="1.3174285000000001E-2"/>
    <n v="12093.993630000001"/>
    <n v="4215.7711999999992"/>
    <n v="230400"/>
    <n v="2623.2793268738119"/>
    <n v="18933.044156873813"/>
    <x v="1147"/>
    <n v="10.539427999999999"/>
  </r>
  <r>
    <x v="61"/>
    <n v="2010"/>
    <n v="3"/>
    <n v="3"/>
    <n v="1"/>
    <n v="4"/>
    <x v="3"/>
    <n v="14"/>
    <n v="16"/>
    <n v="134400"/>
    <n v="122880"/>
    <n v="1.1706456000000001E-2"/>
    <n v="1.463307E-2"/>
    <n v="13433.15826"/>
    <n v="4682.5824000000002"/>
    <n v="257280"/>
    <n v="2929.3285816757566"/>
    <n v="21045.069241675756"/>
    <x v="1148"/>
    <n v="11.706456000000001"/>
  </r>
  <r>
    <x v="62"/>
    <n v="2010"/>
    <n v="4"/>
    <n v="3"/>
    <n v="1"/>
    <n v="5"/>
    <x v="3"/>
    <n v="14"/>
    <n v="14"/>
    <n v="134400"/>
    <n v="107520"/>
    <n v="1.0927496E-2"/>
    <n v="1.3659370000000001E-2"/>
    <n v="12539.301660000001"/>
    <n v="4370.9983999999995"/>
    <n v="241920"/>
    <n v="2754.4432932175023"/>
    <n v="19664.743353217506"/>
    <x v="1149"/>
    <n v="10.927496"/>
  </r>
  <r>
    <x v="63"/>
    <n v="2010"/>
    <n v="5"/>
    <n v="3"/>
    <n v="1"/>
    <n v="6"/>
    <x v="3"/>
    <n v="12"/>
    <n v="13"/>
    <n v="115200"/>
    <n v="99840"/>
    <n v="9.7527870000000006E-3"/>
    <n v="1.2190984E-2"/>
    <n v="11191.323312"/>
    <n v="3901.1148000000007"/>
    <n v="215040"/>
    <n v="2448.3940384155576"/>
    <n v="17540.832150415561"/>
    <x v="1150"/>
    <n v="9.7527870000000014"/>
  </r>
  <r>
    <x v="64"/>
    <n v="2010"/>
    <n v="6"/>
    <n v="3"/>
    <n v="1"/>
    <n v="7"/>
    <x v="3"/>
    <n v="13"/>
    <n v="14"/>
    <n v="124800"/>
    <n v="107520"/>
    <n v="1.05428E-2"/>
    <n v="1.3178499999999999E-2"/>
    <n v="12097.862999999999"/>
    <n v="4217.12"/>
    <n v="232320"/>
    <n v="2645.1399879310934"/>
    <n v="18960.122987931092"/>
    <x v="1151"/>
    <n v="10.5428"/>
  </r>
  <r>
    <x v="65"/>
    <n v="2010"/>
    <n v="7"/>
    <n v="3"/>
    <n v="1"/>
    <n v="1"/>
    <x v="3"/>
    <n v="14"/>
    <n v="13"/>
    <n v="134400"/>
    <n v="99840"/>
    <n v="1.0538939000000001E-2"/>
    <n v="1.3173674E-2"/>
    <n v="12093.432731999999"/>
    <n v="4215.5756000000001"/>
    <n v="234240"/>
    <n v="2667.0006489883754"/>
    <n v="18976.008980988376"/>
    <x v="1152"/>
    <n v="10.538939000000001"/>
  </r>
  <r>
    <x v="66"/>
    <n v="2010"/>
    <n v="8"/>
    <n v="3"/>
    <n v="1"/>
    <n v="2"/>
    <x v="3"/>
    <n v="13"/>
    <n v="13"/>
    <n v="124800"/>
    <n v="99840"/>
    <n v="1.0151624E-2"/>
    <n v="1.2689529E-2"/>
    <n v="11648.987622000001"/>
    <n v="4060.6496000000002"/>
    <n v="224640"/>
    <n v="2557.6973437019665"/>
    <n v="18267.334565701967"/>
    <x v="1153"/>
    <n v="10.151624"/>
  </r>
  <r>
    <x v="67"/>
    <n v="2010"/>
    <n v="9"/>
    <n v="3"/>
    <n v="1"/>
    <n v="3"/>
    <x v="3"/>
    <n v="14"/>
    <n v="13"/>
    <n v="134400"/>
    <n v="99840"/>
    <n v="1.054361E-2"/>
    <n v="1.3179513E-2"/>
    <n v="12098.792933999999"/>
    <n v="4217.4439999999995"/>
    <n v="234240"/>
    <n v="2667.0006489883754"/>
    <n v="18983.237582988375"/>
    <x v="1154"/>
    <n v="10.543609999999999"/>
  </r>
  <r>
    <x v="68"/>
    <n v="2010"/>
    <n v="10"/>
    <n v="3"/>
    <n v="1"/>
    <n v="4"/>
    <x v="3"/>
    <n v="14"/>
    <n v="14"/>
    <n v="134400"/>
    <n v="107520"/>
    <n v="1.0923217000000001E-2"/>
    <n v="1.3654021000000001E-2"/>
    <n v="12534.391278000001"/>
    <n v="4369.2868000000008"/>
    <n v="241920"/>
    <n v="2754.4432932175023"/>
    <n v="19658.121371217501"/>
    <x v="1155"/>
    <n v="10.923217000000001"/>
  </r>
  <r>
    <x v="69"/>
    <n v="2010"/>
    <n v="11"/>
    <n v="3"/>
    <n v="1"/>
    <n v="5"/>
    <x v="3"/>
    <n v="13"/>
    <n v="16"/>
    <n v="124800"/>
    <n v="122880"/>
    <n v="1.1321555000000001E-2"/>
    <n v="1.4151944E-2"/>
    <n v="12991.484592000001"/>
    <n v="4528.6220000000003"/>
    <n v="247680"/>
    <n v="2820.0252763893477"/>
    <n v="20340.131868389348"/>
    <x v="1156"/>
    <n v="11.321555"/>
  </r>
  <r>
    <x v="70"/>
    <n v="2010"/>
    <n v="12"/>
    <n v="3"/>
    <n v="1"/>
    <n v="6"/>
    <x v="3"/>
    <n v="14"/>
    <n v="16"/>
    <n v="134400"/>
    <n v="122880"/>
    <n v="1.1715814999999999E-2"/>
    <n v="1.4644769E-2"/>
    <n v="13443.897942"/>
    <n v="4686.326"/>
    <n v="257280"/>
    <n v="2929.3285816757566"/>
    <n v="21059.552523675757"/>
    <x v="1157"/>
    <n v="11.715814999999999"/>
  </r>
  <r>
    <x v="71"/>
    <n v="2010"/>
    <n v="13"/>
    <n v="3"/>
    <n v="1"/>
    <n v="7"/>
    <x v="3"/>
    <n v="14"/>
    <n v="14"/>
    <n v="134400"/>
    <n v="107520"/>
    <n v="1.0929357000000001E-2"/>
    <n v="1.3661695999999999E-2"/>
    <n v="12541.436927999999"/>
    <n v="4371.7428000000009"/>
    <n v="241920"/>
    <n v="2754.4432932175023"/>
    <n v="19667.6230212175"/>
    <x v="1158"/>
    <n v="10.929357000000001"/>
  </r>
  <r>
    <x v="72"/>
    <n v="2010"/>
    <n v="14"/>
    <n v="3"/>
    <n v="1"/>
    <n v="1"/>
    <x v="3"/>
    <n v="12"/>
    <n v="15"/>
    <n v="115200"/>
    <n v="115200"/>
    <n v="1.0542314000000001E-2"/>
    <n v="1.3177893E-2"/>
    <n v="12097.305773999999"/>
    <n v="4216.9256000000005"/>
    <n v="230400"/>
    <n v="2623.2793268738119"/>
    <n v="18937.510700873812"/>
    <x v="1159"/>
    <n v="10.542314000000001"/>
  </r>
  <r>
    <x v="73"/>
    <n v="2010"/>
    <n v="15"/>
    <n v="3"/>
    <n v="1"/>
    <n v="2"/>
    <x v="3"/>
    <n v="13"/>
    <n v="16"/>
    <n v="124800"/>
    <n v="122880"/>
    <n v="1.1322103E-2"/>
    <n v="1.4152629E-2"/>
    <n v="12992.113421999999"/>
    <n v="4528.8411999999998"/>
    <n v="247680"/>
    <n v="2820.0252763893477"/>
    <n v="20340.979898389345"/>
    <x v="1160"/>
    <n v="11.322103"/>
  </r>
  <r>
    <x v="74"/>
    <n v="2010"/>
    <n v="16"/>
    <n v="3"/>
    <n v="1"/>
    <n v="3"/>
    <x v="3"/>
    <n v="14"/>
    <n v="14"/>
    <n v="134400"/>
    <n v="107520"/>
    <n v="1.0924319E-2"/>
    <n v="1.3655399E-2"/>
    <n v="12535.656282000002"/>
    <n v="4369.7276000000002"/>
    <n v="241920"/>
    <n v="2754.4432932175023"/>
    <n v="19659.827175217506"/>
    <x v="1161"/>
    <n v="10.924319000000001"/>
  </r>
  <r>
    <x v="75"/>
    <n v="2010"/>
    <n v="17"/>
    <n v="3"/>
    <n v="1"/>
    <n v="4"/>
    <x v="3"/>
    <n v="13"/>
    <n v="15"/>
    <n v="124800"/>
    <n v="115200"/>
    <n v="1.0926636E-2"/>
    <n v="1.3658295000000001E-2"/>
    <n v="12538.31481"/>
    <n v="4370.6544000000004"/>
    <n v="240000"/>
    <n v="2732.5826321602208"/>
    <n v="19641.551842160221"/>
    <x v="1162"/>
    <n v="10.926636"/>
  </r>
  <r>
    <x v="76"/>
    <n v="2010"/>
    <n v="18"/>
    <n v="3"/>
    <n v="1"/>
    <n v="5"/>
    <x v="3"/>
    <n v="13"/>
    <n v="13"/>
    <n v="124800"/>
    <n v="99840"/>
    <n v="1.0143887000000001E-2"/>
    <n v="1.2679858E-2"/>
    <n v="11640.109644000002"/>
    <n v="4057.5548000000003"/>
    <n v="224640"/>
    <n v="2557.6973437019665"/>
    <n v="18255.361787701968"/>
    <x v="1163"/>
    <n v="10.143887000000001"/>
  </r>
  <r>
    <x v="77"/>
    <n v="2010"/>
    <n v="19"/>
    <n v="3"/>
    <n v="1"/>
    <n v="6"/>
    <x v="3"/>
    <n v="13"/>
    <n v="16"/>
    <n v="124800"/>
    <n v="122880"/>
    <n v="1.1314836E-2"/>
    <n v="1.4143545E-2"/>
    <n v="12983.774309999999"/>
    <n v="4525.9344000000001"/>
    <n v="247680"/>
    <n v="2820.0252763893477"/>
    <n v="20329.733986389347"/>
    <x v="1164"/>
    <n v="11.314836"/>
  </r>
  <r>
    <x v="78"/>
    <n v="2010"/>
    <n v="20"/>
    <n v="3"/>
    <n v="1"/>
    <n v="7"/>
    <x v="3"/>
    <n v="13"/>
    <n v="14"/>
    <n v="124800"/>
    <n v="107520"/>
    <n v="1.0544105E-2"/>
    <n v="1.3180130999999999E-2"/>
    <n v="12099.360257999999"/>
    <n v="4217.6419999999998"/>
    <n v="232320"/>
    <n v="2645.1399879310934"/>
    <n v="18962.142245931092"/>
    <x v="1165"/>
    <n v="10.544105"/>
  </r>
  <r>
    <x v="79"/>
    <n v="2010"/>
    <n v="21"/>
    <n v="3"/>
    <n v="1"/>
    <n v="1"/>
    <x v="3"/>
    <n v="14"/>
    <n v="14"/>
    <n v="134400"/>
    <n v="107520"/>
    <n v="1.0931133000000001E-2"/>
    <n v="1.3663916999999999E-2"/>
    <n v="12543.475806"/>
    <n v="4372.4531999999999"/>
    <n v="241920"/>
    <n v="2754.4432932175023"/>
    <n v="19670.372299217503"/>
    <x v="1166"/>
    <n v="10.931133000000001"/>
  </r>
  <r>
    <x v="80"/>
    <n v="2010"/>
    <n v="22"/>
    <n v="3"/>
    <n v="1"/>
    <n v="2"/>
    <x v="3"/>
    <n v="14"/>
    <n v="17"/>
    <n v="134400"/>
    <n v="130560"/>
    <n v="1.2105449000000001E-2"/>
    <n v="1.5131811E-2"/>
    <n v="13891.002498"/>
    <n v="4842.1796000000004"/>
    <n v="264960"/>
    <n v="3016.7712259048835"/>
    <n v="21749.953323904883"/>
    <x v="1167"/>
    <n v="12.105449"/>
  </r>
  <r>
    <x v="81"/>
    <n v="2010"/>
    <n v="23"/>
    <n v="3"/>
    <n v="1"/>
    <n v="3"/>
    <x v="3"/>
    <n v="12"/>
    <n v="14"/>
    <n v="115200"/>
    <n v="107520"/>
    <n v="1.0146993E-2"/>
    <n v="1.2683741E-2"/>
    <n v="11643.674238"/>
    <n v="4058.7972"/>
    <n v="222720"/>
    <n v="2535.836682644685"/>
    <n v="18238.308120644684"/>
    <x v="1168"/>
    <n v="10.146993"/>
  </r>
  <r>
    <x v="82"/>
    <n v="2010"/>
    <n v="24"/>
    <n v="3"/>
    <n v="1"/>
    <n v="4"/>
    <x v="3"/>
    <n v="13"/>
    <n v="15"/>
    <n v="124800"/>
    <n v="115200"/>
    <n v="1.0934391999999999E-2"/>
    <n v="1.3667991000000001E-2"/>
    <n v="12547.215738000001"/>
    <n v="4373.7567999999992"/>
    <n v="240000"/>
    <n v="2732.5826321602208"/>
    <n v="19653.555170160223"/>
    <x v="1169"/>
    <n v="10.934391999999999"/>
  </r>
  <r>
    <x v="83"/>
    <n v="2010"/>
    <n v="25"/>
    <n v="3"/>
    <n v="1"/>
    <n v="5"/>
    <x v="3"/>
    <n v="14"/>
    <n v="13"/>
    <n v="134400"/>
    <n v="99840"/>
    <n v="1.0542737999999999E-2"/>
    <n v="1.3178422E-2"/>
    <n v="12097.791396000001"/>
    <n v="4217.0951999999997"/>
    <n v="234240"/>
    <n v="2667.0006489883754"/>
    <n v="18981.887244988375"/>
    <x v="1170"/>
    <n v="10.542738"/>
  </r>
  <r>
    <x v="84"/>
    <n v="2010"/>
    <n v="26"/>
    <n v="3"/>
    <n v="1"/>
    <n v="6"/>
    <x v="3"/>
    <n v="12"/>
    <n v="17"/>
    <n v="115200"/>
    <n v="130560"/>
    <n v="1.1324673E-2"/>
    <n v="1.4155841000000001E-2"/>
    <n v="12995.062038"/>
    <n v="4529.8692000000001"/>
    <n v="245760"/>
    <n v="2798.1646153320658"/>
    <n v="20323.095853332066"/>
    <x v="1171"/>
    <n v="11.324673000000001"/>
  </r>
  <r>
    <x v="85"/>
    <n v="2010"/>
    <n v="27"/>
    <n v="3"/>
    <n v="1"/>
    <n v="7"/>
    <x v="3"/>
    <n v="13"/>
    <n v="13"/>
    <n v="124800"/>
    <n v="99840"/>
    <n v="1.0153155000000001E-2"/>
    <n v="1.2691443E-2"/>
    <n v="11650.744674"/>
    <n v="4061.2620000000002"/>
    <n v="224640"/>
    <n v="2557.6973437019665"/>
    <n v="18269.704017701966"/>
    <x v="1172"/>
    <n v="10.153155"/>
  </r>
  <r>
    <x v="86"/>
    <n v="2010"/>
    <n v="28"/>
    <n v="3"/>
    <n v="1"/>
    <n v="1"/>
    <x v="3"/>
    <n v="14"/>
    <n v="16"/>
    <n v="134400"/>
    <n v="122880"/>
    <n v="1.1715952999999999E-2"/>
    <n v="1.4644941E-2"/>
    <n v="13444.055838"/>
    <n v="4686.3811999999998"/>
    <n v="257280"/>
    <n v="2929.3285816757566"/>
    <n v="21059.765619675756"/>
    <x v="1173"/>
    <n v="11.715952999999999"/>
  </r>
  <r>
    <x v="87"/>
    <n v="2010"/>
    <n v="29"/>
    <n v="3"/>
    <n v="1"/>
    <n v="2"/>
    <x v="3"/>
    <n v="13"/>
    <n v="14"/>
    <n v="124800"/>
    <n v="107520"/>
    <n v="1.0542414999999999E-2"/>
    <n v="1.3178018999999999E-2"/>
    <n v="12097.421441999999"/>
    <n v="4216.9660000000003"/>
    <n v="232320"/>
    <n v="2645.1399879310934"/>
    <n v="18959.527429931091"/>
    <x v="1174"/>
    <n v="10.542415"/>
  </r>
  <r>
    <x v="88"/>
    <n v="2010"/>
    <n v="30"/>
    <n v="3"/>
    <n v="1"/>
    <n v="3"/>
    <x v="3"/>
    <n v="14"/>
    <n v="17"/>
    <n v="134400"/>
    <n v="130560"/>
    <n v="1.2096801000000001E-2"/>
    <n v="1.5121001E-2"/>
    <n v="13881.078917999999"/>
    <n v="4838.7204000000002"/>
    <n v="264960"/>
    <n v="3016.7712259048835"/>
    <n v="21736.57054390488"/>
    <x v="1175"/>
    <n v="12.096801000000001"/>
  </r>
  <r>
    <x v="89"/>
    <n v="2010"/>
    <n v="31"/>
    <n v="3"/>
    <n v="1"/>
    <n v="4"/>
    <x v="3"/>
    <n v="14"/>
    <n v="13"/>
    <n v="134400"/>
    <n v="99840"/>
    <n v="1.0542611E-2"/>
    <n v="1.3178264E-2"/>
    <n v="12097.646352"/>
    <n v="4217.0444000000007"/>
    <n v="234240"/>
    <n v="2667.0006489883754"/>
    <n v="18981.691400988377"/>
    <x v="1176"/>
    <n v="10.542611000000001"/>
  </r>
  <r>
    <x v="90"/>
    <n v="2010"/>
    <n v="1"/>
    <n v="4"/>
    <n v="2"/>
    <n v="5"/>
    <x v="3"/>
    <n v="13"/>
    <n v="15"/>
    <n v="124800"/>
    <n v="115200"/>
    <n v="1.0931643E-2"/>
    <n v="1.3664554000000001E-2"/>
    <n v="12544.060572"/>
    <n v="4372.6571999999996"/>
    <n v="240000"/>
    <n v="2732.5826321602208"/>
    <n v="19649.300404160222"/>
    <x v="1177"/>
    <n v="10.931642999999999"/>
  </r>
  <r>
    <x v="91"/>
    <n v="2010"/>
    <n v="2"/>
    <n v="4"/>
    <n v="2"/>
    <n v="6"/>
    <x v="3"/>
    <n v="14"/>
    <n v="14"/>
    <n v="134400"/>
    <n v="107520"/>
    <n v="1.0933785999999999E-2"/>
    <n v="1.3667233000000001E-2"/>
    <n v="12546.519894000001"/>
    <n v="4373.5144"/>
    <n v="241920"/>
    <n v="2754.4432932175023"/>
    <n v="19674.477587217501"/>
    <x v="1178"/>
    <n v="10.933786"/>
  </r>
  <r>
    <x v="92"/>
    <n v="2010"/>
    <n v="3"/>
    <n v="4"/>
    <n v="2"/>
    <n v="7"/>
    <x v="3"/>
    <n v="12"/>
    <n v="17"/>
    <n v="115200"/>
    <n v="130560"/>
    <n v="1.1315913E-2"/>
    <n v="1.4144891999999999E-2"/>
    <n v="12985.010855999999"/>
    <n v="4526.3652000000002"/>
    <n v="245760"/>
    <n v="2798.1646153320658"/>
    <n v="20309.540671332066"/>
    <x v="1179"/>
    <n v="11.315913"/>
  </r>
  <r>
    <x v="93"/>
    <n v="2010"/>
    <n v="4"/>
    <n v="4"/>
    <n v="2"/>
    <n v="1"/>
    <x v="3"/>
    <n v="14"/>
    <n v="15"/>
    <n v="134400"/>
    <n v="115200"/>
    <n v="1.1321741999999999E-2"/>
    <n v="1.4152178E-2"/>
    <n v="12991.699403999999"/>
    <n v="4528.6967999999997"/>
    <n v="249600"/>
    <n v="2841.8859374466297"/>
    <n v="20362.282141446627"/>
    <x v="1180"/>
    <n v="11.321741999999999"/>
  </r>
  <r>
    <x v="94"/>
    <n v="2010"/>
    <n v="5"/>
    <n v="4"/>
    <n v="2"/>
    <n v="2"/>
    <x v="3"/>
    <n v="14"/>
    <n v="14"/>
    <n v="134400"/>
    <n v="107520"/>
    <n v="1.0934673000000001E-2"/>
    <n v="1.3668341000000001E-2"/>
    <n v="12547.537038"/>
    <n v="4373.8692000000001"/>
    <n v="241920"/>
    <n v="2754.4432932175023"/>
    <n v="19675.8495312175"/>
    <x v="1181"/>
    <n v="10.934673"/>
  </r>
  <r>
    <x v="95"/>
    <n v="2010"/>
    <n v="6"/>
    <n v="4"/>
    <n v="2"/>
    <n v="3"/>
    <x v="3"/>
    <n v="13"/>
    <n v="16"/>
    <n v="124800"/>
    <n v="122880"/>
    <n v="1.1313429999999999E-2"/>
    <n v="1.4141788000000001E-2"/>
    <n v="12982.161384000001"/>
    <n v="4525.3719999999994"/>
    <n v="247680"/>
    <n v="2820.0252763893477"/>
    <n v="20327.55866038935"/>
    <x v="1182"/>
    <n v="11.313429999999999"/>
  </r>
  <r>
    <x v="96"/>
    <n v="2010"/>
    <n v="7"/>
    <n v="4"/>
    <n v="2"/>
    <n v="4"/>
    <x v="3"/>
    <n v="13"/>
    <n v="15"/>
    <n v="124800"/>
    <n v="115200"/>
    <n v="1.0932994999999999E-2"/>
    <n v="1.3666243E-2"/>
    <n v="12545.611074"/>
    <n v="4373.1980000000003"/>
    <n v="240000"/>
    <n v="2732.5826321602208"/>
    <n v="19651.391706160222"/>
    <x v="1183"/>
    <n v="10.932995"/>
  </r>
  <r>
    <x v="97"/>
    <n v="2010"/>
    <n v="8"/>
    <n v="4"/>
    <n v="2"/>
    <n v="5"/>
    <x v="3"/>
    <n v="13"/>
    <n v="15"/>
    <n v="124800"/>
    <n v="115200"/>
    <n v="1.0932591E-2"/>
    <n v="1.3665739E-2"/>
    <n v="12545.148402000001"/>
    <n v="4373.0364"/>
    <n v="240000"/>
    <n v="2732.5826321602208"/>
    <n v="19650.767434160221"/>
    <x v="1184"/>
    <n v="10.932591"/>
  </r>
  <r>
    <x v="98"/>
    <n v="2010"/>
    <n v="9"/>
    <n v="4"/>
    <n v="2"/>
    <n v="6"/>
    <x v="3"/>
    <n v="12"/>
    <n v="17"/>
    <n v="115200"/>
    <n v="130560"/>
    <n v="1.1319601E-2"/>
    <n v="1.4149502E-2"/>
    <n v="12989.242835999999"/>
    <n v="4527.8404"/>
    <n v="245760"/>
    <n v="2798.1646153320658"/>
    <n v="20315.247851332064"/>
    <x v="1185"/>
    <n v="11.319601"/>
  </r>
  <r>
    <x v="99"/>
    <n v="2010"/>
    <n v="10"/>
    <n v="4"/>
    <n v="2"/>
    <n v="7"/>
    <x v="3"/>
    <n v="12"/>
    <n v="15"/>
    <n v="115200"/>
    <n v="115200"/>
    <n v="1.0542124E-2"/>
    <n v="1.3177655E-2"/>
    <n v="12097.087289999999"/>
    <n v="4216.8495999999996"/>
    <n v="230400"/>
    <n v="2623.2793268738119"/>
    <n v="18937.21621687381"/>
    <x v="1186"/>
    <n v="10.542123999999999"/>
  </r>
  <r>
    <x v="100"/>
    <n v="2010"/>
    <n v="11"/>
    <n v="4"/>
    <n v="2"/>
    <n v="1"/>
    <x v="3"/>
    <n v="14"/>
    <n v="15"/>
    <n v="134400"/>
    <n v="115200"/>
    <n v="1.1322848999999999E-2"/>
    <n v="1.4153561E-2"/>
    <n v="12992.968998"/>
    <n v="4529.1395999999995"/>
    <n v="249600"/>
    <n v="2841.8859374466297"/>
    <n v="20363.994535446629"/>
    <x v="1187"/>
    <n v="11.322849"/>
  </r>
  <r>
    <x v="101"/>
    <n v="2010"/>
    <n v="12"/>
    <n v="4"/>
    <n v="2"/>
    <n v="2"/>
    <x v="3"/>
    <n v="14"/>
    <n v="13"/>
    <n v="134400"/>
    <n v="99840"/>
    <n v="1.0541945E-2"/>
    <n v="1.3177431E-2"/>
    <n v="12096.881658"/>
    <n v="4216.7780000000002"/>
    <n v="234240"/>
    <n v="2667.0006489883754"/>
    <n v="18980.660306988375"/>
    <x v="1188"/>
    <n v="10.541945"/>
  </r>
  <r>
    <x v="102"/>
    <n v="2010"/>
    <n v="13"/>
    <n v="4"/>
    <n v="2"/>
    <n v="3"/>
    <x v="3"/>
    <n v="13"/>
    <n v="17"/>
    <n v="124800"/>
    <n v="130560"/>
    <n v="1.1708853E-2"/>
    <n v="1.4636066E-2"/>
    <n v="13435.908588"/>
    <n v="4683.5411999999997"/>
    <n v="255360"/>
    <n v="2907.4679206184746"/>
    <n v="21026.917708618472"/>
    <x v="1189"/>
    <n v="11.708853"/>
  </r>
  <r>
    <x v="103"/>
    <n v="2010"/>
    <n v="14"/>
    <n v="4"/>
    <n v="2"/>
    <n v="4"/>
    <x v="3"/>
    <n v="12"/>
    <n v="16"/>
    <n v="115200"/>
    <n v="122880"/>
    <n v="1.0932839999999999E-2"/>
    <n v="1.3666051E-2"/>
    <n v="12545.434818"/>
    <n v="4373.1359999999995"/>
    <n v="238080"/>
    <n v="2710.7219711029388"/>
    <n v="19629.292789102939"/>
    <x v="1190"/>
    <n v="10.932839999999999"/>
  </r>
  <r>
    <x v="104"/>
    <n v="2010"/>
    <n v="15"/>
    <n v="4"/>
    <n v="2"/>
    <n v="5"/>
    <x v="3"/>
    <n v="14"/>
    <n v="17"/>
    <n v="134400"/>
    <n v="130560"/>
    <n v="1.2098068E-2"/>
    <n v="1.5122584999999999E-2"/>
    <n v="13882.533029999999"/>
    <n v="4839.2272000000003"/>
    <n v="264960"/>
    <n v="3016.7712259048835"/>
    <n v="21738.531455904882"/>
    <x v="1191"/>
    <n v="12.098068"/>
  </r>
  <r>
    <x v="105"/>
    <n v="2010"/>
    <n v="16"/>
    <n v="4"/>
    <n v="2"/>
    <n v="6"/>
    <x v="3"/>
    <n v="13"/>
    <n v="14"/>
    <n v="124800"/>
    <n v="107520"/>
    <n v="1.0544016E-2"/>
    <n v="1.3180020000000001E-2"/>
    <n v="12099.25836"/>
    <n v="4217.6063999999997"/>
    <n v="232320"/>
    <n v="2645.1399879310934"/>
    <n v="18962.004747931092"/>
    <x v="1192"/>
    <n v="10.544015999999999"/>
  </r>
  <r>
    <x v="106"/>
    <n v="2010"/>
    <n v="17"/>
    <n v="4"/>
    <n v="2"/>
    <n v="7"/>
    <x v="3"/>
    <n v="14"/>
    <n v="14"/>
    <n v="134400"/>
    <n v="107520"/>
    <n v="1.0930255E-2"/>
    <n v="1.3662819E-2"/>
    <n v="12542.467841999998"/>
    <n v="4372.1019999999999"/>
    <n v="241920"/>
    <n v="2754.4432932175023"/>
    <n v="19669.013135217501"/>
    <x v="1193"/>
    <n v="10.930254999999999"/>
  </r>
  <r>
    <x v="107"/>
    <n v="2010"/>
    <n v="18"/>
    <n v="4"/>
    <n v="2"/>
    <n v="1"/>
    <x v="3"/>
    <n v="13"/>
    <n v="17"/>
    <n v="124800"/>
    <n v="130560"/>
    <n v="1.1711098E-2"/>
    <n v="1.4638872000000001E-2"/>
    <n v="13438.484496000001"/>
    <n v="4684.4391999999998"/>
    <n v="255360"/>
    <n v="2907.4679206184746"/>
    <n v="21030.391616618475"/>
    <x v="1194"/>
    <n v="11.711098"/>
  </r>
  <r>
    <x v="108"/>
    <n v="2010"/>
    <n v="19"/>
    <n v="4"/>
    <n v="2"/>
    <n v="2"/>
    <x v="3"/>
    <n v="12"/>
    <n v="16"/>
    <n v="115200"/>
    <n v="122880"/>
    <n v="1.0929183E-2"/>
    <n v="1.3661479000000001E-2"/>
    <n v="12541.237722"/>
    <n v="4371.6732000000002"/>
    <n v="238080"/>
    <n v="2710.7219711029388"/>
    <n v="19623.632893102938"/>
    <x v="1195"/>
    <n v="10.929183"/>
  </r>
  <r>
    <x v="109"/>
    <n v="2010"/>
    <n v="20"/>
    <n v="4"/>
    <n v="2"/>
    <n v="3"/>
    <x v="3"/>
    <n v="13"/>
    <n v="16"/>
    <n v="124800"/>
    <n v="122880"/>
    <n v="1.1323134E-2"/>
    <n v="1.4153918E-2"/>
    <n v="12993.296724"/>
    <n v="4529.2536"/>
    <n v="247680"/>
    <n v="2820.0252763893477"/>
    <n v="20342.575600389348"/>
    <x v="1196"/>
    <n v="11.323134"/>
  </r>
  <r>
    <x v="110"/>
    <n v="2010"/>
    <n v="21"/>
    <n v="4"/>
    <n v="2"/>
    <n v="4"/>
    <x v="3"/>
    <n v="12"/>
    <n v="17"/>
    <n v="115200"/>
    <n v="130560"/>
    <n v="1.1324005E-2"/>
    <n v="1.4155007000000001E-2"/>
    <n v="12994.296426000001"/>
    <n v="4529.6019999999999"/>
    <n v="245760"/>
    <n v="2798.1646153320658"/>
    <n v="20322.063041332065"/>
    <x v="1197"/>
    <n v="11.324005"/>
  </r>
  <r>
    <x v="111"/>
    <n v="2010"/>
    <n v="22"/>
    <n v="4"/>
    <n v="2"/>
    <n v="5"/>
    <x v="3"/>
    <n v="14"/>
    <n v="13"/>
    <n v="134400"/>
    <n v="99840"/>
    <n v="1.0543878E-2"/>
    <n v="1.3179847999999999E-2"/>
    <n v="12099.100463999999"/>
    <n v="4217.5511999999999"/>
    <n v="234240"/>
    <n v="2667.0006489883754"/>
    <n v="18983.652312988375"/>
    <x v="1198"/>
    <n v="10.543877999999999"/>
  </r>
  <r>
    <x v="112"/>
    <n v="2010"/>
    <n v="23"/>
    <n v="4"/>
    <n v="2"/>
    <n v="6"/>
    <x v="3"/>
    <n v="13"/>
    <n v="16"/>
    <n v="124800"/>
    <n v="122880"/>
    <n v="1.1323078E-2"/>
    <n v="1.4153848E-2"/>
    <n v="12993.232464000001"/>
    <n v="4529.2312000000002"/>
    <n v="247680"/>
    <n v="2820.0252763893477"/>
    <n v="20342.48894038935"/>
    <x v="1199"/>
    <n v="11.323078000000001"/>
  </r>
  <r>
    <x v="113"/>
    <n v="2010"/>
    <n v="24"/>
    <n v="4"/>
    <n v="2"/>
    <n v="7"/>
    <x v="3"/>
    <n v="12"/>
    <n v="17"/>
    <n v="115200"/>
    <n v="130560"/>
    <n v="1.1325355E-2"/>
    <n v="1.4156693999999999E-2"/>
    <n v="12995.845092"/>
    <n v="4530.1419999999998"/>
    <n v="245760"/>
    <n v="2798.1646153320658"/>
    <n v="20324.151707332065"/>
    <x v="1200"/>
    <n v="11.325355"/>
  </r>
  <r>
    <x v="114"/>
    <n v="2010"/>
    <n v="25"/>
    <n v="4"/>
    <n v="2"/>
    <n v="1"/>
    <x v="3"/>
    <n v="13"/>
    <n v="16"/>
    <n v="124800"/>
    <n v="122880"/>
    <n v="1.1323814E-2"/>
    <n v="1.4154767E-2"/>
    <n v="12994.076106"/>
    <n v="4529.5255999999999"/>
    <n v="247680"/>
    <n v="2820.0252763893477"/>
    <n v="20343.626982389349"/>
    <x v="1201"/>
    <n v="11.323814"/>
  </r>
  <r>
    <x v="115"/>
    <n v="2010"/>
    <n v="26"/>
    <n v="4"/>
    <n v="2"/>
    <n v="2"/>
    <x v="3"/>
    <n v="13"/>
    <n v="17"/>
    <n v="124800"/>
    <n v="130560"/>
    <n v="1.1710707000000001E-2"/>
    <n v="1.4638384000000001E-2"/>
    <n v="13438.036512000001"/>
    <n v="4684.2828000000009"/>
    <n v="255360"/>
    <n v="2907.4679206184746"/>
    <n v="21029.787232618473"/>
    <x v="1202"/>
    <n v="11.710707000000001"/>
  </r>
  <r>
    <x v="116"/>
    <n v="2010"/>
    <n v="27"/>
    <n v="4"/>
    <n v="2"/>
    <n v="3"/>
    <x v="3"/>
    <n v="14"/>
    <n v="13"/>
    <n v="134400"/>
    <n v="99840"/>
    <n v="1.0535886E-2"/>
    <n v="1.3169857E-2"/>
    <n v="12089.928726"/>
    <n v="4214.3544000000002"/>
    <n v="234240"/>
    <n v="2667.0006489883754"/>
    <n v="18971.283774988377"/>
    <x v="1203"/>
    <n v="10.535886"/>
  </r>
  <r>
    <x v="117"/>
    <n v="2010"/>
    <n v="28"/>
    <n v="4"/>
    <n v="2"/>
    <n v="4"/>
    <x v="3"/>
    <n v="14"/>
    <n v="13"/>
    <n v="134400"/>
    <n v="99840"/>
    <n v="1.0539348E-2"/>
    <n v="1.3174185E-2"/>
    <n v="12093.901829999999"/>
    <n v="4215.7392"/>
    <n v="234240"/>
    <n v="2667.0006489883754"/>
    <n v="18976.641678988373"/>
    <x v="1204"/>
    <n v="10.539348"/>
  </r>
  <r>
    <x v="118"/>
    <n v="2010"/>
    <n v="29"/>
    <n v="4"/>
    <n v="2"/>
    <n v="5"/>
    <x v="3"/>
    <n v="14"/>
    <n v="14"/>
    <n v="134400"/>
    <n v="107520"/>
    <n v="1.093177E-2"/>
    <n v="1.3664712000000001E-2"/>
    <n v="12544.205616000001"/>
    <n v="4372.7080000000005"/>
    <n v="241920"/>
    <n v="2754.4432932175023"/>
    <n v="19671.356909217502"/>
    <x v="1205"/>
    <n v="10.93177"/>
  </r>
  <r>
    <x v="119"/>
    <n v="2010"/>
    <n v="30"/>
    <n v="4"/>
    <n v="2"/>
    <n v="6"/>
    <x v="3"/>
    <n v="13"/>
    <n v="17"/>
    <n v="124800"/>
    <n v="130560"/>
    <n v="1.1711549999999999E-2"/>
    <n v="1.4639437E-2"/>
    <n v="13439.003165999999"/>
    <n v="4684.62"/>
    <n v="255360"/>
    <n v="2907.4679206184746"/>
    <n v="21031.091086618471"/>
    <x v="1206"/>
    <n v="11.711549999999999"/>
  </r>
  <r>
    <x v="120"/>
    <n v="2010"/>
    <n v="1"/>
    <n v="5"/>
    <n v="2"/>
    <n v="7"/>
    <x v="3"/>
    <n v="14"/>
    <n v="16"/>
    <n v="134400"/>
    <n v="122880"/>
    <n v="1.1713087E-2"/>
    <n v="1.4641358E-2"/>
    <n v="13440.766644000001"/>
    <n v="4685.2348000000002"/>
    <n v="257280"/>
    <n v="2929.3285816757566"/>
    <n v="21055.330025675757"/>
    <x v="1207"/>
    <n v="11.713087"/>
  </r>
  <r>
    <x v="121"/>
    <n v="2010"/>
    <n v="2"/>
    <n v="5"/>
    <n v="2"/>
    <n v="1"/>
    <x v="3"/>
    <n v="14"/>
    <n v="16"/>
    <n v="134400"/>
    <n v="122880"/>
    <n v="1.1713128E-2"/>
    <n v="1.4641410000000001E-2"/>
    <n v="13440.81438"/>
    <n v="4685.2511999999997"/>
    <n v="257280"/>
    <n v="2929.3285816757566"/>
    <n v="21055.394161675755"/>
    <x v="1208"/>
    <n v="11.713127999999999"/>
  </r>
  <r>
    <x v="122"/>
    <n v="2010"/>
    <n v="3"/>
    <n v="5"/>
    <n v="2"/>
    <n v="2"/>
    <x v="3"/>
    <n v="14"/>
    <n v="14"/>
    <n v="134400"/>
    <n v="107520"/>
    <n v="1.0933538E-2"/>
    <n v="1.3666922E-2"/>
    <n v="12546.234396"/>
    <n v="4373.4152000000004"/>
    <n v="241920"/>
    <n v="2754.4432932175023"/>
    <n v="19674.0928892175"/>
    <x v="1209"/>
    <n v="10.933538"/>
  </r>
  <r>
    <x v="123"/>
    <n v="2010"/>
    <n v="4"/>
    <n v="5"/>
    <n v="2"/>
    <n v="3"/>
    <x v="3"/>
    <n v="14"/>
    <n v="14"/>
    <n v="134400"/>
    <n v="107520"/>
    <n v="1.0931728E-2"/>
    <n v="1.366466E-2"/>
    <n v="12544.157879999999"/>
    <n v="4372.6912000000002"/>
    <n v="241920"/>
    <n v="2754.4432932175023"/>
    <n v="19671.292373217504"/>
    <x v="1210"/>
    <n v="10.931728"/>
  </r>
  <r>
    <x v="124"/>
    <n v="2010"/>
    <n v="5"/>
    <n v="5"/>
    <n v="2"/>
    <n v="4"/>
    <x v="3"/>
    <n v="14"/>
    <n v="14"/>
    <n v="134400"/>
    <n v="107520"/>
    <n v="1.0934836E-2"/>
    <n v="1.3668546E-2"/>
    <n v="12547.725228000001"/>
    <n v="4373.9344000000001"/>
    <n v="241920"/>
    <n v="2754.4432932175023"/>
    <n v="19676.102921217505"/>
    <x v="1211"/>
    <n v="10.934836000000001"/>
  </r>
  <r>
    <x v="125"/>
    <n v="2010"/>
    <n v="6"/>
    <n v="5"/>
    <n v="2"/>
    <n v="5"/>
    <x v="3"/>
    <n v="14"/>
    <n v="14"/>
    <n v="134400"/>
    <n v="107520"/>
    <n v="1.0929886E-2"/>
    <n v="1.3662357E-2"/>
    <n v="12542.043726"/>
    <n v="4371.9543999999996"/>
    <n v="241920"/>
    <n v="2754.4432932175023"/>
    <n v="19668.441419217503"/>
    <x v="1212"/>
    <n v="10.929886"/>
  </r>
  <r>
    <x v="126"/>
    <n v="2010"/>
    <n v="7"/>
    <n v="5"/>
    <n v="2"/>
    <n v="6"/>
    <x v="3"/>
    <n v="14"/>
    <n v="16"/>
    <n v="134400"/>
    <n v="122880"/>
    <n v="1.1714205E-2"/>
    <n v="1.4642756E-2"/>
    <n v="13442.050008"/>
    <n v="4685.6819999999998"/>
    <n v="257280"/>
    <n v="2929.3285816757566"/>
    <n v="21057.060589675755"/>
    <x v="1213"/>
    <n v="11.714205"/>
  </r>
  <r>
    <x v="127"/>
    <n v="2010"/>
    <n v="8"/>
    <n v="5"/>
    <n v="2"/>
    <n v="7"/>
    <x v="3"/>
    <n v="12"/>
    <n v="16"/>
    <n v="115200"/>
    <n v="122880"/>
    <n v="1.0923120999999999E-2"/>
    <n v="1.3653902000000001E-2"/>
    <n v="12534.282036000001"/>
    <n v="4369.2483999999995"/>
    <n v="238080"/>
    <n v="2710.7219711029388"/>
    <n v="19614.25240710294"/>
    <x v="1214"/>
    <n v="10.923120999999998"/>
  </r>
  <r>
    <x v="128"/>
    <n v="2010"/>
    <n v="9"/>
    <n v="5"/>
    <n v="2"/>
    <n v="1"/>
    <x v="3"/>
    <n v="12"/>
    <n v="15"/>
    <n v="115200"/>
    <n v="115200"/>
    <n v="1.0534585000000001E-2"/>
    <n v="1.3168232E-2"/>
    <n v="12088.436975999999"/>
    <n v="4213.8340000000007"/>
    <n v="230400"/>
    <n v="2623.2793268738119"/>
    <n v="18925.550302873813"/>
    <x v="1215"/>
    <n v="10.534585000000002"/>
  </r>
  <r>
    <x v="129"/>
    <n v="2010"/>
    <n v="10"/>
    <n v="5"/>
    <n v="2"/>
    <n v="2"/>
    <x v="3"/>
    <n v="12"/>
    <n v="15"/>
    <n v="115200"/>
    <n v="115200"/>
    <n v="1.0534419E-2"/>
    <n v="1.3168022999999999E-2"/>
    <n v="12088.245113999999"/>
    <n v="4213.7676000000001"/>
    <n v="230400"/>
    <n v="2623.2793268738119"/>
    <n v="18925.292040873814"/>
    <x v="1216"/>
    <n v="10.534419"/>
  </r>
  <r>
    <x v="130"/>
    <n v="2010"/>
    <n v="11"/>
    <n v="5"/>
    <n v="2"/>
    <n v="3"/>
    <x v="3"/>
    <n v="14"/>
    <n v="16"/>
    <n v="134400"/>
    <n v="122880"/>
    <n v="1.170385E-2"/>
    <n v="1.4629812000000001E-2"/>
    <n v="13430.167416"/>
    <n v="4681.54"/>
    <n v="257280"/>
    <n v="2929.3285816757566"/>
    <n v="21041.035997675757"/>
    <x v="1217"/>
    <n v="11.703849999999999"/>
  </r>
  <r>
    <x v="131"/>
    <n v="2010"/>
    <n v="12"/>
    <n v="5"/>
    <n v="2"/>
    <n v="4"/>
    <x v="3"/>
    <n v="13"/>
    <n v="17"/>
    <n v="124800"/>
    <n v="130560"/>
    <n v="1.1714273000000001E-2"/>
    <n v="1.4642841E-2"/>
    <n v="13442.128038000001"/>
    <n v="4685.7092000000002"/>
    <n v="255360"/>
    <n v="2907.4679206184746"/>
    <n v="21035.305158618474"/>
    <x v="1218"/>
    <n v="11.714273"/>
  </r>
  <r>
    <x v="132"/>
    <n v="2010"/>
    <n v="13"/>
    <n v="5"/>
    <n v="2"/>
    <n v="5"/>
    <x v="3"/>
    <n v="14"/>
    <n v="14"/>
    <n v="134400"/>
    <n v="107520"/>
    <n v="1.0932682000000001E-2"/>
    <n v="1.3665851999999999E-2"/>
    <n v="12545.252135999999"/>
    <n v="4373.0728000000008"/>
    <n v="241920"/>
    <n v="2754.4432932175023"/>
    <n v="19672.768229217501"/>
    <x v="1219"/>
    <n v="10.932682000000002"/>
  </r>
  <r>
    <x v="133"/>
    <n v="2010"/>
    <n v="14"/>
    <n v="5"/>
    <n v="2"/>
    <n v="6"/>
    <x v="3"/>
    <n v="12"/>
    <n v="14"/>
    <n v="115200"/>
    <n v="107520"/>
    <n v="1.0148472E-2"/>
    <n v="1.2685591E-2"/>
    <n v="11645.372538"/>
    <n v="4059.3888000000002"/>
    <n v="222720"/>
    <n v="2535.836682644685"/>
    <n v="18240.598020644684"/>
    <x v="1220"/>
    <n v="10.148472"/>
  </r>
  <r>
    <x v="134"/>
    <n v="2010"/>
    <n v="15"/>
    <n v="5"/>
    <n v="2"/>
    <n v="7"/>
    <x v="3"/>
    <n v="13"/>
    <n v="15"/>
    <n v="124800"/>
    <n v="115200"/>
    <n v="1.0931448E-2"/>
    <n v="1.3664310000000001E-2"/>
    <n v="12543.836580000001"/>
    <n v="4372.5792000000001"/>
    <n v="240000"/>
    <n v="2732.5826321602208"/>
    <n v="19648.998412160225"/>
    <x v="1221"/>
    <n v="10.931448"/>
  </r>
  <r>
    <x v="135"/>
    <n v="2010"/>
    <n v="16"/>
    <n v="5"/>
    <n v="2"/>
    <n v="1"/>
    <x v="3"/>
    <n v="12"/>
    <n v="15"/>
    <n v="115200"/>
    <n v="115200"/>
    <n v="1.0544082999999999E-2"/>
    <n v="1.3180104E-2"/>
    <n v="12099.335472000001"/>
    <n v="4217.6331999999993"/>
    <n v="230400"/>
    <n v="2623.2793268738119"/>
    <n v="18940.247998873812"/>
    <x v="1222"/>
    <n v="10.544082999999999"/>
  </r>
  <r>
    <x v="136"/>
    <n v="2010"/>
    <n v="17"/>
    <n v="5"/>
    <n v="2"/>
    <n v="2"/>
    <x v="3"/>
    <n v="12"/>
    <n v="14"/>
    <n v="115200"/>
    <n v="107520"/>
    <n v="1.0146298999999999E-2"/>
    <n v="1.2682874E-2"/>
    <n v="11642.878332"/>
    <n v="4058.5195999999996"/>
    <n v="222720"/>
    <n v="2535.836682644685"/>
    <n v="18237.234614644683"/>
    <x v="1223"/>
    <n v="10.146298999999999"/>
  </r>
  <r>
    <x v="137"/>
    <n v="2010"/>
    <n v="18"/>
    <n v="5"/>
    <n v="2"/>
    <n v="3"/>
    <x v="3"/>
    <n v="13"/>
    <n v="16"/>
    <n v="124800"/>
    <n v="122880"/>
    <n v="1.1316911000000001E-2"/>
    <n v="1.4146139E-2"/>
    <n v="12986.155601999999"/>
    <n v="4526.7644"/>
    <n v="247680"/>
    <n v="2820.0252763893477"/>
    <n v="20332.945278389347"/>
    <x v="1224"/>
    <n v="11.316911000000001"/>
  </r>
  <r>
    <x v="138"/>
    <n v="2010"/>
    <n v="19"/>
    <n v="5"/>
    <n v="2"/>
    <n v="4"/>
    <x v="3"/>
    <n v="13"/>
    <n v="13"/>
    <n v="124800"/>
    <n v="99840"/>
    <n v="1.0153191000000001E-2"/>
    <n v="1.2691488000000001E-2"/>
    <n v="11650.785984000002"/>
    <n v="4061.2764000000006"/>
    <n v="224640"/>
    <n v="2557.6973437019665"/>
    <n v="18269.75972770197"/>
    <x v="1225"/>
    <n v="10.153191000000001"/>
  </r>
  <r>
    <x v="139"/>
    <n v="2010"/>
    <n v="20"/>
    <n v="5"/>
    <n v="2"/>
    <n v="5"/>
    <x v="3"/>
    <n v="12"/>
    <n v="13"/>
    <n v="115200"/>
    <n v="99840"/>
    <n v="9.7634479999999992E-3"/>
    <n v="1.2204309999999999E-2"/>
    <n v="11203.55658"/>
    <n v="3905.3791999999994"/>
    <n v="215040"/>
    <n v="2448.3940384155576"/>
    <n v="17557.329818415557"/>
    <x v="1226"/>
    <n v="9.7634479999999986"/>
  </r>
  <r>
    <x v="140"/>
    <n v="2010"/>
    <n v="21"/>
    <n v="5"/>
    <n v="2"/>
    <n v="6"/>
    <x v="3"/>
    <n v="12"/>
    <n v="15"/>
    <n v="115200"/>
    <n v="115200"/>
    <n v="1.0543211E-2"/>
    <n v="1.3179013999999999E-2"/>
    <n v="12098.334851999998"/>
    <n v="4217.2843999999996"/>
    <n v="230400"/>
    <n v="2623.2793268738119"/>
    <n v="18938.89857887381"/>
    <x v="1227"/>
    <n v="10.543210999999999"/>
  </r>
  <r>
    <x v="141"/>
    <n v="2010"/>
    <n v="22"/>
    <n v="5"/>
    <n v="2"/>
    <n v="7"/>
    <x v="3"/>
    <n v="12"/>
    <n v="16"/>
    <n v="115200"/>
    <n v="122880"/>
    <n v="1.0932425000000001E-2"/>
    <n v="1.3665531E-2"/>
    <n v="12544.957457999999"/>
    <n v="4372.97"/>
    <n v="238080"/>
    <n v="2710.7219711029388"/>
    <n v="19628.649429102938"/>
    <x v="1228"/>
    <n v="10.932425"/>
  </r>
  <r>
    <x v="142"/>
    <n v="2010"/>
    <n v="23"/>
    <n v="5"/>
    <n v="2"/>
    <n v="1"/>
    <x v="3"/>
    <n v="14"/>
    <n v="16"/>
    <n v="134400"/>
    <n v="122880"/>
    <n v="1.1711576E-2"/>
    <n v="1.463947E-2"/>
    <n v="13439.033459999999"/>
    <n v="4684.6304"/>
    <n v="257280"/>
    <n v="2929.3285816757566"/>
    <n v="21052.992441675757"/>
    <x v="1229"/>
    <n v="11.711575999999999"/>
  </r>
  <r>
    <x v="143"/>
    <n v="2010"/>
    <n v="24"/>
    <n v="5"/>
    <n v="2"/>
    <n v="2"/>
    <x v="3"/>
    <n v="14"/>
    <n v="13"/>
    <n v="134400"/>
    <n v="99840"/>
    <n v="1.0544524E-2"/>
    <n v="1.3180654999999999E-2"/>
    <n v="12099.84129"/>
    <n v="4217.8095999999996"/>
    <n v="234240"/>
    <n v="2667.0006489883754"/>
    <n v="18984.651538988375"/>
    <x v="1230"/>
    <n v="10.544523999999999"/>
  </r>
  <r>
    <x v="144"/>
    <n v="2010"/>
    <n v="25"/>
    <n v="5"/>
    <n v="2"/>
    <n v="3"/>
    <x v="3"/>
    <n v="12"/>
    <n v="17"/>
    <n v="115200"/>
    <n v="130560"/>
    <n v="1.1322015E-2"/>
    <n v="1.4152517999999999E-2"/>
    <n v="12992.011524"/>
    <n v="4528.8060000000005"/>
    <n v="245760"/>
    <n v="2798.1646153320658"/>
    <n v="20318.982139332064"/>
    <x v="1231"/>
    <n v="11.322015"/>
  </r>
  <r>
    <x v="145"/>
    <n v="2010"/>
    <n v="26"/>
    <n v="5"/>
    <n v="2"/>
    <n v="4"/>
    <x v="3"/>
    <n v="12"/>
    <n v="16"/>
    <n v="115200"/>
    <n v="122880"/>
    <n v="1.0927634E-2"/>
    <n v="1.3659542E-2"/>
    <n v="12539.459556"/>
    <n v="4371.0536000000002"/>
    <n v="238080"/>
    <n v="2710.7219711029388"/>
    <n v="19621.23512710294"/>
    <x v="1232"/>
    <n v="10.927634000000001"/>
  </r>
  <r>
    <x v="146"/>
    <n v="2010"/>
    <n v="27"/>
    <n v="5"/>
    <n v="2"/>
    <n v="5"/>
    <x v="3"/>
    <n v="12"/>
    <n v="14"/>
    <n v="115200"/>
    <n v="107520"/>
    <n v="1.0152893E-2"/>
    <n v="1.2691116000000001E-2"/>
    <n v="11650.444488000001"/>
    <n v="4061.1571999999996"/>
    <n v="222720"/>
    <n v="2535.836682644685"/>
    <n v="18247.438370644686"/>
    <x v="1233"/>
    <n v="10.152892999999999"/>
  </r>
  <r>
    <x v="147"/>
    <n v="2010"/>
    <n v="28"/>
    <n v="5"/>
    <n v="2"/>
    <n v="6"/>
    <x v="3"/>
    <n v="12"/>
    <n v="15"/>
    <n v="115200"/>
    <n v="115200"/>
    <n v="1.0542431999999999E-2"/>
    <n v="1.317804E-2"/>
    <n v="12097.440720000001"/>
    <n v="4216.9727999999996"/>
    <n v="230400"/>
    <n v="2623.2793268738119"/>
    <n v="18937.692846873812"/>
    <x v="1234"/>
    <n v="10.542432"/>
  </r>
  <r>
    <x v="148"/>
    <n v="2010"/>
    <n v="29"/>
    <n v="5"/>
    <n v="2"/>
    <n v="7"/>
    <x v="3"/>
    <n v="13"/>
    <n v="16"/>
    <n v="124800"/>
    <n v="122880"/>
    <n v="1.1313864999999999E-2"/>
    <n v="1.4142332000000001E-2"/>
    <n v="12982.660775999999"/>
    <n v="4525.5460000000003"/>
    <n v="247680"/>
    <n v="2820.0252763893477"/>
    <n v="20328.232052389347"/>
    <x v="1235"/>
    <n v="11.313865"/>
  </r>
  <r>
    <x v="149"/>
    <n v="2010"/>
    <n v="30"/>
    <n v="5"/>
    <n v="2"/>
    <n v="1"/>
    <x v="3"/>
    <n v="14"/>
    <n v="15"/>
    <n v="134400"/>
    <n v="115200"/>
    <n v="1.1324791000000001E-2"/>
    <n v="1.4155989000000001E-2"/>
    <n v="12995.197902"/>
    <n v="4529.9164000000001"/>
    <n v="249600"/>
    <n v="2841.8859374466297"/>
    <n v="20367.000239446632"/>
    <x v="1236"/>
    <n v="11.324791000000001"/>
  </r>
  <r>
    <x v="150"/>
    <n v="2010"/>
    <n v="31"/>
    <n v="5"/>
    <n v="2"/>
    <n v="2"/>
    <x v="3"/>
    <n v="13"/>
    <n v="14"/>
    <n v="124800"/>
    <n v="107520"/>
    <n v="1.0543416E-2"/>
    <n v="1.317927E-2"/>
    <n v="12098.569860000001"/>
    <n v="4217.3663999999999"/>
    <n v="232320"/>
    <n v="2645.1399879310934"/>
    <n v="18961.076247931094"/>
    <x v="1237"/>
    <n v="10.543416000000001"/>
  </r>
  <r>
    <x v="151"/>
    <n v="2010"/>
    <n v="1"/>
    <n v="6"/>
    <n v="2"/>
    <n v="3"/>
    <x v="3"/>
    <n v="12"/>
    <n v="14"/>
    <n v="115200"/>
    <n v="107520"/>
    <n v="1.014372E-2"/>
    <n v="1.2679650000000001E-2"/>
    <n v="11639.9187"/>
    <n v="4057.4879999999998"/>
    <n v="222720"/>
    <n v="2535.836682644685"/>
    <n v="18233.243382644683"/>
    <x v="1238"/>
    <n v="10.14372"/>
  </r>
  <r>
    <x v="152"/>
    <n v="2010"/>
    <n v="2"/>
    <n v="6"/>
    <n v="2"/>
    <n v="4"/>
    <x v="3"/>
    <n v="14"/>
    <n v="15"/>
    <n v="134400"/>
    <n v="115200"/>
    <n v="1.1322690999999999E-2"/>
    <n v="1.4153363E-2"/>
    <n v="12992.787234000001"/>
    <n v="4529.0763999999999"/>
    <n v="249600"/>
    <n v="2841.8859374466297"/>
    <n v="20363.749571446631"/>
    <x v="1239"/>
    <n v="11.322690999999999"/>
  </r>
  <r>
    <x v="153"/>
    <n v="2010"/>
    <n v="3"/>
    <n v="6"/>
    <n v="2"/>
    <n v="5"/>
    <x v="3"/>
    <n v="12"/>
    <n v="17"/>
    <n v="115200"/>
    <n v="130560"/>
    <n v="1.1318185E-2"/>
    <n v="1.4147732E-2"/>
    <n v="12987.617976"/>
    <n v="4527.2739999999994"/>
    <n v="245760"/>
    <n v="2798.1646153320658"/>
    <n v="20313.056591332064"/>
    <x v="1240"/>
    <n v="11.318185"/>
  </r>
  <r>
    <x v="154"/>
    <n v="2010"/>
    <n v="4"/>
    <n v="6"/>
    <n v="2"/>
    <n v="6"/>
    <x v="3"/>
    <n v="12"/>
    <n v="16"/>
    <n v="115200"/>
    <n v="122880"/>
    <n v="1.0933306E-2"/>
    <n v="1.3666632E-2"/>
    <n v="12545.968176"/>
    <n v="4373.3224"/>
    <n v="238080"/>
    <n v="2710.7219711029388"/>
    <n v="19630.012547102939"/>
    <x v="1241"/>
    <n v="10.933306"/>
  </r>
  <r>
    <x v="155"/>
    <n v="2010"/>
    <n v="5"/>
    <n v="6"/>
    <n v="2"/>
    <n v="7"/>
    <x v="3"/>
    <n v="13"/>
    <n v="13"/>
    <n v="124800"/>
    <n v="99840"/>
    <n v="1.0143292999999999E-2"/>
    <n v="1.2679117E-2"/>
    <n v="11639.429405999999"/>
    <n v="4057.3172"/>
    <n v="224640"/>
    <n v="2557.6973437019665"/>
    <n v="18254.443949701967"/>
    <x v="1242"/>
    <n v="10.143293"/>
  </r>
  <r>
    <x v="156"/>
    <n v="2010"/>
    <n v="6"/>
    <n v="6"/>
    <n v="2"/>
    <n v="1"/>
    <x v="3"/>
    <n v="13"/>
    <n v="15"/>
    <n v="124800"/>
    <n v="115200"/>
    <n v="1.0934826E-2"/>
    <n v="1.3668532000000001E-2"/>
    <n v="12547.712376000001"/>
    <n v="4373.9303999999993"/>
    <n v="240000"/>
    <n v="2732.5826321602208"/>
    <n v="19654.225408160222"/>
    <x v="1243"/>
    <n v="10.934825999999999"/>
  </r>
  <r>
    <x v="157"/>
    <n v="2010"/>
    <n v="7"/>
    <n v="6"/>
    <n v="2"/>
    <n v="2"/>
    <x v="3"/>
    <n v="12"/>
    <n v="17"/>
    <n v="115200"/>
    <n v="130560"/>
    <n v="1.1316402E-2"/>
    <n v="1.4145503E-2"/>
    <n v="12985.571754000001"/>
    <n v="4526.5608000000002"/>
    <n v="245760"/>
    <n v="2798.1646153320658"/>
    <n v="20310.297169332065"/>
    <x v="1244"/>
    <n v="11.316402"/>
  </r>
  <r>
    <x v="158"/>
    <n v="2010"/>
    <n v="8"/>
    <n v="6"/>
    <n v="2"/>
    <n v="3"/>
    <x v="3"/>
    <n v="14"/>
    <n v="17"/>
    <n v="134400"/>
    <n v="130560"/>
    <n v="1.2101690999999999E-2"/>
    <n v="1.5127114000000001E-2"/>
    <n v="13886.690652000001"/>
    <n v="4840.6763999999994"/>
    <n v="264960"/>
    <n v="3016.7712259048835"/>
    <n v="21744.138277904884"/>
    <x v="1245"/>
    <n v="12.101690999999999"/>
  </r>
  <r>
    <x v="159"/>
    <n v="2010"/>
    <n v="9"/>
    <n v="6"/>
    <n v="2"/>
    <n v="4"/>
    <x v="3"/>
    <n v="13"/>
    <n v="15"/>
    <n v="124800"/>
    <n v="115200"/>
    <n v="1.0926673E-2"/>
    <n v="1.3658340999999999E-2"/>
    <n v="12538.357038"/>
    <n v="4370.6691999999994"/>
    <n v="240000"/>
    <n v="2732.5826321602208"/>
    <n v="19641.60887016022"/>
    <x v="1246"/>
    <n v="10.926672999999999"/>
  </r>
  <r>
    <x v="160"/>
    <n v="2010"/>
    <n v="10"/>
    <n v="6"/>
    <n v="2"/>
    <n v="5"/>
    <x v="3"/>
    <n v="14"/>
    <n v="15"/>
    <n v="134400"/>
    <n v="115200"/>
    <n v="1.1318722999999999E-2"/>
    <n v="1.4148404E-2"/>
    <n v="12988.234871999999"/>
    <n v="4527.4891999999991"/>
    <n v="249600"/>
    <n v="2841.8859374466297"/>
    <n v="20357.610009446627"/>
    <x v="1247"/>
    <n v="11.318722999999999"/>
  </r>
  <r>
    <x v="161"/>
    <n v="2010"/>
    <n v="11"/>
    <n v="6"/>
    <n v="2"/>
    <n v="6"/>
    <x v="3"/>
    <n v="13"/>
    <n v="16"/>
    <n v="124800"/>
    <n v="122880"/>
    <n v="1.1313528E-2"/>
    <n v="1.4141910000000001E-2"/>
    <n v="12982.273380000001"/>
    <n v="4525.4111999999996"/>
    <n v="247680"/>
    <n v="2820.0252763893477"/>
    <n v="20327.709856389349"/>
    <x v="1248"/>
    <n v="11.313528"/>
  </r>
  <r>
    <x v="162"/>
    <n v="2010"/>
    <n v="12"/>
    <n v="6"/>
    <n v="2"/>
    <n v="7"/>
    <x v="3"/>
    <n v="13"/>
    <n v="15"/>
    <n v="124800"/>
    <n v="115200"/>
    <n v="1.0924407000000001E-2"/>
    <n v="1.3655509E-2"/>
    <n v="12535.757262000001"/>
    <n v="4369.7628000000004"/>
    <n v="240000"/>
    <n v="2732.5826321602208"/>
    <n v="19638.102694160225"/>
    <x v="1249"/>
    <n v="10.924407"/>
  </r>
  <r>
    <x v="163"/>
    <n v="2010"/>
    <n v="13"/>
    <n v="6"/>
    <n v="2"/>
    <n v="1"/>
    <x v="3"/>
    <n v="12"/>
    <n v="15"/>
    <n v="115200"/>
    <n v="115200"/>
    <n v="1.0535074E-2"/>
    <n v="1.3168842E-2"/>
    <n v="12088.996955999999"/>
    <n v="4214.0295999999998"/>
    <n v="230400"/>
    <n v="2623.2793268738119"/>
    <n v="18926.30588287381"/>
    <x v="1250"/>
    <n v="10.535074"/>
  </r>
  <r>
    <x v="164"/>
    <n v="2010"/>
    <n v="14"/>
    <n v="6"/>
    <n v="2"/>
    <n v="2"/>
    <x v="3"/>
    <n v="13"/>
    <n v="16"/>
    <n v="124800"/>
    <n v="122880"/>
    <n v="1.1325150000000001E-2"/>
    <n v="1.4156436999999999E-2"/>
    <n v="12995.609165999998"/>
    <n v="4530.0600000000004"/>
    <n v="247680"/>
    <n v="2820.0252763893477"/>
    <n v="20345.694442389347"/>
    <x v="1251"/>
    <n v="11.325150000000001"/>
  </r>
  <r>
    <x v="165"/>
    <n v="2010"/>
    <n v="15"/>
    <n v="6"/>
    <n v="2"/>
    <n v="3"/>
    <x v="3"/>
    <n v="12"/>
    <n v="14"/>
    <n v="115200"/>
    <n v="107520"/>
    <n v="1.0149665E-2"/>
    <n v="1.2687082000000001E-2"/>
    <n v="11646.741276000001"/>
    <n v="4059.8660000000004"/>
    <n v="222720"/>
    <n v="2535.836682644685"/>
    <n v="18242.443958644686"/>
    <x v="1252"/>
    <n v="10.149665000000001"/>
  </r>
  <r>
    <x v="166"/>
    <n v="2010"/>
    <n v="16"/>
    <n v="6"/>
    <n v="2"/>
    <n v="4"/>
    <x v="3"/>
    <n v="13"/>
    <n v="13"/>
    <n v="124800"/>
    <n v="99840"/>
    <n v="1.0146700999999999E-2"/>
    <n v="1.2683376999999999E-2"/>
    <n v="11643.340085999998"/>
    <n v="4058.6803999999993"/>
    <n v="224640"/>
    <n v="2557.6973437019665"/>
    <n v="18259.717829701964"/>
    <x v="1253"/>
    <n v="10.146700999999998"/>
  </r>
  <r>
    <x v="167"/>
    <n v="2010"/>
    <n v="17"/>
    <n v="6"/>
    <n v="2"/>
    <n v="5"/>
    <x v="3"/>
    <n v="12"/>
    <n v="14"/>
    <n v="115200"/>
    <n v="107520"/>
    <n v="1.0149002000000001E-2"/>
    <n v="1.2686253E-2"/>
    <n v="11645.980253999998"/>
    <n v="4059.6008000000006"/>
    <n v="222720"/>
    <n v="2535.836682644685"/>
    <n v="18241.417736644682"/>
    <x v="1254"/>
    <n v="10.149002000000001"/>
  </r>
  <r>
    <x v="168"/>
    <n v="2010"/>
    <n v="18"/>
    <n v="6"/>
    <n v="2"/>
    <n v="6"/>
    <x v="3"/>
    <n v="14"/>
    <n v="13"/>
    <n v="134400"/>
    <n v="99840"/>
    <n v="1.0541907999999999E-2"/>
    <n v="1.3177385E-2"/>
    <n v="12096.83943"/>
    <n v="4216.7631999999994"/>
    <n v="234240"/>
    <n v="2667.0006489883754"/>
    <n v="18980.603278988376"/>
    <x v="1255"/>
    <n v="10.541907999999999"/>
  </r>
  <r>
    <x v="169"/>
    <n v="2010"/>
    <n v="19"/>
    <n v="6"/>
    <n v="2"/>
    <n v="7"/>
    <x v="3"/>
    <n v="14"/>
    <n v="14"/>
    <n v="134400"/>
    <n v="107520"/>
    <n v="1.0932292E-2"/>
    <n v="1.3665365E-2"/>
    <n v="12544.80507"/>
    <n v="4372.9168"/>
    <n v="241920"/>
    <n v="2754.4432932175023"/>
    <n v="19672.165163217505"/>
    <x v="1256"/>
    <n v="10.932292"/>
  </r>
  <r>
    <x v="170"/>
    <n v="2010"/>
    <n v="20"/>
    <n v="6"/>
    <n v="2"/>
    <n v="1"/>
    <x v="3"/>
    <n v="13"/>
    <n v="13"/>
    <n v="124800"/>
    <n v="99840"/>
    <n v="1.0153202E-2"/>
    <n v="1.2691503E-2"/>
    <n v="11650.799754"/>
    <n v="4061.2808"/>
    <n v="224640"/>
    <n v="2557.6973437019665"/>
    <n v="18269.777897701966"/>
    <x v="1257"/>
    <n v="10.153202"/>
  </r>
  <r>
    <x v="171"/>
    <n v="2010"/>
    <n v="21"/>
    <n v="6"/>
    <n v="2"/>
    <n v="2"/>
    <x v="3"/>
    <n v="12"/>
    <n v="15"/>
    <n v="115200"/>
    <n v="115200"/>
    <n v="1.0543334999999999E-2"/>
    <n v="1.3179168999999999E-2"/>
    <n v="12098.477142"/>
    <n v="4217.3339999999998"/>
    <n v="230400"/>
    <n v="2623.2793268738119"/>
    <n v="18939.090468873812"/>
    <x v="1258"/>
    <n v="10.543334999999999"/>
  </r>
  <r>
    <x v="172"/>
    <n v="2010"/>
    <n v="22"/>
    <n v="6"/>
    <n v="2"/>
    <n v="3"/>
    <x v="3"/>
    <n v="14"/>
    <n v="14"/>
    <n v="134400"/>
    <n v="107520"/>
    <n v="1.0929804E-2"/>
    <n v="1.3662255E-2"/>
    <n v="12541.95009"/>
    <n v="4371.9215999999997"/>
    <n v="241920"/>
    <n v="2754.4432932175023"/>
    <n v="19668.314983217504"/>
    <x v="1259"/>
    <n v="10.929803999999999"/>
  </r>
  <r>
    <x v="173"/>
    <n v="2010"/>
    <n v="23"/>
    <n v="6"/>
    <n v="2"/>
    <n v="4"/>
    <x v="3"/>
    <n v="13"/>
    <n v="14"/>
    <n v="124800"/>
    <n v="107520"/>
    <n v="1.0534913E-2"/>
    <n v="1.3168641E-2"/>
    <n v="12088.812437999999"/>
    <n v="4213.9651999999996"/>
    <n v="232320"/>
    <n v="2645.1399879310934"/>
    <n v="18947.917625931092"/>
    <x v="1260"/>
    <n v="10.534913"/>
  </r>
  <r>
    <x v="174"/>
    <n v="2010"/>
    <n v="24"/>
    <n v="6"/>
    <n v="2"/>
    <n v="5"/>
    <x v="3"/>
    <n v="12"/>
    <n v="16"/>
    <n v="115200"/>
    <n v="122880"/>
    <n v="1.0925303000000001E-2"/>
    <n v="1.3656628000000001E-2"/>
    <n v="12536.784504000001"/>
    <n v="4370.1212000000005"/>
    <n v="238080"/>
    <n v="2710.7219711029388"/>
    <n v="19617.62767510294"/>
    <x v="1261"/>
    <n v="10.925303000000001"/>
  </r>
  <r>
    <x v="175"/>
    <n v="2010"/>
    <n v="25"/>
    <n v="6"/>
    <n v="2"/>
    <n v="6"/>
    <x v="3"/>
    <n v="12"/>
    <n v="14"/>
    <n v="115200"/>
    <n v="107520"/>
    <n v="1.015216E-2"/>
    <n v="1.26902E-2"/>
    <n v="11649.6036"/>
    <n v="4060.864"/>
    <n v="222720"/>
    <n v="2535.836682644685"/>
    <n v="18246.304282644684"/>
    <x v="1262"/>
    <n v="10.15216"/>
  </r>
  <r>
    <x v="176"/>
    <n v="2010"/>
    <n v="26"/>
    <n v="6"/>
    <n v="2"/>
    <n v="7"/>
    <x v="3"/>
    <n v="14"/>
    <n v="17"/>
    <n v="134400"/>
    <n v="130560"/>
    <n v="1.2098414E-2"/>
    <n v="1.5123017000000001E-2"/>
    <n v="13882.929606000002"/>
    <n v="4839.3656000000001"/>
    <n v="264960"/>
    <n v="3016.7712259048835"/>
    <n v="21739.066431904885"/>
    <x v="1263"/>
    <n v="12.098414"/>
  </r>
  <r>
    <x v="177"/>
    <n v="2010"/>
    <n v="27"/>
    <n v="6"/>
    <n v="2"/>
    <n v="1"/>
    <x v="3"/>
    <n v="12"/>
    <n v="15"/>
    <n v="115200"/>
    <n v="115200"/>
    <n v="1.0538598E-2"/>
    <n v="1.3173247000000001E-2"/>
    <n v="12093.040746000001"/>
    <n v="4215.4391999999998"/>
    <n v="230400"/>
    <n v="2623.2793268738119"/>
    <n v="18931.759272873813"/>
    <x v="1264"/>
    <n v="10.538598"/>
  </r>
  <r>
    <x v="178"/>
    <n v="2010"/>
    <n v="28"/>
    <n v="6"/>
    <n v="2"/>
    <n v="2"/>
    <x v="3"/>
    <n v="12"/>
    <n v="14"/>
    <n v="115200"/>
    <n v="107520"/>
    <n v="1.0153249E-2"/>
    <n v="1.2691562E-2"/>
    <n v="11650.853916"/>
    <n v="4061.2995999999994"/>
    <n v="222720"/>
    <n v="2535.836682644685"/>
    <n v="18247.990198644682"/>
    <x v="1265"/>
    <n v="10.153248999999999"/>
  </r>
  <r>
    <x v="179"/>
    <n v="2010"/>
    <n v="29"/>
    <n v="6"/>
    <n v="2"/>
    <n v="3"/>
    <x v="3"/>
    <n v="12"/>
    <n v="17"/>
    <n v="115200"/>
    <n v="130560"/>
    <n v="1.1319511000000001E-2"/>
    <n v="1.4149389E-2"/>
    <n v="12989.139101999999"/>
    <n v="4527.8044"/>
    <n v="245760"/>
    <n v="2798.1646153320658"/>
    <n v="20315.108117332064"/>
    <x v="1266"/>
    <n v="11.319511"/>
  </r>
  <r>
    <x v="180"/>
    <n v="2010"/>
    <n v="30"/>
    <n v="6"/>
    <n v="2"/>
    <n v="4"/>
    <x v="3"/>
    <n v="14"/>
    <n v="16"/>
    <n v="134400"/>
    <n v="122880"/>
    <n v="1.1715234E-2"/>
    <n v="1.4644041999999999E-2"/>
    <n v="13443.230555999999"/>
    <n v="4686.0936000000002"/>
    <n v="257280"/>
    <n v="2929.3285816757566"/>
    <n v="21058.652737675755"/>
    <x v="1267"/>
    <n v="11.715234000000001"/>
  </r>
  <r>
    <x v="181"/>
    <n v="2010"/>
    <n v="1"/>
    <n v="7"/>
    <n v="3"/>
    <n v="5"/>
    <x v="3"/>
    <n v="12"/>
    <n v="15"/>
    <n v="115200"/>
    <n v="115200"/>
    <n v="1.0541145E-2"/>
    <n v="1.3176431000000001E-2"/>
    <n v="12095.963658000001"/>
    <n v="4216.4580000000005"/>
    <n v="230400"/>
    <n v="2623.2793268738119"/>
    <n v="18935.700984873813"/>
    <x v="1268"/>
    <n v="10.541145"/>
  </r>
  <r>
    <x v="182"/>
    <n v="2010"/>
    <n v="2"/>
    <n v="7"/>
    <n v="3"/>
    <n v="6"/>
    <x v="3"/>
    <n v="13"/>
    <n v="16"/>
    <n v="124800"/>
    <n v="122880"/>
    <n v="1.1324816999999999E-2"/>
    <n v="1.4156021E-2"/>
    <n v="12995.227277999998"/>
    <n v="4529.9268000000002"/>
    <n v="247680"/>
    <n v="2820.0252763893477"/>
    <n v="20345.179354389347"/>
    <x v="1269"/>
    <n v="11.324816999999999"/>
  </r>
  <r>
    <x v="183"/>
    <n v="2010"/>
    <n v="3"/>
    <n v="7"/>
    <n v="3"/>
    <n v="7"/>
    <x v="3"/>
    <n v="12"/>
    <n v="13"/>
    <n v="115200"/>
    <n v="99840"/>
    <n v="9.7624470000000005E-3"/>
    <n v="1.2203057999999999E-2"/>
    <n v="11202.407243999998"/>
    <n v="3904.9787999999999"/>
    <n v="215040"/>
    <n v="2448.3940384155576"/>
    <n v="17555.780082415557"/>
    <x v="1270"/>
    <n v="9.7624469999999999"/>
  </r>
  <r>
    <x v="184"/>
    <n v="2010"/>
    <n v="4"/>
    <n v="7"/>
    <n v="3"/>
    <n v="1"/>
    <x v="3"/>
    <n v="12"/>
    <n v="16"/>
    <n v="115200"/>
    <n v="122880"/>
    <n v="1.0932406E-2"/>
    <n v="1.3665507E-2"/>
    <n v="12544.935426"/>
    <n v="4372.9624000000003"/>
    <n v="238080"/>
    <n v="2710.7219711029388"/>
    <n v="19628.61979710294"/>
    <x v="1271"/>
    <n v="10.932406"/>
  </r>
  <r>
    <x v="185"/>
    <n v="2010"/>
    <n v="5"/>
    <n v="7"/>
    <n v="3"/>
    <n v="2"/>
    <x v="3"/>
    <n v="14"/>
    <n v="15"/>
    <n v="134400"/>
    <n v="115200"/>
    <n v="1.1314149000000001E-2"/>
    <n v="1.4142686E-2"/>
    <n v="12982.985747999999"/>
    <n v="4525.6596"/>
    <n v="249600"/>
    <n v="2841.8859374466297"/>
    <n v="20350.531285446628"/>
    <x v="1272"/>
    <n v="11.314149"/>
  </r>
  <r>
    <x v="186"/>
    <n v="2010"/>
    <n v="6"/>
    <n v="7"/>
    <n v="3"/>
    <n v="3"/>
    <x v="3"/>
    <n v="13"/>
    <n v="14"/>
    <n v="124800"/>
    <n v="107520"/>
    <n v="1.0541721E-2"/>
    <n v="1.3177151999999999E-2"/>
    <n v="12096.625536"/>
    <n v="4216.6884"/>
    <n v="232320"/>
    <n v="2645.1399879310934"/>
    <n v="18958.453923931091"/>
    <x v="1273"/>
    <n v="10.541721000000001"/>
  </r>
  <r>
    <x v="187"/>
    <n v="2010"/>
    <n v="7"/>
    <n v="7"/>
    <n v="3"/>
    <n v="4"/>
    <x v="3"/>
    <n v="12"/>
    <n v="15"/>
    <n v="115200"/>
    <n v="115200"/>
    <n v="1.0533906000000001E-2"/>
    <n v="1.3167383E-2"/>
    <n v="12087.657593999998"/>
    <n v="4213.5623999999998"/>
    <n v="230400"/>
    <n v="2623.2793268738119"/>
    <n v="18924.499320873812"/>
    <x v="1274"/>
    <n v="10.533906"/>
  </r>
  <r>
    <x v="188"/>
    <n v="2010"/>
    <n v="8"/>
    <n v="7"/>
    <n v="3"/>
    <n v="5"/>
    <x v="3"/>
    <n v="14"/>
    <n v="14"/>
    <n v="134400"/>
    <n v="107520"/>
    <n v="1.0926747000000001E-2"/>
    <n v="1.3658434000000001E-2"/>
    <n v="12538.442412"/>
    <n v="4370.6988000000001"/>
    <n v="241920"/>
    <n v="2754.4432932175023"/>
    <n v="19663.584505217506"/>
    <x v="1275"/>
    <n v="10.926747000000001"/>
  </r>
  <r>
    <x v="189"/>
    <n v="2010"/>
    <n v="9"/>
    <n v="7"/>
    <n v="3"/>
    <n v="6"/>
    <x v="3"/>
    <n v="13"/>
    <n v="14"/>
    <n v="124800"/>
    <n v="107520"/>
    <n v="1.0542951E-2"/>
    <n v="1.3178689E-2"/>
    <n v="12098.036502000001"/>
    <n v="4217.1804000000002"/>
    <n v="232320"/>
    <n v="2645.1399879310934"/>
    <n v="18960.356889931092"/>
    <x v="1276"/>
    <n v="10.542951"/>
  </r>
  <r>
    <x v="190"/>
    <n v="2010"/>
    <n v="10"/>
    <n v="7"/>
    <n v="3"/>
    <n v="7"/>
    <x v="3"/>
    <n v="12"/>
    <n v="15"/>
    <n v="115200"/>
    <n v="115200"/>
    <n v="1.0541309E-2"/>
    <n v="1.3176636E-2"/>
    <n v="12096.151848"/>
    <n v="4216.5236000000004"/>
    <n v="230400"/>
    <n v="2623.2793268738119"/>
    <n v="18935.954774873811"/>
    <x v="1277"/>
    <n v="10.541309"/>
  </r>
  <r>
    <x v="191"/>
    <n v="2010"/>
    <n v="11"/>
    <n v="7"/>
    <n v="3"/>
    <n v="1"/>
    <x v="3"/>
    <n v="14"/>
    <n v="14"/>
    <n v="134400"/>
    <n v="107520"/>
    <n v="1.0930046000000001E-2"/>
    <n v="1.3662558E-2"/>
    <n v="12542.228244"/>
    <n v="4372.0183999999999"/>
    <n v="241920"/>
    <n v="2754.4432932175023"/>
    <n v="19668.689937217503"/>
    <x v="1278"/>
    <n v="10.930046000000001"/>
  </r>
  <r>
    <x v="192"/>
    <n v="2010"/>
    <n v="12"/>
    <n v="7"/>
    <n v="3"/>
    <n v="2"/>
    <x v="3"/>
    <n v="12"/>
    <n v="16"/>
    <n v="115200"/>
    <n v="122880"/>
    <n v="1.0934920000000001E-2"/>
    <n v="1.3668649999999999E-2"/>
    <n v="12547.8207"/>
    <n v="4373.9679999999998"/>
    <n v="238080"/>
    <n v="2710.7219711029388"/>
    <n v="19632.51067110294"/>
    <x v="1279"/>
    <n v="10.93492"/>
  </r>
  <r>
    <x v="193"/>
    <n v="2010"/>
    <n v="13"/>
    <n v="7"/>
    <n v="3"/>
    <n v="3"/>
    <x v="3"/>
    <n v="14"/>
    <n v="13"/>
    <n v="134400"/>
    <n v="99840"/>
    <n v="1.0542088E-2"/>
    <n v="1.3177611000000001E-2"/>
    <n v="12097.046898000001"/>
    <n v="4216.8351999999995"/>
    <n v="234240"/>
    <n v="2667.0006489883754"/>
    <n v="18980.882746988376"/>
    <x v="1280"/>
    <n v="10.542088"/>
  </r>
  <r>
    <x v="194"/>
    <n v="2010"/>
    <n v="14"/>
    <n v="7"/>
    <n v="3"/>
    <n v="4"/>
    <x v="3"/>
    <n v="14"/>
    <n v="13"/>
    <n v="134400"/>
    <n v="99840"/>
    <n v="1.0535311E-2"/>
    <n v="1.3169139E-2"/>
    <n v="12089.269602"/>
    <n v="4214.1243999999997"/>
    <n v="234240"/>
    <n v="2667.0006489883754"/>
    <n v="18970.394650988375"/>
    <x v="1281"/>
    <n v="10.535311"/>
  </r>
  <r>
    <x v="195"/>
    <n v="2010"/>
    <n v="15"/>
    <n v="7"/>
    <n v="3"/>
    <n v="5"/>
    <x v="3"/>
    <n v="13"/>
    <n v="16"/>
    <n v="124800"/>
    <n v="122880"/>
    <n v="1.1324173999999999E-2"/>
    <n v="1.4155218000000001E-2"/>
    <n v="12994.490124000002"/>
    <n v="4529.6695999999993"/>
    <n v="247680"/>
    <n v="2820.0252763893477"/>
    <n v="20344.185000389349"/>
    <x v="1282"/>
    <n v="11.324173999999999"/>
  </r>
  <r>
    <x v="196"/>
    <n v="2010"/>
    <n v="16"/>
    <n v="7"/>
    <n v="3"/>
    <n v="6"/>
    <x v="3"/>
    <n v="13"/>
    <n v="13"/>
    <n v="124800"/>
    <n v="99840"/>
    <n v="1.0153397999999999E-2"/>
    <n v="1.2691747999999999E-2"/>
    <n v="11651.024663999999"/>
    <n v="4061.3591999999999"/>
    <n v="224640"/>
    <n v="2557.6973437019665"/>
    <n v="18270.081207701965"/>
    <x v="1283"/>
    <n v="10.153397999999999"/>
  </r>
  <r>
    <x v="197"/>
    <n v="2010"/>
    <n v="17"/>
    <n v="7"/>
    <n v="3"/>
    <n v="7"/>
    <x v="3"/>
    <n v="14"/>
    <n v="13"/>
    <n v="134400"/>
    <n v="99840"/>
    <n v="1.0539662E-2"/>
    <n v="1.3174577E-2"/>
    <n v="12094.261686"/>
    <n v="4215.8648000000003"/>
    <n v="234240"/>
    <n v="2667.0006489883754"/>
    <n v="18977.127134988375"/>
    <x v="1284"/>
    <n v="10.539662"/>
  </r>
  <r>
    <x v="198"/>
    <n v="2010"/>
    <n v="18"/>
    <n v="7"/>
    <n v="3"/>
    <n v="1"/>
    <x v="3"/>
    <n v="14"/>
    <n v="13"/>
    <n v="134400"/>
    <n v="99840"/>
    <n v="1.0535811000000001E-2"/>
    <n v="1.3169762999999999E-2"/>
    <n v="12089.842434"/>
    <n v="4214.3244000000004"/>
    <n v="234240"/>
    <n v="2667.0006489883754"/>
    <n v="18971.167482988374"/>
    <x v="1285"/>
    <n v="10.535811000000001"/>
  </r>
  <r>
    <x v="199"/>
    <n v="2010"/>
    <n v="19"/>
    <n v="7"/>
    <n v="3"/>
    <n v="2"/>
    <x v="3"/>
    <n v="13"/>
    <n v="14"/>
    <n v="124800"/>
    <n v="107520"/>
    <n v="1.0543623E-2"/>
    <n v="1.3179529000000001E-2"/>
    <n v="12098.807622"/>
    <n v="4217.4492"/>
    <n v="232320"/>
    <n v="2645.1399879310934"/>
    <n v="18961.396809931091"/>
    <x v="1286"/>
    <n v="10.543623"/>
  </r>
  <r>
    <x v="200"/>
    <n v="2010"/>
    <n v="20"/>
    <n v="7"/>
    <n v="3"/>
    <n v="3"/>
    <x v="3"/>
    <n v="13"/>
    <n v="15"/>
    <n v="124800"/>
    <n v="115200"/>
    <n v="1.0933337E-2"/>
    <n v="1.3666672E-2"/>
    <n v="12546.004896"/>
    <n v="4373.3347999999996"/>
    <n v="240000"/>
    <n v="2732.5826321602208"/>
    <n v="19651.922328160221"/>
    <x v="1287"/>
    <n v="10.933337"/>
  </r>
  <r>
    <x v="201"/>
    <n v="2010"/>
    <n v="21"/>
    <n v="7"/>
    <n v="3"/>
    <n v="4"/>
    <x v="3"/>
    <n v="14"/>
    <n v="15"/>
    <n v="134400"/>
    <n v="115200"/>
    <n v="1.1325538E-2"/>
    <n v="1.4156922000000001E-2"/>
    <n v="12996.054396"/>
    <n v="4530.2151999999996"/>
    <n v="249600"/>
    <n v="2841.8859374466297"/>
    <n v="20368.155533446628"/>
    <x v="1288"/>
    <n v="11.325538"/>
  </r>
  <r>
    <x v="202"/>
    <n v="2010"/>
    <n v="22"/>
    <n v="7"/>
    <n v="3"/>
    <n v="5"/>
    <x v="3"/>
    <n v="14"/>
    <n v="15"/>
    <n v="134400"/>
    <n v="115200"/>
    <n v="1.1322255E-2"/>
    <n v="1.4152819000000001E-2"/>
    <n v="12992.287842000002"/>
    <n v="4528.902"/>
    <n v="249600"/>
    <n v="2841.8859374466297"/>
    <n v="20363.07577944663"/>
    <x v="1289"/>
    <n v="11.322255"/>
  </r>
  <r>
    <x v="203"/>
    <n v="2010"/>
    <n v="23"/>
    <n v="7"/>
    <n v="3"/>
    <n v="6"/>
    <x v="3"/>
    <n v="13"/>
    <n v="17"/>
    <n v="124800"/>
    <n v="130560"/>
    <n v="1.1711576E-2"/>
    <n v="1.463947E-2"/>
    <n v="13439.033459999999"/>
    <n v="4684.6304"/>
    <n v="255360"/>
    <n v="2907.4679206184746"/>
    <n v="21031.131780618474"/>
    <x v="1290"/>
    <n v="11.711575999999999"/>
  </r>
  <r>
    <x v="204"/>
    <n v="2010"/>
    <n v="24"/>
    <n v="7"/>
    <n v="3"/>
    <n v="7"/>
    <x v="3"/>
    <n v="13"/>
    <n v="16"/>
    <n v="124800"/>
    <n v="122880"/>
    <n v="1.1321718999999999E-2"/>
    <n v="1.4152148999999999E-2"/>
    <n v="12991.672782"/>
    <n v="4528.6876000000002"/>
    <n v="247680"/>
    <n v="2820.0252763893477"/>
    <n v="20340.385658389347"/>
    <x v="1291"/>
    <n v="11.321719"/>
  </r>
  <r>
    <x v="205"/>
    <n v="2010"/>
    <n v="25"/>
    <n v="7"/>
    <n v="3"/>
    <n v="1"/>
    <x v="3"/>
    <n v="12"/>
    <n v="16"/>
    <n v="115200"/>
    <n v="122880"/>
    <n v="1.0934487999999999E-2"/>
    <n v="1.3668111E-2"/>
    <n v="12547.325897999999"/>
    <n v="4373.7951999999996"/>
    <n v="238080"/>
    <n v="2710.7219711029388"/>
    <n v="19631.843069102939"/>
    <x v="1292"/>
    <n v="10.934488"/>
  </r>
  <r>
    <x v="206"/>
    <n v="2010"/>
    <n v="26"/>
    <n v="7"/>
    <n v="3"/>
    <n v="2"/>
    <x v="3"/>
    <n v="13"/>
    <n v="17"/>
    <n v="124800"/>
    <n v="130560"/>
    <n v="1.1710877E-2"/>
    <n v="1.4638596E-2"/>
    <n v="13438.231127999999"/>
    <n v="4684.3508000000002"/>
    <n v="255360"/>
    <n v="2907.4679206184746"/>
    <n v="21030.049848618473"/>
    <x v="1293"/>
    <n v="11.710877"/>
  </r>
  <r>
    <x v="207"/>
    <n v="2010"/>
    <n v="27"/>
    <n v="7"/>
    <n v="3"/>
    <n v="3"/>
    <x v="3"/>
    <n v="14"/>
    <n v="14"/>
    <n v="134400"/>
    <n v="107520"/>
    <n v="1.0929036E-2"/>
    <n v="1.3661293999999999E-2"/>
    <n v="12541.067891999999"/>
    <n v="4371.6144000000004"/>
    <n v="241920"/>
    <n v="2754.4432932175023"/>
    <n v="19667.125585217502"/>
    <x v="1294"/>
    <n v="10.929036"/>
  </r>
  <r>
    <x v="208"/>
    <n v="2010"/>
    <n v="28"/>
    <n v="7"/>
    <n v="3"/>
    <n v="4"/>
    <x v="3"/>
    <n v="13"/>
    <n v="16"/>
    <n v="124800"/>
    <n v="122880"/>
    <n v="1.1325017999999999E-2"/>
    <n v="1.4156273E-2"/>
    <n v="12995.458614000001"/>
    <n v="4530.0072"/>
    <n v="247680"/>
    <n v="2820.0252763893477"/>
    <n v="20345.491090389351"/>
    <x v="1295"/>
    <n v="11.325018"/>
  </r>
  <r>
    <x v="209"/>
    <n v="2010"/>
    <n v="29"/>
    <n v="7"/>
    <n v="3"/>
    <n v="5"/>
    <x v="3"/>
    <n v="13"/>
    <n v="16"/>
    <n v="124800"/>
    <n v="122880"/>
    <n v="1.1324005E-2"/>
    <n v="1.4155007000000001E-2"/>
    <n v="12994.296426000001"/>
    <n v="4529.6019999999999"/>
    <n v="247680"/>
    <n v="2820.0252763893477"/>
    <n v="20343.923702389347"/>
    <x v="1296"/>
    <n v="11.324005"/>
  </r>
  <r>
    <x v="210"/>
    <n v="2010"/>
    <n v="30"/>
    <n v="7"/>
    <n v="3"/>
    <n v="6"/>
    <x v="3"/>
    <n v="14"/>
    <n v="15"/>
    <n v="134400"/>
    <n v="115200"/>
    <n v="1.1321970000000001E-2"/>
    <n v="1.4152463000000001E-2"/>
    <n v="12991.961034"/>
    <n v="4528.7880000000005"/>
    <n v="249600"/>
    <n v="2841.8859374466297"/>
    <n v="20362.634971446631"/>
    <x v="1297"/>
    <n v="11.32197"/>
  </r>
  <r>
    <x v="211"/>
    <n v="2010"/>
    <n v="31"/>
    <n v="7"/>
    <n v="3"/>
    <n v="7"/>
    <x v="3"/>
    <n v="14"/>
    <n v="14"/>
    <n v="134400"/>
    <n v="107520"/>
    <n v="1.0928327E-2"/>
    <n v="1.3660409E-2"/>
    <n v="12540.255461999999"/>
    <n v="4371.3307999999997"/>
    <n v="241920"/>
    <n v="2754.4432932175023"/>
    <n v="19666.029555217501"/>
    <x v="1298"/>
    <n v="10.928326999999999"/>
  </r>
  <r>
    <x v="212"/>
    <n v="2010"/>
    <n v="1"/>
    <n v="8"/>
    <n v="3"/>
    <n v="1"/>
    <x v="3"/>
    <n v="14"/>
    <n v="14"/>
    <n v="134400"/>
    <n v="107520"/>
    <n v="1.0923311999999999E-2"/>
    <n v="1.365414E-2"/>
    <n v="12534.50052"/>
    <n v="4369.3247999999994"/>
    <n v="241920"/>
    <n v="2754.4432932175023"/>
    <n v="19658.2686132175"/>
    <x v="1299"/>
    <n v="10.923311999999999"/>
  </r>
  <r>
    <x v="213"/>
    <n v="2010"/>
    <n v="2"/>
    <n v="8"/>
    <n v="3"/>
    <n v="2"/>
    <x v="3"/>
    <n v="14"/>
    <n v="14"/>
    <n v="134400"/>
    <n v="107520"/>
    <n v="1.0934803999999999E-2"/>
    <n v="1.3668504999999999E-2"/>
    <n v="12547.68759"/>
    <n v="4373.9215999999997"/>
    <n v="241920"/>
    <n v="2754.4432932175023"/>
    <n v="19676.0524832175"/>
    <x v="1300"/>
    <n v="10.934804"/>
  </r>
  <r>
    <x v="214"/>
    <n v="2010"/>
    <n v="3"/>
    <n v="8"/>
    <n v="3"/>
    <n v="3"/>
    <x v="3"/>
    <n v="13"/>
    <n v="15"/>
    <n v="124800"/>
    <n v="115200"/>
    <n v="1.0929299E-2"/>
    <n v="1.3661624000000001E-2"/>
    <n v="12541.370832000001"/>
    <n v="4371.7196000000004"/>
    <n v="240000"/>
    <n v="2732.5826321602208"/>
    <n v="19645.673064160223"/>
    <x v="1301"/>
    <n v="10.929299"/>
  </r>
  <r>
    <x v="215"/>
    <n v="2010"/>
    <n v="4"/>
    <n v="8"/>
    <n v="3"/>
    <n v="4"/>
    <x v="3"/>
    <n v="13"/>
    <n v="17"/>
    <n v="124800"/>
    <n v="130560"/>
    <n v="1.1708032E-2"/>
    <n v="1.463504E-2"/>
    <n v="13434.96672"/>
    <n v="4683.2127999999993"/>
    <n v="255360"/>
    <n v="2907.4679206184746"/>
    <n v="21025.647440618472"/>
    <x v="1302"/>
    <n v="11.708031999999999"/>
  </r>
  <r>
    <x v="216"/>
    <n v="2010"/>
    <n v="5"/>
    <n v="8"/>
    <n v="3"/>
    <n v="5"/>
    <x v="3"/>
    <n v="12"/>
    <n v="16"/>
    <n v="115200"/>
    <n v="122880"/>
    <n v="1.0923824E-2"/>
    <n v="1.365478E-2"/>
    <n v="12535.088040000001"/>
    <n v="4369.5295999999998"/>
    <n v="238080"/>
    <n v="2710.7219711029388"/>
    <n v="19615.33961110294"/>
    <x v="1303"/>
    <n v="10.923824"/>
  </r>
  <r>
    <x v="217"/>
    <n v="2010"/>
    <n v="6"/>
    <n v="8"/>
    <n v="3"/>
    <n v="6"/>
    <x v="3"/>
    <n v="13"/>
    <n v="16"/>
    <n v="124800"/>
    <n v="122880"/>
    <n v="1.1324699000000001E-2"/>
    <n v="1.4155874000000001E-2"/>
    <n v="12995.092332"/>
    <n v="4529.8796000000002"/>
    <n v="247680"/>
    <n v="2820.0252763893477"/>
    <n v="20344.997208389348"/>
    <x v="1304"/>
    <n v="11.324699000000001"/>
  </r>
  <r>
    <x v="218"/>
    <n v="2010"/>
    <n v="7"/>
    <n v="8"/>
    <n v="3"/>
    <n v="7"/>
    <x v="3"/>
    <n v="14"/>
    <n v="14"/>
    <n v="134400"/>
    <n v="107520"/>
    <n v="1.0934826E-2"/>
    <n v="1.3668532000000001E-2"/>
    <n v="12547.712376000001"/>
    <n v="4373.9303999999993"/>
    <n v="241920"/>
    <n v="2754.4432932175023"/>
    <n v="19676.086069217505"/>
    <x v="1305"/>
    <n v="10.934825999999999"/>
  </r>
  <r>
    <x v="219"/>
    <n v="2010"/>
    <n v="8"/>
    <n v="8"/>
    <n v="3"/>
    <n v="1"/>
    <x v="3"/>
    <n v="13"/>
    <n v="17"/>
    <n v="124800"/>
    <n v="130560"/>
    <n v="1.1707578999999999E-2"/>
    <n v="1.4634474E-2"/>
    <n v="13434.447131999999"/>
    <n v="4683.0315999999993"/>
    <n v="255360"/>
    <n v="2907.4679206184746"/>
    <n v="21024.946652618473"/>
    <x v="1306"/>
    <n v="11.707578999999999"/>
  </r>
  <r>
    <x v="220"/>
    <n v="2010"/>
    <n v="9"/>
    <n v="8"/>
    <n v="3"/>
    <n v="2"/>
    <x v="3"/>
    <n v="12"/>
    <n v="16"/>
    <n v="115200"/>
    <n v="122880"/>
    <n v="1.0934793999999999E-2"/>
    <n v="1.3668492000000001E-2"/>
    <n v="12547.675656000001"/>
    <n v="4373.9175999999998"/>
    <n v="238080"/>
    <n v="2710.7219711029388"/>
    <n v="19632.315227102939"/>
    <x v="1307"/>
    <n v="10.934794"/>
  </r>
  <r>
    <x v="221"/>
    <n v="2010"/>
    <n v="10"/>
    <n v="8"/>
    <n v="3"/>
    <n v="3"/>
    <x v="3"/>
    <n v="12"/>
    <n v="14"/>
    <n v="115200"/>
    <n v="107520"/>
    <n v="1.0148053000000001E-2"/>
    <n v="1.2685066E-2"/>
    <n v="11644.890588"/>
    <n v="4059.2212000000004"/>
    <n v="222720"/>
    <n v="2535.836682644685"/>
    <n v="18239.948470644686"/>
    <x v="1308"/>
    <n v="10.148053000000001"/>
  </r>
  <r>
    <x v="222"/>
    <n v="2010"/>
    <n v="11"/>
    <n v="8"/>
    <n v="3"/>
    <n v="4"/>
    <x v="3"/>
    <n v="12"/>
    <n v="16"/>
    <n v="115200"/>
    <n v="122880"/>
    <n v="1.0933801E-2"/>
    <n v="1.3667251E-2"/>
    <n v="12546.536418"/>
    <n v="4373.5204000000003"/>
    <n v="238080"/>
    <n v="2710.7219711029388"/>
    <n v="19630.77878910294"/>
    <x v="1309"/>
    <n v="10.933801000000001"/>
  </r>
  <r>
    <x v="223"/>
    <n v="2010"/>
    <n v="12"/>
    <n v="8"/>
    <n v="3"/>
    <n v="5"/>
    <x v="3"/>
    <n v="14"/>
    <n v="14"/>
    <n v="134400"/>
    <n v="107520"/>
    <n v="1.0934941E-2"/>
    <n v="1.3668675999999999E-2"/>
    <n v="12547.844568"/>
    <n v="4373.9764000000005"/>
    <n v="241920"/>
    <n v="2754.4432932175023"/>
    <n v="19676.264261217504"/>
    <x v="1310"/>
    <n v="10.934941"/>
  </r>
  <r>
    <x v="224"/>
    <n v="2010"/>
    <n v="13"/>
    <n v="8"/>
    <n v="3"/>
    <n v="6"/>
    <x v="3"/>
    <n v="14"/>
    <n v="17"/>
    <n v="134400"/>
    <n v="130560"/>
    <n v="1.2106519E-2"/>
    <n v="1.5133149E-2"/>
    <n v="13892.230781999999"/>
    <n v="4842.6076000000003"/>
    <n v="264960"/>
    <n v="3016.7712259048835"/>
    <n v="21751.60960790488"/>
    <x v="1311"/>
    <n v="12.106519"/>
  </r>
  <r>
    <x v="225"/>
    <n v="2010"/>
    <n v="14"/>
    <n v="8"/>
    <n v="3"/>
    <n v="7"/>
    <x v="3"/>
    <n v="13"/>
    <n v="15"/>
    <n v="124800"/>
    <n v="115200"/>
    <n v="1.0928263000000001E-2"/>
    <n v="1.3660329000000001E-2"/>
    <n v="12540.182022000001"/>
    <n v="4371.3052000000007"/>
    <n v="240000"/>
    <n v="2732.5826321602208"/>
    <n v="19644.069854160225"/>
    <x v="1312"/>
    <n v="10.928263000000001"/>
  </r>
  <r>
    <x v="226"/>
    <n v="2010"/>
    <n v="15"/>
    <n v="8"/>
    <n v="3"/>
    <n v="1"/>
    <x v="3"/>
    <n v="14"/>
    <n v="16"/>
    <n v="134400"/>
    <n v="122880"/>
    <n v="1.1712195E-2"/>
    <n v="1.4640244E-2"/>
    <n v="13439.743992000002"/>
    <n v="4684.8779999999997"/>
    <n v="257280"/>
    <n v="2929.3285816757566"/>
    <n v="21053.950573675756"/>
    <x v="1313"/>
    <n v="11.712194999999999"/>
  </r>
  <r>
    <x v="227"/>
    <n v="2010"/>
    <n v="16"/>
    <n v="8"/>
    <n v="3"/>
    <n v="2"/>
    <x v="3"/>
    <n v="13"/>
    <n v="16"/>
    <n v="124800"/>
    <n v="122880"/>
    <n v="1.1323041000000001E-2"/>
    <n v="1.4153801000000001E-2"/>
    <n v="12993.189318000001"/>
    <n v="4529.2164000000002"/>
    <n v="247680"/>
    <n v="2820.0252763893477"/>
    <n v="20342.43099438935"/>
    <x v="1314"/>
    <n v="11.323041"/>
  </r>
  <r>
    <x v="228"/>
    <n v="2010"/>
    <n v="17"/>
    <n v="8"/>
    <n v="3"/>
    <n v="3"/>
    <x v="3"/>
    <n v="12"/>
    <n v="13"/>
    <n v="115200"/>
    <n v="99840"/>
    <n v="9.7567550000000006E-3"/>
    <n v="1.2195943000000001E-2"/>
    <n v="11195.875674000001"/>
    <n v="3902.7020000000002"/>
    <n v="215040"/>
    <n v="2448.3940384155576"/>
    <n v="17546.971712415558"/>
    <x v="1315"/>
    <n v="9.7567550000000001"/>
  </r>
  <r>
    <x v="229"/>
    <n v="2010"/>
    <n v="18"/>
    <n v="8"/>
    <n v="3"/>
    <n v="4"/>
    <x v="3"/>
    <n v="13"/>
    <n v="17"/>
    <n v="124800"/>
    <n v="130560"/>
    <n v="1.1706581000000001E-2"/>
    <n v="1.4633227E-2"/>
    <n v="13433.302385999999"/>
    <n v="4682.6324000000004"/>
    <n v="255360"/>
    <n v="2907.4679206184746"/>
    <n v="21023.402706618472"/>
    <x v="1316"/>
    <n v="11.706581"/>
  </r>
  <r>
    <x v="230"/>
    <n v="2010"/>
    <n v="19"/>
    <n v="8"/>
    <n v="3"/>
    <n v="5"/>
    <x v="3"/>
    <n v="12"/>
    <n v="17"/>
    <n v="115200"/>
    <n v="130560"/>
    <n v="1.1314149000000001E-2"/>
    <n v="1.4142686E-2"/>
    <n v="12982.985747999999"/>
    <n v="4525.6596"/>
    <n v="245760"/>
    <n v="2798.1646153320658"/>
    <n v="20306.809963332063"/>
    <x v="1317"/>
    <n v="11.314149"/>
  </r>
  <r>
    <x v="231"/>
    <n v="2010"/>
    <n v="20"/>
    <n v="8"/>
    <n v="3"/>
    <n v="6"/>
    <x v="3"/>
    <n v="12"/>
    <n v="15"/>
    <n v="115200"/>
    <n v="115200"/>
    <n v="1.0543636E-2"/>
    <n v="1.3179544E-2"/>
    <n v="12098.821392"/>
    <n v="4217.4544000000005"/>
    <n v="230400"/>
    <n v="2623.2793268738119"/>
    <n v="18939.555118873814"/>
    <x v="1318"/>
    <n v="10.543636000000001"/>
  </r>
  <r>
    <x v="232"/>
    <n v="2010"/>
    <n v="21"/>
    <n v="8"/>
    <n v="3"/>
    <n v="7"/>
    <x v="3"/>
    <n v="13"/>
    <n v="17"/>
    <n v="124800"/>
    <n v="130560"/>
    <n v="1.1715929999999999E-2"/>
    <n v="1.4644913000000001E-2"/>
    <n v="13444.030134000001"/>
    <n v="4686.3720000000003"/>
    <n v="255360"/>
    <n v="2907.4679206184746"/>
    <n v="21037.870054618474"/>
    <x v="1319"/>
    <n v="11.71593"/>
  </r>
  <r>
    <x v="233"/>
    <n v="2010"/>
    <n v="22"/>
    <n v="8"/>
    <n v="3"/>
    <n v="1"/>
    <x v="3"/>
    <n v="14"/>
    <n v="14"/>
    <n v="134400"/>
    <n v="107520"/>
    <n v="1.0929583E-2"/>
    <n v="1.3661978999999999E-2"/>
    <n v="12541.696721999999"/>
    <n v="4371.8332"/>
    <n v="241920"/>
    <n v="2754.4432932175023"/>
    <n v="19667.973215217498"/>
    <x v="1320"/>
    <n v="10.929582999999999"/>
  </r>
  <r>
    <x v="234"/>
    <n v="2010"/>
    <n v="23"/>
    <n v="8"/>
    <n v="3"/>
    <n v="2"/>
    <x v="3"/>
    <n v="13"/>
    <n v="16"/>
    <n v="124800"/>
    <n v="122880"/>
    <n v="1.1324097999999999E-2"/>
    <n v="1.4155123E-2"/>
    <n v="12994.402914"/>
    <n v="4529.6391999999996"/>
    <n v="247680"/>
    <n v="2820.0252763893477"/>
    <n v="20344.067390389348"/>
    <x v="1321"/>
    <n v="11.324097999999999"/>
  </r>
  <r>
    <x v="235"/>
    <n v="2010"/>
    <n v="24"/>
    <n v="8"/>
    <n v="3"/>
    <n v="3"/>
    <x v="3"/>
    <n v="14"/>
    <n v="13"/>
    <n v="134400"/>
    <n v="99840"/>
    <n v="1.0535350000000001E-2"/>
    <n v="1.3169188E-2"/>
    <n v="12089.314584"/>
    <n v="4214.1400000000003"/>
    <n v="234240"/>
    <n v="2667.0006489883754"/>
    <n v="18970.455232988374"/>
    <x v="1322"/>
    <n v="10.535350000000001"/>
  </r>
  <r>
    <x v="236"/>
    <n v="2010"/>
    <n v="25"/>
    <n v="8"/>
    <n v="3"/>
    <n v="4"/>
    <x v="3"/>
    <n v="14"/>
    <n v="14"/>
    <n v="134400"/>
    <n v="107520"/>
    <n v="1.0930281E-2"/>
    <n v="1.3662852E-2"/>
    <n v="12542.498135999998"/>
    <n v="4372.1124"/>
    <n v="241920"/>
    <n v="2754.4432932175023"/>
    <n v="19669.053829217504"/>
    <x v="1323"/>
    <n v="10.930281000000001"/>
  </r>
  <r>
    <x v="237"/>
    <n v="2010"/>
    <n v="26"/>
    <n v="8"/>
    <n v="3"/>
    <n v="5"/>
    <x v="3"/>
    <n v="12"/>
    <n v="13"/>
    <n v="115200"/>
    <n v="99840"/>
    <n v="9.7597529999999995E-3"/>
    <n v="1.2199691E-2"/>
    <n v="11199.316338000001"/>
    <n v="3903.9011999999998"/>
    <n v="215040"/>
    <n v="2448.3940384155576"/>
    <n v="17551.611576415558"/>
    <x v="1324"/>
    <n v="9.7597529999999999"/>
  </r>
  <r>
    <x v="238"/>
    <n v="2010"/>
    <n v="27"/>
    <n v="8"/>
    <n v="3"/>
    <n v="6"/>
    <x v="3"/>
    <n v="13"/>
    <n v="13"/>
    <n v="124800"/>
    <n v="99840"/>
    <n v="1.0147088E-2"/>
    <n v="1.2683860999999999E-2"/>
    <n v="11643.784398"/>
    <n v="4058.8352"/>
    <n v="224640"/>
    <n v="2557.6973437019665"/>
    <n v="18260.316941701967"/>
    <x v="1325"/>
    <n v="10.147088"/>
  </r>
  <r>
    <x v="239"/>
    <n v="2010"/>
    <n v="28"/>
    <n v="8"/>
    <n v="3"/>
    <n v="7"/>
    <x v="3"/>
    <n v="13"/>
    <n v="17"/>
    <n v="124800"/>
    <n v="130560"/>
    <n v="1.1713922999999999E-2"/>
    <n v="1.4642403999999999E-2"/>
    <n v="13441.726871999999"/>
    <n v="4685.5691999999999"/>
    <n v="255360"/>
    <n v="2907.4679206184746"/>
    <n v="21034.763992618471"/>
    <x v="1326"/>
    <n v="11.713922999999999"/>
  </r>
  <r>
    <x v="240"/>
    <n v="2010"/>
    <n v="29"/>
    <n v="8"/>
    <n v="3"/>
    <n v="1"/>
    <x v="3"/>
    <n v="14"/>
    <n v="17"/>
    <n v="134400"/>
    <n v="130560"/>
    <n v="1.2095870999999999E-2"/>
    <n v="1.5119839E-2"/>
    <n v="13880.012202"/>
    <n v="4838.3483999999999"/>
    <n v="264960"/>
    <n v="3016.7712259048835"/>
    <n v="21735.131827904883"/>
    <x v="1327"/>
    <n v="12.095870999999999"/>
  </r>
  <r>
    <x v="241"/>
    <n v="2010"/>
    <n v="30"/>
    <n v="8"/>
    <n v="3"/>
    <n v="2"/>
    <x v="3"/>
    <n v="13"/>
    <n v="14"/>
    <n v="124800"/>
    <n v="107520"/>
    <n v="1.0533102000000001E-2"/>
    <n v="1.3166377E-2"/>
    <n v="12086.734086"/>
    <n v="4213.2408000000005"/>
    <n v="232320"/>
    <n v="2645.1399879310934"/>
    <n v="18945.114873931092"/>
    <x v="1328"/>
    <n v="10.533102000000001"/>
  </r>
  <r>
    <x v="242"/>
    <n v="2010"/>
    <n v="31"/>
    <n v="8"/>
    <n v="3"/>
    <n v="3"/>
    <x v="3"/>
    <n v="12"/>
    <n v="13"/>
    <n v="115200"/>
    <n v="99840"/>
    <n v="9.7613549999999993E-3"/>
    <n v="1.2201693E-2"/>
    <n v="11201.154173999999"/>
    <n v="3904.5419999999999"/>
    <n v="215040"/>
    <n v="2448.3940384155576"/>
    <n v="17554.090212415555"/>
    <x v="1329"/>
    <n v="9.761355"/>
  </r>
  <r>
    <x v="243"/>
    <n v="2010"/>
    <n v="1"/>
    <n v="9"/>
    <n v="3"/>
    <n v="4"/>
    <x v="3"/>
    <n v="12"/>
    <n v="16"/>
    <n v="115200"/>
    <n v="122880"/>
    <n v="1.0927902999999999E-2"/>
    <n v="1.3659879E-2"/>
    <n v="12539.768921999999"/>
    <n v="4371.1611999999996"/>
    <n v="238080"/>
    <n v="2710.7219711029388"/>
    <n v="19621.652093102937"/>
    <x v="1330"/>
    <n v="10.927902999999999"/>
  </r>
  <r>
    <x v="244"/>
    <n v="2010"/>
    <n v="2"/>
    <n v="9"/>
    <n v="3"/>
    <n v="5"/>
    <x v="3"/>
    <n v="13"/>
    <n v="17"/>
    <n v="124800"/>
    <n v="130560"/>
    <n v="1.1711754E-2"/>
    <n v="1.4639693E-2"/>
    <n v="13439.238174000002"/>
    <n v="4684.7015999999994"/>
    <n v="255360"/>
    <n v="2907.4679206184746"/>
    <n v="21031.407694618476"/>
    <x v="1331"/>
    <n v="11.711753999999999"/>
  </r>
  <r>
    <x v="245"/>
    <n v="2010"/>
    <n v="3"/>
    <n v="9"/>
    <n v="3"/>
    <n v="6"/>
    <x v="3"/>
    <n v="12"/>
    <n v="15"/>
    <n v="115200"/>
    <n v="115200"/>
    <n v="1.0543855E-2"/>
    <n v="1.3179819000000001E-2"/>
    <n v="12099.073842"/>
    <n v="4217.5419999999995"/>
    <n v="230400"/>
    <n v="2623.2793268738119"/>
    <n v="18939.895168873813"/>
    <x v="1332"/>
    <n v="10.543854999999999"/>
  </r>
  <r>
    <x v="246"/>
    <n v="2010"/>
    <n v="4"/>
    <n v="9"/>
    <n v="3"/>
    <n v="7"/>
    <x v="3"/>
    <n v="13"/>
    <n v="15"/>
    <n v="124800"/>
    <n v="115200"/>
    <n v="1.0931664000000001E-2"/>
    <n v="1.3664581E-2"/>
    <n v="12544.085358"/>
    <n v="4372.6656000000003"/>
    <n v="240000"/>
    <n v="2732.5826321602208"/>
    <n v="19649.333590160222"/>
    <x v="1333"/>
    <n v="10.931664000000001"/>
  </r>
  <r>
    <x v="247"/>
    <n v="2010"/>
    <n v="5"/>
    <n v="9"/>
    <n v="3"/>
    <n v="1"/>
    <x v="3"/>
    <n v="14"/>
    <n v="16"/>
    <n v="134400"/>
    <n v="122880"/>
    <n v="1.1706787E-2"/>
    <n v="1.4633484E-2"/>
    <n v="13433.538312000001"/>
    <n v="4682.7147999999997"/>
    <n v="257280"/>
    <n v="2929.3285816757566"/>
    <n v="21045.581693675755"/>
    <x v="1334"/>
    <n v="11.706787"/>
  </r>
  <r>
    <x v="248"/>
    <n v="2010"/>
    <n v="6"/>
    <n v="9"/>
    <n v="3"/>
    <n v="2"/>
    <x v="3"/>
    <n v="12"/>
    <n v="16"/>
    <n v="115200"/>
    <n v="122880"/>
    <n v="1.0925548E-2"/>
    <n v="1.3656935E-2"/>
    <n v="12537.066330000001"/>
    <n v="4370.2192000000005"/>
    <n v="238080"/>
    <n v="2710.7219711029388"/>
    <n v="19618.00750110294"/>
    <x v="1335"/>
    <n v="10.925548000000001"/>
  </r>
  <r>
    <x v="249"/>
    <n v="2010"/>
    <n v="7"/>
    <n v="9"/>
    <n v="3"/>
    <n v="3"/>
    <x v="3"/>
    <n v="13"/>
    <n v="15"/>
    <n v="124800"/>
    <n v="115200"/>
    <n v="1.0924797999999999E-2"/>
    <n v="1.3655998000000001E-2"/>
    <n v="12536.206164000001"/>
    <n v="4369.9191999999994"/>
    <n v="240000"/>
    <n v="2732.5826321602208"/>
    <n v="19638.707996160221"/>
    <x v="1336"/>
    <n v="10.924797999999999"/>
  </r>
  <r>
    <x v="250"/>
    <n v="2010"/>
    <n v="8"/>
    <n v="9"/>
    <n v="3"/>
    <n v="4"/>
    <x v="3"/>
    <n v="13"/>
    <n v="15"/>
    <n v="124800"/>
    <n v="115200"/>
    <n v="1.0928068000000001E-2"/>
    <n v="1.3660085000000001E-2"/>
    <n v="12539.95803"/>
    <n v="4371.2272000000003"/>
    <n v="240000"/>
    <n v="2732.5826321602208"/>
    <n v="19643.767862160221"/>
    <x v="1337"/>
    <n v="10.928068000000001"/>
  </r>
  <r>
    <x v="251"/>
    <n v="2010"/>
    <n v="9"/>
    <n v="9"/>
    <n v="3"/>
    <n v="5"/>
    <x v="3"/>
    <n v="12"/>
    <n v="17"/>
    <n v="115200"/>
    <n v="130560"/>
    <n v="1.132448E-2"/>
    <n v="1.4155600000000001E-2"/>
    <n v="12994.840800000002"/>
    <n v="4529.7919999999995"/>
    <n v="245760"/>
    <n v="2798.1646153320658"/>
    <n v="20322.797415332065"/>
    <x v="1338"/>
    <n v="11.324479999999999"/>
  </r>
  <r>
    <x v="252"/>
    <n v="2010"/>
    <n v="10"/>
    <n v="9"/>
    <n v="3"/>
    <n v="6"/>
    <x v="3"/>
    <n v="14"/>
    <n v="15"/>
    <n v="134400"/>
    <n v="115200"/>
    <n v="1.1319691E-2"/>
    <n v="1.4149614E-2"/>
    <n v="12989.345652"/>
    <n v="4527.8764000000001"/>
    <n v="249600"/>
    <n v="2841.8859374466297"/>
    <n v="20359.107989446631"/>
    <x v="1339"/>
    <n v="11.319691000000001"/>
  </r>
  <r>
    <x v="253"/>
    <n v="2010"/>
    <n v="11"/>
    <n v="9"/>
    <n v="3"/>
    <n v="7"/>
    <x v="3"/>
    <n v="14"/>
    <n v="14"/>
    <n v="134400"/>
    <n v="107520"/>
    <n v="1.0927935999999999E-2"/>
    <n v="1.3659920000000001E-2"/>
    <n v="12539.806560000001"/>
    <n v="4371.1743999999999"/>
    <n v="241920"/>
    <n v="2754.4432932175023"/>
    <n v="19665.424253217505"/>
    <x v="1340"/>
    <n v="10.927935999999999"/>
  </r>
  <r>
    <x v="254"/>
    <n v="2010"/>
    <n v="12"/>
    <n v="9"/>
    <n v="3"/>
    <n v="1"/>
    <x v="3"/>
    <n v="14"/>
    <n v="13"/>
    <n v="134400"/>
    <n v="99840"/>
    <n v="1.0544115999999999E-2"/>
    <n v="1.3180145000000001E-2"/>
    <n v="12099.37311"/>
    <n v="4217.6463999999996"/>
    <n v="234240"/>
    <n v="2667.0006489883754"/>
    <n v="18984.020158988376"/>
    <x v="1341"/>
    <n v="10.544115999999999"/>
  </r>
  <r>
    <x v="255"/>
    <n v="2010"/>
    <n v="13"/>
    <n v="9"/>
    <n v="3"/>
    <n v="2"/>
    <x v="3"/>
    <n v="13"/>
    <n v="16"/>
    <n v="124800"/>
    <n v="122880"/>
    <n v="1.1316949999999999E-2"/>
    <n v="1.4146186999999999E-2"/>
    <n v="12986.199665999999"/>
    <n v="4526.78"/>
    <n v="247680"/>
    <n v="2820.0252763893477"/>
    <n v="20333.004942389347"/>
    <x v="1342"/>
    <n v="11.316949999999999"/>
  </r>
  <r>
    <x v="256"/>
    <n v="2010"/>
    <n v="14"/>
    <n v="9"/>
    <n v="3"/>
    <n v="3"/>
    <x v="3"/>
    <n v="13"/>
    <n v="13"/>
    <n v="124800"/>
    <n v="99840"/>
    <n v="1.0149547E-2"/>
    <n v="1.2686934E-2"/>
    <n v="11646.605412000001"/>
    <n v="4059.8188"/>
    <n v="224640"/>
    <n v="2557.6973437019665"/>
    <n v="18264.121555701968"/>
    <x v="1343"/>
    <n v="10.149547"/>
  </r>
  <r>
    <x v="257"/>
    <n v="2010"/>
    <n v="15"/>
    <n v="9"/>
    <n v="3"/>
    <n v="4"/>
    <x v="3"/>
    <n v="13"/>
    <n v="15"/>
    <n v="124800"/>
    <n v="115200"/>
    <n v="1.0931748999999999E-2"/>
    <n v="1.3664686000000001E-2"/>
    <n v="12544.181747999999"/>
    <n v="4372.6995999999999"/>
    <n v="240000"/>
    <n v="2732.5826321602208"/>
    <n v="19649.463980160221"/>
    <x v="1344"/>
    <n v="10.931749"/>
  </r>
  <r>
    <x v="258"/>
    <n v="2010"/>
    <n v="16"/>
    <n v="9"/>
    <n v="3"/>
    <n v="5"/>
    <x v="3"/>
    <n v="13"/>
    <n v="14"/>
    <n v="124800"/>
    <n v="107520"/>
    <n v="1.0534668000000001E-2"/>
    <n v="1.3168335E-2"/>
    <n v="12088.531529999998"/>
    <n v="4213.8671999999997"/>
    <n v="232320"/>
    <n v="2645.1399879310934"/>
    <n v="18947.538717931089"/>
    <x v="1345"/>
    <n v="10.534668"/>
  </r>
  <r>
    <x v="259"/>
    <n v="2010"/>
    <n v="17"/>
    <n v="9"/>
    <n v="3"/>
    <n v="6"/>
    <x v="3"/>
    <n v="12"/>
    <n v="17"/>
    <n v="115200"/>
    <n v="130560"/>
    <n v="1.1325185E-2"/>
    <n v="1.4156481E-2"/>
    <n v="12995.649557999999"/>
    <n v="4530.0739999999996"/>
    <n v="245760"/>
    <n v="2798.1646153320658"/>
    <n v="20323.888173332063"/>
    <x v="1346"/>
    <n v="11.325184999999999"/>
  </r>
  <r>
    <x v="260"/>
    <n v="2010"/>
    <n v="18"/>
    <n v="9"/>
    <n v="3"/>
    <n v="7"/>
    <x v="3"/>
    <n v="12"/>
    <n v="13"/>
    <n v="115200"/>
    <n v="99840"/>
    <n v="9.7576599999999996E-3"/>
    <n v="1.2197075E-2"/>
    <n v="11196.914849999999"/>
    <n v="3903.0639999999999"/>
    <n v="215040"/>
    <n v="2448.3940384155576"/>
    <n v="17548.372888415557"/>
    <x v="1347"/>
    <n v="9.7576599999999996"/>
  </r>
  <r>
    <x v="261"/>
    <n v="2010"/>
    <n v="19"/>
    <n v="9"/>
    <n v="3"/>
    <n v="1"/>
    <x v="3"/>
    <n v="14"/>
    <n v="16"/>
    <n v="134400"/>
    <n v="122880"/>
    <n v="1.1710025000000001E-2"/>
    <n v="1.4637531000000001E-2"/>
    <n v="13437.253458000001"/>
    <n v="4684.01"/>
    <n v="257280"/>
    <n v="2929.3285816757566"/>
    <n v="21050.592039675757"/>
    <x v="1348"/>
    <n v="11.710025"/>
  </r>
  <r>
    <x v="262"/>
    <n v="2010"/>
    <n v="20"/>
    <n v="9"/>
    <n v="3"/>
    <n v="2"/>
    <x v="3"/>
    <n v="13"/>
    <n v="14"/>
    <n v="124800"/>
    <n v="107520"/>
    <n v="1.0537128E-2"/>
    <n v="1.317141E-2"/>
    <n v="12091.354380000001"/>
    <n v="4214.8512000000001"/>
    <n v="232320"/>
    <n v="2645.1399879310934"/>
    <n v="18951.345567931094"/>
    <x v="1349"/>
    <n v="10.537127999999999"/>
  </r>
  <r>
    <x v="263"/>
    <n v="2010"/>
    <n v="21"/>
    <n v="9"/>
    <n v="3"/>
    <n v="3"/>
    <x v="3"/>
    <n v="13"/>
    <n v="15"/>
    <n v="124800"/>
    <n v="115200"/>
    <n v="1.0933913E-2"/>
    <n v="1.3667390999999999E-2"/>
    <n v="12546.664937999998"/>
    <n v="4373.5652"/>
    <n v="240000"/>
    <n v="2732.5826321602208"/>
    <n v="19652.812770160221"/>
    <x v="1350"/>
    <n v="10.933913"/>
  </r>
  <r>
    <x v="264"/>
    <n v="2010"/>
    <n v="22"/>
    <n v="9"/>
    <n v="3"/>
    <n v="4"/>
    <x v="3"/>
    <n v="12"/>
    <n v="14"/>
    <n v="115200"/>
    <n v="107520"/>
    <n v="1.0153307E-2"/>
    <n v="1.2691634E-2"/>
    <n v="11650.920012"/>
    <n v="4061.3227999999999"/>
    <n v="222720"/>
    <n v="2535.836682644685"/>
    <n v="18248.079494644684"/>
    <x v="1351"/>
    <n v="10.153307"/>
  </r>
  <r>
    <x v="265"/>
    <n v="2010"/>
    <n v="23"/>
    <n v="9"/>
    <n v="3"/>
    <n v="5"/>
    <x v="3"/>
    <n v="14"/>
    <n v="17"/>
    <n v="134400"/>
    <n v="130560"/>
    <n v="1.2106331E-2"/>
    <n v="1.5132913E-2"/>
    <n v="13892.014134000001"/>
    <n v="4842.5324000000001"/>
    <n v="264960"/>
    <n v="3016.7712259048835"/>
    <n v="21751.317759904883"/>
    <x v="1352"/>
    <n v="12.106330999999999"/>
  </r>
  <r>
    <x v="266"/>
    <n v="2010"/>
    <n v="24"/>
    <n v="9"/>
    <n v="3"/>
    <n v="6"/>
    <x v="3"/>
    <n v="13"/>
    <n v="15"/>
    <n v="124800"/>
    <n v="115200"/>
    <n v="1.0924926E-2"/>
    <n v="1.3656158E-2"/>
    <n v="12536.353043999999"/>
    <n v="4369.9704000000002"/>
    <n v="240000"/>
    <n v="2732.5826321602208"/>
    <n v="19638.906076160223"/>
    <x v="1353"/>
    <n v="10.924925999999999"/>
  </r>
  <r>
    <x v="267"/>
    <n v="2010"/>
    <n v="25"/>
    <n v="9"/>
    <n v="3"/>
    <n v="7"/>
    <x v="3"/>
    <n v="12"/>
    <n v="17"/>
    <n v="115200"/>
    <n v="130560"/>
    <n v="1.1322789999999999E-2"/>
    <n v="1.4153488000000001E-2"/>
    <n v="12992.901984000002"/>
    <n v="4529.116"/>
    <n v="245760"/>
    <n v="2798.1646153320658"/>
    <n v="20320.182599332067"/>
    <x v="1354"/>
    <n v="11.322789999999999"/>
  </r>
  <r>
    <x v="268"/>
    <n v="2010"/>
    <n v="26"/>
    <n v="9"/>
    <n v="3"/>
    <n v="1"/>
    <x v="3"/>
    <n v="12"/>
    <n v="15"/>
    <n v="115200"/>
    <n v="115200"/>
    <n v="1.053333E-2"/>
    <n v="1.3166662000000001E-2"/>
    <n v="12086.995716000001"/>
    <n v="4213.3320000000003"/>
    <n v="230400"/>
    <n v="2623.2793268738119"/>
    <n v="18923.607042873813"/>
    <x v="1355"/>
    <n v="10.533330000000001"/>
  </r>
  <r>
    <x v="269"/>
    <n v="2010"/>
    <n v="27"/>
    <n v="9"/>
    <n v="3"/>
    <n v="2"/>
    <x v="3"/>
    <n v="14"/>
    <n v="14"/>
    <n v="134400"/>
    <n v="107520"/>
    <n v="1.0923547E-2"/>
    <n v="1.3654433000000001E-2"/>
    <n v="12534.769494"/>
    <n v="4369.4188000000004"/>
    <n v="241920"/>
    <n v="2754.4432932175023"/>
    <n v="19658.631587217504"/>
    <x v="1356"/>
    <n v="10.923547000000001"/>
  </r>
  <r>
    <x v="270"/>
    <n v="2010"/>
    <n v="28"/>
    <n v="9"/>
    <n v="3"/>
    <n v="3"/>
    <x v="3"/>
    <n v="12"/>
    <n v="13"/>
    <n v="115200"/>
    <n v="99840"/>
    <n v="9.7559910000000003E-3"/>
    <n v="1.2194989E-2"/>
    <n v="11194.999902"/>
    <n v="3902.3964000000001"/>
    <n v="215040"/>
    <n v="2448.3940384155576"/>
    <n v="17545.790340415559"/>
    <x v="1357"/>
    <n v="9.7559909999999999"/>
  </r>
  <r>
    <x v="271"/>
    <n v="2010"/>
    <n v="29"/>
    <n v="9"/>
    <n v="3"/>
    <n v="4"/>
    <x v="3"/>
    <n v="12"/>
    <n v="16"/>
    <n v="115200"/>
    <n v="122880"/>
    <n v="1.0932572999999999E-2"/>
    <n v="1.3665716E-2"/>
    <n v="12545.127288"/>
    <n v="4373.0291999999999"/>
    <n v="238080"/>
    <n v="2710.7219711029388"/>
    <n v="19628.87845910294"/>
    <x v="1358"/>
    <n v="10.932573"/>
  </r>
  <r>
    <x v="272"/>
    <n v="2010"/>
    <n v="30"/>
    <n v="9"/>
    <n v="3"/>
    <n v="5"/>
    <x v="3"/>
    <n v="14"/>
    <n v="16"/>
    <n v="134400"/>
    <n v="122880"/>
    <n v="1.1715079999999999E-2"/>
    <n v="1.464385E-2"/>
    <n v="13443.0543"/>
    <n v="4686.0319999999992"/>
    <n v="257280"/>
    <n v="2929.3285816757566"/>
    <n v="21058.414881675755"/>
    <x v="1359"/>
    <n v="11.715079999999999"/>
  </r>
  <r>
    <x v="273"/>
    <n v="2010"/>
    <n v="1"/>
    <n v="10"/>
    <n v="4"/>
    <n v="6"/>
    <x v="3"/>
    <n v="12"/>
    <n v="15"/>
    <n v="115200"/>
    <n v="115200"/>
    <n v="1.0539023E-2"/>
    <n v="1.3173778000000001E-2"/>
    <n v="12093.528204"/>
    <n v="4215.6091999999999"/>
    <n v="230400"/>
    <n v="2623.2793268738119"/>
    <n v="18932.416730873814"/>
    <x v="1360"/>
    <n v="10.539023"/>
  </r>
  <r>
    <x v="274"/>
    <n v="2010"/>
    <n v="2"/>
    <n v="10"/>
    <n v="4"/>
    <n v="7"/>
    <x v="3"/>
    <n v="14"/>
    <n v="16"/>
    <n v="134400"/>
    <n v="122880"/>
    <n v="1.1715288000000001E-2"/>
    <n v="1.464411E-2"/>
    <n v="13443.29298"/>
    <n v="4686.1152000000002"/>
    <n v="257280"/>
    <n v="2929.3285816757566"/>
    <n v="21058.736761675755"/>
    <x v="1361"/>
    <n v="11.715288000000001"/>
  </r>
  <r>
    <x v="275"/>
    <n v="2010"/>
    <n v="3"/>
    <n v="10"/>
    <n v="4"/>
    <n v="1"/>
    <x v="3"/>
    <n v="13"/>
    <n v="17"/>
    <n v="124800"/>
    <n v="130560"/>
    <n v="1.1715708999999999E-2"/>
    <n v="1.4644636000000001E-2"/>
    <n v="13443.775847999999"/>
    <n v="4686.2835999999998"/>
    <n v="255360"/>
    <n v="2907.4679206184746"/>
    <n v="21037.527368618474"/>
    <x v="1362"/>
    <n v="11.715709"/>
  </r>
  <r>
    <x v="276"/>
    <n v="2010"/>
    <n v="4"/>
    <n v="10"/>
    <n v="4"/>
    <n v="2"/>
    <x v="3"/>
    <n v="13"/>
    <n v="15"/>
    <n v="124800"/>
    <n v="115200"/>
    <n v="1.0932156E-2"/>
    <n v="1.3665194E-2"/>
    <n v="12544.648091999999"/>
    <n v="4372.8624"/>
    <n v="240000"/>
    <n v="2732.5826321602208"/>
    <n v="19650.093124160223"/>
    <x v="1363"/>
    <n v="10.932156000000001"/>
  </r>
  <r>
    <x v="277"/>
    <n v="2010"/>
    <n v="5"/>
    <n v="10"/>
    <n v="4"/>
    <n v="3"/>
    <x v="3"/>
    <n v="12"/>
    <n v="16"/>
    <n v="115200"/>
    <n v="122880"/>
    <n v="1.0929154E-2"/>
    <n v="1.3661441999999999E-2"/>
    <n v="12541.203755999999"/>
    <n v="4371.6616000000004"/>
    <n v="238080"/>
    <n v="2710.7219711029388"/>
    <n v="19623.587327102938"/>
    <x v="1364"/>
    <n v="10.929154"/>
  </r>
  <r>
    <x v="278"/>
    <n v="2010"/>
    <n v="6"/>
    <n v="10"/>
    <n v="4"/>
    <n v="4"/>
    <x v="3"/>
    <n v="12"/>
    <n v="15"/>
    <n v="115200"/>
    <n v="115200"/>
    <n v="1.0542783999999999E-2"/>
    <n v="1.3178479999999999E-2"/>
    <n v="12097.844639999999"/>
    <n v="4217.1135999999997"/>
    <n v="230400"/>
    <n v="2623.2793268738119"/>
    <n v="18938.237566873813"/>
    <x v="1365"/>
    <n v="10.542783999999999"/>
  </r>
  <r>
    <x v="279"/>
    <n v="2010"/>
    <n v="7"/>
    <n v="10"/>
    <n v="4"/>
    <n v="5"/>
    <x v="3"/>
    <n v="13"/>
    <n v="17"/>
    <n v="124800"/>
    <n v="130560"/>
    <n v="1.171385E-2"/>
    <n v="1.4642313000000001E-2"/>
    <n v="13441.643334"/>
    <n v="4685.54"/>
    <n v="255360"/>
    <n v="2907.4679206184746"/>
    <n v="21034.651254618475"/>
    <x v="1366"/>
    <n v="11.713849999999999"/>
  </r>
  <r>
    <x v="280"/>
    <n v="2010"/>
    <n v="8"/>
    <n v="10"/>
    <n v="4"/>
    <n v="6"/>
    <x v="3"/>
    <n v="14"/>
    <n v="13"/>
    <n v="134400"/>
    <n v="99840"/>
    <n v="1.0538422E-2"/>
    <n v="1.3173027E-2"/>
    <n v="12092.838786"/>
    <n v="4215.3688000000002"/>
    <n v="234240"/>
    <n v="2667.0006489883754"/>
    <n v="18975.208234988375"/>
    <x v="1367"/>
    <n v="10.538422000000001"/>
  </r>
  <r>
    <x v="281"/>
    <n v="2010"/>
    <n v="9"/>
    <n v="10"/>
    <n v="4"/>
    <n v="7"/>
    <x v="3"/>
    <n v="14"/>
    <n v="13"/>
    <n v="134400"/>
    <n v="99840"/>
    <n v="1.054011E-2"/>
    <n v="1.3175137999999999E-2"/>
    <n v="12094.776683999999"/>
    <n v="4216.0439999999999"/>
    <n v="234240"/>
    <n v="2667.0006489883754"/>
    <n v="18977.821332988373"/>
    <x v="1368"/>
    <n v="10.54011"/>
  </r>
  <r>
    <x v="282"/>
    <n v="2010"/>
    <n v="10"/>
    <n v="10"/>
    <n v="4"/>
    <n v="1"/>
    <x v="3"/>
    <n v="12"/>
    <n v="16"/>
    <n v="115200"/>
    <n v="122880"/>
    <n v="1.0935022000000001E-2"/>
    <n v="1.3668777E-2"/>
    <n v="12547.937286"/>
    <n v="4374.0087999999996"/>
    <n v="238080"/>
    <n v="2710.7219711029388"/>
    <n v="19632.668057102939"/>
    <x v="1369"/>
    <n v="10.935022"/>
  </r>
  <r>
    <x v="283"/>
    <n v="2010"/>
    <n v="11"/>
    <n v="10"/>
    <n v="4"/>
    <n v="2"/>
    <x v="3"/>
    <n v="14"/>
    <n v="16"/>
    <n v="134400"/>
    <n v="122880"/>
    <n v="1.1711879E-2"/>
    <n v="1.4639849E-2"/>
    <n v="13439.381382"/>
    <n v="4684.7515999999996"/>
    <n v="257280"/>
    <n v="2929.3285816757566"/>
    <n v="21053.461563675755"/>
    <x v="1370"/>
    <n v="11.711879"/>
  </r>
  <r>
    <x v="284"/>
    <n v="2010"/>
    <n v="12"/>
    <n v="10"/>
    <n v="4"/>
    <n v="3"/>
    <x v="3"/>
    <n v="14"/>
    <n v="14"/>
    <n v="134400"/>
    <n v="107520"/>
    <n v="1.0927701999999999E-2"/>
    <n v="1.3659627000000001E-2"/>
    <n v="12539.537586"/>
    <n v="4371.0807999999997"/>
    <n v="241920"/>
    <n v="2754.4432932175023"/>
    <n v="19665.061679217506"/>
    <x v="1371"/>
    <n v="10.927702"/>
  </r>
  <r>
    <x v="285"/>
    <n v="2010"/>
    <n v="13"/>
    <n v="10"/>
    <n v="4"/>
    <n v="4"/>
    <x v="3"/>
    <n v="12"/>
    <n v="16"/>
    <n v="115200"/>
    <n v="122880"/>
    <n v="1.0931832000000001E-2"/>
    <n v="1.3664791000000001E-2"/>
    <n v="12544.278138000001"/>
    <n v="4372.7327999999998"/>
    <n v="238080"/>
    <n v="2710.7219711029388"/>
    <n v="19627.732909102939"/>
    <x v="1372"/>
    <n v="10.931832"/>
  </r>
  <r>
    <x v="286"/>
    <n v="2010"/>
    <n v="14"/>
    <n v="10"/>
    <n v="4"/>
    <n v="5"/>
    <x v="3"/>
    <n v="14"/>
    <n v="16"/>
    <n v="134400"/>
    <n v="122880"/>
    <n v="1.1713664E-2"/>
    <n v="1.464208E-2"/>
    <n v="13441.42944"/>
    <n v="4685.4655999999995"/>
    <n v="257280"/>
    <n v="2929.3285816757566"/>
    <n v="21056.223621675756"/>
    <x v="1373"/>
    <n v="11.713664"/>
  </r>
  <r>
    <x v="287"/>
    <n v="2010"/>
    <n v="15"/>
    <n v="10"/>
    <n v="4"/>
    <n v="6"/>
    <x v="3"/>
    <n v="13"/>
    <n v="13"/>
    <n v="124800"/>
    <n v="99840"/>
    <n v="1.0152840999999999E-2"/>
    <n v="1.2691051E-2"/>
    <n v="11650.384818"/>
    <n v="4061.1363999999994"/>
    <n v="224640"/>
    <n v="2557.6973437019665"/>
    <n v="18269.218561701968"/>
    <x v="1374"/>
    <n v="10.152840999999999"/>
  </r>
  <r>
    <x v="288"/>
    <n v="2010"/>
    <n v="16"/>
    <n v="10"/>
    <n v="4"/>
    <n v="7"/>
    <x v="3"/>
    <n v="14"/>
    <n v="15"/>
    <n v="134400"/>
    <n v="115200"/>
    <n v="1.1320487000000001E-2"/>
    <n v="1.4150609E-2"/>
    <n v="12990.259061999999"/>
    <n v="4528.1948000000002"/>
    <n v="249600"/>
    <n v="2841.8859374466297"/>
    <n v="20360.339799446629"/>
    <x v="1375"/>
    <n v="11.320487"/>
  </r>
  <r>
    <x v="289"/>
    <n v="2010"/>
    <n v="17"/>
    <n v="10"/>
    <n v="4"/>
    <n v="1"/>
    <x v="3"/>
    <n v="14"/>
    <n v="15"/>
    <n v="134400"/>
    <n v="115200"/>
    <n v="1.1324366000000001E-2"/>
    <n v="1.4155457999999999E-2"/>
    <n v="12994.710444"/>
    <n v="4529.7464000000009"/>
    <n v="249600"/>
    <n v="2841.8859374466297"/>
    <n v="20366.34278144663"/>
    <x v="1376"/>
    <n v="11.324366000000001"/>
  </r>
  <r>
    <x v="290"/>
    <n v="2010"/>
    <n v="18"/>
    <n v="10"/>
    <n v="4"/>
    <n v="2"/>
    <x v="3"/>
    <n v="13"/>
    <n v="16"/>
    <n v="124800"/>
    <n v="122880"/>
    <n v="1.131975E-2"/>
    <n v="1.4149688000000001E-2"/>
    <n v="12989.413584000002"/>
    <n v="4527.8999999999996"/>
    <n v="247680"/>
    <n v="2820.0252763893477"/>
    <n v="20337.338860389351"/>
    <x v="1377"/>
    <n v="11.319749999999999"/>
  </r>
  <r>
    <x v="291"/>
    <n v="2010"/>
    <n v="19"/>
    <n v="10"/>
    <n v="4"/>
    <n v="3"/>
    <x v="3"/>
    <n v="13"/>
    <n v="16"/>
    <n v="124800"/>
    <n v="122880"/>
    <n v="1.1318185E-2"/>
    <n v="1.4147732E-2"/>
    <n v="12987.617976"/>
    <n v="4527.2739999999994"/>
    <n v="247680"/>
    <n v="2820.0252763893477"/>
    <n v="20334.917252389347"/>
    <x v="1378"/>
    <n v="11.318185"/>
  </r>
  <r>
    <x v="292"/>
    <n v="2010"/>
    <n v="20"/>
    <n v="10"/>
    <n v="4"/>
    <n v="4"/>
    <x v="3"/>
    <n v="13"/>
    <n v="16"/>
    <n v="124800"/>
    <n v="122880"/>
    <n v="1.1322255E-2"/>
    <n v="1.4152819000000001E-2"/>
    <n v="12992.287842000002"/>
    <n v="4528.902"/>
    <n v="247680"/>
    <n v="2820.0252763893477"/>
    <n v="20341.215118389347"/>
    <x v="1379"/>
    <n v="11.322255"/>
  </r>
  <r>
    <x v="293"/>
    <n v="2010"/>
    <n v="21"/>
    <n v="10"/>
    <n v="4"/>
    <n v="5"/>
    <x v="3"/>
    <n v="14"/>
    <n v="16"/>
    <n v="134400"/>
    <n v="122880"/>
    <n v="1.1703447000000001E-2"/>
    <n v="1.4629308000000001E-2"/>
    <n v="13429.704744000001"/>
    <n v="4681.3788000000004"/>
    <n v="257280"/>
    <n v="2929.3285816757566"/>
    <n v="21040.412125675757"/>
    <x v="1380"/>
    <n v="11.703447000000001"/>
  </r>
  <r>
    <x v="294"/>
    <n v="2010"/>
    <n v="22"/>
    <n v="10"/>
    <n v="4"/>
    <n v="6"/>
    <x v="3"/>
    <n v="13"/>
    <n v="13"/>
    <n v="124800"/>
    <n v="99840"/>
    <n v="1.0151825E-2"/>
    <n v="1.2689782E-2"/>
    <n v="11649.219876000001"/>
    <n v="4060.73"/>
    <n v="224640"/>
    <n v="2557.6973437019665"/>
    <n v="18267.647219701968"/>
    <x v="1381"/>
    <n v="10.151825000000001"/>
  </r>
  <r>
    <x v="295"/>
    <n v="2010"/>
    <n v="23"/>
    <n v="10"/>
    <n v="4"/>
    <n v="7"/>
    <x v="3"/>
    <n v="12"/>
    <n v="14"/>
    <n v="115200"/>
    <n v="107520"/>
    <n v="1.0152585E-2"/>
    <n v="1.2690731E-2"/>
    <n v="11650.091058"/>
    <n v="4061.0340000000001"/>
    <n v="222720"/>
    <n v="2535.836682644685"/>
    <n v="18246.961740644685"/>
    <x v="1382"/>
    <n v="10.152585"/>
  </r>
  <r>
    <x v="296"/>
    <n v="2010"/>
    <n v="24"/>
    <n v="10"/>
    <n v="4"/>
    <n v="1"/>
    <x v="3"/>
    <n v="13"/>
    <n v="17"/>
    <n v="124800"/>
    <n v="130560"/>
    <n v="1.1714877E-2"/>
    <n v="1.4643596E-2"/>
    <n v="13442.821128"/>
    <n v="4685.9507999999996"/>
    <n v="255360"/>
    <n v="2907.4679206184746"/>
    <n v="21036.239848618472"/>
    <x v="1383"/>
    <n v="11.714877"/>
  </r>
  <r>
    <x v="297"/>
    <n v="2010"/>
    <n v="25"/>
    <n v="10"/>
    <n v="4"/>
    <n v="2"/>
    <x v="3"/>
    <n v="13"/>
    <n v="14"/>
    <n v="124800"/>
    <n v="107520"/>
    <n v="1.0544447E-2"/>
    <n v="1.3180558E-2"/>
    <n v="12099.752243999999"/>
    <n v="4217.7788"/>
    <n v="232320"/>
    <n v="2645.1399879310934"/>
    <n v="18962.671031931091"/>
    <x v="1384"/>
    <n v="10.544447"/>
  </r>
  <r>
    <x v="298"/>
    <n v="2010"/>
    <n v="26"/>
    <n v="10"/>
    <n v="4"/>
    <n v="3"/>
    <x v="3"/>
    <n v="14"/>
    <n v="15"/>
    <n v="134400"/>
    <n v="115200"/>
    <n v="1.1318287999999999E-2"/>
    <n v="1.414786E-2"/>
    <n v="12987.735479999999"/>
    <n v="4527.3152"/>
    <n v="249600"/>
    <n v="2841.8859374466297"/>
    <n v="20356.93661744663"/>
    <x v="1385"/>
    <n v="11.318287999999999"/>
  </r>
  <r>
    <x v="299"/>
    <n v="2010"/>
    <n v="27"/>
    <n v="10"/>
    <n v="4"/>
    <n v="4"/>
    <x v="3"/>
    <n v="12"/>
    <n v="13"/>
    <n v="115200"/>
    <n v="99840"/>
    <n v="9.75788E-3"/>
    <n v="1.2197349999999999E-2"/>
    <n v="11197.167299999999"/>
    <n v="3903.152"/>
    <n v="215040"/>
    <n v="2448.3940384155576"/>
    <n v="17548.713338415557"/>
    <x v="1386"/>
    <n v="9.7578800000000001"/>
  </r>
  <r>
    <x v="300"/>
    <n v="2010"/>
    <n v="28"/>
    <n v="10"/>
    <n v="4"/>
    <n v="5"/>
    <x v="3"/>
    <n v="12"/>
    <n v="17"/>
    <n v="115200"/>
    <n v="130560"/>
    <n v="1.1318557999999999E-2"/>
    <n v="1.4148197E-2"/>
    <n v="12988.044845999999"/>
    <n v="4527.4232000000002"/>
    <n v="245760"/>
    <n v="2798.1646153320658"/>
    <n v="20313.632661332063"/>
    <x v="1387"/>
    <n v="11.318557999999999"/>
  </r>
  <r>
    <x v="301"/>
    <n v="2010"/>
    <n v="29"/>
    <n v="10"/>
    <n v="4"/>
    <n v="6"/>
    <x v="3"/>
    <n v="13"/>
    <n v="13"/>
    <n v="124800"/>
    <n v="99840"/>
    <n v="1.0149595000000001E-2"/>
    <n v="1.2686993000000001E-2"/>
    <n v="11646.659574000001"/>
    <n v="4059.8380000000006"/>
    <n v="224640"/>
    <n v="2557.6973437019665"/>
    <n v="18264.194917701967"/>
    <x v="1388"/>
    <n v="10.149595000000001"/>
  </r>
  <r>
    <x v="302"/>
    <n v="2010"/>
    <n v="30"/>
    <n v="10"/>
    <n v="4"/>
    <n v="7"/>
    <x v="3"/>
    <n v="12"/>
    <n v="13"/>
    <n v="115200"/>
    <n v="99840"/>
    <n v="9.7558249999999992E-3"/>
    <n v="1.2194781E-2"/>
    <n v="11194.808958000001"/>
    <n v="3902.33"/>
    <n v="215040"/>
    <n v="2448.3940384155576"/>
    <n v="17545.532996415561"/>
    <x v="1389"/>
    <n v="9.7558249999999997"/>
  </r>
  <r>
    <x v="303"/>
    <n v="2010"/>
    <n v="31"/>
    <n v="10"/>
    <n v="4"/>
    <n v="1"/>
    <x v="3"/>
    <n v="14"/>
    <n v="17"/>
    <n v="134400"/>
    <n v="130560"/>
    <n v="1.2102626E-2"/>
    <n v="1.5128282999999999E-2"/>
    <n v="13887.763794"/>
    <n v="4841.0504000000001"/>
    <n v="264960"/>
    <n v="3016.7712259048835"/>
    <n v="21745.585419904881"/>
    <x v="1390"/>
    <n v="12.102626000000001"/>
  </r>
  <r>
    <x v="304"/>
    <n v="2010"/>
    <n v="1"/>
    <n v="11"/>
    <n v="4"/>
    <n v="2"/>
    <x v="3"/>
    <n v="13"/>
    <n v="17"/>
    <n v="124800"/>
    <n v="130560"/>
    <n v="1.1710445999999999E-2"/>
    <n v="1.4638056999999999E-2"/>
    <n v="13437.736326"/>
    <n v="4684.1783999999998"/>
    <n v="255360"/>
    <n v="2907.4679206184746"/>
    <n v="21029.382646618473"/>
    <x v="1391"/>
    <n v="11.710445999999999"/>
  </r>
  <r>
    <x v="305"/>
    <n v="2010"/>
    <n v="2"/>
    <n v="11"/>
    <n v="4"/>
    <n v="3"/>
    <x v="3"/>
    <n v="13"/>
    <n v="13"/>
    <n v="124800"/>
    <n v="99840"/>
    <n v="1.0147908000000001E-2"/>
    <n v="1.2684885E-2"/>
    <n v="11644.72443"/>
    <n v="4059.1632000000004"/>
    <n v="224640"/>
    <n v="2557.6973437019665"/>
    <n v="18261.584973701967"/>
    <x v="1392"/>
    <n v="10.147908000000001"/>
  </r>
  <r>
    <x v="306"/>
    <n v="2010"/>
    <n v="3"/>
    <n v="11"/>
    <n v="4"/>
    <n v="4"/>
    <x v="3"/>
    <n v="14"/>
    <n v="13"/>
    <n v="134400"/>
    <n v="99840"/>
    <n v="1.0541389999999999E-2"/>
    <n v="1.3176737000000001E-2"/>
    <n v="12096.244566000001"/>
    <n v="4216.5559999999996"/>
    <n v="234240"/>
    <n v="2667.0006489883754"/>
    <n v="18979.801214988376"/>
    <x v="1393"/>
    <n v="10.54139"/>
  </r>
  <r>
    <x v="307"/>
    <n v="2010"/>
    <n v="4"/>
    <n v="11"/>
    <n v="4"/>
    <n v="5"/>
    <x v="3"/>
    <n v="13"/>
    <n v="15"/>
    <n v="124800"/>
    <n v="115200"/>
    <n v="1.0923593000000001E-2"/>
    <n v="1.3654491E-2"/>
    <n v="12534.822738000001"/>
    <n v="4369.4372000000003"/>
    <n v="240000"/>
    <n v="2732.5826321602208"/>
    <n v="19636.842570160225"/>
    <x v="1394"/>
    <n v="10.923593"/>
  </r>
  <r>
    <x v="308"/>
    <n v="2010"/>
    <n v="5"/>
    <n v="11"/>
    <n v="4"/>
    <n v="6"/>
    <x v="3"/>
    <n v="12"/>
    <n v="17"/>
    <n v="115200"/>
    <n v="130560"/>
    <n v="1.1321090000000001E-2"/>
    <n v="1.4151362000000001E-2"/>
    <n v="12990.950316"/>
    <n v="4528.4359999999997"/>
    <n v="245760"/>
    <n v="2798.1646153320658"/>
    <n v="20317.550931332065"/>
    <x v="1395"/>
    <n v="11.32109"/>
  </r>
  <r>
    <x v="309"/>
    <n v="2010"/>
    <n v="6"/>
    <n v="11"/>
    <n v="4"/>
    <n v="7"/>
    <x v="3"/>
    <n v="12"/>
    <n v="13"/>
    <n v="115200"/>
    <n v="99840"/>
    <n v="9.7580670000000005E-3"/>
    <n v="1.2197583999999999E-2"/>
    <n v="11197.382111999999"/>
    <n v="3903.2268000000004"/>
    <n v="215040"/>
    <n v="2448.3940384155576"/>
    <n v="17549.002950415557"/>
    <x v="1396"/>
    <n v="9.7580670000000005"/>
  </r>
  <r>
    <x v="310"/>
    <n v="2010"/>
    <n v="7"/>
    <n v="11"/>
    <n v="4"/>
    <n v="1"/>
    <x v="3"/>
    <n v="12"/>
    <n v="15"/>
    <n v="115200"/>
    <n v="115200"/>
    <n v="1.0533148000000001E-2"/>
    <n v="1.3166435000000001E-2"/>
    <n v="12086.787329999999"/>
    <n v="4213.2592000000004"/>
    <n v="230400"/>
    <n v="2623.2793268738119"/>
    <n v="18923.325856873813"/>
    <x v="1397"/>
    <n v="10.533148000000001"/>
  </r>
  <r>
    <x v="311"/>
    <n v="2010"/>
    <n v="8"/>
    <n v="11"/>
    <n v="4"/>
    <n v="2"/>
    <x v="3"/>
    <n v="12"/>
    <n v="13"/>
    <n v="115200"/>
    <n v="99840"/>
    <n v="9.7576599999999996E-3"/>
    <n v="1.2197075E-2"/>
    <n v="11196.914849999999"/>
    <n v="3903.0639999999999"/>
    <n v="215040"/>
    <n v="2448.3940384155576"/>
    <n v="17548.372888415557"/>
    <x v="1347"/>
    <n v="9.7576599999999996"/>
  </r>
  <r>
    <x v="312"/>
    <n v="2010"/>
    <n v="9"/>
    <n v="11"/>
    <n v="4"/>
    <n v="3"/>
    <x v="3"/>
    <n v="14"/>
    <n v="14"/>
    <n v="134400"/>
    <n v="107520"/>
    <n v="1.0930876000000001E-2"/>
    <n v="1.3663595000000001E-2"/>
    <n v="12543.18021"/>
    <n v="4372.3504000000003"/>
    <n v="241920"/>
    <n v="2754.4432932175023"/>
    <n v="19669.973903217506"/>
    <x v="1398"/>
    <n v="10.930876000000001"/>
  </r>
  <r>
    <x v="313"/>
    <n v="2010"/>
    <n v="10"/>
    <n v="11"/>
    <n v="4"/>
    <n v="4"/>
    <x v="3"/>
    <n v="12"/>
    <n v="13"/>
    <n v="115200"/>
    <n v="99840"/>
    <n v="9.759406E-3"/>
    <n v="1.2199257E-2"/>
    <n v="11198.917926"/>
    <n v="3903.7624000000001"/>
    <n v="215040"/>
    <n v="2448.3940384155576"/>
    <n v="17551.074364415559"/>
    <x v="1399"/>
    <n v="9.7594060000000002"/>
  </r>
  <r>
    <x v="314"/>
    <n v="2010"/>
    <n v="11"/>
    <n v="11"/>
    <n v="4"/>
    <n v="5"/>
    <x v="3"/>
    <n v="13"/>
    <n v="17"/>
    <n v="124800"/>
    <n v="130560"/>
    <n v="1.1706456000000001E-2"/>
    <n v="1.463307E-2"/>
    <n v="13433.15826"/>
    <n v="4682.5824000000002"/>
    <n v="255360"/>
    <n v="2907.4679206184746"/>
    <n v="21023.208580618473"/>
    <x v="1400"/>
    <n v="11.706456000000001"/>
  </r>
  <r>
    <x v="315"/>
    <n v="2010"/>
    <n v="12"/>
    <n v="11"/>
    <n v="4"/>
    <n v="6"/>
    <x v="3"/>
    <n v="12"/>
    <n v="15"/>
    <n v="115200"/>
    <n v="115200"/>
    <n v="1.0536541999999999E-2"/>
    <n v="1.3170677E-2"/>
    <n v="12090.681486000001"/>
    <n v="4214.6167999999998"/>
    <n v="230400"/>
    <n v="2623.2793268738119"/>
    <n v="18928.577612873814"/>
    <x v="1401"/>
    <n v="10.536541999999999"/>
  </r>
  <r>
    <x v="316"/>
    <n v="2010"/>
    <n v="13"/>
    <n v="11"/>
    <n v="4"/>
    <n v="7"/>
    <x v="3"/>
    <n v="14"/>
    <n v="13"/>
    <n v="134400"/>
    <n v="99840"/>
    <n v="1.0538451000000001E-2"/>
    <n v="1.3173064E-2"/>
    <n v="12092.872751999999"/>
    <n v="4215.3804"/>
    <n v="234240"/>
    <n v="2667.0006489883754"/>
    <n v="18975.253800988376"/>
    <x v="1402"/>
    <n v="10.538451"/>
  </r>
  <r>
    <x v="317"/>
    <n v="2010"/>
    <n v="14"/>
    <n v="11"/>
    <n v="4"/>
    <n v="1"/>
    <x v="3"/>
    <n v="13"/>
    <n v="17"/>
    <n v="124800"/>
    <n v="130560"/>
    <n v="1.1711978E-2"/>
    <n v="1.4639971999999999E-2"/>
    <n v="13439.494296000001"/>
    <n v="4684.7911999999997"/>
    <n v="255360"/>
    <n v="2907.4679206184746"/>
    <n v="21031.753416618474"/>
    <x v="1403"/>
    <n v="11.711978"/>
  </r>
  <r>
    <x v="318"/>
    <n v="2010"/>
    <n v="15"/>
    <n v="11"/>
    <n v="4"/>
    <n v="2"/>
    <x v="3"/>
    <n v="14"/>
    <n v="13"/>
    <n v="134400"/>
    <n v="99840"/>
    <n v="1.0544504999999999E-2"/>
    <n v="1.3180631E-2"/>
    <n v="12099.819258"/>
    <n v="4217.8019999999997"/>
    <n v="234240"/>
    <n v="2667.0006489883754"/>
    <n v="18984.621906988374"/>
    <x v="1404"/>
    <n v="10.544504999999999"/>
  </r>
  <r>
    <x v="319"/>
    <n v="2010"/>
    <n v="16"/>
    <n v="11"/>
    <n v="4"/>
    <n v="3"/>
    <x v="3"/>
    <n v="12"/>
    <n v="14"/>
    <n v="115200"/>
    <n v="107520"/>
    <n v="1.0147908000000001E-2"/>
    <n v="1.2684885E-2"/>
    <n v="11644.72443"/>
    <n v="4059.1632000000004"/>
    <n v="222720"/>
    <n v="2535.836682644685"/>
    <n v="18239.724312644685"/>
    <x v="1405"/>
    <n v="10.147908000000001"/>
  </r>
  <r>
    <x v="320"/>
    <n v="2010"/>
    <n v="17"/>
    <n v="11"/>
    <n v="4"/>
    <n v="4"/>
    <x v="3"/>
    <n v="13"/>
    <n v="13"/>
    <n v="124800"/>
    <n v="99840"/>
    <n v="1.0153707E-2"/>
    <n v="1.2692133E-2"/>
    <n v="11651.378094"/>
    <n v="4061.4827999999998"/>
    <n v="224640"/>
    <n v="2557.6973437019665"/>
    <n v="18270.558237701967"/>
    <x v="1406"/>
    <n v="10.153706999999999"/>
  </r>
  <r>
    <x v="321"/>
    <n v="2010"/>
    <n v="18"/>
    <n v="11"/>
    <n v="4"/>
    <n v="5"/>
    <x v="3"/>
    <n v="12"/>
    <n v="17"/>
    <n v="115200"/>
    <n v="130560"/>
    <n v="1.1318046999999999E-2"/>
    <n v="1.4147557999999999E-2"/>
    <n v="12987.458243999999"/>
    <n v="4527.2187999999996"/>
    <n v="245760"/>
    <n v="2798.1646153320658"/>
    <n v="20312.841659332065"/>
    <x v="1407"/>
    <n v="11.318047"/>
  </r>
  <r>
    <x v="322"/>
    <n v="2010"/>
    <n v="19"/>
    <n v="11"/>
    <n v="4"/>
    <n v="6"/>
    <x v="3"/>
    <n v="14"/>
    <n v="13"/>
    <n v="134400"/>
    <n v="99840"/>
    <n v="1.0543495E-2"/>
    <n v="1.3179368E-2"/>
    <n v="12098.659824"/>
    <n v="4217.3980000000001"/>
    <n v="234240"/>
    <n v="2667.0006489883754"/>
    <n v="18983.058472988374"/>
    <x v="1408"/>
    <n v="10.543495"/>
  </r>
  <r>
    <x v="323"/>
    <n v="2010"/>
    <n v="20"/>
    <n v="11"/>
    <n v="4"/>
    <n v="7"/>
    <x v="3"/>
    <n v="12"/>
    <n v="17"/>
    <n v="115200"/>
    <n v="130560"/>
    <n v="1.1323681E-2"/>
    <n v="1.4154602000000001E-2"/>
    <n v="12993.924636"/>
    <n v="4529.4724000000006"/>
    <n v="245760"/>
    <n v="2798.1646153320658"/>
    <n v="20321.561651332067"/>
    <x v="1409"/>
    <n v="11.323681000000001"/>
  </r>
  <r>
    <x v="324"/>
    <n v="2010"/>
    <n v="21"/>
    <n v="11"/>
    <n v="4"/>
    <n v="1"/>
    <x v="3"/>
    <n v="12"/>
    <n v="13"/>
    <n v="115200"/>
    <n v="99840"/>
    <n v="9.7564750000000006E-3"/>
    <n v="1.2195594000000001E-2"/>
    <n v="11195.555291999999"/>
    <n v="3902.59"/>
    <n v="215040"/>
    <n v="2448.3940384155576"/>
    <n v="17546.539330415559"/>
    <x v="1410"/>
    <n v="9.756475"/>
  </r>
  <r>
    <x v="325"/>
    <n v="2010"/>
    <n v="22"/>
    <n v="11"/>
    <n v="4"/>
    <n v="2"/>
    <x v="3"/>
    <n v="13"/>
    <n v="17"/>
    <n v="124800"/>
    <n v="130560"/>
    <n v="1.1709713E-2"/>
    <n v="1.4637140999999999E-2"/>
    <n v="13436.895438"/>
    <n v="4683.8852000000006"/>
    <n v="255360"/>
    <n v="2907.4679206184746"/>
    <n v="21028.248558618474"/>
    <x v="1411"/>
    <n v="11.709713000000001"/>
  </r>
  <r>
    <x v="326"/>
    <n v="2010"/>
    <n v="23"/>
    <n v="11"/>
    <n v="4"/>
    <n v="3"/>
    <x v="3"/>
    <n v="13"/>
    <n v="17"/>
    <n v="124800"/>
    <n v="130560"/>
    <n v="1.1714553000000001E-2"/>
    <n v="1.4643191E-2"/>
    <n v="13442.449338"/>
    <n v="4685.8212000000003"/>
    <n v="255360"/>
    <n v="2907.4679206184746"/>
    <n v="21035.738458618474"/>
    <x v="1412"/>
    <n v="11.714553"/>
  </r>
  <r>
    <x v="327"/>
    <n v="2010"/>
    <n v="24"/>
    <n v="11"/>
    <n v="4"/>
    <n v="4"/>
    <x v="3"/>
    <n v="13"/>
    <n v="17"/>
    <n v="124800"/>
    <n v="130560"/>
    <n v="1.1715484999999999E-2"/>
    <n v="1.4644356000000001E-2"/>
    <n v="13443.518808000001"/>
    <n v="4686.1939999999995"/>
    <n v="255360"/>
    <n v="2907.4679206184746"/>
    <n v="21037.180728618474"/>
    <x v="1413"/>
    <n v="11.715484999999999"/>
  </r>
  <r>
    <x v="328"/>
    <n v="2010"/>
    <n v="25"/>
    <n v="11"/>
    <n v="4"/>
    <n v="5"/>
    <x v="3"/>
    <n v="13"/>
    <n v="13"/>
    <n v="124800"/>
    <n v="99840"/>
    <n v="1.0145810999999999E-2"/>
    <n v="1.2682264E-2"/>
    <n v="11642.318352"/>
    <n v="4058.3244"/>
    <n v="224640"/>
    <n v="2557.6973437019665"/>
    <n v="18258.340095701966"/>
    <x v="1414"/>
    <n v="10.145811"/>
  </r>
  <r>
    <x v="329"/>
    <n v="2010"/>
    <n v="26"/>
    <n v="11"/>
    <n v="4"/>
    <n v="6"/>
    <x v="3"/>
    <n v="12"/>
    <n v="17"/>
    <n v="115200"/>
    <n v="130560"/>
    <n v="1.1320648000000001E-2"/>
    <n v="1.4150810999999999E-2"/>
    <n v="12990.444497999999"/>
    <n v="4528.2592000000004"/>
    <n v="245760"/>
    <n v="2798.1646153320658"/>
    <n v="20316.868313332063"/>
    <x v="1415"/>
    <n v="11.320648"/>
  </r>
  <r>
    <x v="330"/>
    <n v="2010"/>
    <n v="27"/>
    <n v="11"/>
    <n v="4"/>
    <n v="7"/>
    <x v="3"/>
    <n v="14"/>
    <n v="13"/>
    <n v="134400"/>
    <n v="99840"/>
    <n v="1.0541165E-2"/>
    <n v="1.3176457000000001E-2"/>
    <n v="12095.987526000001"/>
    <n v="4216.4659999999994"/>
    <n v="234240"/>
    <n v="2667.0006489883754"/>
    <n v="18979.454174988376"/>
    <x v="1416"/>
    <n v="10.541164999999999"/>
  </r>
  <r>
    <x v="331"/>
    <n v="2010"/>
    <n v="28"/>
    <n v="11"/>
    <n v="4"/>
    <n v="1"/>
    <x v="3"/>
    <n v="13"/>
    <n v="17"/>
    <n v="124800"/>
    <n v="130560"/>
    <n v="1.1713922999999999E-2"/>
    <n v="1.4642403999999999E-2"/>
    <n v="13441.726871999999"/>
    <n v="4685.5691999999999"/>
    <n v="255360"/>
    <n v="2907.4679206184746"/>
    <n v="21034.763992618471"/>
    <x v="1326"/>
    <n v="11.713922999999999"/>
  </r>
  <r>
    <x v="332"/>
    <n v="2010"/>
    <n v="29"/>
    <n v="11"/>
    <n v="4"/>
    <n v="2"/>
    <x v="3"/>
    <n v="12"/>
    <n v="13"/>
    <n v="115200"/>
    <n v="99840"/>
    <n v="9.7602409999999994E-3"/>
    <n v="1.2200302E-2"/>
    <n v="11199.877235999998"/>
    <n v="3904.0963999999994"/>
    <n v="215040"/>
    <n v="2448.3940384155576"/>
    <n v="17552.367674415556"/>
    <x v="1417"/>
    <n v="9.7602409999999988"/>
  </r>
  <r>
    <x v="333"/>
    <n v="2010"/>
    <n v="30"/>
    <n v="11"/>
    <n v="4"/>
    <n v="3"/>
    <x v="3"/>
    <n v="12"/>
    <n v="13"/>
    <n v="115200"/>
    <n v="99840"/>
    <n v="9.7595600000000005E-3"/>
    <n v="1.2199450000000001E-2"/>
    <n v="11199.0951"/>
    <n v="3903.8240000000001"/>
    <n v="215040"/>
    <n v="2448.3940384155576"/>
    <n v="17551.313138415557"/>
    <x v="1418"/>
    <n v="9.7595600000000005"/>
  </r>
  <r>
    <x v="334"/>
    <n v="2010"/>
    <n v="1"/>
    <n v="12"/>
    <n v="4"/>
    <n v="4"/>
    <x v="3"/>
    <n v="12"/>
    <n v="16"/>
    <n v="115200"/>
    <n v="122880"/>
    <n v="1.0925628999999999E-2"/>
    <n v="1.3657036000000001E-2"/>
    <n v="12537.159048000001"/>
    <n v="4370.2515999999996"/>
    <n v="238080"/>
    <n v="2710.7219711029388"/>
    <n v="19618.13261910294"/>
    <x v="1419"/>
    <n v="10.925628999999999"/>
  </r>
  <r>
    <x v="335"/>
    <n v="2010"/>
    <n v="2"/>
    <n v="12"/>
    <n v="4"/>
    <n v="5"/>
    <x v="3"/>
    <n v="13"/>
    <n v="14"/>
    <n v="124800"/>
    <n v="107520"/>
    <n v="1.0537524E-2"/>
    <n v="1.3171904999999999E-2"/>
    <n v="12091.808789999999"/>
    <n v="4215.0095999999994"/>
    <n v="232320"/>
    <n v="2645.1399879310934"/>
    <n v="18951.958377931092"/>
    <x v="1420"/>
    <n v="10.537523999999999"/>
  </r>
  <r>
    <x v="336"/>
    <n v="2010"/>
    <n v="3"/>
    <n v="12"/>
    <n v="4"/>
    <n v="6"/>
    <x v="3"/>
    <n v="12"/>
    <n v="16"/>
    <n v="115200"/>
    <n v="122880"/>
    <n v="1.092711E-2"/>
    <n v="1.3658887E-2"/>
    <n v="12538.858265999999"/>
    <n v="4370.8440000000001"/>
    <n v="238080"/>
    <n v="2710.7219711029388"/>
    <n v="19620.42423710294"/>
    <x v="1421"/>
    <n v="10.927110000000001"/>
  </r>
  <r>
    <x v="337"/>
    <n v="2010"/>
    <n v="4"/>
    <n v="12"/>
    <n v="4"/>
    <n v="7"/>
    <x v="3"/>
    <n v="14"/>
    <n v="15"/>
    <n v="134400"/>
    <n v="115200"/>
    <n v="1.1324508E-2"/>
    <n v="1.4155635E-2"/>
    <n v="12994.87293"/>
    <n v="4529.8032000000003"/>
    <n v="249600"/>
    <n v="2841.8859374466297"/>
    <n v="20366.56206744663"/>
    <x v="1422"/>
    <n v="11.324508"/>
  </r>
  <r>
    <x v="338"/>
    <n v="2010"/>
    <n v="5"/>
    <n v="12"/>
    <n v="4"/>
    <n v="1"/>
    <x v="3"/>
    <n v="12"/>
    <n v="17"/>
    <n v="115200"/>
    <n v="130560"/>
    <n v="1.1316796E-2"/>
    <n v="1.4145995E-2"/>
    <n v="12986.02341"/>
    <n v="4526.7183999999997"/>
    <n v="245760"/>
    <n v="2798.1646153320658"/>
    <n v="20310.906425332065"/>
    <x v="1423"/>
    <n v="11.316796"/>
  </r>
  <r>
    <x v="339"/>
    <n v="2010"/>
    <n v="6"/>
    <n v="12"/>
    <n v="4"/>
    <n v="2"/>
    <x v="3"/>
    <n v="12"/>
    <n v="16"/>
    <n v="115200"/>
    <n v="122880"/>
    <n v="1.0927869999999999E-2"/>
    <n v="1.3659836999999999E-2"/>
    <n v="12539.730366"/>
    <n v="4371.1479999999992"/>
    <n v="238080"/>
    <n v="2710.7219711029388"/>
    <n v="19621.600337102936"/>
    <x v="1424"/>
    <n v="10.927869999999999"/>
  </r>
  <r>
    <x v="340"/>
    <n v="2010"/>
    <n v="7"/>
    <n v="12"/>
    <n v="4"/>
    <n v="3"/>
    <x v="3"/>
    <n v="13"/>
    <n v="13"/>
    <n v="124800"/>
    <n v="99840"/>
    <n v="1.0153624999999999E-2"/>
    <n v="1.2692030999999999E-2"/>
    <n v="11651.284458"/>
    <n v="4061.45"/>
    <n v="224640"/>
    <n v="2557.6973437019665"/>
    <n v="18270.431801701965"/>
    <x v="1425"/>
    <n v="10.153625"/>
  </r>
  <r>
    <x v="341"/>
    <n v="2010"/>
    <n v="8"/>
    <n v="12"/>
    <n v="4"/>
    <n v="4"/>
    <x v="3"/>
    <n v="14"/>
    <n v="14"/>
    <n v="134400"/>
    <n v="107520"/>
    <n v="1.0934879E-2"/>
    <n v="1.3668598000000001E-2"/>
    <n v="12547.772964000002"/>
    <n v="4373.9516000000003"/>
    <n v="241920"/>
    <n v="2754.4432932175023"/>
    <n v="19676.167857217508"/>
    <x v="1426"/>
    <n v="10.934879"/>
  </r>
  <r>
    <x v="342"/>
    <n v="2010"/>
    <n v="9"/>
    <n v="12"/>
    <n v="4"/>
    <n v="5"/>
    <x v="3"/>
    <n v="12"/>
    <n v="17"/>
    <n v="115200"/>
    <n v="130560"/>
    <n v="1.132265E-2"/>
    <n v="1.4153313000000001E-2"/>
    <n v="12992.741334"/>
    <n v="4529.0599999999995"/>
    <n v="245760"/>
    <n v="2798.1646153320658"/>
    <n v="20319.965949332065"/>
    <x v="1427"/>
    <n v="11.322649999999999"/>
  </r>
  <r>
    <x v="343"/>
    <n v="2010"/>
    <n v="10"/>
    <n v="12"/>
    <n v="4"/>
    <n v="6"/>
    <x v="3"/>
    <n v="12"/>
    <n v="17"/>
    <n v="115200"/>
    <n v="130560"/>
    <n v="1.1323335E-2"/>
    <n v="1.4154168999999999E-2"/>
    <n v="12993.527141999999"/>
    <n v="4529.3339999999998"/>
    <n v="245760"/>
    <n v="2798.1646153320658"/>
    <n v="20321.025757332063"/>
    <x v="1428"/>
    <n v="11.323335"/>
  </r>
  <r>
    <x v="344"/>
    <n v="2010"/>
    <n v="11"/>
    <n v="12"/>
    <n v="4"/>
    <n v="7"/>
    <x v="3"/>
    <n v="13"/>
    <n v="17"/>
    <n v="124800"/>
    <n v="130560"/>
    <n v="1.1708069E-2"/>
    <n v="1.4635086E-2"/>
    <n v="13435.008948000001"/>
    <n v="4683.2276000000002"/>
    <n v="255360"/>
    <n v="2907.4679206184746"/>
    <n v="21025.704468618474"/>
    <x v="1429"/>
    <n v="11.708069"/>
  </r>
  <r>
    <x v="345"/>
    <n v="2010"/>
    <n v="12"/>
    <n v="12"/>
    <n v="4"/>
    <n v="1"/>
    <x v="3"/>
    <n v="13"/>
    <n v="17"/>
    <n v="124800"/>
    <n v="130560"/>
    <n v="1.1707957999999999E-2"/>
    <n v="1.4634947000000001E-2"/>
    <n v="13434.881346"/>
    <n v="4683.1831999999995"/>
    <n v="255360"/>
    <n v="2907.4679206184746"/>
    <n v="21025.532466618475"/>
    <x v="1430"/>
    <n v="11.707958"/>
  </r>
  <r>
    <x v="346"/>
    <n v="2010"/>
    <n v="13"/>
    <n v="12"/>
    <n v="4"/>
    <n v="2"/>
    <x v="3"/>
    <n v="13"/>
    <n v="17"/>
    <n v="124800"/>
    <n v="130560"/>
    <n v="1.1714273000000001E-2"/>
    <n v="1.4642841E-2"/>
    <n v="13442.128038000001"/>
    <n v="4685.7092000000002"/>
    <n v="255360"/>
    <n v="2907.4679206184746"/>
    <n v="21035.305158618474"/>
    <x v="1218"/>
    <n v="11.714273"/>
  </r>
  <r>
    <x v="347"/>
    <n v="2010"/>
    <n v="14"/>
    <n v="12"/>
    <n v="4"/>
    <n v="3"/>
    <x v="3"/>
    <n v="14"/>
    <n v="15"/>
    <n v="134400"/>
    <n v="115200"/>
    <n v="1.132503E-2"/>
    <n v="1.4156288E-2"/>
    <n v="12995.472384000001"/>
    <n v="4530.0119999999997"/>
    <n v="249600"/>
    <n v="2841.8859374466297"/>
    <n v="20367.37032144663"/>
    <x v="1431"/>
    <n v="11.32503"/>
  </r>
  <r>
    <x v="348"/>
    <n v="2010"/>
    <n v="15"/>
    <n v="12"/>
    <n v="4"/>
    <n v="4"/>
    <x v="3"/>
    <n v="12"/>
    <n v="17"/>
    <n v="115200"/>
    <n v="130560"/>
    <n v="1.1324452E-2"/>
    <n v="1.4155565E-2"/>
    <n v="12994.808669999999"/>
    <n v="4529.7808000000005"/>
    <n v="245760"/>
    <n v="2798.1646153320658"/>
    <n v="20322.754085332064"/>
    <x v="1432"/>
    <n v="11.324452000000001"/>
  </r>
  <r>
    <x v="349"/>
    <n v="2010"/>
    <n v="16"/>
    <n v="12"/>
    <n v="4"/>
    <n v="5"/>
    <x v="3"/>
    <n v="14"/>
    <n v="16"/>
    <n v="134400"/>
    <n v="122880"/>
    <n v="1.1704674999999999E-2"/>
    <n v="1.4630844E-2"/>
    <n v="13431.114792"/>
    <n v="4681.87"/>
    <n v="257280"/>
    <n v="2929.3285816757566"/>
    <n v="21042.313373675755"/>
    <x v="1433"/>
    <n v="11.704675"/>
  </r>
  <r>
    <x v="350"/>
    <n v="2010"/>
    <n v="17"/>
    <n v="12"/>
    <n v="4"/>
    <n v="6"/>
    <x v="3"/>
    <n v="12"/>
    <n v="17"/>
    <n v="115200"/>
    <n v="130560"/>
    <n v="1.1321115E-2"/>
    <n v="1.4151393999999999E-2"/>
    <n v="12990.979691999999"/>
    <n v="4528.4459999999999"/>
    <n v="245760"/>
    <n v="2798.1646153320658"/>
    <n v="20317.590307332062"/>
    <x v="1434"/>
    <n v="11.321114999999999"/>
  </r>
  <r>
    <x v="351"/>
    <n v="2010"/>
    <n v="18"/>
    <n v="12"/>
    <n v="4"/>
    <n v="7"/>
    <x v="3"/>
    <n v="14"/>
    <n v="16"/>
    <n v="134400"/>
    <n v="122880"/>
    <n v="1.1715484999999999E-2"/>
    <n v="1.4644356000000001E-2"/>
    <n v="13443.518808000001"/>
    <n v="4686.1939999999995"/>
    <n v="257280"/>
    <n v="2929.3285816757566"/>
    <n v="21059.041389675756"/>
    <x v="1435"/>
    <n v="11.715484999999999"/>
  </r>
  <r>
    <x v="352"/>
    <n v="2010"/>
    <n v="19"/>
    <n v="12"/>
    <n v="4"/>
    <n v="1"/>
    <x v="3"/>
    <n v="12"/>
    <n v="15"/>
    <n v="115200"/>
    <n v="115200"/>
    <n v="1.053425E-2"/>
    <n v="1.3167811999999999E-2"/>
    <n v="12088.051416"/>
    <n v="4213.7"/>
    <n v="230400"/>
    <n v="2623.2793268738119"/>
    <n v="18925.030742873812"/>
    <x v="1436"/>
    <n v="10.53425"/>
  </r>
  <r>
    <x v="353"/>
    <n v="2010"/>
    <n v="20"/>
    <n v="12"/>
    <n v="4"/>
    <n v="2"/>
    <x v="3"/>
    <n v="13"/>
    <n v="13"/>
    <n v="124800"/>
    <n v="99840"/>
    <n v="1.0150929E-2"/>
    <n v="1.2688662E-2"/>
    <n v="11648.191715999999"/>
    <n v="4060.3715999999999"/>
    <n v="224640"/>
    <n v="2557.6973437019665"/>
    <n v="18266.260659701966"/>
    <x v="1437"/>
    <n v="10.150929"/>
  </r>
  <r>
    <x v="354"/>
    <n v="2010"/>
    <n v="21"/>
    <n v="12"/>
    <n v="4"/>
    <n v="3"/>
    <x v="3"/>
    <n v="14"/>
    <n v="14"/>
    <n v="134400"/>
    <n v="107520"/>
    <n v="1.0930560000000001E-2"/>
    <n v="1.3663198999999999E-2"/>
    <n v="12542.816681999999"/>
    <n v="4372.2240000000002"/>
    <n v="241920"/>
    <n v="2754.4432932175023"/>
    <n v="19669.483975217503"/>
    <x v="1438"/>
    <n v="10.93056"/>
  </r>
  <r>
    <x v="355"/>
    <n v="2010"/>
    <n v="22"/>
    <n v="12"/>
    <n v="4"/>
    <n v="4"/>
    <x v="3"/>
    <n v="14"/>
    <n v="16"/>
    <n v="134400"/>
    <n v="122880"/>
    <n v="1.1709743999999999E-2"/>
    <n v="1.463718E-2"/>
    <n v="13436.93124"/>
    <n v="4683.8975999999993"/>
    <n v="257280"/>
    <n v="2929.3285816757566"/>
    <n v="21050.157421675754"/>
    <x v="1439"/>
    <n v="11.709743999999999"/>
  </r>
  <r>
    <x v="356"/>
    <n v="2010"/>
    <n v="23"/>
    <n v="12"/>
    <n v="4"/>
    <n v="5"/>
    <x v="3"/>
    <n v="13"/>
    <n v="15"/>
    <n v="124800"/>
    <n v="115200"/>
    <n v="1.0932858E-2"/>
    <n v="1.3666072E-2"/>
    <n v="12545.454095999999"/>
    <n v="4373.1431999999995"/>
    <n v="240000"/>
    <n v="2732.5826321602208"/>
    <n v="19651.179928160222"/>
    <x v="1440"/>
    <n v="10.932858"/>
  </r>
  <r>
    <x v="357"/>
    <n v="2010"/>
    <n v="24"/>
    <n v="12"/>
    <n v="4"/>
    <n v="6"/>
    <x v="3"/>
    <n v="14"/>
    <n v="17"/>
    <n v="134400"/>
    <n v="130560"/>
    <n v="1.2094081E-2"/>
    <n v="1.5117601E-2"/>
    <n v="13877.957718"/>
    <n v="4837.6323999999995"/>
    <n v="264960"/>
    <n v="3016.7712259048835"/>
    <n v="21732.361343904882"/>
    <x v="1441"/>
    <n v="12.094080999999999"/>
  </r>
  <r>
    <x v="358"/>
    <n v="2010"/>
    <n v="25"/>
    <n v="12"/>
    <n v="4"/>
    <n v="7"/>
    <x v="3"/>
    <n v="12"/>
    <n v="16"/>
    <n v="115200"/>
    <n v="122880"/>
    <n v="1.0931832000000001E-2"/>
    <n v="1.3664791000000001E-2"/>
    <n v="12544.278138000001"/>
    <n v="4372.7327999999998"/>
    <n v="238080"/>
    <n v="2710.7219711029388"/>
    <n v="19627.732909102939"/>
    <x v="1372"/>
    <n v="10.931832"/>
  </r>
  <r>
    <x v="359"/>
    <n v="2010"/>
    <n v="26"/>
    <n v="12"/>
    <n v="4"/>
    <n v="1"/>
    <x v="3"/>
    <n v="14"/>
    <n v="13"/>
    <n v="134400"/>
    <n v="99840"/>
    <n v="1.054135E-2"/>
    <n v="1.3176686999999999E-2"/>
    <n v="12096.198666"/>
    <n v="4216.54"/>
    <n v="234240"/>
    <n v="2667.0006489883754"/>
    <n v="18979.739314988376"/>
    <x v="1442"/>
    <n v="10.54135"/>
  </r>
  <r>
    <x v="360"/>
    <n v="2010"/>
    <n v="27"/>
    <n v="12"/>
    <n v="4"/>
    <n v="2"/>
    <x v="3"/>
    <n v="14"/>
    <n v="17"/>
    <n v="134400"/>
    <n v="130560"/>
    <n v="1.2101552E-2"/>
    <n v="1.512694E-2"/>
    <n v="13886.530919999999"/>
    <n v="4840.6207999999997"/>
    <n v="264960"/>
    <n v="3016.7712259048835"/>
    <n v="21743.92294590488"/>
    <x v="1443"/>
    <n v="12.101552"/>
  </r>
  <r>
    <x v="361"/>
    <n v="2010"/>
    <n v="28"/>
    <n v="12"/>
    <n v="4"/>
    <n v="3"/>
    <x v="3"/>
    <n v="12"/>
    <n v="15"/>
    <n v="115200"/>
    <n v="115200"/>
    <n v="1.0544159000000001E-2"/>
    <n v="1.3180199E-2"/>
    <n v="12099.422682"/>
    <n v="4217.6635999999999"/>
    <n v="230400"/>
    <n v="2623.2793268738119"/>
    <n v="18940.365608873813"/>
    <x v="1444"/>
    <n v="10.544159000000001"/>
  </r>
  <r>
    <x v="362"/>
    <n v="2010"/>
    <n v="29"/>
    <n v="12"/>
    <n v="4"/>
    <n v="4"/>
    <x v="3"/>
    <n v="14"/>
    <n v="14"/>
    <n v="134400"/>
    <n v="107520"/>
    <n v="1.0924319E-2"/>
    <n v="1.3655399E-2"/>
    <n v="12535.656282000002"/>
    <n v="4369.7276000000002"/>
    <n v="241920"/>
    <n v="2754.4432932175023"/>
    <n v="19659.827175217506"/>
    <x v="1161"/>
    <n v="10.924319000000001"/>
  </r>
  <r>
    <x v="363"/>
    <n v="2010"/>
    <n v="30"/>
    <n v="12"/>
    <n v="4"/>
    <n v="5"/>
    <x v="3"/>
    <n v="14"/>
    <n v="17"/>
    <n v="134400"/>
    <n v="130560"/>
    <n v="1.2105583E-2"/>
    <n v="1.5131979E-2"/>
    <n v="13891.156722"/>
    <n v="4842.2331999999997"/>
    <n v="264960"/>
    <n v="3016.7712259048835"/>
    <n v="21750.161147904881"/>
    <x v="1445"/>
    <n v="12.105582999999999"/>
  </r>
  <r>
    <x v="364"/>
    <n v="2010"/>
    <n v="31"/>
    <n v="12"/>
    <n v="4"/>
    <n v="6"/>
    <x v="3"/>
    <n v="13"/>
    <n v="13"/>
    <n v="124800"/>
    <n v="99840"/>
    <n v="1.0151485E-2"/>
    <n v="1.2689356000000001E-2"/>
    <n v="11648.828808"/>
    <n v="4060.5939999999996"/>
    <n v="224640"/>
    <n v="2557.6973437019665"/>
    <n v="18267.120151701965"/>
    <x v="1446"/>
    <n v="10.151484999999999"/>
  </r>
  <r>
    <x v="365"/>
    <m/>
    <m/>
    <m/>
    <m/>
    <m/>
    <x v="4"/>
    <m/>
    <m/>
    <m/>
    <m/>
    <m/>
    <m/>
    <m/>
    <m/>
    <m/>
    <m/>
    <m/>
    <x v="1447"/>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d v="2010-01-01T00:00:00"/>
    <n v="2010"/>
    <n v="1"/>
    <n v="1"/>
    <n v="1"/>
    <n v="6"/>
    <s v="Saturday"/>
    <x v="0"/>
    <s v="Quarter1"/>
    <s v="2010_January"/>
    <s v="2010_Quarter1"/>
    <s v="2010_Saturday"/>
    <x v="0"/>
    <n v="18"/>
    <n v="20"/>
    <n v="8640"/>
    <n v="8000"/>
    <n v="4.5989716999999999E-2"/>
    <n v="5.5187659999999999E-2"/>
    <n v="38631.362000000001"/>
    <n v="5058.8688700000002"/>
    <n v="16640"/>
    <n v="1315.9351522340846"/>
    <n v="45006.166022234087"/>
    <n v="978.61367623188653"/>
    <n v="45.989716999999999"/>
    <n v="38"/>
    <n v="1.2102557105263159"/>
  </r>
  <r>
    <d v="2010-01-02T00:00:00"/>
    <n v="2010"/>
    <n v="2"/>
    <n v="1"/>
    <n v="1"/>
    <n v="7"/>
    <s v="Sunday"/>
    <x v="0"/>
    <s v="Quarter1"/>
    <s v="2010_January"/>
    <s v="2010_Quarter1"/>
    <s v="2010_Sunday"/>
    <x v="0"/>
    <n v="17"/>
    <n v="18"/>
    <n v="8160"/>
    <n v="7200"/>
    <n v="4.2375137E-2"/>
    <n v="5.0850164000000003E-2"/>
    <n v="35595.114800000003"/>
    <n v="4661.2650700000004"/>
    <n v="15360"/>
    <n v="1214.7093712930011"/>
    <n v="41471.089241293004"/>
    <n v="978.66560859243953"/>
    <n v="42.375137000000002"/>
    <n v="35"/>
    <n v="1.2107182000000001"/>
  </r>
  <r>
    <d v="2010-01-03T00:00:00"/>
    <n v="2010"/>
    <n v="3"/>
    <n v="1"/>
    <n v="1"/>
    <n v="1"/>
    <s v="Monday"/>
    <x v="0"/>
    <s v="Quarter1"/>
    <s v="2010_January"/>
    <s v="2010_Quarter1"/>
    <s v="2010_Monday"/>
    <x v="0"/>
    <n v="16"/>
    <n v="19"/>
    <n v="7680"/>
    <n v="7600"/>
    <n v="4.2395052000000003E-2"/>
    <n v="5.0874061999999998E-2"/>
    <n v="35611.843399999998"/>
    <n v="4663.4557199999999"/>
    <n v="15280"/>
    <n v="1208.3827599841836"/>
    <n v="41483.681879984179"/>
    <n v="978.50291302825099"/>
    <n v="42.395052"/>
    <n v="35"/>
    <n v="1.2112871999999999"/>
  </r>
  <r>
    <d v="2010-01-04T00:00:00"/>
    <n v="2010"/>
    <n v="4"/>
    <n v="1"/>
    <n v="1"/>
    <n v="2"/>
    <s v="Tuesday"/>
    <x v="0"/>
    <s v="Quarter1"/>
    <s v="2010_January"/>
    <s v="2010_Quarter1"/>
    <s v="2010_Tuesday"/>
    <x v="0"/>
    <n v="15"/>
    <n v="22"/>
    <n v="7200"/>
    <n v="8800"/>
    <n v="4.4813298000000001E-2"/>
    <n v="5.3775957999999999E-2"/>
    <n v="37643.170599999998"/>
    <n v="4929.4627800000007"/>
    <n v="16000"/>
    <n v="1265.3222617635429"/>
    <n v="43837.955641763539"/>
    <n v="978.23542560432702"/>
    <n v="44.813298000000003"/>
    <n v="37"/>
    <n v="1.2111702162162163"/>
  </r>
  <r>
    <d v="2010-01-05T00:00:00"/>
    <n v="2010"/>
    <n v="5"/>
    <n v="1"/>
    <n v="1"/>
    <n v="3"/>
    <s v="Wednesday"/>
    <x v="0"/>
    <s v="Quarter1"/>
    <s v="2010_January"/>
    <s v="2010_Quarter1"/>
    <s v="2010_Wednesday"/>
    <x v="0"/>
    <n v="16"/>
    <n v="21"/>
    <n v="7680"/>
    <n v="8400"/>
    <n v="4.4809301000000003E-2"/>
    <n v="5.3771160999999998E-2"/>
    <n v="37639.812700000002"/>
    <n v="4929.0231100000001"/>
    <n v="16080"/>
    <n v="1271.6488730723606"/>
    <n v="43840.484683072362"/>
    <n v="978.37912452756973"/>
    <n v="44.809301000000005"/>
    <n v="37"/>
    <n v="1.2110621891891893"/>
  </r>
  <r>
    <d v="2010-01-06T00:00:00"/>
    <n v="2010"/>
    <n v="6"/>
    <n v="1"/>
    <n v="1"/>
    <n v="4"/>
    <s v="Thursday"/>
    <x v="0"/>
    <s v="Quarter1"/>
    <s v="2010_January"/>
    <s v="2010_Quarter1"/>
    <s v="2010_Thursday"/>
    <x v="0"/>
    <n v="19"/>
    <n v="25"/>
    <n v="9120"/>
    <n v="10000"/>
    <n v="5.3292924999999998E-2"/>
    <n v="6.3951510000000003E-2"/>
    <n v="44766.057000000001"/>
    <n v="5862.2217499999997"/>
    <n v="19120"/>
    <n v="1512.0601028074339"/>
    <n v="52140.338852807428"/>
    <n v="978.37262362325635"/>
    <n v="53.292924999999997"/>
    <n v="44"/>
    <n v="1.2112028409090909"/>
  </r>
  <r>
    <d v="2010-01-07T00:00:00"/>
    <n v="2010"/>
    <n v="7"/>
    <n v="1"/>
    <n v="1"/>
    <n v="5"/>
    <s v="Friday"/>
    <x v="0"/>
    <s v="Quarter1"/>
    <s v="2010_January"/>
    <s v="2010_Quarter1"/>
    <s v="2010_Friday"/>
    <x v="0"/>
    <n v="20"/>
    <n v="19"/>
    <n v="9600"/>
    <n v="7600"/>
    <n v="4.7203185000000002E-2"/>
    <n v="5.6643822000000003E-2"/>
    <n v="39650.6754"/>
    <n v="5192.3503500000006"/>
    <n v="17200"/>
    <n v="1360.2214313958086"/>
    <n v="46203.247181395811"/>
    <n v="978.81630617501355"/>
    <n v="47.203185000000005"/>
    <n v="39"/>
    <n v="1.2103380769230772"/>
  </r>
  <r>
    <d v="2010-01-08T00:00:00"/>
    <n v="2010"/>
    <n v="8"/>
    <n v="1"/>
    <n v="1"/>
    <n v="6"/>
    <s v="Saturday"/>
    <x v="0"/>
    <s v="Quarter1"/>
    <s v="2010_January"/>
    <s v="2010_Quarter1"/>
    <s v="2010_Saturday"/>
    <x v="0"/>
    <n v="20"/>
    <n v="18"/>
    <n v="9600"/>
    <n v="7200"/>
    <n v="4.6000803E-2"/>
    <n v="5.5200963999999998E-2"/>
    <n v="38640.674800000001"/>
    <n v="5060.0883299999996"/>
    <n v="16800"/>
    <n v="1328.5883748517201"/>
    <n v="45029.351504851722"/>
    <n v="978.881857885214"/>
    <n v="46.000802999999998"/>
    <n v="38"/>
    <n v="1.210547447368421"/>
  </r>
  <r>
    <d v="2010-01-09T00:00:00"/>
    <n v="2010"/>
    <n v="9"/>
    <n v="1"/>
    <n v="1"/>
    <n v="7"/>
    <s v="Sunday"/>
    <x v="0"/>
    <s v="Quarter1"/>
    <s v="2010_January"/>
    <s v="2010_Quarter1"/>
    <s v="2010_Sunday"/>
    <x v="0"/>
    <n v="20"/>
    <n v="23"/>
    <n v="9600"/>
    <n v="9200"/>
    <n v="5.2028363000000001E-2"/>
    <n v="6.2434034999999999E-2"/>
    <n v="43703.824500000002"/>
    <n v="5723.1199299999998"/>
    <n v="18800"/>
    <n v="1486.7536575721629"/>
    <n v="50913.698087572164"/>
    <n v="978.5758219525793"/>
    <n v="52.028362999999999"/>
    <n v="43"/>
    <n v="1.2099619302325582"/>
  </r>
  <r>
    <d v="2010-01-10T00:00:00"/>
    <n v="2010"/>
    <n v="10"/>
    <n v="1"/>
    <n v="1"/>
    <n v="1"/>
    <s v="Monday"/>
    <x v="0"/>
    <s v="Quarter1"/>
    <s v="2010_January"/>
    <s v="2010_Quarter1"/>
    <s v="2010_Monday"/>
    <x v="0"/>
    <n v="17"/>
    <n v="21"/>
    <n v="8160"/>
    <n v="8400"/>
    <n v="4.6023568000000001E-2"/>
    <n v="5.5228281999999997E-2"/>
    <n v="38659.797400000003"/>
    <n v="5062.5924799999993"/>
    <n v="16560"/>
    <n v="1309.6085409252669"/>
    <n v="45031.998420925273"/>
    <n v="978.45517802803283"/>
    <n v="46.023567999999997"/>
    <n v="38"/>
    <n v="1.2111465263157895"/>
  </r>
  <r>
    <d v="2010-01-11T00:00:00"/>
    <n v="2010"/>
    <n v="11"/>
    <n v="1"/>
    <n v="1"/>
    <n v="2"/>
    <s v="Tuesday"/>
    <x v="0"/>
    <s v="Quarter1"/>
    <s v="2010_January"/>
    <s v="2010_Quarter1"/>
    <s v="2010_Tuesday"/>
    <x v="0"/>
    <n v="19"/>
    <n v="20"/>
    <n v="9120"/>
    <n v="8000"/>
    <n v="4.7235275E-2"/>
    <n v="5.6682330000000003E-2"/>
    <n v="39677.631000000001"/>
    <n v="5195.8802500000002"/>
    <n v="17120"/>
    <n v="1353.8948200869909"/>
    <n v="46227.406070086996"/>
    <n v="978.66279110446578"/>
    <n v="47.235275000000001"/>
    <n v="39"/>
    <n v="1.2111608974358974"/>
  </r>
  <r>
    <d v="2010-01-12T00:00:00"/>
    <n v="2010"/>
    <n v="12"/>
    <n v="1"/>
    <n v="1"/>
    <n v="3"/>
    <s v="Wednesday"/>
    <x v="0"/>
    <s v="Quarter1"/>
    <s v="2010_January"/>
    <s v="2010_Quarter1"/>
    <s v="2010_Wednesday"/>
    <x v="0"/>
    <n v="18"/>
    <n v="21"/>
    <n v="8640"/>
    <n v="8400"/>
    <n v="4.7233476000000003E-2"/>
    <n v="5.6680171000000001E-2"/>
    <n v="39676.119700000003"/>
    <n v="5195.6823600000007"/>
    <n v="17040"/>
    <n v="1347.5682087781731"/>
    <n v="46219.370268778177"/>
    <n v="978.52993645392883"/>
    <n v="47.233476000000003"/>
    <n v="39"/>
    <n v="1.2111147692307693"/>
  </r>
  <r>
    <d v="2010-01-13T00:00:00"/>
    <n v="2010"/>
    <n v="13"/>
    <n v="1"/>
    <n v="1"/>
    <n v="4"/>
    <s v="Thursday"/>
    <x v="0"/>
    <s v="Quarter1"/>
    <s v="2010_January"/>
    <s v="2010_Quarter1"/>
    <s v="2010_Thursday"/>
    <x v="0"/>
    <n v="16"/>
    <n v="19"/>
    <n v="7680"/>
    <n v="7600"/>
    <n v="4.2362563999999998E-2"/>
    <n v="5.0835076999999999E-2"/>
    <n v="35584.553899999999"/>
    <n v="4659.8820399999995"/>
    <n v="15280"/>
    <n v="1208.3827599841836"/>
    <n v="41452.818699984178"/>
    <n v="978.52478192736817"/>
    <n v="42.362563999999999"/>
    <n v="35"/>
    <n v="1.2103589714285714"/>
  </r>
  <r>
    <d v="2010-01-14T00:00:00"/>
    <n v="2010"/>
    <n v="14"/>
    <n v="1"/>
    <n v="1"/>
    <n v="5"/>
    <s v="Friday"/>
    <x v="0"/>
    <s v="Quarter1"/>
    <s v="2010_January"/>
    <s v="2010_Quarter1"/>
    <s v="2010_Friday"/>
    <x v="0"/>
    <n v="16"/>
    <n v="19"/>
    <n v="7680"/>
    <n v="7600"/>
    <n v="4.2394728999999999E-2"/>
    <n v="5.0873675E-2"/>
    <n v="35611.572500000002"/>
    <n v="4663.4201899999998"/>
    <n v="15280"/>
    <n v="1208.3827599841836"/>
    <n v="41483.375449984182"/>
    <n v="978.50314009517979"/>
    <n v="42.394728999999998"/>
    <n v="35"/>
    <n v="1.2112779714285713"/>
  </r>
  <r>
    <d v="2010-01-15T00:00:00"/>
    <n v="2010"/>
    <n v="15"/>
    <n v="1"/>
    <n v="1"/>
    <n v="6"/>
    <s v="Saturday"/>
    <x v="0"/>
    <s v="Quarter1"/>
    <s v="2010_January"/>
    <s v="2010_Quarter1"/>
    <s v="2010_Saturday"/>
    <x v="0"/>
    <n v="18"/>
    <n v="19"/>
    <n v="8640"/>
    <n v="7600"/>
    <n v="4.4783127999999998E-2"/>
    <n v="5.3739754000000001E-2"/>
    <n v="37617.827799999999"/>
    <n v="4926.14408"/>
    <n v="16240"/>
    <n v="1284.3020956899961"/>
    <n v="43828.27397568999"/>
    <n v="978.67826418221591"/>
    <n v="44.783127999999998"/>
    <n v="37"/>
    <n v="1.2103548108108106"/>
  </r>
  <r>
    <d v="2010-01-16T00:00:00"/>
    <n v="2010"/>
    <n v="16"/>
    <n v="1"/>
    <n v="1"/>
    <n v="7"/>
    <s v="Sunday"/>
    <x v="0"/>
    <s v="Quarter1"/>
    <s v="2010_January"/>
    <s v="2010_Quarter1"/>
    <s v="2010_Sunday"/>
    <x v="0"/>
    <n v="15"/>
    <n v="18"/>
    <n v="7200"/>
    <n v="7200"/>
    <n v="3.9929446E-2"/>
    <n v="4.7915335000000003E-2"/>
    <n v="33540.734500000006"/>
    <n v="4392.2390599999999"/>
    <n v="14400"/>
    <n v="1138.7900355871886"/>
    <n v="39071.763595587196"/>
    <n v="978.52005248425428"/>
    <n v="39.929445999999999"/>
    <n v="33"/>
    <n v="1.2099832121212122"/>
  </r>
  <r>
    <d v="2010-01-17T00:00:00"/>
    <n v="2010"/>
    <n v="17"/>
    <n v="1"/>
    <n v="1"/>
    <n v="1"/>
    <s v="Monday"/>
    <x v="0"/>
    <s v="Quarter1"/>
    <s v="2010_January"/>
    <s v="2010_Quarter1"/>
    <s v="2010_Monday"/>
    <x v="0"/>
    <n v="16"/>
    <n v="23"/>
    <n v="7680"/>
    <n v="9200"/>
    <n v="4.7223651999999998E-2"/>
    <n v="5.6668383000000003E-2"/>
    <n v="39667.868100000007"/>
    <n v="5194.6017200000006"/>
    <n v="16880"/>
    <n v="1334.9149861605379"/>
    <n v="46197.384806160546"/>
    <n v="978.26794094960178"/>
    <n v="47.223652000000001"/>
    <n v="39"/>
    <n v="1.2108628717948717"/>
  </r>
  <r>
    <d v="2010-01-18T00:00:00"/>
    <n v="2010"/>
    <n v="18"/>
    <n v="1"/>
    <n v="1"/>
    <n v="2"/>
    <s v="Tuesday"/>
    <x v="0"/>
    <s v="Quarter1"/>
    <s v="2010_January"/>
    <s v="2010_Quarter1"/>
    <s v="2010_Tuesday"/>
    <x v="0"/>
    <n v="17"/>
    <n v="22"/>
    <n v="8160"/>
    <n v="8800"/>
    <n v="4.7231350999999998E-2"/>
    <n v="5.6677620999999997E-2"/>
    <n v="39674.334699999999"/>
    <n v="5195.4486099999995"/>
    <n v="16960"/>
    <n v="1341.2415974693556"/>
    <n v="46211.024907469357"/>
    <n v="978.39727064909403"/>
    <n v="47.231350999999997"/>
    <n v="39"/>
    <n v="1.2110602820512819"/>
  </r>
  <r>
    <d v="2010-01-19T00:00:00"/>
    <n v="2010"/>
    <n v="19"/>
    <n v="1"/>
    <n v="1"/>
    <n v="3"/>
    <s v="Wednesday"/>
    <x v="0"/>
    <s v="Quarter1"/>
    <s v="2010_January"/>
    <s v="2010_Quarter1"/>
    <s v="2010_Wednesday"/>
    <x v="0"/>
    <n v="18"/>
    <n v="19"/>
    <n v="8640"/>
    <n v="7600"/>
    <n v="4.4810128999999997E-2"/>
    <n v="5.3772154000000003E-2"/>
    <n v="37640.507799999999"/>
    <n v="4929.1141899999993"/>
    <n v="16240"/>
    <n v="1284.3020956899961"/>
    <n v="43853.924085689992"/>
    <n v="978.66096492804104"/>
    <n v="44.810128999999996"/>
    <n v="37"/>
    <n v="1.2110845675675674"/>
  </r>
  <r>
    <d v="2010-01-20T00:00:00"/>
    <n v="2010"/>
    <n v="20"/>
    <n v="1"/>
    <n v="1"/>
    <n v="4"/>
    <s v="Thursday"/>
    <x v="0"/>
    <s v="Quarter1"/>
    <s v="2010_January"/>
    <s v="2010_Quarter1"/>
    <s v="2010_Thursday"/>
    <x v="0"/>
    <n v="18"/>
    <n v="25"/>
    <n v="8640"/>
    <n v="10000"/>
    <n v="5.2082027000000003E-2"/>
    <n v="6.2498432E-2"/>
    <n v="43748.902399999999"/>
    <n v="5729.02297"/>
    <n v="18640"/>
    <n v="1474.1004349545276"/>
    <n v="50952.025804954523"/>
    <n v="978.30343287050869"/>
    <n v="52.082027000000004"/>
    <n v="43"/>
    <n v="1.2112099302325583"/>
  </r>
  <r>
    <d v="2010-01-21T00:00:00"/>
    <n v="2010"/>
    <n v="21"/>
    <n v="1"/>
    <n v="1"/>
    <n v="5"/>
    <s v="Friday"/>
    <x v="0"/>
    <s v="Quarter1"/>
    <s v="2010_January"/>
    <s v="2010_Quarter1"/>
    <s v="2010_Friday"/>
    <x v="0"/>
    <n v="15"/>
    <n v="23"/>
    <n v="7200"/>
    <n v="9200"/>
    <n v="4.5981730999999998E-2"/>
    <n v="5.5178076999999999E-2"/>
    <n v="38624.653900000005"/>
    <n v="5057.9904099999994"/>
    <n v="16400"/>
    <n v="1296.9553183076316"/>
    <n v="44979.599628307638"/>
    <n v="978.20587981578251"/>
    <n v="45.981730999999996"/>
    <n v="38"/>
    <n v="1.2100455526315788"/>
  </r>
  <r>
    <d v="2010-01-22T00:00:00"/>
    <n v="2010"/>
    <n v="22"/>
    <n v="1"/>
    <n v="1"/>
    <n v="6"/>
    <s v="Saturday"/>
    <x v="0"/>
    <s v="Quarter1"/>
    <s v="2010_January"/>
    <s v="2010_Quarter1"/>
    <s v="2010_Saturday"/>
    <x v="0"/>
    <n v="19"/>
    <n v="19"/>
    <n v="9120"/>
    <n v="7600"/>
    <n v="4.6011600999999999E-2"/>
    <n v="5.5213920999999999E-2"/>
    <n v="38649.744700000003"/>
    <n v="5061.2761099999998"/>
    <n v="16720"/>
    <n v="1322.2617635429024"/>
    <n v="45033.282573542907"/>
    <n v="978.73757041279453"/>
    <n v="46.011600999999999"/>
    <n v="38"/>
    <n v="1.2108316052631578"/>
  </r>
  <r>
    <d v="2010-01-23T00:00:00"/>
    <n v="2010"/>
    <n v="23"/>
    <n v="1"/>
    <n v="1"/>
    <n v="7"/>
    <s v="Sunday"/>
    <x v="0"/>
    <s v="Quarter1"/>
    <s v="2010_January"/>
    <s v="2010_Quarter1"/>
    <s v="2010_Sunday"/>
    <x v="0"/>
    <n v="16"/>
    <n v="21"/>
    <n v="7680"/>
    <n v="8400"/>
    <n v="4.4806450999999997E-2"/>
    <n v="5.3767741000000001E-2"/>
    <n v="37637.418700000002"/>
    <n v="4928.7096099999999"/>
    <n v="16080"/>
    <n v="1271.6488730723606"/>
    <n v="43837.777183072358"/>
    <n v="978.38092963605538"/>
    <n v="44.806450999999996"/>
    <n v="37"/>
    <n v="1.2109851621621621"/>
  </r>
  <r>
    <d v="2010-01-24T00:00:00"/>
    <n v="2010"/>
    <n v="24"/>
    <n v="1"/>
    <n v="1"/>
    <n v="1"/>
    <s v="Monday"/>
    <x v="0"/>
    <s v="Quarter1"/>
    <s v="2010_January"/>
    <s v="2010_Quarter1"/>
    <s v="2010_Monday"/>
    <x v="0"/>
    <n v="16"/>
    <n v="21"/>
    <n v="7680"/>
    <n v="8400"/>
    <n v="4.4811688000000002E-2"/>
    <n v="5.3774026000000003E-2"/>
    <n v="37641.818200000002"/>
    <n v="4929.2856800000009"/>
    <n v="16080"/>
    <n v="1271.6488730723606"/>
    <n v="43842.75275307236"/>
    <n v="978.37762221928256"/>
    <n v="44.811688000000004"/>
    <n v="37"/>
    <n v="1.2111267027027028"/>
  </r>
  <r>
    <d v="2010-01-25T00:00:00"/>
    <n v="2010"/>
    <n v="25"/>
    <n v="1"/>
    <n v="1"/>
    <n v="2"/>
    <s v="Tuesday"/>
    <x v="0"/>
    <s v="Quarter1"/>
    <s v="2010_January"/>
    <s v="2010_Quarter1"/>
    <s v="2010_Tuesday"/>
    <x v="0"/>
    <n v="15"/>
    <n v="21"/>
    <n v="7200"/>
    <n v="8400"/>
    <n v="4.3558629000000001E-2"/>
    <n v="5.2270354999999998E-2"/>
    <n v="36589.248499999994"/>
    <n v="4791.4491900000003"/>
    <n v="15600"/>
    <n v="1233.6892052194544"/>
    <n v="42614.386895219446"/>
    <n v="978.32250173024136"/>
    <n v="43.558629000000003"/>
    <n v="36"/>
    <n v="1.2099619166666669"/>
  </r>
  <r>
    <d v="2010-01-26T00:00:00"/>
    <n v="2010"/>
    <n v="26"/>
    <n v="1"/>
    <n v="1"/>
    <n v="3"/>
    <s v="Wednesday"/>
    <x v="0"/>
    <s v="Quarter1"/>
    <s v="2010_January"/>
    <s v="2010_Quarter1"/>
    <s v="2010_Wednesday"/>
    <x v="0"/>
    <n v="18"/>
    <n v="23"/>
    <n v="8640"/>
    <n v="9200"/>
    <n v="4.9656195E-2"/>
    <n v="5.9587434000000002E-2"/>
    <n v="41711.203800000003"/>
    <n v="5462.18145"/>
    <n v="17840"/>
    <n v="1410.8343218663504"/>
    <n v="48584.219571866357"/>
    <n v="978.41205053803174"/>
    <n v="49.656194999999997"/>
    <n v="41"/>
    <n v="1.2111267073170731"/>
  </r>
  <r>
    <d v="2010-01-27T00:00:00"/>
    <n v="2010"/>
    <n v="27"/>
    <n v="1"/>
    <n v="1"/>
    <n v="4"/>
    <s v="Thursday"/>
    <x v="0"/>
    <s v="Quarter1"/>
    <s v="2010_January"/>
    <s v="2010_Quarter1"/>
    <s v="2010_Thursday"/>
    <x v="0"/>
    <n v="18"/>
    <n v="20"/>
    <n v="8640"/>
    <n v="8000"/>
    <n v="4.5999567999999998E-2"/>
    <n v="5.5199482000000001E-2"/>
    <n v="38639.6374"/>
    <n v="5059.9524799999999"/>
    <n v="16640"/>
    <n v="1315.9351522340846"/>
    <n v="45015.525032234087"/>
    <n v="978.60756066739782"/>
    <n v="45.999567999999996"/>
    <n v="38"/>
    <n v="1.2105149473684209"/>
  </r>
  <r>
    <d v="2010-01-28T00:00:00"/>
    <n v="2010"/>
    <n v="28"/>
    <n v="1"/>
    <n v="1"/>
    <n v="5"/>
    <s v="Friday"/>
    <x v="0"/>
    <s v="Quarter1"/>
    <s v="2010_January"/>
    <s v="2010_Quarter1"/>
    <s v="2010_Friday"/>
    <x v="0"/>
    <n v="19"/>
    <n v="24"/>
    <n v="9120"/>
    <n v="9600"/>
    <n v="5.2072268999999997E-2"/>
    <n v="6.2486722000000001E-2"/>
    <n v="43740.705399999999"/>
    <n v="5727.9495900000002"/>
    <n v="18720"/>
    <n v="1480.4270462633453"/>
    <n v="50949.082036263339"/>
    <n v="978.43022811745232"/>
    <n v="52.072268999999999"/>
    <n v="43"/>
    <n v="1.2109829999999999"/>
  </r>
  <r>
    <d v="2010-01-29T00:00:00"/>
    <n v="2010"/>
    <n v="29"/>
    <n v="1"/>
    <n v="1"/>
    <n v="6"/>
    <s v="Saturday"/>
    <x v="0"/>
    <s v="Quarter1"/>
    <s v="2010_January"/>
    <s v="2010_Quarter1"/>
    <s v="2010_Saturday"/>
    <x v="0"/>
    <n v="16"/>
    <n v="20"/>
    <n v="7680"/>
    <n v="8000"/>
    <n v="4.3598911999999997E-2"/>
    <n v="5.2318694999999998E-2"/>
    <n v="36623.086499999998"/>
    <n v="4795.8803200000002"/>
    <n v="15680"/>
    <n v="1240.0158165282721"/>
    <n v="42658.982636528272"/>
    <n v="978.44144910148839"/>
    <n v="43.598911999999999"/>
    <n v="36"/>
    <n v="1.2110808888888889"/>
  </r>
  <r>
    <d v="2010-01-30T00:00:00"/>
    <n v="2010"/>
    <n v="30"/>
    <n v="1"/>
    <n v="1"/>
    <n v="7"/>
    <s v="Sunday"/>
    <x v="0"/>
    <s v="Quarter1"/>
    <s v="2010_January"/>
    <s v="2010_Quarter1"/>
    <s v="2010_Sunday"/>
    <x v="0"/>
    <n v="17"/>
    <n v="20"/>
    <n v="8160"/>
    <n v="8000"/>
    <n v="4.4794621E-2"/>
    <n v="5.3753545E-2"/>
    <n v="37627.481500000002"/>
    <n v="4927.4083099999998"/>
    <n v="16160"/>
    <n v="1277.9754843811784"/>
    <n v="43832.865294381176"/>
    <n v="978.52966083541992"/>
    <n v="44.794620999999999"/>
    <n v="37"/>
    <n v="1.2106654324324324"/>
  </r>
  <r>
    <d v="2010-01-31T00:00:00"/>
    <n v="2010"/>
    <n v="31"/>
    <n v="1"/>
    <n v="1"/>
    <n v="1"/>
    <s v="Monday"/>
    <x v="0"/>
    <s v="Quarter1"/>
    <s v="2010_January"/>
    <s v="2010_Quarter1"/>
    <s v="2010_Monday"/>
    <x v="0"/>
    <n v="18"/>
    <n v="24"/>
    <n v="8640"/>
    <n v="9600"/>
    <n v="5.0864450999999998E-2"/>
    <n v="6.1037342000000001E-2"/>
    <n v="42726.1394"/>
    <n v="5595.0896099999991"/>
    <n v="18240"/>
    <n v="1442.4673784104389"/>
    <n v="49763.696388410433"/>
    <n v="978.35905843966418"/>
    <n v="50.864450999999995"/>
    <n v="42"/>
    <n v="1.211058357142857"/>
  </r>
  <r>
    <d v="2010-02-01T00:00:00"/>
    <n v="2010"/>
    <n v="1"/>
    <n v="2"/>
    <n v="1"/>
    <n v="2"/>
    <s v="Tuesday"/>
    <x v="1"/>
    <s v="Quarter1"/>
    <s v="2010_February"/>
    <s v="2010_Quarter1"/>
    <s v="2010_Tuesday"/>
    <x v="0"/>
    <n v="15"/>
    <n v="21"/>
    <n v="7200"/>
    <n v="8400"/>
    <n v="4.3567073999999997E-2"/>
    <n v="5.2280488999999999E-2"/>
    <n v="36596.342300000004"/>
    <n v="4792.3781399999998"/>
    <n v="15600"/>
    <n v="1233.6892052194544"/>
    <n v="42622.409645219457"/>
    <n v="978.31701172356577"/>
    <n v="43.567073999999998"/>
    <n v="36"/>
    <n v="1.2101964999999999"/>
  </r>
  <r>
    <d v="2010-02-02T00:00:00"/>
    <n v="2010"/>
    <n v="2"/>
    <n v="2"/>
    <n v="1"/>
    <n v="3"/>
    <s v="Wednesday"/>
    <x v="1"/>
    <s v="Quarter1"/>
    <s v="2010_February"/>
    <s v="2010_Quarter1"/>
    <s v="2010_Wednesday"/>
    <x v="0"/>
    <n v="20"/>
    <n v="22"/>
    <n v="9600"/>
    <n v="8800"/>
    <n v="5.0844173999999999E-2"/>
    <n v="6.1013009E-2"/>
    <n v="42709.106299999999"/>
    <n v="5592.8591400000005"/>
    <n v="18400"/>
    <n v="1455.1206010280744"/>
    <n v="49757.086041028073"/>
    <n v="978.6192227457185"/>
    <n v="50.844174000000002"/>
    <n v="42"/>
    <n v="1.2105755714285715"/>
  </r>
  <r>
    <d v="2010-02-03T00:00:00"/>
    <n v="2010"/>
    <n v="3"/>
    <n v="2"/>
    <n v="1"/>
    <n v="4"/>
    <s v="Thursday"/>
    <x v="1"/>
    <s v="Quarter1"/>
    <s v="2010_February"/>
    <s v="2010_Quarter1"/>
    <s v="2010_Thursday"/>
    <x v="0"/>
    <n v="17"/>
    <n v="23"/>
    <n v="8160"/>
    <n v="9200"/>
    <n v="4.8446560999999999E-2"/>
    <n v="5.8135872999999998E-2"/>
    <n v="40695.111099999995"/>
    <n v="5329.1217100000003"/>
    <n v="17360"/>
    <n v="1372.8746540134441"/>
    <n v="47397.107464013439"/>
    <n v="978.33791471831069"/>
    <n v="48.446561000000003"/>
    <n v="40"/>
    <n v="1.211164025"/>
  </r>
  <r>
    <d v="2010-02-04T00:00:00"/>
    <n v="2010"/>
    <n v="4"/>
    <n v="2"/>
    <n v="1"/>
    <n v="5"/>
    <s v="Friday"/>
    <x v="1"/>
    <s v="Quarter1"/>
    <s v="2010_February"/>
    <s v="2010_Quarter1"/>
    <s v="2010_Friday"/>
    <x v="0"/>
    <n v="18"/>
    <n v="25"/>
    <n v="8640"/>
    <n v="10000"/>
    <n v="5.2085687999999998E-2"/>
    <n v="6.2502824999999998E-2"/>
    <n v="43751.977500000001"/>
    <n v="5729.4256799999994"/>
    <n v="18640"/>
    <n v="1474.1004349545276"/>
    <n v="50955.503614954527"/>
    <n v="978.30144079030936"/>
    <n v="52.085687999999998"/>
    <n v="43"/>
    <n v="1.2112950697674418"/>
  </r>
  <r>
    <d v="2010-02-05T00:00:00"/>
    <n v="2010"/>
    <n v="5"/>
    <n v="2"/>
    <n v="1"/>
    <n v="6"/>
    <s v="Saturday"/>
    <x v="1"/>
    <s v="Quarter1"/>
    <s v="2010_February"/>
    <s v="2010_Quarter1"/>
    <s v="2010_Saturday"/>
    <x v="0"/>
    <n v="17"/>
    <n v="18"/>
    <n v="8160"/>
    <n v="7200"/>
    <n v="4.2360638999999999E-2"/>
    <n v="5.0832767000000001E-2"/>
    <n v="35582.936900000001"/>
    <n v="4659.67029"/>
    <n v="15360"/>
    <n v="1214.7093712930011"/>
    <n v="41457.316561293002"/>
    <n v="978.67542936009545"/>
    <n v="42.360638999999999"/>
    <n v="35"/>
    <n v="1.2103039714285715"/>
  </r>
  <r>
    <d v="2010-02-06T00:00:00"/>
    <n v="2010"/>
    <n v="6"/>
    <n v="2"/>
    <n v="1"/>
    <n v="7"/>
    <s v="Sunday"/>
    <x v="1"/>
    <s v="Quarter1"/>
    <s v="2010_February"/>
    <s v="2010_Quarter1"/>
    <s v="2010_Sunday"/>
    <x v="0"/>
    <n v="19"/>
    <n v="24"/>
    <n v="9120"/>
    <n v="9600"/>
    <n v="5.2080120000000001E-2"/>
    <n v="6.2496144000000003E-2"/>
    <n v="43747.300799999997"/>
    <n v="5728.8132000000005"/>
    <n v="18720"/>
    <n v="1480.4270462633453"/>
    <n v="50956.541046263344"/>
    <n v="978.42595305585598"/>
    <n v="52.080120000000001"/>
    <n v="43"/>
    <n v="1.2111655813953488"/>
  </r>
  <r>
    <d v="2010-02-07T00:00:00"/>
    <n v="2010"/>
    <n v="7"/>
    <n v="2"/>
    <n v="1"/>
    <n v="1"/>
    <s v="Monday"/>
    <x v="1"/>
    <s v="Quarter1"/>
    <s v="2010_February"/>
    <s v="2010_Quarter1"/>
    <s v="2010_Monday"/>
    <x v="0"/>
    <n v="19"/>
    <n v="20"/>
    <n v="9120"/>
    <n v="8000"/>
    <n v="4.7235517999999997E-2"/>
    <n v="5.6682622000000002E-2"/>
    <n v="39677.835400000004"/>
    <n v="5195.9069799999997"/>
    <n v="17120"/>
    <n v="1353.8948200869909"/>
    <n v="46227.637200086996"/>
    <n v="978.66264957837438"/>
    <n v="47.235517999999999"/>
    <n v="39"/>
    <n v="1.2111671282051282"/>
  </r>
  <r>
    <d v="2010-02-08T00:00:00"/>
    <n v="2010"/>
    <n v="8"/>
    <n v="2"/>
    <n v="1"/>
    <n v="2"/>
    <s v="Tuesday"/>
    <x v="1"/>
    <s v="Quarter1"/>
    <s v="2010_February"/>
    <s v="2010_Quarter1"/>
    <s v="2010_Tuesday"/>
    <x v="0"/>
    <n v="20"/>
    <n v="18"/>
    <n v="9600"/>
    <n v="7200"/>
    <n v="4.5995950000000001E-2"/>
    <n v="5.5195139999999997E-2"/>
    <n v="38636.597999999998"/>
    <n v="5059.5545000000002"/>
    <n v="16800"/>
    <n v="1328.5883748517201"/>
    <n v="45024.740874851719"/>
    <n v="978.8848991020235"/>
    <n v="45.995950000000001"/>
    <n v="38"/>
    <n v="1.2104197368421052"/>
  </r>
  <r>
    <d v="2010-02-09T00:00:00"/>
    <n v="2010"/>
    <n v="9"/>
    <n v="2"/>
    <n v="1"/>
    <n v="3"/>
    <s v="Wednesday"/>
    <x v="1"/>
    <s v="Quarter1"/>
    <s v="2010_February"/>
    <s v="2010_Quarter1"/>
    <s v="2010_Wednesday"/>
    <x v="0"/>
    <n v="18"/>
    <n v="22"/>
    <n v="8640"/>
    <n v="8800"/>
    <n v="4.8411638999999999E-2"/>
    <n v="5.8093967000000003E-2"/>
    <n v="40665.776900000004"/>
    <n v="5325.2802899999997"/>
    <n v="17440"/>
    <n v="1379.2012653222619"/>
    <n v="47370.25845532227"/>
    <n v="978.48904589498136"/>
    <n v="48.411639000000001"/>
    <n v="40"/>
    <n v="1.2102909749999999"/>
  </r>
  <r>
    <d v="2010-02-10T00:00:00"/>
    <n v="2010"/>
    <n v="10"/>
    <n v="2"/>
    <n v="1"/>
    <n v="4"/>
    <s v="Thursday"/>
    <x v="1"/>
    <s v="Quarter1"/>
    <s v="2010_February"/>
    <s v="2010_Quarter1"/>
    <s v="2010_Thursday"/>
    <x v="0"/>
    <n v="16"/>
    <n v="23"/>
    <n v="7680"/>
    <n v="9200"/>
    <n v="4.7220511999999999E-2"/>
    <n v="5.6664615000000002E-2"/>
    <n v="39665.230500000005"/>
    <n v="5194.2563199999995"/>
    <n v="16880"/>
    <n v="1334.9149861605379"/>
    <n v="46194.401806160546"/>
    <n v="978.26982066946982"/>
    <n v="47.220511999999999"/>
    <n v="39"/>
    <n v="1.2107823589743589"/>
  </r>
  <r>
    <d v="2010-02-11T00:00:00"/>
    <n v="2010"/>
    <n v="11"/>
    <n v="2"/>
    <n v="1"/>
    <n v="5"/>
    <s v="Friday"/>
    <x v="1"/>
    <s v="Quarter1"/>
    <s v="2010_February"/>
    <s v="2010_Quarter1"/>
    <s v="2010_Friday"/>
    <x v="0"/>
    <n v="18"/>
    <n v="25"/>
    <n v="8640"/>
    <n v="10000"/>
    <n v="5.2057078999999999E-2"/>
    <n v="6.2468494999999999E-2"/>
    <n v="43727.946499999998"/>
    <n v="5726.2786900000001"/>
    <n v="18640"/>
    <n v="1474.1004349545276"/>
    <n v="50928.325624954523"/>
    <n v="978.31700516570515"/>
    <n v="52.057079000000002"/>
    <n v="43"/>
    <n v="1.2106297441860465"/>
  </r>
  <r>
    <d v="2010-02-12T00:00:00"/>
    <n v="2010"/>
    <n v="12"/>
    <n v="2"/>
    <n v="1"/>
    <n v="6"/>
    <s v="Saturday"/>
    <x v="1"/>
    <s v="Quarter1"/>
    <s v="2010_February"/>
    <s v="2010_Quarter1"/>
    <s v="2010_Saturday"/>
    <x v="0"/>
    <n v="16"/>
    <n v="21"/>
    <n v="7680"/>
    <n v="8400"/>
    <n v="4.4779626000000003E-2"/>
    <n v="5.3735550999999999E-2"/>
    <n v="37614.885699999999"/>
    <n v="4925.7588599999999"/>
    <n v="16080"/>
    <n v="1271.6488730723606"/>
    <n v="43812.293433072358"/>
    <n v="978.39793108304116"/>
    <n v="44.779626"/>
    <n v="37"/>
    <n v="1.2102601621621623"/>
  </r>
  <r>
    <d v="2010-02-13T00:00:00"/>
    <n v="2010"/>
    <n v="13"/>
    <n v="2"/>
    <n v="1"/>
    <n v="7"/>
    <s v="Sunday"/>
    <x v="1"/>
    <s v="Quarter1"/>
    <s v="2010_February"/>
    <s v="2010_Quarter1"/>
    <s v="2010_Sunday"/>
    <x v="0"/>
    <n v="17"/>
    <n v="18"/>
    <n v="8160"/>
    <n v="7200"/>
    <n v="4.2384480000000002E-2"/>
    <n v="5.0861376E-2"/>
    <n v="35602.963199999998"/>
    <n v="4662.2928000000002"/>
    <n v="15360"/>
    <n v="1214.7093712930011"/>
    <n v="41479.965371293001"/>
    <n v="978.65929631065421"/>
    <n v="42.384480000000003"/>
    <n v="35"/>
    <n v="1.210985142857143"/>
  </r>
  <r>
    <d v="2010-02-14T00:00:00"/>
    <n v="2010"/>
    <n v="14"/>
    <n v="2"/>
    <n v="1"/>
    <n v="1"/>
    <s v="Monday"/>
    <x v="1"/>
    <s v="Quarter1"/>
    <s v="2010_February"/>
    <s v="2010_Quarter1"/>
    <s v="2010_Monday"/>
    <x v="0"/>
    <n v="18"/>
    <n v="25"/>
    <n v="8640"/>
    <n v="10000"/>
    <n v="5.2080451E-2"/>
    <n v="6.2496542000000002E-2"/>
    <n v="43747.579400000002"/>
    <n v="5728.8496099999993"/>
    <n v="18640"/>
    <n v="1474.1004349545276"/>
    <n v="50950.529444954525"/>
    <n v="978.30430548603601"/>
    <n v="52.080450999999996"/>
    <n v="43"/>
    <n v="1.2111732790697674"/>
  </r>
  <r>
    <d v="2010-02-15T00:00:00"/>
    <n v="2010"/>
    <n v="15"/>
    <n v="2"/>
    <n v="1"/>
    <n v="2"/>
    <s v="Tuesday"/>
    <x v="1"/>
    <s v="Quarter1"/>
    <s v="2010_February"/>
    <s v="2010_Quarter1"/>
    <s v="2010_Tuesday"/>
    <x v="0"/>
    <n v="19"/>
    <n v="24"/>
    <n v="9120"/>
    <n v="9600"/>
    <n v="5.2033692999999999E-2"/>
    <n v="6.2440430999999998E-2"/>
    <n v="43708.301699999996"/>
    <n v="5723.7062299999998"/>
    <n v="18720"/>
    <n v="1480.4270462633453"/>
    <n v="50912.434976263336"/>
    <n v="978.45130800658978"/>
    <n v="52.033693"/>
    <n v="43"/>
    <n v="1.2100858837209303"/>
  </r>
  <r>
    <d v="2010-02-16T00:00:00"/>
    <n v="2010"/>
    <n v="16"/>
    <n v="2"/>
    <n v="1"/>
    <n v="3"/>
    <s v="Wednesday"/>
    <x v="1"/>
    <s v="Quarter1"/>
    <s v="2010_February"/>
    <s v="2010_Quarter1"/>
    <s v="2010_Wednesday"/>
    <x v="0"/>
    <n v="15"/>
    <n v="24"/>
    <n v="7200"/>
    <n v="9600"/>
    <n v="4.7214171999999999E-2"/>
    <n v="5.6657006000000003E-2"/>
    <n v="39659.904200000004"/>
    <n v="5193.5589199999995"/>
    <n v="16800"/>
    <n v="1328.5883748517201"/>
    <n v="46182.051494851723"/>
    <n v="978.13960382174503"/>
    <n v="47.214171999999998"/>
    <n v="39"/>
    <n v="1.2106197948717947"/>
  </r>
  <r>
    <d v="2010-02-17T00:00:00"/>
    <n v="2010"/>
    <n v="17"/>
    <n v="2"/>
    <n v="1"/>
    <n v="4"/>
    <s v="Thursday"/>
    <x v="1"/>
    <s v="Quarter1"/>
    <s v="2010_February"/>
    <s v="2010_Quarter1"/>
    <s v="2010_Thursday"/>
    <x v="0"/>
    <n v="19"/>
    <n v="19"/>
    <n v="9120"/>
    <n v="7600"/>
    <n v="4.6025870000000003E-2"/>
    <n v="5.5231044E-2"/>
    <n v="38661.730799999998"/>
    <n v="5062.8457000000008"/>
    <n v="16720"/>
    <n v="1322.2617635429024"/>
    <n v="45046.838263542901"/>
    <n v="978.72866419565548"/>
    <n v="46.025870000000005"/>
    <n v="38"/>
    <n v="1.2112071052631581"/>
  </r>
  <r>
    <d v="2010-02-18T00:00:00"/>
    <n v="2010"/>
    <n v="18"/>
    <n v="2"/>
    <n v="1"/>
    <n v="5"/>
    <s v="Friday"/>
    <x v="1"/>
    <s v="Quarter1"/>
    <s v="2010_February"/>
    <s v="2010_Quarter1"/>
    <s v="2010_Friday"/>
    <x v="0"/>
    <n v="18"/>
    <n v="25"/>
    <n v="8640"/>
    <n v="10000"/>
    <n v="5.2079230999999997E-2"/>
    <n v="6.2495077000000003E-2"/>
    <n v="43746.553899999999"/>
    <n v="5728.7154099999998"/>
    <n v="18640"/>
    <n v="1474.1004349545276"/>
    <n v="50949.369744954522"/>
    <n v="978.30495509725404"/>
    <n v="52.079231"/>
    <n v="43"/>
    <n v="1.2111449069767442"/>
  </r>
  <r>
    <d v="2010-02-19T00:00:00"/>
    <n v="2010"/>
    <n v="19"/>
    <n v="2"/>
    <n v="1"/>
    <n v="6"/>
    <s v="Saturday"/>
    <x v="1"/>
    <s v="Quarter1"/>
    <s v="2010_February"/>
    <s v="2010_Quarter1"/>
    <s v="2010_Saturday"/>
    <x v="0"/>
    <n v="18"/>
    <n v="24"/>
    <n v="8640"/>
    <n v="9600"/>
    <n v="5.0870816999999999E-2"/>
    <n v="6.1044979999999999E-2"/>
    <n v="42731.485999999997"/>
    <n v="5595.7898699999996"/>
    <n v="18240"/>
    <n v="1442.4673784104389"/>
    <n v="49769.743248410436"/>
    <n v="978.35549306020459"/>
    <n v="50.870816999999995"/>
    <n v="42"/>
    <n v="1.2112099285714284"/>
  </r>
  <r>
    <d v="2010-02-20T00:00:00"/>
    <n v="2010"/>
    <n v="20"/>
    <n v="2"/>
    <n v="1"/>
    <n v="7"/>
    <s v="Sunday"/>
    <x v="1"/>
    <s v="Quarter1"/>
    <s v="2010_February"/>
    <s v="2010_Quarter1"/>
    <s v="2010_Sunday"/>
    <x v="0"/>
    <n v="17"/>
    <n v="24"/>
    <n v="8160"/>
    <n v="9600"/>
    <n v="4.9645482999999997E-2"/>
    <n v="5.9574579000000003E-2"/>
    <n v="41702.205300000001"/>
    <n v="5461.0031300000001"/>
    <n v="17760"/>
    <n v="1404.5077105575326"/>
    <n v="48567.716140557532"/>
    <n v="978.29073675358404"/>
    <n v="49.645482999999999"/>
    <n v="41"/>
    <n v="1.2108654390243903"/>
  </r>
  <r>
    <d v="2010-02-21T00:00:00"/>
    <n v="2010"/>
    <n v="21"/>
    <n v="2"/>
    <n v="1"/>
    <n v="1"/>
    <s v="Monday"/>
    <x v="1"/>
    <s v="Quarter1"/>
    <s v="2010_February"/>
    <s v="2010_Quarter1"/>
    <s v="2010_Monday"/>
    <x v="0"/>
    <n v="16"/>
    <n v="18"/>
    <n v="7680"/>
    <n v="7200"/>
    <n v="4.1173859E-2"/>
    <n v="4.9408631000000001E-2"/>
    <n v="34586.041700000002"/>
    <n v="4529.1244900000002"/>
    <n v="14880"/>
    <n v="1176.7497034400949"/>
    <n v="40291.915893440098"/>
    <n v="978.58002315109934"/>
    <n v="41.173859"/>
    <n v="34"/>
    <n v="1.2109958529411764"/>
  </r>
  <r>
    <d v="2010-02-22T00:00:00"/>
    <n v="2010"/>
    <n v="22"/>
    <n v="2"/>
    <n v="1"/>
    <n v="2"/>
    <s v="Tuesday"/>
    <x v="1"/>
    <s v="Quarter1"/>
    <s v="2010_February"/>
    <s v="2010_Quarter1"/>
    <s v="2010_Tuesday"/>
    <x v="0"/>
    <n v="15"/>
    <n v="22"/>
    <n v="7200"/>
    <n v="8800"/>
    <n v="4.4774992E-2"/>
    <n v="5.3729990999999998E-2"/>
    <n v="37610.993699999999"/>
    <n v="4925.2491199999995"/>
    <n v="16000"/>
    <n v="1265.3222617635429"/>
    <n v="43801.56508176354"/>
    <n v="978.25958476471737"/>
    <n v="44.774991999999997"/>
    <n v="37"/>
    <n v="1.2101349189189188"/>
  </r>
  <r>
    <d v="2010-02-23T00:00:00"/>
    <n v="2010"/>
    <n v="23"/>
    <n v="2"/>
    <n v="1"/>
    <n v="3"/>
    <s v="Wednesday"/>
    <x v="1"/>
    <s v="Quarter1"/>
    <s v="2010_February"/>
    <s v="2010_Quarter1"/>
    <s v="2010_Wednesday"/>
    <x v="0"/>
    <n v="20"/>
    <n v="20"/>
    <n v="9600"/>
    <n v="8000"/>
    <n v="4.8439748999999997E-2"/>
    <n v="5.8127698999999998E-2"/>
    <n v="40689.389300000003"/>
    <n v="5328.3723899999995"/>
    <n v="17600"/>
    <n v="1391.8544879398971"/>
    <n v="47409.616177939897"/>
    <n v="978.73372915164975"/>
    <n v="48.439748999999999"/>
    <n v="40"/>
    <n v="1.210993725"/>
  </r>
  <r>
    <d v="2010-02-24T00:00:00"/>
    <n v="2010"/>
    <n v="24"/>
    <n v="2"/>
    <n v="1"/>
    <n v="4"/>
    <s v="Thursday"/>
    <x v="1"/>
    <s v="Quarter1"/>
    <s v="2010_February"/>
    <s v="2010_Quarter1"/>
    <s v="2010_Thursday"/>
    <x v="0"/>
    <n v="20"/>
    <n v="18"/>
    <n v="9600"/>
    <n v="7200"/>
    <n v="4.6008421000000001E-2"/>
    <n v="5.5210105000000002E-2"/>
    <n v="38647.073500000006"/>
    <n v="5060.9263099999998"/>
    <n v="16800"/>
    <n v="1328.5883748517201"/>
    <n v="45036.588184851731"/>
    <n v="978.87706654509475"/>
    <n v="46.008420999999998"/>
    <n v="38"/>
    <n v="1.2107479210526315"/>
  </r>
  <r>
    <d v="2010-02-25T00:00:00"/>
    <n v="2010"/>
    <n v="25"/>
    <n v="2"/>
    <n v="1"/>
    <n v="5"/>
    <s v="Friday"/>
    <x v="1"/>
    <s v="Quarter1"/>
    <s v="2010_February"/>
    <s v="2010_Quarter1"/>
    <s v="2010_Friday"/>
    <x v="0"/>
    <n v="17"/>
    <n v="25"/>
    <n v="8160"/>
    <n v="10000"/>
    <n v="5.0861376E-2"/>
    <n v="6.1033652000000001E-2"/>
    <n v="42723.556400000001"/>
    <n v="5594.7513600000002"/>
    <n v="18160"/>
    <n v="1436.1407671016213"/>
    <n v="49754.448527101624"/>
    <n v="978.23638367750061"/>
    <n v="50.861376"/>
    <n v="42"/>
    <n v="1.2109851428571428"/>
  </r>
  <r>
    <d v="2010-02-26T00:00:00"/>
    <n v="2010"/>
    <n v="26"/>
    <n v="2"/>
    <n v="1"/>
    <n v="6"/>
    <s v="Saturday"/>
    <x v="1"/>
    <s v="Quarter1"/>
    <s v="2010_February"/>
    <s v="2010_Quarter1"/>
    <s v="2010_Saturday"/>
    <x v="0"/>
    <n v="15"/>
    <n v="19"/>
    <n v="7200"/>
    <n v="7600"/>
    <n v="4.1144422999999999E-2"/>
    <n v="4.9373307999999998E-2"/>
    <n v="34561.315599999994"/>
    <n v="4525.8865299999998"/>
    <n v="14800"/>
    <n v="1170.4230921312771"/>
    <n v="40257.625222131268"/>
    <n v="978.44670764082105"/>
    <n v="41.144422999999996"/>
    <n v="34"/>
    <n v="1.2101300882352941"/>
  </r>
  <r>
    <d v="2010-02-27T00:00:00"/>
    <n v="2010"/>
    <n v="27"/>
    <n v="2"/>
    <n v="1"/>
    <n v="7"/>
    <s v="Sunday"/>
    <x v="1"/>
    <s v="Quarter1"/>
    <s v="2010_February"/>
    <s v="2010_Quarter1"/>
    <s v="2010_Sunday"/>
    <x v="0"/>
    <n v="19"/>
    <n v="22"/>
    <n v="9120"/>
    <n v="8800"/>
    <n v="4.9608658E-2"/>
    <n v="5.9530390000000002E-2"/>
    <n v="41671.273000000001"/>
    <n v="5456.9523799999997"/>
    <n v="17920"/>
    <n v="1417.1609331751681"/>
    <n v="48545.386313175171"/>
    <n v="978.56681213136574"/>
    <n v="49.608657999999998"/>
    <n v="41"/>
    <n v="1.209967268292683"/>
  </r>
  <r>
    <d v="2010-02-28T00:00:00"/>
    <n v="2010"/>
    <n v="28"/>
    <n v="2"/>
    <n v="1"/>
    <n v="1"/>
    <s v="Monday"/>
    <x v="1"/>
    <s v="Quarter1"/>
    <s v="2010_February"/>
    <s v="2010_Quarter1"/>
    <s v="2010_Monday"/>
    <x v="0"/>
    <n v="17"/>
    <n v="23"/>
    <n v="8160"/>
    <n v="9200"/>
    <n v="4.8450199999999999E-2"/>
    <n v="5.8140240000000003E-2"/>
    <n v="40698.168000000005"/>
    <n v="5329.521999999999"/>
    <n v="17360"/>
    <n v="1372.8746540134441"/>
    <n v="47400.564654013448"/>
    <n v="978.3357892023862"/>
    <n v="48.450199999999995"/>
    <n v="40"/>
    <n v="1.211255"/>
  </r>
  <r>
    <d v="2010-03-01T00:00:00"/>
    <n v="2010"/>
    <n v="1"/>
    <n v="3"/>
    <n v="1"/>
    <n v="2"/>
    <s v="Tuesday"/>
    <x v="2"/>
    <s v="Quarter1"/>
    <s v="2010_March"/>
    <s v="2010_Quarter1"/>
    <s v="2010_Tuesday"/>
    <x v="0"/>
    <n v="15"/>
    <n v="24"/>
    <n v="7200"/>
    <n v="9600"/>
    <n v="4.7233204000000001E-2"/>
    <n v="5.6679845E-2"/>
    <n v="39675.891499999998"/>
    <n v="5195.6524399999998"/>
    <n v="16800"/>
    <n v="1328.5883748517201"/>
    <n v="46200.132314851719"/>
    <n v="978.12827422953819"/>
    <n v="47.233204000000001"/>
    <n v="39"/>
    <n v="1.211107794871795"/>
  </r>
  <r>
    <d v="2010-03-02T00:00:00"/>
    <n v="2010"/>
    <n v="2"/>
    <n v="3"/>
    <n v="1"/>
    <n v="3"/>
    <s v="Wednesday"/>
    <x v="2"/>
    <s v="Quarter1"/>
    <s v="2010_March"/>
    <s v="2010_Quarter1"/>
    <s v="2010_Wednesday"/>
    <x v="0"/>
    <n v="19"/>
    <n v="23"/>
    <n v="9120"/>
    <n v="9200"/>
    <n v="5.0846449000000002E-2"/>
    <n v="6.1015738999999999E-2"/>
    <n v="42711.0173"/>
    <n v="5593.1093899999996"/>
    <n v="18320"/>
    <n v="1448.7939897192566"/>
    <n v="49752.920679719253"/>
    <n v="978.49351642470162"/>
    <n v="50.846449"/>
    <n v="42"/>
    <n v="1.210629738095238"/>
  </r>
  <r>
    <d v="2010-03-03T00:00:00"/>
    <n v="2010"/>
    <n v="3"/>
    <n v="3"/>
    <n v="1"/>
    <n v="4"/>
    <s v="Thursday"/>
    <x v="2"/>
    <s v="Quarter1"/>
    <s v="2010_March"/>
    <s v="2010_Quarter1"/>
    <s v="2010_Thursday"/>
    <x v="0"/>
    <n v="20"/>
    <n v="25"/>
    <n v="9600"/>
    <n v="10000"/>
    <n v="5.4506418000000001E-2"/>
    <n v="6.5407701999999998E-2"/>
    <n v="45785.3914"/>
    <n v="5995.7059800000006"/>
    <n v="19600"/>
    <n v="1550.0197706603401"/>
    <n v="53331.117150660342"/>
    <n v="978.43738604617783"/>
    <n v="54.506418000000004"/>
    <n v="45"/>
    <n v="1.2112537333333333"/>
  </r>
  <r>
    <d v="2010-03-04T00:00:00"/>
    <n v="2010"/>
    <n v="4"/>
    <n v="3"/>
    <n v="1"/>
    <n v="5"/>
    <s v="Friday"/>
    <x v="2"/>
    <s v="Quarter1"/>
    <s v="2010_March"/>
    <s v="2010_Quarter1"/>
    <s v="2010_Friday"/>
    <x v="0"/>
    <n v="15"/>
    <n v="20"/>
    <n v="7200"/>
    <n v="8000"/>
    <n v="4.2367376999999998E-2"/>
    <n v="5.0840852999999998E-2"/>
    <n v="35588.597099999999"/>
    <n v="4660.41147"/>
    <n v="15200"/>
    <n v="1202.0561486753659"/>
    <n v="41451.064718675363"/>
    <n v="978.37222065164349"/>
    <n v="42.367376999999998"/>
    <n v="35"/>
    <n v="1.2104964857142857"/>
  </r>
  <r>
    <d v="2010-03-05T00:00:00"/>
    <n v="2010"/>
    <n v="5"/>
    <n v="3"/>
    <n v="1"/>
    <n v="6"/>
    <s v="Saturday"/>
    <x v="2"/>
    <s v="Quarter1"/>
    <s v="2010_March"/>
    <s v="2010_Quarter1"/>
    <s v="2010_Saturday"/>
    <x v="0"/>
    <n v="17"/>
    <n v="20"/>
    <n v="8160"/>
    <n v="8000"/>
    <n v="4.4814974E-2"/>
    <n v="5.3777969000000002E-2"/>
    <n v="37644.578300000001"/>
    <n v="4929.64714"/>
    <n v="16160"/>
    <n v="1277.9754843811784"/>
    <n v="43852.200924381177"/>
    <n v="978.51671015989382"/>
    <n v="44.814973999999999"/>
    <n v="37"/>
    <n v="1.2112155135135134"/>
  </r>
  <r>
    <d v="2010-03-06T00:00:00"/>
    <n v="2010"/>
    <n v="6"/>
    <n v="3"/>
    <n v="1"/>
    <n v="7"/>
    <s v="Sunday"/>
    <x v="2"/>
    <s v="Quarter1"/>
    <s v="2010_March"/>
    <s v="2010_Quarter1"/>
    <s v="2010_Sunday"/>
    <x v="0"/>
    <n v="18"/>
    <n v="21"/>
    <n v="8640"/>
    <n v="8400"/>
    <n v="4.7216690999999998E-2"/>
    <n v="5.6660029000000001E-2"/>
    <n v="39662.020300000004"/>
    <n v="5193.83601"/>
    <n v="17040"/>
    <n v="1347.5682087781731"/>
    <n v="46203.424518778178"/>
    <n v="978.5400785238885"/>
    <n v="47.216690999999997"/>
    <n v="39"/>
    <n v="1.2106843846153845"/>
  </r>
  <r>
    <d v="2010-03-07T00:00:00"/>
    <n v="2010"/>
    <n v="7"/>
    <n v="3"/>
    <n v="1"/>
    <n v="1"/>
    <s v="Monday"/>
    <x v="2"/>
    <s v="Quarter1"/>
    <s v="2010_March"/>
    <s v="2010_Quarter1"/>
    <s v="2010_Monday"/>
    <x v="0"/>
    <n v="15"/>
    <n v="23"/>
    <n v="7200"/>
    <n v="9200"/>
    <n v="4.6017022999999997E-2"/>
    <n v="5.5220427000000002E-2"/>
    <n v="38654.298900000002"/>
    <n v="5061.8725299999996"/>
    <n v="16400"/>
    <n v="1296.9553183076316"/>
    <n v="45013.126748307637"/>
    <n v="978.18424169481023"/>
    <n v="46.017022999999995"/>
    <n v="38"/>
    <n v="1.2109742894736841"/>
  </r>
  <r>
    <d v="2010-03-08T00:00:00"/>
    <n v="2010"/>
    <n v="8"/>
    <n v="3"/>
    <n v="1"/>
    <n v="2"/>
    <s v="Tuesday"/>
    <x v="2"/>
    <s v="Quarter1"/>
    <s v="2010_March"/>
    <s v="2010_Quarter1"/>
    <s v="2010_Tuesday"/>
    <x v="0"/>
    <n v="18"/>
    <n v="22"/>
    <n v="8640"/>
    <n v="8800"/>
    <n v="4.8446931999999998E-2"/>
    <n v="5.8136317999999999E-2"/>
    <n v="40695.422600000005"/>
    <n v="5329.1625199999999"/>
    <n v="17440"/>
    <n v="1379.2012653222619"/>
    <n v="47403.786385322266"/>
    <n v="978.46828330269227"/>
    <n v="48.446931999999997"/>
    <n v="40"/>
    <n v="1.2111733"/>
  </r>
  <r>
    <d v="2010-03-09T00:00:00"/>
    <n v="2010"/>
    <n v="9"/>
    <n v="3"/>
    <n v="1"/>
    <n v="3"/>
    <s v="Wednesday"/>
    <x v="2"/>
    <s v="Quarter1"/>
    <s v="2010_March"/>
    <s v="2010_Quarter1"/>
    <s v="2010_Wednesday"/>
    <x v="0"/>
    <n v="17"/>
    <n v="22"/>
    <n v="8160"/>
    <n v="8800"/>
    <n v="4.7227738999999998E-2"/>
    <n v="5.6673287000000003E-2"/>
    <n v="39671.300900000002"/>
    <n v="5195.0512900000003"/>
    <n v="16960"/>
    <n v="1341.2415974693556"/>
    <n v="46207.593787469363"/>
    <n v="978.3994484146142"/>
    <n v="47.227739"/>
    <n v="39"/>
    <n v="1.2109676666666667"/>
  </r>
  <r>
    <d v="2010-03-10T00:00:00"/>
    <n v="2010"/>
    <n v="10"/>
    <n v="3"/>
    <n v="1"/>
    <n v="4"/>
    <s v="Thursday"/>
    <x v="2"/>
    <s v="Quarter1"/>
    <s v="2010_March"/>
    <s v="2010_Quarter1"/>
    <s v="2010_Thursday"/>
    <x v="0"/>
    <n v="17"/>
    <n v="18"/>
    <n v="8160"/>
    <n v="7200"/>
    <n v="4.2389843000000003E-2"/>
    <n v="5.0867811999999998E-2"/>
    <n v="35607.468399999998"/>
    <n v="4662.8827300000003"/>
    <n v="15360"/>
    <n v="1214.7093712930011"/>
    <n v="41485.060501292995"/>
    <n v="978.6556770520001"/>
    <n v="42.389843000000006"/>
    <n v="35"/>
    <n v="1.2111383714285715"/>
  </r>
  <r>
    <d v="2010-03-11T00:00:00"/>
    <n v="2010"/>
    <n v="11"/>
    <n v="3"/>
    <n v="1"/>
    <n v="5"/>
    <s v="Friday"/>
    <x v="2"/>
    <s v="Quarter1"/>
    <s v="2010_March"/>
    <s v="2010_Quarter1"/>
    <s v="2010_Friday"/>
    <x v="0"/>
    <n v="15"/>
    <n v="20"/>
    <n v="7200"/>
    <n v="8000"/>
    <n v="4.2393479999999997E-2"/>
    <n v="5.0872175999999998E-2"/>
    <n v="35610.523199999996"/>
    <n v="4663.2828"/>
    <n v="15200"/>
    <n v="1202.0561486753659"/>
    <n v="41475.862148675362"/>
    <n v="978.35474107516927"/>
    <n v="42.393479999999997"/>
    <n v="35"/>
    <n v="1.2112422857142857"/>
  </r>
  <r>
    <d v="2010-03-12T00:00:00"/>
    <n v="2010"/>
    <n v="12"/>
    <n v="3"/>
    <n v="1"/>
    <n v="6"/>
    <s v="Saturday"/>
    <x v="2"/>
    <s v="Quarter1"/>
    <s v="2010_March"/>
    <s v="2010_Quarter1"/>
    <s v="2010_Saturday"/>
    <x v="0"/>
    <n v="16"/>
    <n v="25"/>
    <n v="7680"/>
    <n v="10000"/>
    <n v="4.9641729000000002E-2"/>
    <n v="5.9570075E-2"/>
    <n v="41699.052500000005"/>
    <n v="5460.5901900000008"/>
    <n v="17680"/>
    <n v="1398.1810992487149"/>
    <n v="48557.823789248723"/>
    <n v="978.16544200643614"/>
    <n v="49.641729000000005"/>
    <n v="41"/>
    <n v="1.2107738780487807"/>
  </r>
  <r>
    <d v="2010-03-13T00:00:00"/>
    <n v="2010"/>
    <n v="13"/>
    <n v="3"/>
    <n v="1"/>
    <n v="7"/>
    <s v="Sunday"/>
    <x v="2"/>
    <s v="Quarter1"/>
    <s v="2010_March"/>
    <s v="2010_Quarter1"/>
    <s v="2010_Sunday"/>
    <x v="0"/>
    <n v="20"/>
    <n v="19"/>
    <n v="9600"/>
    <n v="7600"/>
    <n v="4.7205748999999998E-2"/>
    <n v="5.6646899000000001E-2"/>
    <n v="39652.829299999998"/>
    <n v="5192.6323899999998"/>
    <n v="17200"/>
    <n v="1360.2214313958086"/>
    <n v="46205.683121395807"/>
    <n v="978.81474397103216"/>
    <n v="47.205748999999997"/>
    <n v="39"/>
    <n v="1.2104038205128205"/>
  </r>
  <r>
    <d v="2010-03-14T00:00:00"/>
    <n v="2010"/>
    <n v="14"/>
    <n v="3"/>
    <n v="1"/>
    <n v="1"/>
    <s v="Monday"/>
    <x v="2"/>
    <s v="Quarter1"/>
    <s v="2010_March"/>
    <s v="2010_Quarter1"/>
    <s v="2010_Monday"/>
    <x v="0"/>
    <n v="20"/>
    <n v="20"/>
    <n v="9600"/>
    <n v="8000"/>
    <n v="4.8402431000000003E-2"/>
    <n v="5.8082917999999997E-2"/>
    <n v="40658.042600000001"/>
    <n v="5324.2674100000004"/>
    <n v="17600"/>
    <n v="1391.8544879398971"/>
    <n v="47374.164497939899"/>
    <n v="978.75589137123916"/>
    <n v="48.402431"/>
    <n v="40"/>
    <n v="1.2100607750000001"/>
  </r>
  <r>
    <d v="2010-03-15T00:00:00"/>
    <n v="2010"/>
    <n v="15"/>
    <n v="3"/>
    <n v="1"/>
    <n v="2"/>
    <s v="Tuesday"/>
    <x v="2"/>
    <s v="Quarter1"/>
    <s v="2010_March"/>
    <s v="2010_Quarter1"/>
    <s v="2010_Tuesday"/>
    <x v="0"/>
    <n v="19"/>
    <n v="22"/>
    <n v="9120"/>
    <n v="8800"/>
    <n v="4.9659607000000001E-2"/>
    <n v="5.9591528999999997E-2"/>
    <n v="41714.070299999999"/>
    <n v="5462.5567700000001"/>
    <n v="17920"/>
    <n v="1417.1609331751681"/>
    <n v="48593.78800317517"/>
    <n v="978.5375064119047"/>
    <n v="49.659607000000001"/>
    <n v="41"/>
    <n v="1.2112099268292684"/>
  </r>
  <r>
    <d v="2010-03-16T00:00:00"/>
    <n v="2010"/>
    <n v="16"/>
    <n v="3"/>
    <n v="1"/>
    <n v="3"/>
    <s v="Wednesday"/>
    <x v="2"/>
    <s v="Quarter1"/>
    <s v="2010_March"/>
    <s v="2010_Quarter1"/>
    <s v="2010_Wednesday"/>
    <x v="0"/>
    <n v="19"/>
    <n v="23"/>
    <n v="9120"/>
    <n v="9200"/>
    <n v="5.0844173999999999E-2"/>
    <n v="6.1013009E-2"/>
    <n v="42709.106299999999"/>
    <n v="5592.8591400000005"/>
    <n v="18320"/>
    <n v="1448.7939897192566"/>
    <n v="49750.759429719255"/>
    <n v="978.49479135444801"/>
    <n v="50.844174000000002"/>
    <n v="42"/>
    <n v="1.2105755714285715"/>
  </r>
  <r>
    <d v="2010-03-17T00:00:00"/>
    <n v="2010"/>
    <n v="17"/>
    <n v="3"/>
    <n v="1"/>
    <n v="4"/>
    <s v="Thursday"/>
    <x v="2"/>
    <s v="Quarter1"/>
    <s v="2010_March"/>
    <s v="2010_Quarter1"/>
    <s v="2010_Thursday"/>
    <x v="0"/>
    <n v="16"/>
    <n v="25"/>
    <n v="7680"/>
    <n v="10000"/>
    <n v="4.9632590999999997E-2"/>
    <n v="5.9559108999999999E-2"/>
    <n v="41691.376299999996"/>
    <n v="5459.5850099999998"/>
    <n v="17680"/>
    <n v="1398.1810992487149"/>
    <n v="48549.142409248714"/>
    <n v="978.17062198603969"/>
    <n v="49.632590999999998"/>
    <n v="41"/>
    <n v="1.2105509999999999"/>
  </r>
  <r>
    <d v="2010-03-18T00:00:00"/>
    <n v="2010"/>
    <n v="18"/>
    <n v="3"/>
    <n v="1"/>
    <n v="5"/>
    <s v="Friday"/>
    <x v="2"/>
    <s v="Quarter1"/>
    <s v="2010_March"/>
    <s v="2010_Quarter1"/>
    <s v="2010_Friday"/>
    <x v="0"/>
    <n v="16"/>
    <n v="21"/>
    <n v="7680"/>
    <n v="8400"/>
    <n v="4.4791932999999999E-2"/>
    <n v="5.3750319999999997E-2"/>
    <n v="37625.223999999995"/>
    <n v="4927.1126299999996"/>
    <n v="16080"/>
    <n v="1271.6488730723606"/>
    <n v="43823.985503072348"/>
    <n v="978.39013786416297"/>
    <n v="44.791933"/>
    <n v="37"/>
    <n v="1.2105927837837838"/>
  </r>
  <r>
    <d v="2010-03-19T00:00:00"/>
    <n v="2010"/>
    <n v="19"/>
    <n v="3"/>
    <n v="1"/>
    <n v="6"/>
    <s v="Saturday"/>
    <x v="2"/>
    <s v="Quarter1"/>
    <s v="2010_March"/>
    <s v="2010_Quarter1"/>
    <s v="2010_Saturday"/>
    <x v="0"/>
    <n v="20"/>
    <n v="21"/>
    <n v="9600"/>
    <n v="8400"/>
    <n v="4.9659492E-2"/>
    <n v="5.9591390000000001E-2"/>
    <n v="41713.973000000005"/>
    <n v="5462.5441200000005"/>
    <n v="18000"/>
    <n v="1423.4875444839859"/>
    <n v="48600.004664483989"/>
    <n v="978.66495824169908"/>
    <n v="49.659492"/>
    <n v="41"/>
    <n v="1.2112071219512195"/>
  </r>
  <r>
    <d v="2010-03-20T00:00:00"/>
    <n v="2010"/>
    <n v="20"/>
    <n v="3"/>
    <n v="1"/>
    <n v="7"/>
    <s v="Sunday"/>
    <x v="2"/>
    <s v="Quarter1"/>
    <s v="2010_March"/>
    <s v="2010_Quarter1"/>
    <s v="2010_Sunday"/>
    <x v="0"/>
    <n v="15"/>
    <n v="19"/>
    <n v="7200"/>
    <n v="7600"/>
    <n v="4.1168274999999997E-2"/>
    <n v="4.9401929999999997E-2"/>
    <n v="34581.351000000002"/>
    <n v="4528.5102499999994"/>
    <n v="14800"/>
    <n v="1170.4230921312771"/>
    <n v="40280.284342131279"/>
    <n v="978.43021943793576"/>
    <n v="41.168274999999994"/>
    <n v="34"/>
    <n v="1.2108316176470586"/>
  </r>
  <r>
    <d v="2010-03-21T00:00:00"/>
    <n v="2010"/>
    <n v="21"/>
    <n v="3"/>
    <n v="1"/>
    <n v="1"/>
    <s v="Monday"/>
    <x v="2"/>
    <s v="Quarter1"/>
    <s v="2010_March"/>
    <s v="2010_Quarter1"/>
    <s v="2010_Monday"/>
    <x v="0"/>
    <n v="20"/>
    <n v="23"/>
    <n v="9600"/>
    <n v="9200"/>
    <n v="5.207407E-2"/>
    <n v="6.2488884000000001E-2"/>
    <n v="43742.218800000002"/>
    <n v="5728.1476999999995"/>
    <n v="18800"/>
    <n v="1486.7536575721629"/>
    <n v="50957.120157572164"/>
    <n v="978.5507481472481"/>
    <n v="52.074069999999999"/>
    <n v="43"/>
    <n v="1.2110248837209303"/>
  </r>
  <r>
    <d v="2010-03-22T00:00:00"/>
    <n v="2010"/>
    <n v="22"/>
    <n v="3"/>
    <n v="1"/>
    <n v="2"/>
    <s v="Tuesday"/>
    <x v="2"/>
    <s v="Quarter1"/>
    <s v="2010_March"/>
    <s v="2010_Quarter1"/>
    <s v="2010_Tuesday"/>
    <x v="0"/>
    <n v="17"/>
    <n v="19"/>
    <n v="8160"/>
    <n v="7600"/>
    <n v="4.3587239999999999E-2"/>
    <n v="5.2304688000000002E-2"/>
    <n v="36613.281600000002"/>
    <n v="4794.5964000000004"/>
    <n v="15760"/>
    <n v="1246.3424278370899"/>
    <n v="42654.220427837092"/>
    <n v="978.59420389630293"/>
    <n v="43.587240000000001"/>
    <n v="36"/>
    <n v="1.2107566666666667"/>
  </r>
  <r>
    <d v="2010-03-23T00:00:00"/>
    <n v="2010"/>
    <n v="23"/>
    <n v="3"/>
    <n v="1"/>
    <n v="3"/>
    <s v="Wednesday"/>
    <x v="2"/>
    <s v="Quarter1"/>
    <s v="2010_March"/>
    <s v="2010_Quarter1"/>
    <s v="2010_Wednesday"/>
    <x v="0"/>
    <n v="18"/>
    <n v="22"/>
    <n v="8640"/>
    <n v="8800"/>
    <n v="4.8419411000000002E-2"/>
    <n v="5.8103294E-2"/>
    <n v="40672.305800000002"/>
    <n v="5326.1352100000004"/>
    <n v="17440"/>
    <n v="1379.2012653222619"/>
    <n v="47377.642275322265"/>
    <n v="978.48448167455535"/>
    <n v="48.419411000000004"/>
    <n v="40"/>
    <n v="1.2104852750000001"/>
  </r>
  <r>
    <d v="2010-03-24T00:00:00"/>
    <n v="2010"/>
    <n v="24"/>
    <n v="3"/>
    <n v="1"/>
    <n v="4"/>
    <s v="Thursday"/>
    <x v="2"/>
    <s v="Quarter1"/>
    <s v="2010_March"/>
    <s v="2010_Quarter1"/>
    <s v="2010_Thursday"/>
    <x v="0"/>
    <n v="17"/>
    <n v="20"/>
    <n v="8160"/>
    <n v="8000"/>
    <n v="4.4792311000000001E-2"/>
    <n v="5.3750773000000002E-2"/>
    <n v="37625.541100000002"/>
    <n v="4927.1542099999997"/>
    <n v="16160"/>
    <n v="1277.9754843811784"/>
    <n v="43830.670794381178"/>
    <n v="978.53113214857751"/>
    <n v="44.792310999999998"/>
    <n v="37"/>
    <n v="1.2106029999999999"/>
  </r>
  <r>
    <d v="2010-03-25T00:00:00"/>
    <n v="2010"/>
    <n v="25"/>
    <n v="3"/>
    <n v="1"/>
    <n v="5"/>
    <s v="Friday"/>
    <x v="2"/>
    <s v="Quarter1"/>
    <s v="2010_March"/>
    <s v="2010_Quarter1"/>
    <s v="2010_Friday"/>
    <x v="0"/>
    <n v="18"/>
    <n v="22"/>
    <n v="8640"/>
    <n v="8800"/>
    <n v="4.8436875999999997E-2"/>
    <n v="5.8124251000000002E-2"/>
    <n v="40686.975700000003"/>
    <n v="5328.0563599999996"/>
    <n v="17440"/>
    <n v="1379.2012653222619"/>
    <n v="47394.233325322268"/>
    <n v="978.47419650520544"/>
    <n v="48.436875999999998"/>
    <n v="40"/>
    <n v="1.2109219"/>
  </r>
  <r>
    <d v="2010-03-26T00:00:00"/>
    <n v="2010"/>
    <n v="26"/>
    <n v="3"/>
    <n v="1"/>
    <n v="6"/>
    <s v="Saturday"/>
    <x v="2"/>
    <s v="Quarter1"/>
    <s v="2010_March"/>
    <s v="2010_Quarter1"/>
    <s v="2010_Saturday"/>
    <x v="0"/>
    <n v="15"/>
    <n v="23"/>
    <n v="7200"/>
    <n v="9200"/>
    <n v="4.5998866999999999E-2"/>
    <n v="5.519864E-2"/>
    <n v="38639.047999999995"/>
    <n v="5059.8753699999997"/>
    <n v="16400"/>
    <n v="1296.9553183076316"/>
    <n v="44995.878688307632"/>
    <n v="978.19536921002066"/>
    <n v="45.998866999999997"/>
    <n v="38"/>
    <n v="1.2104964999999999"/>
  </r>
  <r>
    <d v="2010-03-27T00:00:00"/>
    <n v="2010"/>
    <n v="27"/>
    <n v="3"/>
    <n v="1"/>
    <n v="7"/>
    <s v="Sunday"/>
    <x v="2"/>
    <s v="Quarter1"/>
    <s v="2010_March"/>
    <s v="2010_Quarter1"/>
    <s v="2010_Sunday"/>
    <x v="0"/>
    <n v="16"/>
    <n v="25"/>
    <n v="7680"/>
    <n v="10000"/>
    <n v="4.9663277999999998E-2"/>
    <n v="5.9595934000000003E-2"/>
    <n v="41717.1538"/>
    <n v="5462.9605799999999"/>
    <n v="17680"/>
    <n v="1398.1810992487149"/>
    <n v="48578.295479248714"/>
    <n v="978.15322378133635"/>
    <n v="49.663277999999998"/>
    <n v="41"/>
    <n v="1.2112994634146341"/>
  </r>
  <r>
    <d v="2010-03-28T00:00:00"/>
    <n v="2010"/>
    <n v="28"/>
    <n v="3"/>
    <n v="1"/>
    <n v="1"/>
    <s v="Monday"/>
    <x v="2"/>
    <s v="Quarter1"/>
    <s v="2010_March"/>
    <s v="2010_Quarter1"/>
    <s v="2010_Monday"/>
    <x v="0"/>
    <n v="16"/>
    <n v="22"/>
    <n v="7680"/>
    <n v="8800"/>
    <n v="4.6005165000000001E-2"/>
    <n v="5.5206197999999998E-2"/>
    <n v="38644.338600000003"/>
    <n v="5060.5681500000001"/>
    <n v="16480"/>
    <n v="1303.2819296164491"/>
    <n v="45008.188679616454"/>
    <n v="978.32903500327529"/>
    <n v="46.005164999999998"/>
    <n v="38"/>
    <n v="1.2106622368421052"/>
  </r>
  <r>
    <d v="2010-03-29T00:00:00"/>
    <n v="2010"/>
    <n v="29"/>
    <n v="3"/>
    <n v="1"/>
    <n v="2"/>
    <s v="Tuesday"/>
    <x v="2"/>
    <s v="Quarter1"/>
    <s v="2010_March"/>
    <s v="2010_Quarter1"/>
    <s v="2010_Tuesday"/>
    <x v="0"/>
    <n v="16"/>
    <n v="19"/>
    <n v="7680"/>
    <n v="7600"/>
    <n v="4.2379291999999999E-2"/>
    <n v="5.0855150000000002E-2"/>
    <n v="35598.605000000003"/>
    <n v="4661.7221200000004"/>
    <n v="15280"/>
    <n v="1208.3827599841836"/>
    <n v="41468.709879984184"/>
    <n v="978.51351268407655"/>
    <n v="42.379292"/>
    <n v="35"/>
    <n v="1.2108369142857143"/>
  </r>
  <r>
    <d v="2010-03-30T00:00:00"/>
    <n v="2010"/>
    <n v="30"/>
    <n v="3"/>
    <n v="1"/>
    <n v="3"/>
    <s v="Wednesday"/>
    <x v="2"/>
    <s v="Quarter1"/>
    <s v="2010_March"/>
    <s v="2010_Quarter1"/>
    <s v="2010_Wednesday"/>
    <x v="0"/>
    <n v="17"/>
    <n v="24"/>
    <n v="8160"/>
    <n v="9600"/>
    <n v="4.9646409000000002E-2"/>
    <n v="5.9575691E-2"/>
    <n v="41702.983699999997"/>
    <n v="5461.1049900000007"/>
    <n v="17760"/>
    <n v="1404.5077105575326"/>
    <n v="48568.59640055753"/>
    <n v="978.29022035727746"/>
    <n v="49.646409000000006"/>
    <n v="41"/>
    <n v="1.210888024390244"/>
  </r>
  <r>
    <d v="2010-03-31T00:00:00"/>
    <n v="2010"/>
    <n v="31"/>
    <n v="3"/>
    <n v="1"/>
    <n v="4"/>
    <s v="Thursday"/>
    <x v="2"/>
    <s v="Quarter1"/>
    <s v="2010_March"/>
    <s v="2010_Quarter1"/>
    <s v="2010_Thursday"/>
    <x v="0"/>
    <n v="19"/>
    <n v="18"/>
    <n v="9120"/>
    <n v="7200"/>
    <n v="4.4803040000000002E-2"/>
    <n v="5.3763647999999997E-2"/>
    <n v="37634.553599999999"/>
    <n v="4928.3344000000006"/>
    <n v="16320"/>
    <n v="1290.6287069988139"/>
    <n v="43853.516706998809"/>
    <n v="978.80672175367579"/>
    <n v="44.803040000000003"/>
    <n v="37"/>
    <n v="1.2108929729729732"/>
  </r>
  <r>
    <d v="2010-04-01T00:00:00"/>
    <n v="2010"/>
    <n v="1"/>
    <n v="4"/>
    <n v="2"/>
    <n v="5"/>
    <s v="Friday"/>
    <x v="3"/>
    <s v="Quarter2"/>
    <s v="2010_April"/>
    <s v="2010_Quarter2"/>
    <s v="2010_Friday"/>
    <x v="0"/>
    <n v="15"/>
    <n v="25"/>
    <n v="7200"/>
    <n v="10000"/>
    <n v="4.8450642000000002E-2"/>
    <n v="5.8140771000000001E-2"/>
    <n v="40698.539700000001"/>
    <n v="5329.5706200000004"/>
    <n v="17200"/>
    <n v="1360.2214313958086"/>
    <n v="47388.33175139581"/>
    <n v="978.07438240747786"/>
    <n v="48.450642000000002"/>
    <n v="40"/>
    <n v="1.2112660500000001"/>
  </r>
  <r>
    <d v="2010-04-02T00:00:00"/>
    <n v="2010"/>
    <n v="2"/>
    <n v="4"/>
    <n v="2"/>
    <n v="6"/>
    <s v="Saturday"/>
    <x v="3"/>
    <s v="Quarter2"/>
    <s v="2010_April"/>
    <s v="2010_Quarter2"/>
    <s v="2010_Saturday"/>
    <x v="0"/>
    <n v="20"/>
    <n v="19"/>
    <n v="9600"/>
    <n v="7600"/>
    <n v="4.7210226000000001E-2"/>
    <n v="5.6652270999999997E-2"/>
    <n v="39656.589699999997"/>
    <n v="5193.1248599999999"/>
    <n v="17200"/>
    <n v="1360.2214313958086"/>
    <n v="46209.935991395803"/>
    <n v="978.81200550482015"/>
    <n v="47.210225999999999"/>
    <n v="39"/>
    <n v="1.2105186153846152"/>
  </r>
  <r>
    <d v="2010-04-03T00:00:00"/>
    <n v="2010"/>
    <n v="3"/>
    <n v="4"/>
    <n v="2"/>
    <n v="7"/>
    <s v="Sunday"/>
    <x v="3"/>
    <s v="Quarter2"/>
    <s v="2010_April"/>
    <s v="2010_Quarter2"/>
    <s v="2010_Sunday"/>
    <x v="0"/>
    <n v="15"/>
    <n v="21"/>
    <n v="7200"/>
    <n v="8400"/>
    <n v="4.3583956E-2"/>
    <n v="5.2300747000000002E-2"/>
    <n v="36610.522900000004"/>
    <n v="4794.2351600000002"/>
    <n v="15600"/>
    <n v="1233.6892052194544"/>
    <n v="42638.44726521946"/>
    <n v="978.30603686410336"/>
    <n v="43.583956000000001"/>
    <n v="36"/>
    <n v="1.2106654444444445"/>
  </r>
  <r>
    <d v="2010-04-04T00:00:00"/>
    <n v="2010"/>
    <n v="4"/>
    <n v="4"/>
    <n v="2"/>
    <n v="1"/>
    <s v="Monday"/>
    <x v="3"/>
    <s v="Quarter2"/>
    <s v="2010_April"/>
    <s v="2010_Quarter2"/>
    <s v="2010_Monday"/>
    <x v="0"/>
    <n v="18"/>
    <n v="25"/>
    <n v="8640"/>
    <n v="10000"/>
    <n v="5.2075837E-2"/>
    <n v="6.2491004000000003E-2"/>
    <n v="43743.702799999999"/>
    <n v="5728.3420699999997"/>
    <n v="18640"/>
    <n v="1474.1004349545276"/>
    <n v="50946.145304954523"/>
    <n v="978.30679716111956"/>
    <n v="52.075837"/>
    <n v="43"/>
    <n v="1.211065976744186"/>
  </r>
  <r>
    <d v="2010-04-05T00:00:00"/>
    <n v="2010"/>
    <n v="5"/>
    <n v="4"/>
    <n v="2"/>
    <n v="2"/>
    <s v="Tuesday"/>
    <x v="3"/>
    <s v="Quarter2"/>
    <s v="2010_April"/>
    <s v="2010_Quarter2"/>
    <s v="2010_Tuesday"/>
    <x v="0"/>
    <n v="18"/>
    <n v="22"/>
    <n v="8640"/>
    <n v="8800"/>
    <n v="4.8437064000000002E-2"/>
    <n v="5.8124477000000001E-2"/>
    <n v="40687.133900000001"/>
    <n v="5328.0770400000001"/>
    <n v="17440"/>
    <n v="1379.2012653222619"/>
    <n v="47394.412205322267"/>
    <n v="978.47409176828444"/>
    <n v="48.437063999999999"/>
    <n v="40"/>
    <n v="1.2109266000000001"/>
  </r>
  <r>
    <d v="2010-04-06T00:00:00"/>
    <n v="2010"/>
    <n v="6"/>
    <n v="4"/>
    <n v="2"/>
    <n v="3"/>
    <s v="Wednesday"/>
    <x v="3"/>
    <s v="Quarter2"/>
    <s v="2010_April"/>
    <s v="2010_Quarter2"/>
    <s v="2010_Wednesday"/>
    <x v="0"/>
    <n v="20"/>
    <n v="22"/>
    <n v="9600"/>
    <n v="8800"/>
    <n v="5.0861825999999999E-2"/>
    <n v="6.1034191000000002E-2"/>
    <n v="42723.933700000001"/>
    <n v="5594.8008600000003"/>
    <n v="18400"/>
    <n v="1455.1206010280744"/>
    <n v="49773.855161028077"/>
    <n v="978.60928471243005"/>
    <n v="50.861826000000001"/>
    <n v="42"/>
    <n v="1.2109958571428572"/>
  </r>
  <r>
    <d v="2010-04-07T00:00:00"/>
    <n v="2010"/>
    <n v="7"/>
    <n v="4"/>
    <n v="2"/>
    <n v="4"/>
    <s v="Thursday"/>
    <x v="3"/>
    <s v="Quarter2"/>
    <s v="2010_April"/>
    <s v="2010_Quarter2"/>
    <s v="2010_Thursday"/>
    <x v="0"/>
    <n v="15"/>
    <n v="18"/>
    <n v="7200"/>
    <n v="7200"/>
    <n v="3.9971038E-2"/>
    <n v="4.7965244999999997E-2"/>
    <n v="33575.671499999997"/>
    <n v="4396.8141800000003"/>
    <n v="14400"/>
    <n v="1138.7900355871886"/>
    <n v="39111.275715587188"/>
    <n v="978.49036884123916"/>
    <n v="39.971038"/>
    <n v="33"/>
    <n v="1.2112435757575757"/>
  </r>
  <r>
    <d v="2010-04-08T00:00:00"/>
    <n v="2010"/>
    <n v="8"/>
    <n v="4"/>
    <n v="2"/>
    <n v="5"/>
    <s v="Friday"/>
    <x v="3"/>
    <s v="Quarter2"/>
    <s v="2010_April"/>
    <s v="2010_Quarter2"/>
    <s v="2010_Friday"/>
    <x v="0"/>
    <n v="20"/>
    <n v="19"/>
    <n v="9600"/>
    <n v="7600"/>
    <n v="4.7203676E-2"/>
    <n v="5.6644410999999999E-2"/>
    <n v="39651.087699999996"/>
    <n v="5192.4043600000005"/>
    <n v="17200"/>
    <n v="1360.2214313958086"/>
    <n v="46203.713491395807"/>
    <n v="978.81600346964092"/>
    <n v="47.203676000000002"/>
    <n v="39"/>
    <n v="1.2103506666666668"/>
  </r>
  <r>
    <d v="2010-04-09T00:00:00"/>
    <n v="2010"/>
    <n v="9"/>
    <n v="4"/>
    <n v="2"/>
    <n v="6"/>
    <s v="Saturday"/>
    <x v="3"/>
    <s v="Quarter2"/>
    <s v="2010_April"/>
    <s v="2010_Quarter2"/>
    <s v="2010_Saturday"/>
    <x v="0"/>
    <n v="15"/>
    <n v="18"/>
    <n v="7200"/>
    <n v="7200"/>
    <n v="3.9936485000000001E-2"/>
    <n v="4.7923781999999998E-2"/>
    <n v="33546.647399999994"/>
    <n v="4393.0133500000002"/>
    <n v="14400"/>
    <n v="1138.7900355871886"/>
    <n v="39078.450785587185"/>
    <n v="978.51502919165739"/>
    <n v="39.936484999999998"/>
    <n v="33"/>
    <n v="1.2101965151515151"/>
  </r>
  <r>
    <d v="2010-04-10T00:00:00"/>
    <n v="2010"/>
    <n v="10"/>
    <n v="4"/>
    <n v="2"/>
    <n v="7"/>
    <s v="Sunday"/>
    <x v="3"/>
    <s v="Quarter2"/>
    <s v="2010_April"/>
    <s v="2010_Quarter2"/>
    <s v="2010_Sunday"/>
    <x v="0"/>
    <n v="18"/>
    <n v="24"/>
    <n v="8640"/>
    <n v="9600"/>
    <n v="5.0866528000000001E-2"/>
    <n v="6.1039834000000001E-2"/>
    <n v="42727.883799999996"/>
    <n v="5595.31808"/>
    <n v="18240"/>
    <n v="1442.4673784104389"/>
    <n v="49765.669258410431"/>
    <n v="978.35789496799214"/>
    <n v="50.866528000000002"/>
    <n v="42"/>
    <n v="1.2111078095238095"/>
  </r>
  <r>
    <d v="2010-04-11T00:00:00"/>
    <n v="2010"/>
    <n v="11"/>
    <n v="4"/>
    <n v="2"/>
    <n v="1"/>
    <s v="Monday"/>
    <x v="3"/>
    <s v="Quarter2"/>
    <s v="2010_April"/>
    <s v="2010_Quarter2"/>
    <s v="2010_Monday"/>
    <x v="0"/>
    <n v="15"/>
    <n v="21"/>
    <n v="7200"/>
    <n v="8400"/>
    <n v="4.3603707999999998E-2"/>
    <n v="5.2324450000000002E-2"/>
    <n v="36627.114999999998"/>
    <n v="4796.4078799999997"/>
    <n v="15600"/>
    <n v="1233.6892052194544"/>
    <n v="42657.212085219449"/>
    <n v="978.29322417303251"/>
    <n v="43.603707999999997"/>
    <n v="36"/>
    <n v="1.211214111111111"/>
  </r>
  <r>
    <d v="2010-04-12T00:00:00"/>
    <n v="2010"/>
    <n v="12"/>
    <n v="4"/>
    <n v="2"/>
    <n v="2"/>
    <s v="Tuesday"/>
    <x v="3"/>
    <s v="Quarter2"/>
    <s v="2010_April"/>
    <s v="2010_Quarter2"/>
    <s v="2010_Tuesday"/>
    <x v="0"/>
    <n v="17"/>
    <n v="24"/>
    <n v="8160"/>
    <n v="9600"/>
    <n v="4.9617097999999998E-2"/>
    <n v="5.9540517000000001E-2"/>
    <n v="41678.361900000004"/>
    <n v="5457.8807799999995"/>
    <n v="17760"/>
    <n v="1404.5077105575326"/>
    <n v="48540.750390557536"/>
    <n v="978.30692134710375"/>
    <n v="49.617097999999999"/>
    <n v="41"/>
    <n v="1.2101731219512195"/>
  </r>
  <r>
    <d v="2010-04-13T00:00:00"/>
    <n v="2010"/>
    <n v="13"/>
    <n v="4"/>
    <n v="2"/>
    <n v="3"/>
    <s v="Wednesday"/>
    <x v="3"/>
    <s v="Quarter2"/>
    <s v="2010_April"/>
    <s v="2010_Quarter2"/>
    <s v="2010_Wednesday"/>
    <x v="0"/>
    <n v="20"/>
    <n v="18"/>
    <n v="9600"/>
    <n v="7200"/>
    <n v="4.6001739999999999E-2"/>
    <n v="5.5202086999999997E-2"/>
    <n v="38641.460899999998"/>
    <n v="5060.1913999999997"/>
    <n v="16800"/>
    <n v="1328.5883748517201"/>
    <n v="45030.240674851724"/>
    <n v="978.88124829303683"/>
    <n v="46.001739999999998"/>
    <n v="38"/>
    <n v="1.2105721052631579"/>
  </r>
  <r>
    <d v="2010-04-14T00:00:00"/>
    <n v="2010"/>
    <n v="14"/>
    <n v="4"/>
    <n v="2"/>
    <n v="4"/>
    <s v="Thursday"/>
    <x v="3"/>
    <s v="Quarter2"/>
    <s v="2010_April"/>
    <s v="2010_Quarter2"/>
    <s v="2010_Thursday"/>
    <x v="0"/>
    <n v="20"/>
    <n v="19"/>
    <n v="9600"/>
    <n v="7600"/>
    <n v="4.7209071999999998E-2"/>
    <n v="5.6650886999999997E-2"/>
    <n v="39655.620900000002"/>
    <n v="5192.9979199999998"/>
    <n v="17200"/>
    <n v="1360.2214313958086"/>
    <n v="46208.840251395814"/>
    <n v="978.81272166069721"/>
    <n v="47.209071999999999"/>
    <n v="39"/>
    <n v="1.2104890256410257"/>
  </r>
  <r>
    <d v="2010-04-15T00:00:00"/>
    <n v="2010"/>
    <n v="15"/>
    <n v="4"/>
    <n v="2"/>
    <n v="5"/>
    <s v="Friday"/>
    <x v="3"/>
    <s v="Quarter2"/>
    <s v="2010_April"/>
    <s v="2010_Quarter2"/>
    <s v="2010_Friday"/>
    <x v="0"/>
    <n v="18"/>
    <n v="18"/>
    <n v="8640"/>
    <n v="7200"/>
    <n v="4.3570943000000001E-2"/>
    <n v="5.2285131999999998E-2"/>
    <n v="36599.592400000001"/>
    <n v="4792.8037299999996"/>
    <n v="15840"/>
    <n v="1252.6690391459076"/>
    <n v="42645.065169145906"/>
    <n v="978.75010805127408"/>
    <n v="43.570943"/>
    <n v="36"/>
    <n v="1.2103039722222222"/>
  </r>
  <r>
    <d v="2010-04-16T00:00:00"/>
    <n v="2010"/>
    <n v="16"/>
    <n v="4"/>
    <n v="2"/>
    <n v="6"/>
    <s v="Saturday"/>
    <x v="3"/>
    <s v="Quarter2"/>
    <s v="2010_April"/>
    <s v="2010_Quarter2"/>
    <s v="2010_Saturday"/>
    <x v="0"/>
    <n v="17"/>
    <n v="20"/>
    <n v="8160"/>
    <n v="8000"/>
    <n v="4.4795781999999999E-2"/>
    <n v="5.3754939000000002E-2"/>
    <n v="37628.457300000002"/>
    <n v="4927.5360200000005"/>
    <n v="16160"/>
    <n v="1277.9754843811784"/>
    <n v="43833.968804381177"/>
    <n v="978.52893391572388"/>
    <n v="44.795782000000003"/>
    <n v="37"/>
    <n v="1.2106968108108109"/>
  </r>
  <r>
    <d v="2010-04-17T00:00:00"/>
    <n v="2010"/>
    <n v="17"/>
    <n v="4"/>
    <n v="2"/>
    <n v="7"/>
    <s v="Sunday"/>
    <x v="3"/>
    <s v="Quarter2"/>
    <s v="2010_April"/>
    <s v="2010_Quarter2"/>
    <s v="2010_Sunday"/>
    <x v="0"/>
    <n v="18"/>
    <n v="20"/>
    <n v="8640"/>
    <n v="8000"/>
    <n v="4.6027972E-2"/>
    <n v="5.5233565999999998E-2"/>
    <n v="38663.496199999994"/>
    <n v="5063.0769199999995"/>
    <n v="16640"/>
    <n v="1315.9351522340846"/>
    <n v="45042.508272234081"/>
    <n v="978.58989468912694"/>
    <n v="46.027971999999998"/>
    <n v="38"/>
    <n v="1.2112624210526315"/>
  </r>
  <r>
    <d v="2010-04-18T00:00:00"/>
    <n v="2010"/>
    <n v="18"/>
    <n v="4"/>
    <n v="2"/>
    <n v="1"/>
    <s v="Monday"/>
    <x v="3"/>
    <s v="Quarter2"/>
    <s v="2010_April"/>
    <s v="2010_Quarter2"/>
    <s v="2010_Monday"/>
    <x v="0"/>
    <n v="19"/>
    <n v="25"/>
    <n v="9120"/>
    <n v="10000"/>
    <n v="5.3285272000000002E-2"/>
    <n v="6.3942326999999993E-2"/>
    <n v="44759.628899999996"/>
    <n v="5861.3799200000003"/>
    <n v="19120"/>
    <n v="1512.0601028074339"/>
    <n v="52133.068922807426"/>
    <n v="978.37670647167624"/>
    <n v="53.285271999999999"/>
    <n v="44"/>
    <n v="1.211028909090909"/>
  </r>
  <r>
    <d v="2010-04-19T00:00:00"/>
    <n v="2010"/>
    <n v="19"/>
    <n v="4"/>
    <n v="2"/>
    <n v="2"/>
    <s v="Tuesday"/>
    <x v="3"/>
    <s v="Quarter2"/>
    <s v="2010_April"/>
    <s v="2010_Quarter2"/>
    <s v="2010_Tuesday"/>
    <x v="0"/>
    <n v="20"/>
    <n v="22"/>
    <n v="9600"/>
    <n v="8800"/>
    <n v="5.0823186999999999E-2"/>
    <n v="6.0987825000000002E-2"/>
    <n v="42691.477500000001"/>
    <n v="5590.5505699999994"/>
    <n v="18400"/>
    <n v="1455.1206010280744"/>
    <n v="49737.148671028073"/>
    <n v="978.63104631805311"/>
    <n v="50.823186999999997"/>
    <n v="42"/>
    <n v="1.2100758809523808"/>
  </r>
  <r>
    <d v="2010-04-20T00:00:00"/>
    <n v="2010"/>
    <n v="20"/>
    <n v="4"/>
    <n v="2"/>
    <n v="3"/>
    <s v="Wednesday"/>
    <x v="3"/>
    <s v="Quarter2"/>
    <s v="2010_April"/>
    <s v="2010_Quarter2"/>
    <s v="2010_Wednesday"/>
    <x v="0"/>
    <n v="18"/>
    <n v="24"/>
    <n v="8640"/>
    <n v="9600"/>
    <n v="5.0867108000000001E-2"/>
    <n v="6.1040530000000003E-2"/>
    <n v="42728.370999999999"/>
    <n v="5595.3818799999999"/>
    <n v="18240"/>
    <n v="1442.4673784104389"/>
    <n v="49766.220258410438"/>
    <n v="978.35757162389564"/>
    <n v="50.867108000000002"/>
    <n v="42"/>
    <n v="1.2111216190476191"/>
  </r>
  <r>
    <d v="2010-04-21T00:00:00"/>
    <n v="2010"/>
    <n v="21"/>
    <n v="4"/>
    <n v="2"/>
    <n v="4"/>
    <s v="Thursday"/>
    <x v="3"/>
    <s v="Quarter2"/>
    <s v="2010_April"/>
    <s v="2010_Quarter2"/>
    <s v="2010_Thursday"/>
    <x v="0"/>
    <n v="18"/>
    <n v="23"/>
    <n v="8640"/>
    <n v="9200"/>
    <n v="4.9650125000000003E-2"/>
    <n v="5.9580149999999998E-2"/>
    <n v="41706.104999999996"/>
    <n v="5461.5137500000001"/>
    <n v="17840"/>
    <n v="1410.8343218663504"/>
    <n v="48578.453071866345"/>
    <n v="978.41552406698554"/>
    <n v="49.650125000000003"/>
    <n v="41"/>
    <n v="1.2109786585365854"/>
  </r>
  <r>
    <d v="2010-04-22T00:00:00"/>
    <n v="2010"/>
    <n v="22"/>
    <n v="4"/>
    <n v="2"/>
    <n v="5"/>
    <s v="Friday"/>
    <x v="3"/>
    <s v="Quarter2"/>
    <s v="2010_April"/>
    <s v="2010_Quarter2"/>
    <s v="2010_Friday"/>
    <x v="0"/>
    <n v="15"/>
    <n v="24"/>
    <n v="7200"/>
    <n v="9600"/>
    <n v="4.7233340999999998E-2"/>
    <n v="5.6680009000000003E-2"/>
    <n v="39676.006300000001"/>
    <n v="5195.6675099999993"/>
    <n v="16800"/>
    <n v="1328.5883748517201"/>
    <n v="46200.262184851723"/>
    <n v="978.12818671564492"/>
    <n v="47.233340999999996"/>
    <n v="39"/>
    <n v="1.2111113076923077"/>
  </r>
  <r>
    <d v="2010-04-23T00:00:00"/>
    <n v="2010"/>
    <n v="23"/>
    <n v="4"/>
    <n v="2"/>
    <n v="6"/>
    <s v="Saturday"/>
    <x v="3"/>
    <s v="Quarter2"/>
    <s v="2010_April"/>
    <s v="2010_Quarter2"/>
    <s v="2010_Saturday"/>
    <x v="0"/>
    <n v="17"/>
    <n v="18"/>
    <n v="8160"/>
    <n v="7200"/>
    <n v="4.2385076000000001E-2"/>
    <n v="5.0862091999999998E-2"/>
    <n v="35603.464399999997"/>
    <n v="4662.3583600000002"/>
    <n v="15360"/>
    <n v="1214.7093712930011"/>
    <n v="41480.532131292995"/>
    <n v="978.65890652863277"/>
    <n v="42.385075999999998"/>
    <n v="35"/>
    <n v="1.2110021714285715"/>
  </r>
  <r>
    <d v="2010-04-24T00:00:00"/>
    <n v="2010"/>
    <n v="24"/>
    <n v="4"/>
    <n v="2"/>
    <n v="7"/>
    <s v="Sunday"/>
    <x v="3"/>
    <s v="Quarter2"/>
    <s v="2010_April"/>
    <s v="2010_Quarter2"/>
    <s v="2010_Sunday"/>
    <x v="0"/>
    <n v="15"/>
    <n v="21"/>
    <n v="7200"/>
    <n v="8400"/>
    <n v="4.3606339000000001E-2"/>
    <n v="5.2327606999999998E-2"/>
    <n v="36629.3249"/>
    <n v="4796.6972900000001"/>
    <n v="15600"/>
    <n v="1233.6892052194544"/>
    <n v="42659.711395219456"/>
    <n v="978.29151388332457"/>
    <n v="43.606338999999998"/>
    <n v="36"/>
    <n v="1.2112871944444443"/>
  </r>
  <r>
    <d v="2010-04-25T00:00:00"/>
    <n v="2010"/>
    <n v="25"/>
    <n v="4"/>
    <n v="2"/>
    <n v="1"/>
    <s v="Monday"/>
    <x v="3"/>
    <s v="Quarter2"/>
    <s v="2010_April"/>
    <s v="2010_Quarter2"/>
    <s v="2010_Monday"/>
    <x v="0"/>
    <n v="18"/>
    <n v="18"/>
    <n v="8640"/>
    <n v="7200"/>
    <n v="4.3565377000000002E-2"/>
    <n v="5.2278452000000003E-2"/>
    <n v="36594.916400000002"/>
    <n v="4792.1914700000007"/>
    <n v="15840"/>
    <n v="1252.6690391459076"/>
    <n v="42639.776909145905"/>
    <n v="978.75376836853491"/>
    <n v="43.565377000000005"/>
    <n v="36"/>
    <n v="1.2101493611111112"/>
  </r>
  <r>
    <d v="2010-04-26T00:00:00"/>
    <n v="2010"/>
    <n v="26"/>
    <n v="4"/>
    <n v="2"/>
    <n v="2"/>
    <s v="Tuesday"/>
    <x v="3"/>
    <s v="Quarter2"/>
    <s v="2010_April"/>
    <s v="2010_Quarter2"/>
    <s v="2010_Tuesday"/>
    <x v="0"/>
    <n v="15"/>
    <n v="20"/>
    <n v="7200"/>
    <n v="8000"/>
    <n v="4.2361240000000001E-2"/>
    <n v="5.0833488000000003E-2"/>
    <n v="35583.441599999998"/>
    <n v="4659.7364000000007"/>
    <n v="15200"/>
    <n v="1202.0561486753659"/>
    <n v="41445.234148675365"/>
    <n v="978.37632110569382"/>
    <n v="42.361240000000002"/>
    <n v="35"/>
    <n v="1.210321142857143"/>
  </r>
  <r>
    <d v="2010-04-27T00:00:00"/>
    <n v="2010"/>
    <n v="27"/>
    <n v="4"/>
    <n v="2"/>
    <n v="3"/>
    <s v="Wednesday"/>
    <x v="3"/>
    <s v="Quarter2"/>
    <s v="2010_April"/>
    <s v="2010_Quarter2"/>
    <s v="2010_Wednesday"/>
    <x v="0"/>
    <n v="17"/>
    <n v="21"/>
    <n v="8160"/>
    <n v="8400"/>
    <n v="4.5990558000000001E-2"/>
    <n v="5.5188670000000002E-2"/>
    <n v="38632.069000000003"/>
    <n v="5058.9613799999997"/>
    <n v="16560"/>
    <n v="1309.6085409252669"/>
    <n v="45000.638920925274"/>
    <n v="978.4756019034445"/>
    <n v="45.990558"/>
    <n v="38"/>
    <n v="1.2102778421052631"/>
  </r>
  <r>
    <d v="2010-04-28T00:00:00"/>
    <n v="2010"/>
    <n v="28"/>
    <n v="4"/>
    <n v="2"/>
    <n v="4"/>
    <s v="Thursday"/>
    <x v="3"/>
    <s v="Quarter2"/>
    <s v="2010_April"/>
    <s v="2010_Quarter2"/>
    <s v="2010_Thursday"/>
    <x v="0"/>
    <n v="17"/>
    <n v="25"/>
    <n v="8160"/>
    <n v="10000"/>
    <n v="5.0857813000000002E-2"/>
    <n v="6.1029374999999997E-2"/>
    <n v="42720.562499999993"/>
    <n v="5594.3594300000004"/>
    <n v="18160"/>
    <n v="1436.1407671016213"/>
    <n v="49751.062697101617"/>
    <n v="978.23834259451178"/>
    <n v="50.857813"/>
    <n v="42"/>
    <n v="1.2109003095238096"/>
  </r>
  <r>
    <d v="2010-04-29T00:00:00"/>
    <n v="2010"/>
    <n v="29"/>
    <n v="4"/>
    <n v="2"/>
    <n v="5"/>
    <s v="Friday"/>
    <x v="3"/>
    <s v="Quarter2"/>
    <s v="2010_April"/>
    <s v="2010_Quarter2"/>
    <s v="2010_Friday"/>
    <x v="0"/>
    <n v="16"/>
    <n v="19"/>
    <n v="7680"/>
    <n v="7600"/>
    <n v="4.239366E-2"/>
    <n v="5.0872392000000002E-2"/>
    <n v="35610.674400000004"/>
    <n v="4663.3026"/>
    <n v="15280"/>
    <n v="1208.3827599841836"/>
    <n v="41482.359759984189"/>
    <n v="978.50385552896807"/>
    <n v="42.393659999999997"/>
    <n v="35"/>
    <n v="1.2112474285714285"/>
  </r>
  <r>
    <d v="2010-04-30T00:00:00"/>
    <n v="2010"/>
    <n v="30"/>
    <n v="4"/>
    <n v="2"/>
    <n v="6"/>
    <s v="Saturday"/>
    <x v="3"/>
    <s v="Quarter2"/>
    <s v="2010_April"/>
    <s v="2010_Quarter2"/>
    <s v="2010_Saturday"/>
    <x v="0"/>
    <n v="20"/>
    <n v="20"/>
    <n v="9600"/>
    <n v="8000"/>
    <n v="4.8422323000000003E-2"/>
    <n v="5.8106787999999999E-2"/>
    <n v="40674.751600000003"/>
    <n v="5326.4555300000011"/>
    <n v="17600"/>
    <n v="1391.8544879398971"/>
    <n v="47393.0616179399"/>
    <n v="978.7440726034539"/>
    <n v="48.422323000000006"/>
    <n v="40"/>
    <n v="1.2105580750000002"/>
  </r>
  <r>
    <d v="2010-05-01T00:00:00"/>
    <n v="2010"/>
    <n v="1"/>
    <n v="5"/>
    <n v="2"/>
    <n v="7"/>
    <s v="Sunday"/>
    <x v="4"/>
    <s v="Quarter2"/>
    <s v="2010_May"/>
    <s v="2010_Quarter2"/>
    <s v="2010_Sunday"/>
    <x v="0"/>
    <n v="19"/>
    <n v="20"/>
    <n v="9120"/>
    <n v="8000"/>
    <n v="4.7221486E-2"/>
    <n v="5.6665783999999997E-2"/>
    <n v="39666.048799999997"/>
    <n v="5194.3634599999996"/>
    <n v="17120"/>
    <n v="1353.8948200869909"/>
    <n v="46214.30708008699"/>
    <n v="978.67117269640755"/>
    <n v="47.221485999999999"/>
    <n v="39"/>
    <n v="1.2108073333333333"/>
  </r>
  <r>
    <d v="2010-05-02T00:00:00"/>
    <n v="2010"/>
    <n v="2"/>
    <n v="5"/>
    <n v="2"/>
    <n v="1"/>
    <s v="Monday"/>
    <x v="4"/>
    <s v="Quarter2"/>
    <s v="2010_May"/>
    <s v="2010_Quarter2"/>
    <s v="2010_Monday"/>
    <x v="0"/>
    <n v="17"/>
    <n v="24"/>
    <n v="8160"/>
    <n v="9600"/>
    <n v="4.9630509000000003E-2"/>
    <n v="5.9556610000000003E-2"/>
    <n v="41689.627000000008"/>
    <n v="5459.35599"/>
    <n v="17760"/>
    <n v="1404.5077105575326"/>
    <n v="48553.490700557537"/>
    <n v="978.2992695190278"/>
    <n v="49.630509000000004"/>
    <n v="41"/>
    <n v="1.2105002195121952"/>
  </r>
  <r>
    <d v="2010-05-03T00:00:00"/>
    <n v="2010"/>
    <n v="3"/>
    <n v="5"/>
    <n v="2"/>
    <n v="2"/>
    <s v="Tuesday"/>
    <x v="4"/>
    <s v="Quarter2"/>
    <s v="2010_May"/>
    <s v="2010_Quarter2"/>
    <s v="2010_Tuesday"/>
    <x v="0"/>
    <n v="15"/>
    <n v="19"/>
    <n v="7200"/>
    <n v="7600"/>
    <n v="4.1159922000000002E-2"/>
    <n v="4.9391905999999999E-2"/>
    <n v="34574.334199999998"/>
    <n v="4527.5914199999997"/>
    <n v="14800"/>
    <n v="1170.4230921312771"/>
    <n v="40272.348712131272"/>
    <n v="978.43598226768438"/>
    <n v="41.159922000000002"/>
    <n v="34"/>
    <n v="1.2105859411764706"/>
  </r>
  <r>
    <d v="2010-05-04T00:00:00"/>
    <n v="2010"/>
    <n v="4"/>
    <n v="5"/>
    <n v="2"/>
    <n v="3"/>
    <s v="Wednesday"/>
    <x v="4"/>
    <s v="Quarter2"/>
    <s v="2010_May"/>
    <s v="2010_Quarter2"/>
    <s v="2010_Wednesday"/>
    <x v="0"/>
    <n v="19"/>
    <n v="19"/>
    <n v="9120"/>
    <n v="7600"/>
    <n v="4.5988169000000002E-2"/>
    <n v="5.5185802999999999E-2"/>
    <n v="38630.062100000003"/>
    <n v="5058.69859"/>
    <n v="16720"/>
    <n v="1322.2617635429024"/>
    <n v="45011.022453542908"/>
    <n v="978.75221893576384"/>
    <n v="45.988168999999999"/>
    <n v="38"/>
    <n v="1.2102149736842105"/>
  </r>
  <r>
    <d v="2010-05-05T00:00:00"/>
    <n v="2010"/>
    <n v="5"/>
    <n v="5"/>
    <n v="2"/>
    <n v="4"/>
    <s v="Thursday"/>
    <x v="4"/>
    <s v="Quarter2"/>
    <s v="2010_May"/>
    <s v="2010_Quarter2"/>
    <s v="2010_Thursday"/>
    <x v="0"/>
    <n v="18"/>
    <n v="22"/>
    <n v="8640"/>
    <n v="8800"/>
    <n v="4.8416313000000002E-2"/>
    <n v="5.8099575000000001E-2"/>
    <n v="40669.702499999999"/>
    <n v="5325.7944299999999"/>
    <n v="17440"/>
    <n v="1379.2012653222619"/>
    <n v="47374.698195322264"/>
    <n v="978.48628406137129"/>
    <n v="48.416313000000002"/>
    <n v="40"/>
    <n v="1.2104078250000001"/>
  </r>
  <r>
    <d v="2010-05-06T00:00:00"/>
    <n v="2010"/>
    <n v="6"/>
    <n v="5"/>
    <n v="2"/>
    <n v="5"/>
    <s v="Friday"/>
    <x v="4"/>
    <s v="Quarter2"/>
    <s v="2010_May"/>
    <s v="2010_Quarter2"/>
    <s v="2010_Friday"/>
    <x v="0"/>
    <n v="17"/>
    <n v="23"/>
    <n v="8160"/>
    <n v="9200"/>
    <n v="4.8428969000000002E-2"/>
    <n v="5.8114762E-2"/>
    <n v="40680.333399999996"/>
    <n v="5327.1865900000003"/>
    <n v="17360"/>
    <n v="1372.8746540134441"/>
    <n v="47380.394644013439"/>
    <n v="978.34819989691368"/>
    <n v="48.428969000000002"/>
    <n v="40"/>
    <n v="1.2107242250000001"/>
  </r>
  <r>
    <d v="2010-05-07T00:00:00"/>
    <n v="2010"/>
    <n v="7"/>
    <n v="5"/>
    <n v="2"/>
    <n v="6"/>
    <s v="Saturday"/>
    <x v="4"/>
    <s v="Quarter2"/>
    <s v="2010_May"/>
    <s v="2010_Quarter2"/>
    <s v="2010_Saturday"/>
    <x v="0"/>
    <n v="19"/>
    <n v="21"/>
    <n v="9120"/>
    <n v="8400"/>
    <n v="4.8446746999999998E-2"/>
    <n v="5.8136096999999998E-2"/>
    <n v="40695.267899999999"/>
    <n v="5329.1421699999992"/>
    <n v="17520"/>
    <n v="1385.5278766310796"/>
    <n v="47409.937946631078"/>
    <n v="978.59899544196605"/>
    <n v="48.446746999999995"/>
    <n v="40"/>
    <n v="1.2111686749999999"/>
  </r>
  <r>
    <d v="2010-05-08T00:00:00"/>
    <n v="2010"/>
    <n v="8"/>
    <n v="5"/>
    <n v="2"/>
    <n v="7"/>
    <s v="Sunday"/>
    <x v="4"/>
    <s v="Quarter2"/>
    <s v="2010_May"/>
    <s v="2010_Quarter2"/>
    <s v="2010_Sunday"/>
    <x v="0"/>
    <n v="17"/>
    <n v="22"/>
    <n v="8160"/>
    <n v="8800"/>
    <n v="4.7192959999999999E-2"/>
    <n v="5.6631551000000002E-2"/>
    <n v="39642.085700000003"/>
    <n v="5191.2255999999998"/>
    <n v="16960"/>
    <n v="1341.2415974693556"/>
    <n v="46174.552897469359"/>
    <n v="978.42035967799768"/>
    <n v="47.192959999999999"/>
    <n v="39"/>
    <n v="1.2100758974358974"/>
  </r>
  <r>
    <d v="2010-05-09T00:00:00"/>
    <n v="2010"/>
    <n v="9"/>
    <n v="5"/>
    <n v="2"/>
    <n v="1"/>
    <s v="Monday"/>
    <x v="4"/>
    <s v="Quarter2"/>
    <s v="2010_May"/>
    <s v="2010_Quarter2"/>
    <s v="2010_Monday"/>
    <x v="0"/>
    <n v="18"/>
    <n v="23"/>
    <n v="8640"/>
    <n v="9200"/>
    <n v="4.9614934999999999E-2"/>
    <n v="5.9537922E-2"/>
    <n v="41676.545400000003"/>
    <n v="5457.6428499999993"/>
    <n v="17840"/>
    <n v="1410.8343218663504"/>
    <n v="48545.02257186635"/>
    <n v="978.43567812527328"/>
    <n v="49.614934999999996"/>
    <n v="41"/>
    <n v="1.2101203658536583"/>
  </r>
  <r>
    <d v="2010-05-10T00:00:00"/>
    <n v="2010"/>
    <n v="10"/>
    <n v="5"/>
    <n v="2"/>
    <n v="2"/>
    <s v="Tuesday"/>
    <x v="4"/>
    <s v="Quarter2"/>
    <s v="2010_May"/>
    <s v="2010_Quarter2"/>
    <s v="2010_Tuesday"/>
    <x v="0"/>
    <n v="15"/>
    <n v="23"/>
    <n v="7200"/>
    <n v="9200"/>
    <n v="4.6022686E-2"/>
    <n v="5.5227222999999999E-2"/>
    <n v="38659.056100000002"/>
    <n v="5062.4954600000001"/>
    <n v="16400"/>
    <n v="1296.9553183076316"/>
    <n v="45018.506878307635"/>
    <n v="978.18077976386769"/>
    <n v="46.022686"/>
    <n v="38"/>
    <n v="1.2111233157894736"/>
  </r>
  <r>
    <d v="2010-05-11T00:00:00"/>
    <n v="2010"/>
    <n v="11"/>
    <n v="5"/>
    <n v="2"/>
    <n v="3"/>
    <s v="Wednesday"/>
    <x v="4"/>
    <s v="Quarter2"/>
    <s v="2010_May"/>
    <s v="2010_Quarter2"/>
    <s v="2010_Wednesday"/>
    <x v="0"/>
    <n v="17"/>
    <n v="20"/>
    <n v="8160"/>
    <n v="8000"/>
    <n v="4.4778292999999997E-2"/>
    <n v="5.3733951000000002E-2"/>
    <n v="37613.765700000004"/>
    <n v="4925.6122299999997"/>
    <n v="16160"/>
    <n v="1277.9754843811784"/>
    <n v="43817.353414381178"/>
    <n v="978.54005766546709"/>
    <n v="44.778292999999998"/>
    <n v="37"/>
    <n v="1.210224135135135"/>
  </r>
  <r>
    <d v="2010-05-12T00:00:00"/>
    <n v="2010"/>
    <n v="12"/>
    <n v="5"/>
    <n v="2"/>
    <n v="4"/>
    <s v="Thursday"/>
    <x v="4"/>
    <s v="Quarter2"/>
    <s v="2010_May"/>
    <s v="2010_Quarter2"/>
    <s v="2010_Thursday"/>
    <x v="0"/>
    <n v="20"/>
    <n v="19"/>
    <n v="9600"/>
    <n v="7600"/>
    <n v="4.7198024999999998E-2"/>
    <n v="5.6637630000000001E-2"/>
    <n v="39646.341"/>
    <n v="5191.7827499999994"/>
    <n v="17200"/>
    <n v="1360.2214313958086"/>
    <n v="46198.345181395809"/>
    <n v="978.81945656403661"/>
    <n v="47.198024999999994"/>
    <n v="39"/>
    <n v="1.2102057692307691"/>
  </r>
  <r>
    <d v="2010-05-13T00:00:00"/>
    <n v="2010"/>
    <n v="13"/>
    <n v="5"/>
    <n v="2"/>
    <n v="5"/>
    <s v="Friday"/>
    <x v="4"/>
    <s v="Quarter2"/>
    <s v="2010_May"/>
    <s v="2010_Quarter2"/>
    <s v="2010_Friday"/>
    <x v="0"/>
    <n v="19"/>
    <n v="23"/>
    <n v="9120"/>
    <n v="9200"/>
    <n v="5.0853677999999999E-2"/>
    <n v="6.1024413999999999E-2"/>
    <n v="42717.089800000002"/>
    <n v="5593.9045800000004"/>
    <n v="18320"/>
    <n v="1448.7939897192566"/>
    <n v="49759.788369719259"/>
    <n v="978.48946874047647"/>
    <n v="50.853678000000002"/>
    <n v="42"/>
    <n v="1.2108018571428572"/>
  </r>
  <r>
    <d v="2010-05-14T00:00:00"/>
    <n v="2010"/>
    <n v="14"/>
    <n v="5"/>
    <n v="2"/>
    <n v="6"/>
    <s v="Saturday"/>
    <x v="4"/>
    <s v="Quarter2"/>
    <s v="2010_May"/>
    <s v="2010_Quarter2"/>
    <s v="2010_Saturday"/>
    <x v="0"/>
    <n v="16"/>
    <n v="18"/>
    <n v="7680"/>
    <n v="7200"/>
    <n v="4.1169164000000001E-2"/>
    <n v="4.9402995999999998E-2"/>
    <n v="34582.097199999997"/>
    <n v="4528.6080400000001"/>
    <n v="14880"/>
    <n v="1176.7497034400949"/>
    <n v="40287.454943440091"/>
    <n v="978.58326546150147"/>
    <n v="41.169164000000002"/>
    <n v="34"/>
    <n v="1.2108577647058825"/>
  </r>
  <r>
    <d v="2010-05-15T00:00:00"/>
    <n v="2010"/>
    <n v="15"/>
    <n v="5"/>
    <n v="2"/>
    <n v="7"/>
    <s v="Sunday"/>
    <x v="4"/>
    <s v="Quarter2"/>
    <s v="2010_May"/>
    <s v="2010_Quarter2"/>
    <s v="2010_Sunday"/>
    <x v="0"/>
    <n v="18"/>
    <n v="20"/>
    <n v="8640"/>
    <n v="8000"/>
    <n v="4.5994266999999998E-2"/>
    <n v="5.5193120999999998E-2"/>
    <n v="38635.184699999998"/>
    <n v="5059.3693700000003"/>
    <n v="16640"/>
    <n v="1315.9351522340846"/>
    <n v="45010.489222234086"/>
    <n v="978.61086083259215"/>
    <n v="45.994267000000001"/>
    <n v="38"/>
    <n v="1.2103754473684212"/>
  </r>
  <r>
    <d v="2010-05-16T00:00:00"/>
    <n v="2010"/>
    <n v="16"/>
    <n v="5"/>
    <n v="2"/>
    <n v="1"/>
    <s v="Monday"/>
    <x v="4"/>
    <s v="Quarter2"/>
    <s v="2010_May"/>
    <s v="2010_Quarter2"/>
    <s v="2010_Monday"/>
    <x v="0"/>
    <n v="15"/>
    <n v="21"/>
    <n v="7200"/>
    <n v="8400"/>
    <n v="4.3563803999999998E-2"/>
    <n v="5.2276564999999997E-2"/>
    <n v="36593.595499999996"/>
    <n v="4792.0184399999998"/>
    <n v="15600"/>
    <n v="1233.6892052194544"/>
    <n v="42619.303145219448"/>
    <n v="978.31913726403343"/>
    <n v="43.563803999999998"/>
    <n v="36"/>
    <n v="1.2101056666666665"/>
  </r>
  <r>
    <d v="2010-05-17T00:00:00"/>
    <n v="2010"/>
    <n v="17"/>
    <n v="5"/>
    <n v="2"/>
    <n v="2"/>
    <s v="Tuesday"/>
    <x v="4"/>
    <s v="Quarter2"/>
    <s v="2010_May"/>
    <s v="2010_Quarter2"/>
    <s v="2010_Tuesday"/>
    <x v="0"/>
    <n v="18"/>
    <n v="19"/>
    <n v="8640"/>
    <n v="7600"/>
    <n v="4.4810128999999997E-2"/>
    <n v="5.3772154000000003E-2"/>
    <n v="37640.507799999999"/>
    <n v="4929.1141899999993"/>
    <n v="16240"/>
    <n v="1284.3020956899961"/>
    <n v="43853.924085689992"/>
    <n v="978.66096492804104"/>
    <n v="44.810128999999996"/>
    <n v="37"/>
    <n v="1.2110845675675674"/>
  </r>
  <r>
    <d v="2010-05-18T00:00:00"/>
    <n v="2010"/>
    <n v="18"/>
    <n v="5"/>
    <n v="2"/>
    <n v="3"/>
    <s v="Wednesday"/>
    <x v="4"/>
    <s v="Quarter2"/>
    <s v="2010_May"/>
    <s v="2010_Quarter2"/>
    <s v="2010_Wednesday"/>
    <x v="0"/>
    <n v="20"/>
    <n v="24"/>
    <n v="9600"/>
    <n v="9600"/>
    <n v="5.3263931E-2"/>
    <n v="6.3916716999999998E-2"/>
    <n v="44741.7019"/>
    <n v="5859.0324099999998"/>
    <n v="19200"/>
    <n v="1518.3867141162516"/>
    <n v="52119.121024116248"/>
    <n v="978.50684404266462"/>
    <n v="53.263930999999999"/>
    <n v="44"/>
    <n v="1.2105438863636364"/>
  </r>
  <r>
    <d v="2010-05-19T00:00:00"/>
    <n v="2010"/>
    <n v="19"/>
    <n v="5"/>
    <n v="2"/>
    <n v="4"/>
    <s v="Thursday"/>
    <x v="4"/>
    <s v="Quarter2"/>
    <s v="2010_May"/>
    <s v="2010_Quarter2"/>
    <s v="2010_Thursday"/>
    <x v="0"/>
    <n v="18"/>
    <n v="18"/>
    <n v="8640"/>
    <n v="7200"/>
    <n v="4.3596304000000002E-2"/>
    <n v="5.2315565000000001E-2"/>
    <n v="36620.895499999999"/>
    <n v="4795.5934400000006"/>
    <n v="15840"/>
    <n v="1252.6690391459076"/>
    <n v="42669.157979145901"/>
    <n v="978.7333802229175"/>
    <n v="43.596304000000003"/>
    <n v="36"/>
    <n v="1.2110084444444444"/>
  </r>
  <r>
    <d v="2010-05-20T00:00:00"/>
    <n v="2010"/>
    <n v="20"/>
    <n v="5"/>
    <n v="2"/>
    <n v="5"/>
    <s v="Friday"/>
    <x v="4"/>
    <s v="Quarter2"/>
    <s v="2010_May"/>
    <s v="2010_Quarter2"/>
    <s v="2010_Friday"/>
    <x v="0"/>
    <n v="17"/>
    <n v="19"/>
    <n v="8160"/>
    <n v="7600"/>
    <n v="4.3588467999999998E-2"/>
    <n v="5.2306160999999997E-2"/>
    <n v="36614.312699999995"/>
    <n v="4794.7314799999995"/>
    <n v="15760"/>
    <n v="1246.3424278370899"/>
    <n v="42655.386607837085"/>
    <n v="978.59338868796874"/>
    <n v="43.588467999999999"/>
    <n v="36"/>
    <n v="1.2107907777777778"/>
  </r>
  <r>
    <d v="2010-05-21T00:00:00"/>
    <n v="2010"/>
    <n v="21"/>
    <n v="5"/>
    <n v="2"/>
    <n v="6"/>
    <s v="Saturday"/>
    <x v="4"/>
    <s v="Quarter2"/>
    <s v="2010_May"/>
    <s v="2010_Quarter2"/>
    <s v="2010_Saturday"/>
    <x v="0"/>
    <n v="20"/>
    <n v="22"/>
    <n v="9600"/>
    <n v="8800"/>
    <n v="5.0867742000000001E-2"/>
    <n v="6.1041290999999998E-2"/>
    <n v="42728.903700000003"/>
    <n v="5595.4516199999998"/>
    <n v="18400"/>
    <n v="1455.1206010280744"/>
    <n v="49779.475921028075"/>
    <n v="978.60596841566269"/>
    <n v="50.867742"/>
    <n v="42"/>
    <n v="1.2111367142857143"/>
  </r>
  <r>
    <d v="2010-05-22T00:00:00"/>
    <n v="2010"/>
    <n v="22"/>
    <n v="5"/>
    <n v="2"/>
    <n v="7"/>
    <s v="Sunday"/>
    <x v="4"/>
    <s v="Quarter2"/>
    <s v="2010_May"/>
    <s v="2010_Quarter2"/>
    <s v="2010_Sunday"/>
    <x v="0"/>
    <n v="20"/>
    <n v="25"/>
    <n v="9600"/>
    <n v="10000"/>
    <n v="5.4500626000000003E-2"/>
    <n v="6.5400750999999993E-2"/>
    <n v="45780.525699999998"/>
    <n v="5995.0688600000003"/>
    <n v="19600"/>
    <n v="1550.0197706603401"/>
    <n v="53325.614330660341"/>
    <n v="978.44040049485557"/>
    <n v="54.500626000000004"/>
    <n v="45"/>
    <n v="1.2111250222222223"/>
  </r>
  <r>
    <d v="2010-05-23T00:00:00"/>
    <n v="2010"/>
    <n v="23"/>
    <n v="5"/>
    <n v="2"/>
    <n v="1"/>
    <s v="Monday"/>
    <x v="4"/>
    <s v="Quarter2"/>
    <s v="2010_May"/>
    <s v="2010_Quarter2"/>
    <s v="2010_Monday"/>
    <x v="0"/>
    <n v="19"/>
    <n v="19"/>
    <n v="9120"/>
    <n v="7600"/>
    <n v="4.6025761999999998E-2"/>
    <n v="5.5230914999999998E-2"/>
    <n v="38661.640499999994"/>
    <n v="5062.8338199999998"/>
    <n v="16720"/>
    <n v="1322.2617635429024"/>
    <n v="45046.736083542899"/>
    <n v="978.72874073313335"/>
    <n v="46.025762"/>
    <n v="38"/>
    <n v="1.2112042631578948"/>
  </r>
  <r>
    <d v="2010-05-24T00:00:00"/>
    <n v="2010"/>
    <n v="24"/>
    <n v="5"/>
    <n v="2"/>
    <n v="2"/>
    <s v="Tuesday"/>
    <x v="4"/>
    <s v="Quarter2"/>
    <s v="2010_May"/>
    <s v="2010_Quarter2"/>
    <s v="2010_Tuesday"/>
    <x v="0"/>
    <n v="16"/>
    <n v="23"/>
    <n v="7680"/>
    <n v="9200"/>
    <n v="4.7189755999999999E-2"/>
    <n v="5.6627707999999999E-2"/>
    <n v="39639.395599999996"/>
    <n v="5190.8731600000001"/>
    <n v="16880"/>
    <n v="1334.9149861605379"/>
    <n v="46165.183746160539"/>
    <n v="978.28824853768128"/>
    <n v="47.189756000000003"/>
    <n v="39"/>
    <n v="1.2099937435897437"/>
  </r>
  <r>
    <d v="2010-05-25T00:00:00"/>
    <n v="2010"/>
    <n v="25"/>
    <n v="5"/>
    <n v="2"/>
    <n v="3"/>
    <s v="Wednesday"/>
    <x v="4"/>
    <s v="Quarter2"/>
    <s v="2010_May"/>
    <s v="2010_Quarter2"/>
    <s v="2010_Wednesday"/>
    <x v="0"/>
    <n v="17"/>
    <n v="18"/>
    <n v="8160"/>
    <n v="7200"/>
    <n v="4.2361089999999997E-2"/>
    <n v="5.0833309E-2"/>
    <n v="35583.316299999999"/>
    <n v="4659.7199000000001"/>
    <n v="15360"/>
    <n v="1214.7093712930011"/>
    <n v="41457.745571293002"/>
    <n v="978.67513728501808"/>
    <n v="42.361089999999997"/>
    <n v="35"/>
    <n v="1.2103168571428571"/>
  </r>
  <r>
    <d v="2010-05-26T00:00:00"/>
    <n v="2010"/>
    <n v="26"/>
    <n v="5"/>
    <n v="2"/>
    <n v="4"/>
    <s v="Thursday"/>
    <x v="4"/>
    <s v="Quarter2"/>
    <s v="2010_May"/>
    <s v="2010_Quarter2"/>
    <s v="2010_Thursday"/>
    <x v="0"/>
    <n v="18"/>
    <n v="24"/>
    <n v="8640"/>
    <n v="9600"/>
    <n v="5.0858118000000001E-2"/>
    <n v="6.1029741999999998E-2"/>
    <n v="42720.8194"/>
    <n v="5594.3929799999996"/>
    <n v="18240"/>
    <n v="1442.4673784104389"/>
    <n v="49757.679758410435"/>
    <n v="978.36258428615929"/>
    <n v="50.858117999999997"/>
    <n v="42"/>
    <n v="1.2109075714285713"/>
  </r>
  <r>
    <d v="2010-05-27T00:00:00"/>
    <n v="2010"/>
    <n v="27"/>
    <n v="5"/>
    <n v="2"/>
    <n v="5"/>
    <s v="Friday"/>
    <x v="4"/>
    <s v="Quarter2"/>
    <s v="2010_May"/>
    <s v="2010_Quarter2"/>
    <s v="2010_Friday"/>
    <x v="0"/>
    <n v="17"/>
    <n v="19"/>
    <n v="8160"/>
    <n v="7600"/>
    <n v="4.3601564000000002E-2"/>
    <n v="5.2321877000000003E-2"/>
    <n v="36625.313900000001"/>
    <n v="4796.1720400000004"/>
    <n v="15760"/>
    <n v="1246.3424278370899"/>
    <n v="42667.828367837086"/>
    <n v="978.58481333002374"/>
    <n v="43.601564000000003"/>
    <n v="36"/>
    <n v="1.2111545555555556"/>
  </r>
  <r>
    <d v="2010-05-28T00:00:00"/>
    <n v="2010"/>
    <n v="28"/>
    <n v="5"/>
    <n v="2"/>
    <n v="6"/>
    <s v="Saturday"/>
    <x v="4"/>
    <s v="Quarter2"/>
    <s v="2010_May"/>
    <s v="2010_Quarter2"/>
    <s v="2010_Saturday"/>
    <x v="0"/>
    <n v="15"/>
    <n v="18"/>
    <n v="7200"/>
    <n v="7200"/>
    <n v="3.9966614999999997E-2"/>
    <n v="4.7959938000000001E-2"/>
    <n v="33571.956599999998"/>
    <n v="4396.3276499999993"/>
    <n v="14400"/>
    <n v="1138.7900355871886"/>
    <n v="39107.074285587187"/>
    <n v="978.49353230407905"/>
    <n v="39.966614999999997"/>
    <n v="33"/>
    <n v="1.2111095454545453"/>
  </r>
  <r>
    <d v="2010-05-29T00:00:00"/>
    <n v="2010"/>
    <n v="29"/>
    <n v="5"/>
    <n v="2"/>
    <n v="7"/>
    <s v="Sunday"/>
    <x v="4"/>
    <s v="Quarter2"/>
    <s v="2010_May"/>
    <s v="2010_Quarter2"/>
    <s v="2010_Sunday"/>
    <x v="0"/>
    <n v="18"/>
    <n v="19"/>
    <n v="8640"/>
    <n v="7600"/>
    <n v="4.4773727999999999E-2"/>
    <n v="5.3728472999999999E-2"/>
    <n v="37609.931100000002"/>
    <n v="4925.1100799999995"/>
    <n v="16240"/>
    <n v="1284.3020956899961"/>
    <n v="43819.343275689993"/>
    <n v="978.68426939320295"/>
    <n v="44.773727999999998"/>
    <n v="37"/>
    <n v="1.2101007567567568"/>
  </r>
  <r>
    <d v="2010-05-30T00:00:00"/>
    <n v="2010"/>
    <n v="30"/>
    <n v="5"/>
    <n v="2"/>
    <n v="1"/>
    <s v="Monday"/>
    <x v="4"/>
    <s v="Quarter2"/>
    <s v="2010_May"/>
    <s v="2010_Quarter2"/>
    <s v="2010_Monday"/>
    <x v="0"/>
    <n v="17"/>
    <n v="22"/>
    <n v="8160"/>
    <n v="8800"/>
    <n v="4.7222015999999999E-2"/>
    <n v="5.6666419000000003E-2"/>
    <n v="39666.493300000002"/>
    <n v="5194.4217599999993"/>
    <n v="16960"/>
    <n v="1341.2415974693556"/>
    <n v="46202.156657469357"/>
    <n v="978.40288431288832"/>
    <n v="47.222015999999996"/>
    <n v="39"/>
    <n v="1.2108209230769229"/>
  </r>
  <r>
    <d v="2010-05-31T00:00:00"/>
    <n v="2010"/>
    <n v="31"/>
    <n v="5"/>
    <n v="2"/>
    <n v="2"/>
    <s v="Tuesday"/>
    <x v="4"/>
    <s v="Quarter2"/>
    <s v="2010_May"/>
    <s v="2010_Quarter2"/>
    <s v="2010_Tuesday"/>
    <x v="0"/>
    <n v="18"/>
    <n v="24"/>
    <n v="8640"/>
    <n v="9600"/>
    <n v="5.0868625000000001E-2"/>
    <n v="6.1042350000000002E-2"/>
    <n v="42729.644999999997"/>
    <n v="5595.5487499999999"/>
    <n v="18240"/>
    <n v="1442.4673784104389"/>
    <n v="49767.661128410437"/>
    <n v="978.35672044232444"/>
    <n v="50.868625000000002"/>
    <n v="42"/>
    <n v="1.2111577380952381"/>
  </r>
  <r>
    <d v="2010-06-01T00:00:00"/>
    <n v="2010"/>
    <n v="1"/>
    <n v="6"/>
    <n v="2"/>
    <n v="3"/>
    <s v="Wednesday"/>
    <x v="5"/>
    <s v="Quarter2"/>
    <s v="2010_June"/>
    <s v="2010_Quarter2"/>
    <s v="2010_Wednesday"/>
    <x v="0"/>
    <n v="15"/>
    <n v="24"/>
    <n v="7200"/>
    <n v="9600"/>
    <n v="4.7225300999999997E-2"/>
    <n v="5.6670361000000002E-2"/>
    <n v="39669.252699999997"/>
    <n v="5194.7831099999994"/>
    <n v="16800"/>
    <n v="1328.5883748517201"/>
    <n v="46192.624184851717"/>
    <n v="978.13297547540719"/>
    <n v="47.225300999999995"/>
    <n v="39"/>
    <n v="1.2109051538461537"/>
  </r>
  <r>
    <d v="2010-06-02T00:00:00"/>
    <n v="2010"/>
    <n v="2"/>
    <n v="6"/>
    <n v="2"/>
    <n v="4"/>
    <s v="Thursday"/>
    <x v="5"/>
    <s v="Quarter2"/>
    <s v="2010_June"/>
    <s v="2010_Quarter2"/>
    <s v="2010_Thursday"/>
    <x v="0"/>
    <n v="16"/>
    <n v="18"/>
    <n v="7680"/>
    <n v="7200"/>
    <n v="4.1171263999999999E-2"/>
    <n v="4.9405517000000003E-2"/>
    <n v="34583.861900000004"/>
    <n v="4528.8390399999998"/>
    <n v="14880"/>
    <n v="1176.7497034400949"/>
    <n v="40289.450643440097"/>
    <n v="978.58182453276379"/>
    <n v="41.171264000000001"/>
    <n v="34"/>
    <n v="1.2109195294117647"/>
  </r>
  <r>
    <d v="2010-06-03T00:00:00"/>
    <n v="2010"/>
    <n v="3"/>
    <n v="6"/>
    <n v="2"/>
    <n v="5"/>
    <s v="Friday"/>
    <x v="5"/>
    <s v="Quarter2"/>
    <s v="2010_June"/>
    <s v="2010_Quarter2"/>
    <s v="2010_Friday"/>
    <x v="0"/>
    <n v="17"/>
    <n v="25"/>
    <n v="8160"/>
    <n v="10000"/>
    <n v="5.0860919999999997E-2"/>
    <n v="6.1033103999999998E-2"/>
    <n v="42723.172799999993"/>
    <n v="5594.7012000000004"/>
    <n v="18160"/>
    <n v="1436.1407671016213"/>
    <n v="49754.014767101617"/>
    <n v="978.23662582394536"/>
    <n v="50.86092"/>
    <n v="42"/>
    <n v="1.2109742857142858"/>
  </r>
  <r>
    <d v="2010-06-04T00:00:00"/>
    <n v="2010"/>
    <n v="4"/>
    <n v="6"/>
    <n v="2"/>
    <n v="6"/>
    <s v="Saturday"/>
    <x v="5"/>
    <s v="Quarter2"/>
    <s v="2010_June"/>
    <s v="2010_Quarter2"/>
    <s v="2010_Saturday"/>
    <x v="0"/>
    <n v="16"/>
    <n v="18"/>
    <n v="7680"/>
    <n v="7200"/>
    <n v="4.1165825000000003E-2"/>
    <n v="4.9398989999999997E-2"/>
    <n v="34579.292999999998"/>
    <n v="4528.2407500000008"/>
    <n v="14880"/>
    <n v="1176.7497034400949"/>
    <n v="40284.283453440097"/>
    <n v="978.58559748140829"/>
    <n v="41.165825000000005"/>
    <n v="34"/>
    <n v="1.2107595588235296"/>
  </r>
  <r>
    <d v="2010-06-05T00:00:00"/>
    <n v="2010"/>
    <n v="5"/>
    <n v="6"/>
    <n v="2"/>
    <n v="7"/>
    <s v="Sunday"/>
    <x v="5"/>
    <s v="Quarter2"/>
    <s v="2010_June"/>
    <s v="2010_Quarter2"/>
    <s v="2010_Sunday"/>
    <x v="0"/>
    <n v="18"/>
    <n v="19"/>
    <n v="8640"/>
    <n v="7600"/>
    <n v="4.4796685000000003E-2"/>
    <n v="5.3756022000000001E-2"/>
    <n v="37629.215400000001"/>
    <n v="4927.6353500000005"/>
    <n v="16240"/>
    <n v="1284.3020956899961"/>
    <n v="43841.15284568999"/>
    <n v="978.66957891393054"/>
    <n v="44.796685000000004"/>
    <n v="37"/>
    <n v="1.2107212162162164"/>
  </r>
  <r>
    <d v="2010-06-06T00:00:00"/>
    <n v="2010"/>
    <n v="6"/>
    <n v="6"/>
    <n v="2"/>
    <n v="1"/>
    <s v="Monday"/>
    <x v="5"/>
    <s v="Quarter2"/>
    <s v="2010_June"/>
    <s v="2010_Quarter2"/>
    <s v="2010_Monday"/>
    <x v="0"/>
    <n v="20"/>
    <n v="18"/>
    <n v="9600"/>
    <n v="7200"/>
    <n v="4.5979563000000001E-2"/>
    <n v="5.5175475000000002E-2"/>
    <n v="38622.832499999997"/>
    <n v="5057.7519299999994"/>
    <n v="16800"/>
    <n v="1328.5883748517201"/>
    <n v="45009.172804851718"/>
    <n v="978.89518447253874"/>
    <n v="45.979562999999999"/>
    <n v="38"/>
    <n v="1.2099884999999999"/>
  </r>
  <r>
    <d v="2010-06-07T00:00:00"/>
    <n v="2010"/>
    <n v="7"/>
    <n v="6"/>
    <n v="2"/>
    <n v="2"/>
    <s v="Tuesday"/>
    <x v="5"/>
    <s v="Quarter2"/>
    <s v="2010_June"/>
    <s v="2010_Quarter2"/>
    <s v="2010_Tuesday"/>
    <x v="0"/>
    <n v="17"/>
    <n v="23"/>
    <n v="8160"/>
    <n v="9200"/>
    <n v="4.8437898E-2"/>
    <n v="5.8125477000000002E-2"/>
    <n v="40687.833900000005"/>
    <n v="5328.16878"/>
    <n v="17360"/>
    <n v="1372.8746540134441"/>
    <n v="47388.87733401345"/>
    <n v="978.34297710469298"/>
    <n v="48.437897999999997"/>
    <n v="40"/>
    <n v="1.2109474499999999"/>
  </r>
  <r>
    <d v="2010-06-08T00:00:00"/>
    <n v="2010"/>
    <n v="8"/>
    <n v="6"/>
    <n v="2"/>
    <n v="3"/>
    <s v="Wednesday"/>
    <x v="5"/>
    <s v="Quarter2"/>
    <s v="2010_June"/>
    <s v="2010_Quarter2"/>
    <s v="2010_Wednesday"/>
    <x v="0"/>
    <n v="16"/>
    <n v="18"/>
    <n v="7680"/>
    <n v="7200"/>
    <n v="4.1174777000000003E-2"/>
    <n v="4.9409731999999998E-2"/>
    <n v="34586.812399999995"/>
    <n v="4529.2254700000003"/>
    <n v="14880"/>
    <n v="1176.7497034400949"/>
    <n v="40292.787573440088"/>
    <n v="978.57937575326957"/>
    <n v="41.174777000000006"/>
    <n v="34"/>
    <n v="1.2110228529411766"/>
  </r>
  <r>
    <d v="2010-06-09T00:00:00"/>
    <n v="2010"/>
    <n v="9"/>
    <n v="6"/>
    <n v="2"/>
    <n v="4"/>
    <s v="Thursday"/>
    <x v="5"/>
    <s v="Quarter2"/>
    <s v="2010_June"/>
    <s v="2010_Quarter2"/>
    <s v="2010_Thursday"/>
    <x v="0"/>
    <n v="17"/>
    <n v="18"/>
    <n v="8160"/>
    <n v="7200"/>
    <n v="4.2378826000000001E-2"/>
    <n v="5.0854590999999998E-2"/>
    <n v="35598.2137"/>
    <n v="4661.6708600000002"/>
    <n v="15360"/>
    <n v="1214.7093712930011"/>
    <n v="41474.593931292999"/>
    <n v="978.66311660669874"/>
    <n v="42.378826000000004"/>
    <n v="35"/>
    <n v="1.2108236000000001"/>
  </r>
  <r>
    <d v="2010-06-10T00:00:00"/>
    <n v="2010"/>
    <n v="10"/>
    <n v="6"/>
    <n v="2"/>
    <n v="5"/>
    <s v="Friday"/>
    <x v="5"/>
    <s v="Quarter2"/>
    <s v="2010_June"/>
    <s v="2010_Quarter2"/>
    <s v="2010_Friday"/>
    <x v="0"/>
    <n v="16"/>
    <n v="23"/>
    <n v="7680"/>
    <n v="9200"/>
    <n v="4.7223049000000003E-2"/>
    <n v="5.6667658000000003E-2"/>
    <n v="39667.3606"/>
    <n v="5194.53539"/>
    <n v="16880"/>
    <n v="1334.9149861605379"/>
    <n v="46196.810976160537"/>
    <n v="978.26828115568173"/>
    <n v="47.223049000000003"/>
    <n v="39"/>
    <n v="1.2108474102564104"/>
  </r>
  <r>
    <d v="2010-06-11T00:00:00"/>
    <n v="2010"/>
    <n v="11"/>
    <n v="6"/>
    <n v="2"/>
    <n v="6"/>
    <s v="Saturday"/>
    <x v="5"/>
    <s v="Quarter2"/>
    <s v="2010_June"/>
    <s v="2010_Quarter2"/>
    <s v="2010_Saturday"/>
    <x v="0"/>
    <n v="20"/>
    <n v="25"/>
    <n v="9600"/>
    <n v="10000"/>
    <n v="5.4473173E-2"/>
    <n v="6.5367807E-2"/>
    <n v="45757.464899999999"/>
    <n v="5992.0490300000001"/>
    <n v="19600"/>
    <n v="1550.0197706603401"/>
    <n v="53299.533700660344"/>
    <n v="978.45472854427521"/>
    <n v="54.473173000000003"/>
    <n v="45"/>
    <n v="1.2105149555555557"/>
  </r>
  <r>
    <d v="2010-06-12T00:00:00"/>
    <n v="2010"/>
    <n v="12"/>
    <n v="6"/>
    <n v="2"/>
    <n v="7"/>
    <s v="Sunday"/>
    <x v="5"/>
    <s v="Quarter2"/>
    <s v="2010_June"/>
    <s v="2010_Quarter2"/>
    <s v="2010_Sunday"/>
    <x v="0"/>
    <n v="17"/>
    <n v="22"/>
    <n v="8160"/>
    <n v="8800"/>
    <n v="4.7239424000000002E-2"/>
    <n v="5.6687307999999999E-2"/>
    <n v="39681.115600000005"/>
    <n v="5196.3366399999995"/>
    <n v="16960"/>
    <n v="1341.2415974693556"/>
    <n v="46218.693837469364"/>
    <n v="978.39240879544514"/>
    <n v="47.239424"/>
    <n v="39"/>
    <n v="1.211267282051282"/>
  </r>
  <r>
    <d v="2010-06-13T00:00:00"/>
    <n v="2010"/>
    <n v="13"/>
    <n v="6"/>
    <n v="2"/>
    <n v="1"/>
    <s v="Monday"/>
    <x v="5"/>
    <s v="Quarter2"/>
    <s v="2010_June"/>
    <s v="2010_Quarter2"/>
    <s v="2010_Monday"/>
    <x v="0"/>
    <n v="20"/>
    <n v="19"/>
    <n v="9600"/>
    <n v="7600"/>
    <n v="4.7239138E-2"/>
    <n v="5.6686965999999998E-2"/>
    <n v="39680.876199999999"/>
    <n v="5196.3051799999994"/>
    <n v="17200"/>
    <n v="1360.2214313958086"/>
    <n v="46237.402811395805"/>
    <n v="978.79438044351718"/>
    <n v="47.239137999999997"/>
    <n v="39"/>
    <n v="1.2112599487179487"/>
  </r>
  <r>
    <d v="2010-06-14T00:00:00"/>
    <n v="2010"/>
    <n v="14"/>
    <n v="6"/>
    <n v="2"/>
    <n v="2"/>
    <s v="Tuesday"/>
    <x v="5"/>
    <s v="Quarter2"/>
    <s v="2010_June"/>
    <s v="2010_Quarter2"/>
    <s v="2010_Tuesday"/>
    <x v="0"/>
    <n v="20"/>
    <n v="21"/>
    <n v="9600"/>
    <n v="8400"/>
    <n v="4.9642650000000003E-2"/>
    <n v="5.9571180000000001E-2"/>
    <n v="41699.826000000001"/>
    <n v="5460.6915000000008"/>
    <n v="18000"/>
    <n v="1423.4875444839859"/>
    <n v="48584.005044483987"/>
    <n v="978.67468889118493"/>
    <n v="49.642650000000003"/>
    <n v="41"/>
    <n v="1.2107963414634146"/>
  </r>
  <r>
    <d v="2010-06-15T00:00:00"/>
    <n v="2010"/>
    <n v="15"/>
    <n v="6"/>
    <n v="2"/>
    <n v="3"/>
    <s v="Wednesday"/>
    <x v="5"/>
    <s v="Quarter2"/>
    <s v="2010_June"/>
    <s v="2010_Quarter2"/>
    <s v="2010_Wednesday"/>
    <x v="0"/>
    <n v="18"/>
    <n v="18"/>
    <n v="8640"/>
    <n v="7200"/>
    <n v="4.3568396000000002E-2"/>
    <n v="5.2282074999999997E-2"/>
    <n v="36597.452499999999"/>
    <n v="4792.5235599999996"/>
    <n v="15840"/>
    <n v="1252.6690391459076"/>
    <n v="42642.645099145906"/>
    <n v="978.7517791370127"/>
    <n v="43.568396"/>
    <n v="36"/>
    <n v="1.2102332222222223"/>
  </r>
  <r>
    <d v="2010-06-16T00:00:00"/>
    <n v="2010"/>
    <n v="16"/>
    <n v="6"/>
    <n v="2"/>
    <n v="4"/>
    <s v="Thursday"/>
    <x v="5"/>
    <s v="Quarter2"/>
    <s v="2010_June"/>
    <s v="2010_Quarter2"/>
    <s v="2010_Thursday"/>
    <x v="0"/>
    <n v="16"/>
    <n v="21"/>
    <n v="7680"/>
    <n v="8400"/>
    <n v="4.4781882000000002E-2"/>
    <n v="5.3738258999999997E-2"/>
    <n v="37616.781300000002"/>
    <n v="4926.00702"/>
    <n v="16080"/>
    <n v="1271.6488730723606"/>
    <n v="43814.437193072357"/>
    <n v="978.39651297085629"/>
    <n v="44.781882000000003"/>
    <n v="37"/>
    <n v="1.2103211351351353"/>
  </r>
  <r>
    <d v="2010-06-17T00:00:00"/>
    <n v="2010"/>
    <n v="17"/>
    <n v="6"/>
    <n v="2"/>
    <n v="5"/>
    <s v="Friday"/>
    <x v="5"/>
    <s v="Quarter2"/>
    <s v="2010_June"/>
    <s v="2010_Quarter2"/>
    <s v="2010_Friday"/>
    <x v="0"/>
    <n v="16"/>
    <n v="19"/>
    <n v="7680"/>
    <n v="7600"/>
    <n v="4.2380993999999998E-2"/>
    <n v="5.0857193000000002E-2"/>
    <n v="35600.035100000001"/>
    <n v="4661.9093400000002"/>
    <n v="15280"/>
    <n v="1208.3827599841836"/>
    <n v="41470.327199984182"/>
    <n v="978.51237750544931"/>
    <n v="42.380994000000001"/>
    <n v="35"/>
    <n v="1.2108855428571428"/>
  </r>
  <r>
    <d v="2010-06-18T00:00:00"/>
    <n v="2010"/>
    <n v="18"/>
    <n v="6"/>
    <n v="2"/>
    <n v="6"/>
    <s v="Saturday"/>
    <x v="5"/>
    <s v="Quarter2"/>
    <s v="2010_June"/>
    <s v="2010_Quarter2"/>
    <s v="2010_Saturday"/>
    <x v="0"/>
    <n v="19"/>
    <n v="23"/>
    <n v="9120"/>
    <n v="9200"/>
    <n v="5.0874715000000001E-2"/>
    <n v="6.1049658E-2"/>
    <n v="42734.760600000001"/>
    <n v="5596.2186499999998"/>
    <n v="18320"/>
    <n v="1448.7939897192566"/>
    <n v="49779.773239719259"/>
    <n v="978.47768267044364"/>
    <n v="50.874715000000002"/>
    <n v="42"/>
    <n v="1.2113027380952381"/>
  </r>
  <r>
    <d v="2010-06-19T00:00:00"/>
    <n v="2010"/>
    <n v="19"/>
    <n v="6"/>
    <n v="2"/>
    <n v="7"/>
    <s v="Sunday"/>
    <x v="5"/>
    <s v="Quarter2"/>
    <s v="2010_June"/>
    <s v="2010_Quarter2"/>
    <s v="2010_Sunday"/>
    <x v="0"/>
    <n v="18"/>
    <n v="18"/>
    <n v="8640"/>
    <n v="7200"/>
    <n v="4.3593527E-2"/>
    <n v="5.2312232E-2"/>
    <n v="36618.562400000003"/>
    <n v="4795.2879700000003"/>
    <n v="15840"/>
    <n v="1252.6690391459076"/>
    <n v="42666.519409145905"/>
    <n v="978.73520096563652"/>
    <n v="43.593527000000002"/>
    <n v="36"/>
    <n v="1.2109313055555555"/>
  </r>
  <r>
    <d v="2010-06-20T00:00:00"/>
    <n v="2010"/>
    <n v="20"/>
    <n v="6"/>
    <n v="2"/>
    <n v="1"/>
    <s v="Monday"/>
    <x v="5"/>
    <s v="Quarter2"/>
    <s v="2010_June"/>
    <s v="2010_Quarter2"/>
    <s v="2010_Monday"/>
    <x v="0"/>
    <n v="15"/>
    <n v="24"/>
    <n v="7200"/>
    <n v="9600"/>
    <n v="4.7201178000000003E-2"/>
    <n v="5.6641414000000001E-2"/>
    <n v="39648.989799999996"/>
    <n v="5192.1295800000007"/>
    <n v="16800"/>
    <n v="1328.5883748517201"/>
    <n v="46169.707754851719"/>
    <n v="978.14736223006366"/>
    <n v="47.201178000000006"/>
    <n v="39"/>
    <n v="1.2102866153846155"/>
  </r>
  <r>
    <d v="2010-06-21T00:00:00"/>
    <n v="2010"/>
    <n v="21"/>
    <n v="6"/>
    <n v="2"/>
    <n v="2"/>
    <s v="Tuesday"/>
    <x v="5"/>
    <s v="Quarter2"/>
    <s v="2010_June"/>
    <s v="2010_Quarter2"/>
    <s v="2010_Tuesday"/>
    <x v="0"/>
    <n v="19"/>
    <n v="24"/>
    <n v="9120"/>
    <n v="9600"/>
    <n v="5.2046845000000001E-2"/>
    <n v="6.2456214000000003E-2"/>
    <n v="43719.349800000004"/>
    <n v="5725.1529500000006"/>
    <n v="18720"/>
    <n v="1480.4270462633453"/>
    <n v="50924.92979626335"/>
    <n v="978.44412656066561"/>
    <n v="52.046845000000005"/>
    <n v="43"/>
    <n v="1.2103917441860466"/>
  </r>
  <r>
    <d v="2010-06-22T00:00:00"/>
    <n v="2010"/>
    <n v="22"/>
    <n v="6"/>
    <n v="2"/>
    <n v="3"/>
    <s v="Wednesday"/>
    <x v="5"/>
    <s v="Quarter2"/>
    <s v="2010_June"/>
    <s v="2010_Quarter2"/>
    <s v="2010_Wednesday"/>
    <x v="0"/>
    <n v="16"/>
    <n v="18"/>
    <n v="7680"/>
    <n v="7200"/>
    <n v="4.1174499000000003E-2"/>
    <n v="4.9409398E-2"/>
    <n v="34586.578600000001"/>
    <n v="4529.1948900000007"/>
    <n v="14880"/>
    <n v="1176.7497034400949"/>
    <n v="40292.523193440094"/>
    <n v="978.57956191379742"/>
    <n v="41.174499000000004"/>
    <n v="34"/>
    <n v="1.2110146764705885"/>
  </r>
  <r>
    <d v="2010-06-23T00:00:00"/>
    <n v="2010"/>
    <n v="23"/>
    <n v="6"/>
    <n v="2"/>
    <n v="4"/>
    <s v="Thursday"/>
    <x v="5"/>
    <s v="Quarter2"/>
    <s v="2010_June"/>
    <s v="2010_Quarter2"/>
    <s v="2010_Thursday"/>
    <x v="0"/>
    <n v="19"/>
    <n v="24"/>
    <n v="9120"/>
    <n v="9600"/>
    <n v="5.2044538000000001E-2"/>
    <n v="6.2453445000000003E-2"/>
    <n v="43717.411500000002"/>
    <n v="5724.8991800000003"/>
    <n v="18720"/>
    <n v="1480.4270462633453"/>
    <n v="50922.737726263345"/>
    <n v="978.44537934534731"/>
    <n v="52.044538000000003"/>
    <n v="43"/>
    <n v="1.2103380930232559"/>
  </r>
  <r>
    <d v="2010-06-24T00:00:00"/>
    <n v="2010"/>
    <n v="24"/>
    <n v="6"/>
    <n v="2"/>
    <n v="5"/>
    <s v="Friday"/>
    <x v="5"/>
    <s v="Quarter2"/>
    <s v="2010_June"/>
    <s v="2010_Quarter2"/>
    <s v="2010_Friday"/>
    <x v="0"/>
    <n v="20"/>
    <n v="18"/>
    <n v="9600"/>
    <n v="7200"/>
    <n v="4.6005527999999997E-2"/>
    <n v="5.5206633999999997E-2"/>
    <n v="38644.643799999998"/>
    <n v="5060.60808"/>
    <n v="16800"/>
    <n v="1328.5883748517201"/>
    <n v="45033.840254851719"/>
    <n v="978.87889157258928"/>
    <n v="46.005527999999998"/>
    <n v="38"/>
    <n v="1.2106717894736843"/>
  </r>
  <r>
    <d v="2010-06-25T00:00:00"/>
    <n v="2010"/>
    <n v="25"/>
    <n v="6"/>
    <n v="2"/>
    <n v="6"/>
    <s v="Saturday"/>
    <x v="5"/>
    <s v="Quarter2"/>
    <s v="2010_June"/>
    <s v="2010_Quarter2"/>
    <s v="2010_Saturday"/>
    <x v="0"/>
    <n v="19"/>
    <n v="24"/>
    <n v="9120"/>
    <n v="9600"/>
    <n v="5.2077408999999998E-2"/>
    <n v="6.2492891000000002E-2"/>
    <n v="43745.023699999998"/>
    <n v="5728.5149899999997"/>
    <n v="18720"/>
    <n v="1480.4270462633453"/>
    <n v="50953.965736263344"/>
    <n v="978.42743551744957"/>
    <n v="52.077408999999996"/>
    <n v="43"/>
    <n v="1.2111025348837208"/>
  </r>
  <r>
    <d v="2010-06-26T00:00:00"/>
    <n v="2010"/>
    <n v="26"/>
    <n v="6"/>
    <n v="2"/>
    <n v="7"/>
    <s v="Sunday"/>
    <x v="5"/>
    <s v="Quarter2"/>
    <s v="2010_June"/>
    <s v="2010_Quarter2"/>
    <s v="2010_Sunday"/>
    <x v="0"/>
    <n v="16"/>
    <n v="24"/>
    <n v="7680"/>
    <n v="9600"/>
    <n v="4.8440420999999997E-2"/>
    <n v="5.8128506000000003E-2"/>
    <n v="40689.9542"/>
    <n v="5328.4463100000003"/>
    <n v="17280"/>
    <n v="1366.5480427046264"/>
    <n v="47384.948552704627"/>
    <n v="978.2109150683192"/>
    <n v="48.440421000000001"/>
    <n v="40"/>
    <n v="1.2110105250000001"/>
  </r>
  <r>
    <d v="2010-06-27T00:00:00"/>
    <n v="2010"/>
    <n v="27"/>
    <n v="6"/>
    <n v="2"/>
    <n v="1"/>
    <s v="Monday"/>
    <x v="5"/>
    <s v="Quarter2"/>
    <s v="2010_June"/>
    <s v="2010_Quarter2"/>
    <s v="2010_Monday"/>
    <x v="0"/>
    <n v="17"/>
    <n v="21"/>
    <n v="8160"/>
    <n v="8400"/>
    <n v="4.6027690000000003E-2"/>
    <n v="5.5233228000000002E-2"/>
    <n v="38663.259600000005"/>
    <n v="5063.0459000000001"/>
    <n v="16560"/>
    <n v="1309.6085409252669"/>
    <n v="45035.914040925272"/>
    <n v="978.45262364731479"/>
    <n v="46.02769"/>
    <n v="38"/>
    <n v="1.211255"/>
  </r>
  <r>
    <d v="2010-06-28T00:00:00"/>
    <n v="2010"/>
    <n v="28"/>
    <n v="6"/>
    <n v="2"/>
    <n v="2"/>
    <s v="Tuesday"/>
    <x v="5"/>
    <s v="Quarter2"/>
    <s v="2010_June"/>
    <s v="2010_Quarter2"/>
    <s v="2010_Tuesday"/>
    <x v="0"/>
    <n v="15"/>
    <n v="25"/>
    <n v="7200"/>
    <n v="10000"/>
    <n v="4.8451713E-2"/>
    <n v="5.8142055999999998E-2"/>
    <n v="40699.439200000001"/>
    <n v="5329.6884300000002"/>
    <n v="17200"/>
    <n v="1360.2214313958086"/>
    <n v="47389.349061395813"/>
    <n v="978.07375894833308"/>
    <n v="48.451712999999998"/>
    <n v="40"/>
    <n v="1.2112928249999999"/>
  </r>
  <r>
    <d v="2010-06-29T00:00:00"/>
    <n v="2010"/>
    <n v="29"/>
    <n v="6"/>
    <n v="2"/>
    <n v="3"/>
    <s v="Wednesday"/>
    <x v="5"/>
    <s v="Quarter2"/>
    <s v="2010_June"/>
    <s v="2010_Quarter2"/>
    <s v="2010_Wednesday"/>
    <x v="0"/>
    <n v="15"/>
    <n v="24"/>
    <n v="7200"/>
    <n v="9600"/>
    <n v="4.7190164999999999E-2"/>
    <n v="5.6628197999999998E-2"/>
    <n v="39639.738599999997"/>
    <n v="5190.9181500000004"/>
    <n v="16800"/>
    <n v="1328.5883748517201"/>
    <n v="46159.245124851717"/>
    <n v="978.15392518444719"/>
    <n v="47.190165"/>
    <n v="39"/>
    <n v="1.2100042307692307"/>
  </r>
  <r>
    <d v="2010-06-30T00:00:00"/>
    <n v="2010"/>
    <n v="30"/>
    <n v="6"/>
    <n v="2"/>
    <n v="4"/>
    <s v="Thursday"/>
    <x v="5"/>
    <s v="Quarter2"/>
    <s v="2010_June"/>
    <s v="2010_Quarter2"/>
    <s v="2010_Thursday"/>
    <x v="0"/>
    <n v="18"/>
    <n v="18"/>
    <n v="8640"/>
    <n v="7200"/>
    <n v="4.3596676000000001E-2"/>
    <n v="5.2316011000000003E-2"/>
    <n v="36621.207699999999"/>
    <n v="4795.63436"/>
    <n v="15840"/>
    <n v="1252.6690391459076"/>
    <n v="42669.511099145901"/>
    <n v="978.73312862535431"/>
    <n v="43.596676000000002"/>
    <n v="36"/>
    <n v="1.2110187777777779"/>
  </r>
  <r>
    <d v="2010-07-01T00:00:00"/>
    <n v="2010"/>
    <n v="1"/>
    <n v="7"/>
    <n v="3"/>
    <n v="5"/>
    <s v="Friday"/>
    <x v="6"/>
    <s v="Quarter3"/>
    <s v="2010_July"/>
    <s v="2010_Quarter3"/>
    <s v="2010_Friday"/>
    <x v="0"/>
    <n v="17"/>
    <n v="23"/>
    <n v="8160"/>
    <n v="9200"/>
    <n v="4.8436970000000003E-2"/>
    <n v="5.8124363999999998E-2"/>
    <n v="40687.054799999998"/>
    <n v="5328.0667000000003"/>
    <n v="17360"/>
    <n v="1372.8746540134441"/>
    <n v="47387.996154013446"/>
    <n v="978.34352879656683"/>
    <n v="48.436970000000002"/>
    <n v="40"/>
    <n v="1.2109242500000001"/>
  </r>
  <r>
    <d v="2010-07-02T00:00:00"/>
    <n v="2010"/>
    <n v="2"/>
    <n v="7"/>
    <n v="3"/>
    <n v="6"/>
    <s v="Saturday"/>
    <x v="6"/>
    <s v="Quarter3"/>
    <s v="2010_July"/>
    <s v="2010_Quarter3"/>
    <s v="2010_Saturday"/>
    <x v="0"/>
    <n v="16"/>
    <n v="22"/>
    <n v="7680"/>
    <n v="8800"/>
    <n v="4.5989546999999999E-2"/>
    <n v="5.5187456000000003E-2"/>
    <n v="38631.2192"/>
    <n v="5058.8501700000006"/>
    <n v="16480"/>
    <n v="1303.2819296164491"/>
    <n v="44993.35129961645"/>
    <n v="978.33864942432353"/>
    <n v="45.989547000000002"/>
    <n v="38"/>
    <n v="1.2102512368421052"/>
  </r>
  <r>
    <d v="2010-07-03T00:00:00"/>
    <n v="2010"/>
    <n v="3"/>
    <n v="7"/>
    <n v="3"/>
    <n v="7"/>
    <s v="Sunday"/>
    <x v="6"/>
    <s v="Quarter3"/>
    <s v="2010_July"/>
    <s v="2010_Quarter3"/>
    <s v="2010_Sunday"/>
    <x v="0"/>
    <n v="18"/>
    <n v="25"/>
    <n v="8640"/>
    <n v="10000"/>
    <n v="5.2084018000000003E-2"/>
    <n v="6.2500821999999998E-2"/>
    <n v="43750.575400000002"/>
    <n v="5729.2419799999998"/>
    <n v="18640"/>
    <n v="1474.1004349545276"/>
    <n v="50953.917814954526"/>
    <n v="978.30236167560122"/>
    <n v="52.084018"/>
    <n v="43"/>
    <n v="1.2112562325581395"/>
  </r>
  <r>
    <d v="2010-07-04T00:00:00"/>
    <n v="2010"/>
    <n v="4"/>
    <n v="7"/>
    <n v="3"/>
    <n v="1"/>
    <s v="Monday"/>
    <x v="6"/>
    <s v="Quarter3"/>
    <s v="2010_July"/>
    <s v="2010_Quarter3"/>
    <s v="2010_Monday"/>
    <x v="0"/>
    <n v="16"/>
    <n v="25"/>
    <n v="7680"/>
    <n v="10000"/>
    <n v="4.9655705000000001E-2"/>
    <n v="5.9586845999999999E-2"/>
    <n v="41710.792200000004"/>
    <n v="5462.1275500000002"/>
    <n v="17680"/>
    <n v="1398.1810992487149"/>
    <n v="48571.100849248716"/>
    <n v="978.15751179544645"/>
    <n v="49.655705000000005"/>
    <n v="41"/>
    <n v="1.211114756097561"/>
  </r>
  <r>
    <d v="2010-07-05T00:00:00"/>
    <n v="2010"/>
    <n v="5"/>
    <n v="7"/>
    <n v="3"/>
    <n v="2"/>
    <s v="Tuesday"/>
    <x v="6"/>
    <s v="Quarter3"/>
    <s v="2010_July"/>
    <s v="2010_Quarter3"/>
    <s v="2010_Tuesday"/>
    <x v="0"/>
    <n v="18"/>
    <n v="23"/>
    <n v="8640"/>
    <n v="9200"/>
    <n v="4.9630203999999997E-2"/>
    <n v="5.9556244000000001E-2"/>
    <n v="41689.370799999997"/>
    <n v="5459.3224399999999"/>
    <n v="17840"/>
    <n v="1410.8343218663504"/>
    <n v="48559.527561866344"/>
    <n v="978.42691845204479"/>
    <n v="49.630203999999999"/>
    <n v="41"/>
    <n v="1.210492780487805"/>
  </r>
  <r>
    <d v="2010-07-06T00:00:00"/>
    <n v="2010"/>
    <n v="6"/>
    <n v="7"/>
    <n v="3"/>
    <n v="3"/>
    <s v="Wednesday"/>
    <x v="6"/>
    <s v="Quarter3"/>
    <s v="2010_July"/>
    <s v="2010_Quarter3"/>
    <s v="2010_Wednesday"/>
    <x v="0"/>
    <n v="18"/>
    <n v="23"/>
    <n v="8640"/>
    <n v="9200"/>
    <n v="4.9629433000000001E-2"/>
    <n v="5.9555319000000002E-2"/>
    <n v="41688.723300000005"/>
    <n v="5459.2376299999996"/>
    <n v="17840"/>
    <n v="1410.8343218663504"/>
    <n v="48558.795251866351"/>
    <n v="978.42736288900085"/>
    <n v="49.629432999999999"/>
    <n v="41"/>
    <n v="1.210473975609756"/>
  </r>
  <r>
    <d v="2010-07-07T00:00:00"/>
    <n v="2010"/>
    <n v="7"/>
    <n v="7"/>
    <n v="3"/>
    <n v="4"/>
    <s v="Thursday"/>
    <x v="6"/>
    <s v="Quarter3"/>
    <s v="2010_July"/>
    <s v="2010_Quarter3"/>
    <s v="2010_Thursday"/>
    <x v="0"/>
    <n v="19"/>
    <n v="19"/>
    <n v="9120"/>
    <n v="7600"/>
    <n v="4.6004056000000002E-2"/>
    <n v="5.5204866999999998E-2"/>
    <n v="38643.406900000002"/>
    <n v="5060.4461599999995"/>
    <n v="16720"/>
    <n v="1322.2617635429024"/>
    <n v="45026.114823542906"/>
    <n v="978.7422835834933"/>
    <n v="46.004055999999999"/>
    <n v="38"/>
    <n v="1.2106330526315789"/>
  </r>
  <r>
    <d v="2010-07-08T00:00:00"/>
    <n v="2010"/>
    <n v="8"/>
    <n v="7"/>
    <n v="3"/>
    <n v="5"/>
    <s v="Friday"/>
    <x v="6"/>
    <s v="Quarter3"/>
    <s v="2010_July"/>
    <s v="2010_Quarter3"/>
    <s v="2010_Friday"/>
    <x v="0"/>
    <n v="17"/>
    <n v="25"/>
    <n v="8160"/>
    <n v="10000"/>
    <n v="5.0831670000000002E-2"/>
    <n v="6.0998004000000002E-2"/>
    <n v="42698.602800000001"/>
    <n v="5591.4837000000007"/>
    <n v="18160"/>
    <n v="1436.1407671016213"/>
    <n v="49726.227267101625"/>
    <n v="978.25287398784303"/>
    <n v="50.831670000000003"/>
    <n v="42"/>
    <n v="1.2102778571428572"/>
  </r>
  <r>
    <d v="2010-07-09T00:00:00"/>
    <n v="2010"/>
    <n v="9"/>
    <n v="7"/>
    <n v="3"/>
    <n v="6"/>
    <s v="Saturday"/>
    <x v="6"/>
    <s v="Quarter3"/>
    <s v="2010_July"/>
    <s v="2010_Quarter3"/>
    <s v="2010_Saturday"/>
    <x v="0"/>
    <n v="17"/>
    <n v="21"/>
    <n v="8160"/>
    <n v="8400"/>
    <n v="4.6000667000000002E-2"/>
    <n v="5.5200801000000001E-2"/>
    <n v="38640.560700000002"/>
    <n v="5060.0733700000001"/>
    <n v="16560"/>
    <n v="1309.6085409252669"/>
    <n v="45010.24261092527"/>
    <n v="978.46934721458001"/>
    <n v="46.000667"/>
    <n v="38"/>
    <n v="1.2105438684210525"/>
  </r>
  <r>
    <d v="2010-07-10T00:00:00"/>
    <n v="2010"/>
    <n v="10"/>
    <n v="7"/>
    <n v="3"/>
    <n v="7"/>
    <s v="Sunday"/>
    <x v="6"/>
    <s v="Quarter3"/>
    <s v="2010_July"/>
    <s v="2010_Quarter3"/>
    <s v="2010_Sunday"/>
    <x v="0"/>
    <n v="15"/>
    <n v="18"/>
    <n v="7200"/>
    <n v="7200"/>
    <n v="3.9931164999999998E-2"/>
    <n v="4.7917398E-2"/>
    <n v="33542.178599999999"/>
    <n v="4392.4281499999997"/>
    <n v="14400"/>
    <n v="1138.7900355871886"/>
    <n v="39073.396785587189"/>
    <n v="978.51882822820698"/>
    <n v="39.931165"/>
    <n v="33"/>
    <n v="1.210035303030303"/>
  </r>
  <r>
    <d v="2010-07-11T00:00:00"/>
    <n v="2010"/>
    <n v="11"/>
    <n v="7"/>
    <n v="3"/>
    <n v="1"/>
    <s v="Monday"/>
    <x v="6"/>
    <s v="Quarter3"/>
    <s v="2010_July"/>
    <s v="2010_Quarter3"/>
    <s v="2010_Monday"/>
    <x v="0"/>
    <n v="18"/>
    <n v="22"/>
    <n v="8640"/>
    <n v="8800"/>
    <n v="4.8421180000000001E-2"/>
    <n v="5.8105416E-2"/>
    <n v="40673.7912"/>
    <n v="5326.3297999999995"/>
    <n v="17440"/>
    <n v="1379.2012653222619"/>
    <n v="47379.322265322262"/>
    <n v="978.4834294687214"/>
    <n v="48.42118"/>
    <n v="40"/>
    <n v="1.2105295"/>
  </r>
  <r>
    <d v="2010-07-12T00:00:00"/>
    <n v="2010"/>
    <n v="12"/>
    <n v="7"/>
    <n v="3"/>
    <n v="2"/>
    <s v="Tuesday"/>
    <x v="6"/>
    <s v="Quarter3"/>
    <s v="2010_July"/>
    <s v="2010_Quarter3"/>
    <s v="2010_Tuesday"/>
    <x v="0"/>
    <n v="15"/>
    <n v="23"/>
    <n v="7200"/>
    <n v="9200"/>
    <n v="4.6011092000000003E-2"/>
    <n v="5.5213311000000001E-2"/>
    <n v="38649.3177"/>
    <n v="5061.2201200000009"/>
    <n v="16400"/>
    <n v="1296.9553183076316"/>
    <n v="45007.493138307633"/>
    <n v="978.18789300431354"/>
    <n v="46.011092000000005"/>
    <n v="38"/>
    <n v="1.2108182105263159"/>
  </r>
  <r>
    <d v="2010-07-13T00:00:00"/>
    <n v="2010"/>
    <n v="13"/>
    <n v="7"/>
    <n v="3"/>
    <n v="3"/>
    <s v="Wednesday"/>
    <x v="6"/>
    <s v="Quarter3"/>
    <s v="2010_July"/>
    <s v="2010_Quarter3"/>
    <s v="2010_Wednesday"/>
    <x v="0"/>
    <n v="19"/>
    <n v="24"/>
    <n v="9120"/>
    <n v="9600"/>
    <n v="5.2083965000000003E-2"/>
    <n v="6.2500758000000003E-2"/>
    <n v="43750.530600000006"/>
    <n v="5729.2361500000006"/>
    <n v="18720"/>
    <n v="1480.4270462633453"/>
    <n v="50960.193796263353"/>
    <n v="978.42385456374814"/>
    <n v="52.083965000000006"/>
    <n v="43"/>
    <n v="1.2112550000000002"/>
  </r>
  <r>
    <d v="2010-07-14T00:00:00"/>
    <n v="2010"/>
    <n v="14"/>
    <n v="7"/>
    <n v="3"/>
    <n v="4"/>
    <s v="Thursday"/>
    <x v="6"/>
    <s v="Quarter3"/>
    <s v="2010_July"/>
    <s v="2010_Quarter3"/>
    <s v="2010_Thursday"/>
    <x v="0"/>
    <n v="16"/>
    <n v="18"/>
    <n v="7680"/>
    <n v="7200"/>
    <n v="4.1180750000000002E-2"/>
    <n v="4.9416900999999999E-2"/>
    <n v="34591.830699999999"/>
    <n v="4529.8825000000006"/>
    <n v="14880"/>
    <n v="1176.7497034400949"/>
    <n v="40298.462903440093"/>
    <n v="978.57525429818759"/>
    <n v="41.180750000000003"/>
    <n v="34"/>
    <n v="1.2111985294117649"/>
  </r>
  <r>
    <d v="2010-07-15T00:00:00"/>
    <n v="2010"/>
    <n v="15"/>
    <n v="7"/>
    <n v="3"/>
    <n v="5"/>
    <s v="Friday"/>
    <x v="6"/>
    <s v="Quarter3"/>
    <s v="2010_July"/>
    <s v="2010_Quarter3"/>
    <s v="2010_Friday"/>
    <x v="0"/>
    <n v="19"/>
    <n v="25"/>
    <n v="9120"/>
    <n v="10000"/>
    <n v="5.3287315000000002E-2"/>
    <n v="6.3944777999999994E-2"/>
    <n v="44761.344599999997"/>
    <n v="5861.6046500000002"/>
    <n v="19120"/>
    <n v="1512.0601028074339"/>
    <n v="52135.009352807429"/>
    <n v="978.37561064593763"/>
    <n v="53.287315"/>
    <n v="44"/>
    <n v="1.2110753409090909"/>
  </r>
  <r>
    <d v="2010-07-16T00:00:00"/>
    <n v="2010"/>
    <n v="16"/>
    <n v="7"/>
    <n v="3"/>
    <n v="6"/>
    <s v="Saturday"/>
    <x v="6"/>
    <s v="Quarter3"/>
    <s v="2010_July"/>
    <s v="2010_Quarter3"/>
    <s v="2010_Saturday"/>
    <x v="0"/>
    <n v="18"/>
    <n v="25"/>
    <n v="8640"/>
    <n v="10000"/>
    <n v="5.2028363000000001E-2"/>
    <n v="6.2434034999999999E-2"/>
    <n v="43703.824500000002"/>
    <n v="5723.1199299999998"/>
    <n v="18640"/>
    <n v="1474.1004349545276"/>
    <n v="50901.044864954529"/>
    <n v="978.33262339917417"/>
    <n v="52.028362999999999"/>
    <n v="43"/>
    <n v="1.2099619302325582"/>
  </r>
  <r>
    <d v="2010-07-17T00:00:00"/>
    <n v="2010"/>
    <n v="17"/>
    <n v="7"/>
    <n v="3"/>
    <n v="7"/>
    <s v="Sunday"/>
    <x v="6"/>
    <s v="Quarter3"/>
    <s v="2010_July"/>
    <s v="2010_Quarter3"/>
    <s v="2010_Sunday"/>
    <x v="0"/>
    <n v="15"/>
    <n v="19"/>
    <n v="7200"/>
    <n v="7600"/>
    <n v="4.1177605999999999E-2"/>
    <n v="4.9413127000000001E-2"/>
    <n v="34589.188900000001"/>
    <n v="4529.5366599999998"/>
    <n v="14800"/>
    <n v="1170.4230921312771"/>
    <n v="40289.148652131276"/>
    <n v="978.423773643647"/>
    <n v="41.177605999999997"/>
    <n v="34"/>
    <n v="1.2111060588235294"/>
  </r>
  <r>
    <d v="2010-07-18T00:00:00"/>
    <n v="2010"/>
    <n v="18"/>
    <n v="7"/>
    <n v="3"/>
    <n v="1"/>
    <s v="Monday"/>
    <x v="6"/>
    <s v="Quarter3"/>
    <s v="2010_July"/>
    <s v="2010_Quarter3"/>
    <s v="2010_Monday"/>
    <x v="0"/>
    <n v="17"/>
    <n v="20"/>
    <n v="8160"/>
    <n v="8000"/>
    <n v="4.4800868000000001E-2"/>
    <n v="5.3761041000000002E-2"/>
    <n v="37632.728700000007"/>
    <n v="4928.09548"/>
    <n v="16160"/>
    <n v="1277.9754843811784"/>
    <n v="43838.799664381186"/>
    <n v="978.52567643067061"/>
    <n v="44.800868000000001"/>
    <n v="37"/>
    <n v="1.2108342702702704"/>
  </r>
  <r>
    <d v="2010-07-19T00:00:00"/>
    <n v="2010"/>
    <n v="19"/>
    <n v="7"/>
    <n v="3"/>
    <n v="2"/>
    <s v="Tuesday"/>
    <x v="6"/>
    <s v="Quarter3"/>
    <s v="2010_July"/>
    <s v="2010_Quarter3"/>
    <s v="2010_Tuesday"/>
    <x v="0"/>
    <n v="15"/>
    <n v="25"/>
    <n v="7200"/>
    <n v="10000"/>
    <n v="4.8412503000000003E-2"/>
    <n v="5.8095003999999999E-2"/>
    <n v="40666.502799999995"/>
    <n v="5325.3753299999998"/>
    <n v="17200"/>
    <n v="1360.2214313958086"/>
    <n v="47352.099561395808"/>
    <n v="978.09649629963997"/>
    <n v="48.412503000000001"/>
    <n v="40"/>
    <n v="1.2103125750000001"/>
  </r>
  <r>
    <d v="2010-07-20T00:00:00"/>
    <n v="2010"/>
    <n v="20"/>
    <n v="7"/>
    <n v="3"/>
    <n v="3"/>
    <s v="Wednesday"/>
    <x v="6"/>
    <s v="Quarter3"/>
    <s v="2010_July"/>
    <s v="2010_Quarter3"/>
    <s v="2010_Wednesday"/>
    <x v="0"/>
    <n v="15"/>
    <n v="22"/>
    <n v="7200"/>
    <n v="8800"/>
    <n v="4.4782352999999997E-2"/>
    <n v="5.3738823999999998E-2"/>
    <n v="37617.176800000001"/>
    <n v="4926.0588299999999"/>
    <n v="16000"/>
    <n v="1265.3222617635429"/>
    <n v="43808.557891763543"/>
    <n v="978.25493653188664"/>
    <n v="44.782353000000001"/>
    <n v="37"/>
    <n v="1.2103338648648649"/>
  </r>
  <r>
    <d v="2010-07-21T00:00:00"/>
    <n v="2010"/>
    <n v="21"/>
    <n v="7"/>
    <n v="3"/>
    <n v="4"/>
    <s v="Thursday"/>
    <x v="6"/>
    <s v="Quarter3"/>
    <s v="2010_July"/>
    <s v="2010_Quarter3"/>
    <s v="2010_Thursday"/>
    <x v="0"/>
    <n v="16"/>
    <n v="19"/>
    <n v="7680"/>
    <n v="7600"/>
    <n v="4.2391797000000002E-2"/>
    <n v="5.0870156E-2"/>
    <n v="35609.109199999999"/>
    <n v="4663.0976700000001"/>
    <n v="15280"/>
    <n v="1208.3827599841836"/>
    <n v="41480.589629984184"/>
    <n v="978.50510158803081"/>
    <n v="42.391797000000004"/>
    <n v="35"/>
    <n v="1.2111942000000002"/>
  </r>
  <r>
    <d v="2010-07-22T00:00:00"/>
    <n v="2010"/>
    <n v="22"/>
    <n v="7"/>
    <n v="3"/>
    <n v="5"/>
    <s v="Friday"/>
    <x v="6"/>
    <s v="Quarter3"/>
    <s v="2010_July"/>
    <s v="2010_Quarter3"/>
    <s v="2010_Friday"/>
    <x v="0"/>
    <n v="15"/>
    <n v="18"/>
    <n v="7200"/>
    <n v="7200"/>
    <n v="3.9950011000000001E-2"/>
    <n v="4.7940012999999997E-2"/>
    <n v="33558.009099999996"/>
    <n v="4394.5012100000004"/>
    <n v="14400"/>
    <n v="1138.7900355871886"/>
    <n v="39091.300345587188"/>
    <n v="978.50537126478343"/>
    <n v="39.950011000000003"/>
    <n v="33"/>
    <n v="1.2106063939393941"/>
  </r>
  <r>
    <d v="2010-07-23T00:00:00"/>
    <n v="2010"/>
    <n v="23"/>
    <n v="7"/>
    <n v="3"/>
    <n v="6"/>
    <s v="Saturday"/>
    <x v="6"/>
    <s v="Quarter3"/>
    <s v="2010_July"/>
    <s v="2010_Quarter3"/>
    <s v="2010_Saturday"/>
    <x v="0"/>
    <n v="18"/>
    <n v="22"/>
    <n v="8640"/>
    <n v="8800"/>
    <n v="4.8436303E-2"/>
    <n v="5.8123564000000003E-2"/>
    <n v="40686.4948"/>
    <n v="5327.9933300000002"/>
    <n v="17440"/>
    <n v="1379.2012653222619"/>
    <n v="47393.689395322261"/>
    <n v="978.47454202527092"/>
    <n v="48.436303000000002"/>
    <n v="40"/>
    <n v="1.210907575"/>
  </r>
  <r>
    <d v="2010-07-24T00:00:00"/>
    <n v="2010"/>
    <n v="24"/>
    <n v="7"/>
    <n v="3"/>
    <n v="7"/>
    <s v="Sunday"/>
    <x v="6"/>
    <s v="Quarter3"/>
    <s v="2010_July"/>
    <s v="2010_Quarter3"/>
    <s v="2010_Sunday"/>
    <x v="0"/>
    <n v="15"/>
    <n v="24"/>
    <n v="7200"/>
    <n v="9600"/>
    <n v="4.7238449000000002E-2"/>
    <n v="5.6686139000000003E-2"/>
    <n v="39680.297300000006"/>
    <n v="5196.2293900000004"/>
    <n v="16800"/>
    <n v="1328.5883748517201"/>
    <n v="46205.115064851729"/>
    <n v="978.12515107876902"/>
    <n v="47.238449000000003"/>
    <n v="39"/>
    <n v="1.211242282051282"/>
  </r>
  <r>
    <d v="2010-07-25T00:00:00"/>
    <n v="2010"/>
    <n v="25"/>
    <n v="7"/>
    <n v="3"/>
    <n v="1"/>
    <s v="Monday"/>
    <x v="6"/>
    <s v="Quarter3"/>
    <s v="2010_July"/>
    <s v="2010_Quarter3"/>
    <s v="2010_Monday"/>
    <x v="0"/>
    <n v="20"/>
    <n v="23"/>
    <n v="9600"/>
    <n v="9200"/>
    <n v="5.2081598999999999E-2"/>
    <n v="6.2497918999999999E-2"/>
    <n v="43748.543299999998"/>
    <n v="5728.9758899999997"/>
    <n v="18800"/>
    <n v="1486.7536575721629"/>
    <n v="50964.27284757216"/>
    <n v="978.54662349311059"/>
    <n v="52.081598999999997"/>
    <n v="43"/>
    <n v="1.2111999767441859"/>
  </r>
  <r>
    <d v="2010-07-26T00:00:00"/>
    <n v="2010"/>
    <n v="26"/>
    <n v="7"/>
    <n v="3"/>
    <n v="2"/>
    <s v="Tuesday"/>
    <x v="6"/>
    <s v="Quarter3"/>
    <s v="2010_July"/>
    <s v="2010_Quarter3"/>
    <s v="2010_Tuesday"/>
    <x v="0"/>
    <n v="15"/>
    <n v="23"/>
    <n v="7200"/>
    <n v="9200"/>
    <n v="4.6019925000000003E-2"/>
    <n v="5.5223910000000001E-2"/>
    <n v="38656.737000000001"/>
    <n v="5062.19175"/>
    <n v="16400"/>
    <n v="1296.9553183076316"/>
    <n v="45015.884068307634"/>
    <n v="978.18247353309755"/>
    <n v="46.019925000000001"/>
    <n v="38"/>
    <n v="1.2110506578947369"/>
  </r>
  <r>
    <d v="2010-07-27T00:00:00"/>
    <n v="2010"/>
    <n v="27"/>
    <n v="7"/>
    <n v="3"/>
    <n v="3"/>
    <s v="Wednesday"/>
    <x v="6"/>
    <s v="Quarter3"/>
    <s v="2010_July"/>
    <s v="2010_Quarter3"/>
    <s v="2010_Wednesday"/>
    <x v="0"/>
    <n v="20"/>
    <n v="23"/>
    <n v="9600"/>
    <n v="9200"/>
    <n v="5.2079851000000003E-2"/>
    <n v="6.2495821E-2"/>
    <n v="43747.074699999997"/>
    <n v="5728.7836100000004"/>
    <n v="18800"/>
    <n v="1486.7536575721629"/>
    <n v="50962.611967572157"/>
    <n v="978.54757625117156"/>
    <n v="52.079851000000005"/>
    <n v="43"/>
    <n v="1.2111593255813955"/>
  </r>
  <r>
    <d v="2010-07-28T00:00:00"/>
    <n v="2010"/>
    <n v="28"/>
    <n v="7"/>
    <n v="3"/>
    <n v="4"/>
    <s v="Thursday"/>
    <x v="6"/>
    <s v="Quarter3"/>
    <s v="2010_July"/>
    <s v="2010_Quarter3"/>
    <s v="2010_Thursday"/>
    <x v="0"/>
    <n v="17"/>
    <n v="24"/>
    <n v="8160"/>
    <n v="9600"/>
    <n v="4.9640904E-2"/>
    <n v="5.9569085000000001E-2"/>
    <n v="41698.359499999999"/>
    <n v="5460.4994399999996"/>
    <n v="17760"/>
    <n v="1404.5077105575326"/>
    <n v="48563.366650557531"/>
    <n v="978.2933576422688"/>
    <n v="49.640903999999999"/>
    <n v="41"/>
    <n v="1.210753756097561"/>
  </r>
  <r>
    <d v="2010-07-29T00:00:00"/>
    <n v="2010"/>
    <n v="29"/>
    <n v="7"/>
    <n v="3"/>
    <n v="5"/>
    <s v="Friday"/>
    <x v="6"/>
    <s v="Quarter3"/>
    <s v="2010_July"/>
    <s v="2010_Quarter3"/>
    <s v="2010_Friday"/>
    <x v="0"/>
    <n v="20"/>
    <n v="19"/>
    <n v="9600"/>
    <n v="7600"/>
    <n v="4.7239138E-2"/>
    <n v="5.6686965999999998E-2"/>
    <n v="39680.876199999999"/>
    <n v="5196.3051799999994"/>
    <n v="17200"/>
    <n v="1360.2214313958086"/>
    <n v="46237.402811395805"/>
    <n v="978.79438044351718"/>
    <n v="47.239137999999997"/>
    <n v="39"/>
    <n v="1.2112599487179487"/>
  </r>
  <r>
    <d v="2010-07-30T00:00:00"/>
    <n v="2010"/>
    <n v="30"/>
    <n v="7"/>
    <n v="3"/>
    <n v="6"/>
    <s v="Saturday"/>
    <x v="6"/>
    <s v="Quarter3"/>
    <s v="2010_July"/>
    <s v="2010_Quarter3"/>
    <s v="2010_Saturday"/>
    <x v="0"/>
    <n v="16"/>
    <n v="23"/>
    <n v="7680"/>
    <n v="9200"/>
    <n v="4.7225583000000002E-2"/>
    <n v="5.6670698999999998E-2"/>
    <n v="39669.489300000001"/>
    <n v="5194.8141299999997"/>
    <n v="16880"/>
    <n v="1334.9149861605379"/>
    <n v="46199.21841616054"/>
    <n v="978.26676731890302"/>
    <n v="47.225583"/>
    <n v="39"/>
    <n v="1.2109123846153846"/>
  </r>
  <r>
    <d v="2010-07-31T00:00:00"/>
    <n v="2010"/>
    <n v="31"/>
    <n v="7"/>
    <n v="3"/>
    <n v="7"/>
    <s v="Sunday"/>
    <x v="6"/>
    <s v="Quarter3"/>
    <s v="2010_July"/>
    <s v="2010_Quarter3"/>
    <s v="2010_Sunday"/>
    <x v="0"/>
    <n v="18"/>
    <n v="20"/>
    <n v="8640"/>
    <n v="8000"/>
    <n v="4.6019628E-2"/>
    <n v="5.5223554000000001E-2"/>
    <n v="38656.487800000003"/>
    <n v="5062.1590799999994"/>
    <n v="16640"/>
    <n v="1315.9351522340846"/>
    <n v="45034.582032234088"/>
    <n v="978.59509060425455"/>
    <n v="46.019627999999997"/>
    <n v="38"/>
    <n v="1.211042842105263"/>
  </r>
  <r>
    <d v="2010-08-01T00:00:00"/>
    <n v="2010"/>
    <n v="1"/>
    <n v="8"/>
    <n v="3"/>
    <n v="1"/>
    <s v="Monday"/>
    <x v="7"/>
    <s v="Quarter3"/>
    <s v="2010_August"/>
    <s v="2010_Quarter3"/>
    <s v="2010_Monday"/>
    <x v="0"/>
    <n v="16"/>
    <n v="21"/>
    <n v="7680"/>
    <n v="8400"/>
    <n v="4.4787396E-2"/>
    <n v="5.3744875999999997E-2"/>
    <n v="37621.413199999995"/>
    <n v="4926.6135599999998"/>
    <n v="16080"/>
    <n v="1271.6488730723606"/>
    <n v="43819.675633072351"/>
    <n v="978.39302006020512"/>
    <n v="44.787396000000001"/>
    <n v="37"/>
    <n v="1.2104701621621623"/>
  </r>
  <r>
    <d v="2010-08-02T00:00:00"/>
    <n v="2010"/>
    <n v="2"/>
    <n v="8"/>
    <n v="3"/>
    <n v="2"/>
    <s v="Tuesday"/>
    <x v="7"/>
    <s v="Quarter3"/>
    <s v="2010_August"/>
    <s v="2010_Quarter3"/>
    <s v="2010_Tuesday"/>
    <x v="0"/>
    <n v="15"/>
    <n v="22"/>
    <n v="7200"/>
    <n v="8800"/>
    <n v="4.4816342000000002E-2"/>
    <n v="5.3779609999999999E-2"/>
    <n v="37645.726999999999"/>
    <n v="4929.7976200000003"/>
    <n v="16000"/>
    <n v="1265.3222617635429"/>
    <n v="43840.846881763537"/>
    <n v="978.23349531212386"/>
    <n v="44.816341999999999"/>
    <n v="37"/>
    <n v="1.2112524864864864"/>
  </r>
  <r>
    <d v="2010-08-03T00:00:00"/>
    <n v="2010"/>
    <n v="3"/>
    <n v="8"/>
    <n v="3"/>
    <n v="3"/>
    <s v="Wednesday"/>
    <x v="7"/>
    <s v="Quarter3"/>
    <s v="2010_August"/>
    <s v="2010_Quarter3"/>
    <s v="2010_Wednesday"/>
    <x v="0"/>
    <n v="15"/>
    <n v="25"/>
    <n v="7200"/>
    <n v="10000"/>
    <n v="4.8431182000000003E-2"/>
    <n v="5.8117417999999997E-2"/>
    <n v="40682.192599999995"/>
    <n v="5327.4300199999998"/>
    <n v="17200"/>
    <n v="1360.2214313958086"/>
    <n v="47369.844051395805"/>
    <n v="978.08564844433909"/>
    <n v="48.431182"/>
    <n v="40"/>
    <n v="1.21077955"/>
  </r>
  <r>
    <d v="2010-08-04T00:00:00"/>
    <n v="2010"/>
    <n v="4"/>
    <n v="8"/>
    <n v="3"/>
    <n v="4"/>
    <s v="Thursday"/>
    <x v="7"/>
    <s v="Quarter3"/>
    <s v="2010_August"/>
    <s v="2010_Quarter3"/>
    <s v="2010_Thursday"/>
    <x v="0"/>
    <n v="16"/>
    <n v="23"/>
    <n v="7680"/>
    <n v="9200"/>
    <n v="4.7226411000000003E-2"/>
    <n v="5.6671694000000002E-2"/>
    <n v="39670.185799999999"/>
    <n v="5194.9052100000008"/>
    <n v="16880"/>
    <n v="1334.9149861605379"/>
    <n v="46200.005996160544"/>
    <n v="978.26629248114023"/>
    <n v="47.226411000000006"/>
    <n v="39"/>
    <n v="1.2109336153846155"/>
  </r>
  <r>
    <d v="2010-08-05T00:00:00"/>
    <n v="2010"/>
    <n v="5"/>
    <n v="8"/>
    <n v="3"/>
    <n v="5"/>
    <s v="Friday"/>
    <x v="7"/>
    <s v="Quarter3"/>
    <s v="2010_August"/>
    <s v="2010_Quarter3"/>
    <s v="2010_Friday"/>
    <x v="0"/>
    <n v="19"/>
    <n v="19"/>
    <n v="9120"/>
    <n v="7600"/>
    <n v="4.6013556999999997E-2"/>
    <n v="5.5216267999999999E-2"/>
    <n v="38651.387600000002"/>
    <n v="5061.4912699999995"/>
    <n v="16720"/>
    <n v="1322.2617635429024"/>
    <n v="45035.140633542906"/>
    <n v="978.73634575877077"/>
    <n v="46.013556999999999"/>
    <n v="38"/>
    <n v="1.2108830789473684"/>
  </r>
  <r>
    <d v="2010-08-06T00:00:00"/>
    <n v="2010"/>
    <n v="6"/>
    <n v="8"/>
    <n v="3"/>
    <n v="6"/>
    <s v="Saturday"/>
    <x v="7"/>
    <s v="Quarter3"/>
    <s v="2010_August"/>
    <s v="2010_Quarter3"/>
    <s v="2010_Saturday"/>
    <x v="0"/>
    <n v="20"/>
    <n v="20"/>
    <n v="9600"/>
    <n v="8000"/>
    <n v="4.8437437999999999E-2"/>
    <n v="5.8124925000000001E-2"/>
    <n v="40687.447499999995"/>
    <n v="5328.1181800000004"/>
    <n v="17600"/>
    <n v="1391.8544879398971"/>
    <n v="47407.42016793989"/>
    <n v="978.73508850612393"/>
    <n v="48.437438"/>
    <n v="40"/>
    <n v="1.2109359500000001"/>
  </r>
  <r>
    <d v="2010-08-07T00:00:00"/>
    <n v="2010"/>
    <n v="7"/>
    <n v="8"/>
    <n v="3"/>
    <n v="7"/>
    <s v="Sunday"/>
    <x v="7"/>
    <s v="Quarter3"/>
    <s v="2010_August"/>
    <s v="2010_Quarter3"/>
    <s v="2010_Sunday"/>
    <x v="0"/>
    <n v="16"/>
    <n v="25"/>
    <n v="7680"/>
    <n v="10000"/>
    <n v="4.9655058000000002E-2"/>
    <n v="5.9586069999999998E-2"/>
    <n v="41710.248999999996"/>
    <n v="5462.05638"/>
    <n v="17680"/>
    <n v="1398.1810992487149"/>
    <n v="48570.486479248713"/>
    <n v="978.15788432366162"/>
    <n v="49.655058000000004"/>
    <n v="41"/>
    <n v="1.2110989756097561"/>
  </r>
  <r>
    <d v="2010-08-08T00:00:00"/>
    <n v="2010"/>
    <n v="8"/>
    <n v="8"/>
    <n v="3"/>
    <n v="1"/>
    <s v="Monday"/>
    <x v="7"/>
    <s v="Quarter3"/>
    <s v="2010_August"/>
    <s v="2010_Quarter3"/>
    <s v="2010_Monday"/>
    <x v="0"/>
    <n v="19"/>
    <n v="25"/>
    <n v="9120"/>
    <n v="10000"/>
    <n v="5.3290447999999997E-2"/>
    <n v="6.3948537E-2"/>
    <n v="44763.975899999998"/>
    <n v="5861.9492799999998"/>
    <n v="19120"/>
    <n v="1512.0601028074339"/>
    <n v="52137.985282807429"/>
    <n v="978.37393453339769"/>
    <n v="53.290447999999998"/>
    <n v="44"/>
    <n v="1.2111465454545454"/>
  </r>
  <r>
    <d v="2010-08-09T00:00:00"/>
    <n v="2010"/>
    <n v="9"/>
    <n v="8"/>
    <n v="3"/>
    <n v="2"/>
    <s v="Tuesday"/>
    <x v="7"/>
    <s v="Quarter3"/>
    <s v="2010_August"/>
    <s v="2010_Quarter3"/>
    <s v="2010_Tuesday"/>
    <x v="0"/>
    <n v="19"/>
    <n v="24"/>
    <n v="9120"/>
    <n v="9600"/>
    <n v="5.2081845000000002E-2"/>
    <n v="6.2498214000000003E-2"/>
    <n v="43748.749800000005"/>
    <n v="5729.0029500000001"/>
    <n v="18720"/>
    <n v="1480.4270462633453"/>
    <n v="50958.17979626335"/>
    <n v="978.42501156138667"/>
    <n v="52.081845000000001"/>
    <n v="43"/>
    <n v="1.2112056976744185"/>
  </r>
  <r>
    <d v="2010-08-10T00:00:00"/>
    <n v="2010"/>
    <n v="10"/>
    <n v="8"/>
    <n v="3"/>
    <n v="3"/>
    <s v="Wednesday"/>
    <x v="7"/>
    <s v="Quarter3"/>
    <s v="2010_August"/>
    <s v="2010_Quarter3"/>
    <s v="2010_Wednesday"/>
    <x v="0"/>
    <n v="16"/>
    <n v="19"/>
    <n v="7680"/>
    <n v="7600"/>
    <n v="4.2365241999999997E-2"/>
    <n v="5.0838290000000001E-2"/>
    <n v="35586.803"/>
    <n v="4660.1766199999993"/>
    <n v="15280"/>
    <n v="1208.3827599841836"/>
    <n v="41455.362379984181"/>
    <n v="978.52296889946206"/>
    <n v="42.365241999999995"/>
    <n v="35"/>
    <n v="1.2104354857142856"/>
  </r>
  <r>
    <d v="2010-08-11T00:00:00"/>
    <n v="2010"/>
    <n v="11"/>
    <n v="8"/>
    <n v="3"/>
    <n v="4"/>
    <s v="Thursday"/>
    <x v="7"/>
    <s v="Quarter3"/>
    <s v="2010_August"/>
    <s v="2010_Quarter3"/>
    <s v="2010_Thursday"/>
    <x v="0"/>
    <n v="18"/>
    <n v="20"/>
    <n v="8640"/>
    <n v="8000"/>
    <n v="4.6026604999999998E-2"/>
    <n v="5.5231926000000001E-2"/>
    <n v="38662.3482"/>
    <n v="5062.9265499999992"/>
    <n v="16640"/>
    <n v="1315.9351522340846"/>
    <n v="45041.209902234084"/>
    <n v="978.59074989854423"/>
    <n v="46.026604999999996"/>
    <n v="38"/>
    <n v="1.2112264473684209"/>
  </r>
  <r>
    <d v="2010-08-12T00:00:00"/>
    <n v="2010"/>
    <n v="12"/>
    <n v="8"/>
    <n v="3"/>
    <n v="5"/>
    <s v="Friday"/>
    <x v="7"/>
    <s v="Quarter3"/>
    <s v="2010_August"/>
    <s v="2010_Quarter3"/>
    <s v="2010_Friday"/>
    <x v="0"/>
    <n v="16"/>
    <n v="25"/>
    <n v="7680"/>
    <n v="10000"/>
    <n v="4.9663632999999999E-2"/>
    <n v="5.9596359000000002E-2"/>
    <n v="41717.451300000001"/>
    <n v="5462.9996299999993"/>
    <n v="17680"/>
    <n v="1398.1810992487149"/>
    <n v="48578.632029248714"/>
    <n v="978.15300844480544"/>
    <n v="49.663632999999997"/>
    <n v="41"/>
    <n v="1.2113081219512194"/>
  </r>
  <r>
    <d v="2010-08-13T00:00:00"/>
    <n v="2010"/>
    <n v="13"/>
    <n v="8"/>
    <n v="3"/>
    <n v="6"/>
    <s v="Saturday"/>
    <x v="7"/>
    <s v="Quarter3"/>
    <s v="2010_August"/>
    <s v="2010_Quarter3"/>
    <s v="2010_Saturday"/>
    <x v="0"/>
    <n v="17"/>
    <n v="24"/>
    <n v="8160"/>
    <n v="9600"/>
    <n v="4.9649401000000003E-2"/>
    <n v="5.9579280999999998E-2"/>
    <n v="41705.496699999996"/>
    <n v="5461.4341100000001"/>
    <n v="17760"/>
    <n v="1404.5077105575326"/>
    <n v="48571.438520557531"/>
    <n v="978.28850987663532"/>
    <n v="49.649401000000005"/>
    <n v="41"/>
    <n v="1.2109610000000002"/>
  </r>
  <r>
    <d v="2010-08-14T00:00:00"/>
    <n v="2010"/>
    <n v="14"/>
    <n v="8"/>
    <n v="3"/>
    <n v="7"/>
    <s v="Sunday"/>
    <x v="7"/>
    <s v="Quarter3"/>
    <s v="2010_August"/>
    <s v="2010_Quarter3"/>
    <s v="2010_Sunday"/>
    <x v="0"/>
    <n v="17"/>
    <n v="21"/>
    <n v="8160"/>
    <n v="8400"/>
    <n v="4.6005043000000002E-2"/>
    <n v="5.5206051999999999E-2"/>
    <n v="38644.236400000002"/>
    <n v="5060.5547299999998"/>
    <n v="16560"/>
    <n v="1309.6085409252669"/>
    <n v="45014.399670925268"/>
    <n v="978.4666361669365"/>
    <n v="46.005043000000001"/>
    <n v="38"/>
    <n v="1.2106590263157895"/>
  </r>
  <r>
    <d v="2010-08-15T00:00:00"/>
    <n v="2010"/>
    <n v="15"/>
    <n v="8"/>
    <n v="3"/>
    <n v="1"/>
    <s v="Monday"/>
    <x v="7"/>
    <s v="Quarter3"/>
    <s v="2010_August"/>
    <s v="2010_Quarter3"/>
    <s v="2010_Monday"/>
    <x v="0"/>
    <n v="17"/>
    <n v="21"/>
    <n v="8160"/>
    <n v="8400"/>
    <n v="4.6010365999999997E-2"/>
    <n v="5.5212439000000002E-2"/>
    <n v="38648.707300000002"/>
    <n v="5061.1402600000001"/>
    <n v="16560"/>
    <n v="1309.6085409252669"/>
    <n v="45019.456100925272"/>
    <n v="978.4633336958301"/>
    <n v="46.010365999999998"/>
    <n v="38"/>
    <n v="1.2107991052631579"/>
  </r>
  <r>
    <d v="2010-08-16T00:00:00"/>
    <n v="2010"/>
    <n v="16"/>
    <n v="8"/>
    <n v="3"/>
    <n v="2"/>
    <s v="Tuesday"/>
    <x v="7"/>
    <s v="Quarter3"/>
    <s v="2010_August"/>
    <s v="2010_Quarter3"/>
    <s v="2010_Tuesday"/>
    <x v="0"/>
    <n v="18"/>
    <n v="25"/>
    <n v="8640"/>
    <n v="10000"/>
    <n v="5.208583E-2"/>
    <n v="6.2502996000000005E-2"/>
    <n v="43752.097200000004"/>
    <n v="5729.4413000000004"/>
    <n v="18640"/>
    <n v="1474.1004349545276"/>
    <n v="50955.638934954528"/>
    <n v="978.30137169657326"/>
    <n v="52.085830000000001"/>
    <n v="43"/>
    <n v="1.2112983720930233"/>
  </r>
  <r>
    <d v="2010-08-17T00:00:00"/>
    <n v="2010"/>
    <n v="17"/>
    <n v="8"/>
    <n v="3"/>
    <n v="3"/>
    <s v="Wednesday"/>
    <x v="7"/>
    <s v="Quarter3"/>
    <s v="2010_August"/>
    <s v="2010_Quarter3"/>
    <s v="2010_Wednesday"/>
    <x v="0"/>
    <n v="17"/>
    <n v="18"/>
    <n v="8160"/>
    <n v="7200"/>
    <n v="4.2383556000000003E-2"/>
    <n v="5.0860268E-2"/>
    <n v="35602.187599999997"/>
    <n v="4662.1911600000003"/>
    <n v="15360"/>
    <n v="1214.7093712930011"/>
    <n v="41479.088131293"/>
    <n v="978.65993432200435"/>
    <n v="42.383556000000006"/>
    <n v="35"/>
    <n v="1.2109587428571431"/>
  </r>
  <r>
    <d v="2010-08-18T00:00:00"/>
    <n v="2010"/>
    <n v="18"/>
    <n v="8"/>
    <n v="3"/>
    <n v="4"/>
    <s v="Thursday"/>
    <x v="7"/>
    <s v="Quarter3"/>
    <s v="2010_August"/>
    <s v="2010_Quarter3"/>
    <s v="2010_Thursday"/>
    <x v="0"/>
    <n v="17"/>
    <n v="20"/>
    <n v="8160"/>
    <n v="8000"/>
    <n v="4.4815576000000003E-2"/>
    <n v="5.3778692000000003E-2"/>
    <n v="37645.0844"/>
    <n v="4929.7133599999997"/>
    <n v="16160"/>
    <n v="1277.9754843811784"/>
    <n v="43852.773244381176"/>
    <n v="978.51633647152448"/>
    <n v="44.815576"/>
    <n v="37"/>
    <n v="1.2112317837837838"/>
  </r>
  <r>
    <d v="2010-08-19T00:00:00"/>
    <n v="2010"/>
    <n v="19"/>
    <n v="8"/>
    <n v="3"/>
    <n v="5"/>
    <s v="Friday"/>
    <x v="7"/>
    <s v="Quarter3"/>
    <s v="2010_August"/>
    <s v="2010_Quarter3"/>
    <s v="2010_Friday"/>
    <x v="0"/>
    <n v="15"/>
    <n v="24"/>
    <n v="7200"/>
    <n v="9600"/>
    <n v="4.7217534999999998E-2"/>
    <n v="5.6661043000000001E-2"/>
    <n v="39662.730100000001"/>
    <n v="5193.9288500000002"/>
    <n v="16800"/>
    <n v="1328.5883748517201"/>
    <n v="46185.24732485172"/>
    <n v="978.13762037454353"/>
    <n v="47.217534999999998"/>
    <n v="39"/>
    <n v="1.2107060256410256"/>
  </r>
  <r>
    <d v="2010-08-20T00:00:00"/>
    <n v="2010"/>
    <n v="20"/>
    <n v="8"/>
    <n v="3"/>
    <n v="6"/>
    <s v="Saturday"/>
    <x v="7"/>
    <s v="Quarter3"/>
    <s v="2010_August"/>
    <s v="2010_Quarter3"/>
    <s v="2010_Saturday"/>
    <x v="0"/>
    <n v="16"/>
    <n v="23"/>
    <n v="7680"/>
    <n v="9200"/>
    <n v="4.7238245999999998E-2"/>
    <n v="5.6685895E-2"/>
    <n v="39680.126499999998"/>
    <n v="5196.2070599999997"/>
    <n v="16880"/>
    <n v="1334.9149861605379"/>
    <n v="46211.248546160539"/>
    <n v="978.25919586769885"/>
    <n v="47.238245999999997"/>
    <n v="39"/>
    <n v="1.2112370769230769"/>
  </r>
  <r>
    <d v="2010-08-21T00:00:00"/>
    <n v="2010"/>
    <n v="21"/>
    <n v="8"/>
    <n v="3"/>
    <n v="7"/>
    <s v="Sunday"/>
    <x v="7"/>
    <s v="Quarter3"/>
    <s v="2010_August"/>
    <s v="2010_Quarter3"/>
    <s v="2010_Sunday"/>
    <x v="0"/>
    <n v="16"/>
    <n v="22"/>
    <n v="7680"/>
    <n v="8800"/>
    <n v="4.6011194999999998E-2"/>
    <n v="5.5213433999999999E-2"/>
    <n v="38649.4038"/>
    <n v="5061.2314500000002"/>
    <n v="16480"/>
    <n v="1303.2819296164491"/>
    <n v="45013.917179616452"/>
    <n v="978.32532233984466"/>
    <n v="46.011195000000001"/>
    <n v="38"/>
    <n v="1.2108209210526315"/>
  </r>
  <r>
    <d v="2010-08-22T00:00:00"/>
    <n v="2010"/>
    <n v="22"/>
    <n v="8"/>
    <n v="3"/>
    <n v="1"/>
    <s v="Monday"/>
    <x v="7"/>
    <s v="Quarter3"/>
    <s v="2010_August"/>
    <s v="2010_Quarter3"/>
    <s v="2010_Monday"/>
    <x v="0"/>
    <n v="19"/>
    <n v="18"/>
    <n v="9120"/>
    <n v="7200"/>
    <n v="4.4816201999999999E-2"/>
    <n v="5.3779441999999997E-2"/>
    <n v="37645.609399999994"/>
    <n v="4929.7822200000001"/>
    <n v="16320"/>
    <n v="1290.6287069988139"/>
    <n v="43866.020326998812"/>
    <n v="978.79825530505275"/>
    <n v="44.816201999999997"/>
    <n v="37"/>
    <n v="1.2112487027027026"/>
  </r>
  <r>
    <d v="2010-08-23T00:00:00"/>
    <n v="2010"/>
    <n v="23"/>
    <n v="8"/>
    <n v="3"/>
    <n v="2"/>
    <s v="Tuesday"/>
    <x v="7"/>
    <s v="Quarter3"/>
    <s v="2010_August"/>
    <s v="2010_Quarter3"/>
    <s v="2010_Tuesday"/>
    <x v="0"/>
    <n v="20"/>
    <n v="24"/>
    <n v="9600"/>
    <n v="9600"/>
    <n v="5.3295219999999997E-2"/>
    <n v="6.3954263999999997E-2"/>
    <n v="44767.984799999998"/>
    <n v="5862.4741999999997"/>
    <n v="19200"/>
    <n v="1518.3867141162516"/>
    <n v="52148.845714116243"/>
    <n v="978.49011063499211"/>
    <n v="53.29522"/>
    <n v="44"/>
    <n v="1.211255"/>
  </r>
  <r>
    <d v="2010-08-24T00:00:00"/>
    <n v="2010"/>
    <n v="24"/>
    <n v="8"/>
    <n v="3"/>
    <n v="3"/>
    <s v="Wednesday"/>
    <x v="7"/>
    <s v="Quarter3"/>
    <s v="2010_August"/>
    <s v="2010_Quarter3"/>
    <s v="2010_Wednesday"/>
    <x v="0"/>
    <n v="15"/>
    <n v="18"/>
    <n v="7200"/>
    <n v="7200"/>
    <n v="3.9931503E-2"/>
    <n v="4.7917804000000001E-2"/>
    <n v="33542.462800000001"/>
    <n v="4392.46533"/>
    <n v="14400"/>
    <n v="1138.7900355871886"/>
    <n v="39073.71816558719"/>
    <n v="978.51859384274087"/>
    <n v="39.931502999999999"/>
    <n v="33"/>
    <n v="1.2100455454545453"/>
  </r>
  <r>
    <d v="2010-08-25T00:00:00"/>
    <n v="2010"/>
    <n v="25"/>
    <n v="8"/>
    <n v="3"/>
    <n v="4"/>
    <s v="Thursday"/>
    <x v="7"/>
    <s v="Quarter3"/>
    <s v="2010_August"/>
    <s v="2010_Quarter3"/>
    <s v="2010_Thursday"/>
    <x v="0"/>
    <n v="16"/>
    <n v="21"/>
    <n v="7680"/>
    <n v="8400"/>
    <n v="4.4817021999999998E-2"/>
    <n v="5.3780426999999999E-2"/>
    <n v="37646.298899999994"/>
    <n v="4929.8724200000006"/>
    <n v="16080"/>
    <n v="1271.6488730723606"/>
    <n v="43847.820193072352"/>
    <n v="978.37424791572164"/>
    <n v="44.817022000000001"/>
    <n v="37"/>
    <n v="1.2112708648648649"/>
  </r>
  <r>
    <d v="2010-08-26T00:00:00"/>
    <n v="2010"/>
    <n v="26"/>
    <n v="8"/>
    <n v="3"/>
    <n v="5"/>
    <s v="Friday"/>
    <x v="7"/>
    <s v="Quarter3"/>
    <s v="2010_August"/>
    <s v="2010_Quarter3"/>
    <s v="2010_Friday"/>
    <x v="0"/>
    <n v="17"/>
    <n v="24"/>
    <n v="8160"/>
    <n v="9600"/>
    <n v="4.9610600999999997E-2"/>
    <n v="5.9532720999999997E-2"/>
    <n v="41672.904699999999"/>
    <n v="5457.1661099999992"/>
    <n v="17760"/>
    <n v="1404.5077105575326"/>
    <n v="48534.57852055753"/>
    <n v="978.31063406302087"/>
    <n v="49.610600999999996"/>
    <n v="41"/>
    <n v="1.2100146585365852"/>
  </r>
  <r>
    <d v="2010-08-27T00:00:00"/>
    <n v="2010"/>
    <n v="27"/>
    <n v="8"/>
    <n v="3"/>
    <n v="6"/>
    <s v="Saturday"/>
    <x v="7"/>
    <s v="Quarter3"/>
    <s v="2010_August"/>
    <s v="2010_Quarter3"/>
    <s v="2010_Saturday"/>
    <x v="0"/>
    <n v="19"/>
    <n v="20"/>
    <n v="9120"/>
    <n v="8000"/>
    <n v="4.7201347999999997E-2"/>
    <n v="5.6641617999999998E-2"/>
    <n v="39649.132599999997"/>
    <n v="5192.1482799999994"/>
    <n v="17120"/>
    <n v="1353.8948200869909"/>
    <n v="46195.175700086991"/>
    <n v="978.68339904375182"/>
    <n v="47.201347999999996"/>
    <n v="39"/>
    <n v="1.2102909743589743"/>
  </r>
  <r>
    <d v="2010-08-28T00:00:00"/>
    <n v="2010"/>
    <n v="28"/>
    <n v="8"/>
    <n v="3"/>
    <n v="7"/>
    <s v="Sunday"/>
    <x v="7"/>
    <s v="Quarter3"/>
    <s v="2010_August"/>
    <s v="2010_Quarter3"/>
    <s v="2010_Sunday"/>
    <x v="0"/>
    <n v="17"/>
    <n v="20"/>
    <n v="8160"/>
    <n v="8000"/>
    <n v="4.4815127000000003E-2"/>
    <n v="5.3778152000000003E-2"/>
    <n v="37644.706400000003"/>
    <n v="4929.6639700000005"/>
    <n v="16160"/>
    <n v="1277.9754843811784"/>
    <n v="43852.345854381179"/>
    <n v="978.51660343127389"/>
    <n v="44.815127000000004"/>
    <n v="37"/>
    <n v="1.2112196486486488"/>
  </r>
  <r>
    <d v="2010-08-29T00:00:00"/>
    <n v="2010"/>
    <n v="29"/>
    <n v="8"/>
    <n v="3"/>
    <n v="1"/>
    <s v="Monday"/>
    <x v="7"/>
    <s v="Quarter3"/>
    <s v="2010_August"/>
    <s v="2010_Quarter3"/>
    <s v="2010_Monday"/>
    <x v="0"/>
    <n v="16"/>
    <n v="18"/>
    <n v="7680"/>
    <n v="7200"/>
    <n v="4.1142579999999998E-2"/>
    <n v="4.9371096000000003E-2"/>
    <n v="34559.767200000002"/>
    <n v="4525.6837999999998"/>
    <n v="14880"/>
    <n v="1176.7497034400949"/>
    <n v="40262.200703440096"/>
    <n v="978.60174795649914"/>
    <n v="41.142579999999995"/>
    <n v="34"/>
    <n v="1.2100758823529409"/>
  </r>
  <r>
    <d v="2010-08-30T00:00:00"/>
    <n v="2010"/>
    <n v="30"/>
    <n v="8"/>
    <n v="3"/>
    <n v="2"/>
    <s v="Tuesday"/>
    <x v="7"/>
    <s v="Quarter3"/>
    <s v="2010_August"/>
    <s v="2010_Quarter3"/>
    <s v="2010_Tuesday"/>
    <x v="0"/>
    <n v="18"/>
    <n v="19"/>
    <n v="8640"/>
    <n v="7600"/>
    <n v="4.4807769999999997E-2"/>
    <n v="5.3769324E-2"/>
    <n v="37638.5268"/>
    <n v="4928.8546999999999"/>
    <n v="16240"/>
    <n v="1284.3020956899961"/>
    <n v="43851.683595689996"/>
    <n v="978.66248634310523"/>
    <n v="44.807769999999998"/>
    <n v="37"/>
    <n v="1.2110208108108107"/>
  </r>
  <r>
    <d v="2010-08-31T00:00:00"/>
    <n v="2010"/>
    <n v="31"/>
    <n v="8"/>
    <n v="3"/>
    <n v="3"/>
    <s v="Wednesday"/>
    <x v="7"/>
    <s v="Quarter3"/>
    <s v="2010_August"/>
    <s v="2010_Quarter3"/>
    <s v="2010_Wednesday"/>
    <x v="0"/>
    <n v="18"/>
    <n v="21"/>
    <n v="8640"/>
    <n v="8400"/>
    <n v="4.7224048999999997E-2"/>
    <n v="5.6668858000000003E-2"/>
    <n v="39668.200599999996"/>
    <n v="5194.6453899999997"/>
    <n v="17040"/>
    <n v="1347.5682087781731"/>
    <n v="46210.41419877817"/>
    <n v="978.53562278783374"/>
    <n v="47.224048999999994"/>
    <n v="39"/>
    <n v="1.2108730512820511"/>
  </r>
  <r>
    <d v="2010-09-01T00:00:00"/>
    <n v="2010"/>
    <n v="1"/>
    <n v="9"/>
    <n v="3"/>
    <n v="4"/>
    <s v="Thursday"/>
    <x v="8"/>
    <s v="Quarter3"/>
    <s v="2010_September"/>
    <s v="2010_Quarter3"/>
    <s v="2010_Thursday"/>
    <x v="0"/>
    <n v="20"/>
    <n v="20"/>
    <n v="9600"/>
    <n v="8000"/>
    <n v="4.8431964000000001E-2"/>
    <n v="5.8118357000000002E-2"/>
    <n v="40682.849900000001"/>
    <n v="5327.5160400000004"/>
    <n v="17600"/>
    <n v="1391.8544879398971"/>
    <n v="47402.220427939901"/>
    <n v="978.73834783862787"/>
    <n v="48.431964000000001"/>
    <n v="40"/>
    <n v="1.2107991"/>
  </r>
  <r>
    <d v="2010-09-02T00:00:00"/>
    <n v="2010"/>
    <n v="2"/>
    <n v="9"/>
    <n v="3"/>
    <n v="5"/>
    <s v="Friday"/>
    <x v="8"/>
    <s v="Quarter3"/>
    <s v="2010_September"/>
    <s v="2010_Quarter3"/>
    <s v="2010_Friday"/>
    <x v="0"/>
    <n v="19"/>
    <n v="20"/>
    <n v="9120"/>
    <n v="8000"/>
    <n v="4.7215951999999999E-2"/>
    <n v="5.6659142000000003E-2"/>
    <n v="39661.399400000002"/>
    <n v="5193.7547199999999"/>
    <n v="17120"/>
    <n v="1353.8948200869909"/>
    <n v="46209.048940086992"/>
    <n v="978.67451534360657"/>
    <n v="47.215952000000001"/>
    <n v="39"/>
    <n v="1.210665435897436"/>
  </r>
  <r>
    <d v="2010-09-03T00:00:00"/>
    <n v="2010"/>
    <n v="3"/>
    <n v="9"/>
    <n v="3"/>
    <n v="6"/>
    <s v="Saturday"/>
    <x v="8"/>
    <s v="Quarter3"/>
    <s v="2010_September"/>
    <s v="2010_Quarter3"/>
    <s v="2010_Saturday"/>
    <x v="0"/>
    <n v="20"/>
    <n v="23"/>
    <n v="9600"/>
    <n v="9200"/>
    <n v="5.2057643000000001E-2"/>
    <n v="6.2469172000000003E-2"/>
    <n v="43728.420400000003"/>
    <n v="5726.3407299999999"/>
    <n v="18800"/>
    <n v="1486.7536575721629"/>
    <n v="50941.51478757216"/>
    <n v="978.55976283006441"/>
    <n v="52.057642999999999"/>
    <n v="43"/>
    <n v="1.2106428604651163"/>
  </r>
  <r>
    <d v="2010-09-04T00:00:00"/>
    <n v="2010"/>
    <n v="4"/>
    <n v="9"/>
    <n v="3"/>
    <n v="7"/>
    <s v="Sunday"/>
    <x v="8"/>
    <s v="Quarter3"/>
    <s v="2010_September"/>
    <s v="2010_Quarter3"/>
    <s v="2010_Sunday"/>
    <x v="0"/>
    <n v="15"/>
    <n v="22"/>
    <n v="7200"/>
    <n v="8800"/>
    <n v="4.4814292999999998E-2"/>
    <n v="5.3777151000000002E-2"/>
    <n v="37644.005700000002"/>
    <n v="4929.5722299999998"/>
    <n v="16000"/>
    <n v="1265.3222617635429"/>
    <n v="43838.90019176354"/>
    <n v="978.23478308055735"/>
    <n v="44.814292999999999"/>
    <n v="37"/>
    <n v="1.2111971081081081"/>
  </r>
  <r>
    <d v="2010-09-05T00:00:00"/>
    <n v="2010"/>
    <n v="5"/>
    <n v="9"/>
    <n v="3"/>
    <n v="1"/>
    <s v="Monday"/>
    <x v="8"/>
    <s v="Quarter3"/>
    <s v="2010_September"/>
    <s v="2010_Quarter3"/>
    <s v="2010_Monday"/>
    <x v="0"/>
    <n v="16"/>
    <n v="23"/>
    <n v="7680"/>
    <n v="9200"/>
    <n v="4.7200145999999998E-2"/>
    <n v="5.6640176E-2"/>
    <n v="39648.123200000002"/>
    <n v="5192.0160599999999"/>
    <n v="16880"/>
    <n v="1334.9149861605379"/>
    <n v="46175.054246160544"/>
    <n v="978.28202154630083"/>
    <n v="47.200145999999997"/>
    <n v="39"/>
    <n v="1.2102601538461537"/>
  </r>
  <r>
    <d v="2010-09-06T00:00:00"/>
    <n v="2010"/>
    <n v="6"/>
    <n v="9"/>
    <n v="3"/>
    <n v="2"/>
    <s v="Tuesday"/>
    <x v="8"/>
    <s v="Quarter3"/>
    <s v="2010_September"/>
    <s v="2010_Quarter3"/>
    <s v="2010_Tuesday"/>
    <x v="0"/>
    <n v="19"/>
    <n v="25"/>
    <n v="9120"/>
    <n v="10000"/>
    <n v="5.3292862000000003E-2"/>
    <n v="6.3951435000000001E-2"/>
    <n v="44766.004500000003"/>
    <n v="5862.2148200000011"/>
    <n v="19120"/>
    <n v="1512.0601028074339"/>
    <n v="52140.279422807434"/>
    <n v="978.37266504485024"/>
    <n v="53.292862000000007"/>
    <n v="44"/>
    <n v="1.2112014090909093"/>
  </r>
  <r>
    <d v="2010-09-07T00:00:00"/>
    <n v="2010"/>
    <n v="7"/>
    <n v="9"/>
    <n v="3"/>
    <n v="3"/>
    <s v="Wednesday"/>
    <x v="8"/>
    <s v="Quarter3"/>
    <s v="2010_September"/>
    <s v="2010_Quarter3"/>
    <s v="2010_Wednesday"/>
    <x v="0"/>
    <n v="18"/>
    <n v="22"/>
    <n v="8640"/>
    <n v="8800"/>
    <n v="4.8443014E-2"/>
    <n v="5.8131616999999997E-2"/>
    <n v="40692.1319"/>
    <n v="5328.7315399999998"/>
    <n v="17440"/>
    <n v="1379.2012653222619"/>
    <n v="47400.064705322264"/>
    <n v="978.47059444571858"/>
    <n v="48.443013999999998"/>
    <n v="40"/>
    <n v="1.21107535"/>
  </r>
  <r>
    <d v="2010-09-08T00:00:00"/>
    <n v="2010"/>
    <n v="8"/>
    <n v="9"/>
    <n v="3"/>
    <n v="4"/>
    <s v="Thursday"/>
    <x v="8"/>
    <s v="Quarter3"/>
    <s v="2010_September"/>
    <s v="2010_Quarter3"/>
    <s v="2010_Thursday"/>
    <x v="0"/>
    <n v="15"/>
    <n v="18"/>
    <n v="7200"/>
    <n v="7200"/>
    <n v="3.9940174000000002E-2"/>
    <n v="4.7928208E-2"/>
    <n v="33549.745600000002"/>
    <n v="4393.41914"/>
    <n v="14400"/>
    <n v="1138.7900355871886"/>
    <n v="39081.95477558719"/>
    <n v="978.51238143296996"/>
    <n v="39.940173999999999"/>
    <n v="33"/>
    <n v="1.210308303030303"/>
  </r>
  <r>
    <d v="2010-09-09T00:00:00"/>
    <n v="2010"/>
    <n v="9"/>
    <n v="9"/>
    <n v="3"/>
    <n v="5"/>
    <s v="Friday"/>
    <x v="8"/>
    <s v="Quarter3"/>
    <s v="2010_September"/>
    <s v="2010_Quarter3"/>
    <s v="2010_Friday"/>
    <x v="0"/>
    <n v="16"/>
    <n v="19"/>
    <n v="7680"/>
    <n v="7600"/>
    <n v="4.2381340000000003E-2"/>
    <n v="5.0857607999999999E-2"/>
    <n v="35600.325599999996"/>
    <n v="4661.9474"/>
    <n v="15280"/>
    <n v="1208.3827599841836"/>
    <n v="41470.655759984176"/>
    <n v="978.51214142790616"/>
    <n v="42.381340000000002"/>
    <n v="35"/>
    <n v="1.2108954285714286"/>
  </r>
  <r>
    <d v="2010-09-10T00:00:00"/>
    <n v="2010"/>
    <n v="10"/>
    <n v="9"/>
    <n v="3"/>
    <n v="6"/>
    <s v="Saturday"/>
    <x v="8"/>
    <s v="Quarter3"/>
    <s v="2010_September"/>
    <s v="2010_Quarter3"/>
    <s v="2010_Saturday"/>
    <x v="0"/>
    <n v="15"/>
    <n v="21"/>
    <n v="7200"/>
    <n v="8400"/>
    <n v="4.3604486999999997E-2"/>
    <n v="5.2325385000000002E-2"/>
    <n v="36627.769500000002"/>
    <n v="4796.4935699999996"/>
    <n v="15600"/>
    <n v="1233.6892052194544"/>
    <n v="42657.952275219453"/>
    <n v="978.29272192147232"/>
    <n v="43.604486999999999"/>
    <n v="36"/>
    <n v="1.2112357499999999"/>
  </r>
  <r>
    <d v="2010-09-11T00:00:00"/>
    <n v="2010"/>
    <n v="11"/>
    <n v="9"/>
    <n v="3"/>
    <n v="7"/>
    <s v="Sunday"/>
    <x v="8"/>
    <s v="Quarter3"/>
    <s v="2010_September"/>
    <s v="2010_Quarter3"/>
    <s v="2010_Sunday"/>
    <x v="0"/>
    <n v="19"/>
    <n v="21"/>
    <n v="9120"/>
    <n v="8400"/>
    <n v="4.8427375000000002E-2"/>
    <n v="5.8112850000000001E-2"/>
    <n v="40678.995000000003"/>
    <n v="5327.0112500000005"/>
    <n v="17520"/>
    <n v="1385.5278766310796"/>
    <n v="47391.534126631086"/>
    <n v="978.61042698744427"/>
    <n v="48.427375000000005"/>
    <n v="40"/>
    <n v="1.210684375"/>
  </r>
  <r>
    <d v="2010-09-12T00:00:00"/>
    <n v="2010"/>
    <n v="12"/>
    <n v="9"/>
    <n v="3"/>
    <n v="1"/>
    <s v="Monday"/>
    <x v="8"/>
    <s v="Quarter3"/>
    <s v="2010_September"/>
    <s v="2010_Quarter3"/>
    <s v="2010_Monday"/>
    <x v="0"/>
    <n v="20"/>
    <n v="18"/>
    <n v="9600"/>
    <n v="7200"/>
    <n v="4.6021694000000002E-2"/>
    <n v="5.5226032000000001E-2"/>
    <n v="38658.222400000006"/>
    <n v="5062.38634"/>
    <n v="16800"/>
    <n v="1328.5883748517201"/>
    <n v="45049.197114851726"/>
    <n v="978.8687290574685"/>
    <n v="46.021694000000004"/>
    <n v="38"/>
    <n v="1.2110972105263158"/>
  </r>
  <r>
    <d v="2010-09-13T00:00:00"/>
    <n v="2010"/>
    <n v="13"/>
    <n v="9"/>
    <n v="3"/>
    <n v="2"/>
    <s v="Tuesday"/>
    <x v="8"/>
    <s v="Quarter3"/>
    <s v="2010_September"/>
    <s v="2010_Quarter3"/>
    <s v="2010_Tuesday"/>
    <x v="0"/>
    <n v="17"/>
    <n v="19"/>
    <n v="8160"/>
    <n v="7600"/>
    <n v="4.3582071999999999E-2"/>
    <n v="5.2298485999999998E-2"/>
    <n v="36608.940199999997"/>
    <n v="4794.0279199999995"/>
    <n v="15760"/>
    <n v="1246.3424278370899"/>
    <n v="42649.310547837085"/>
    <n v="978.59758819720844"/>
    <n v="43.582071999999997"/>
    <n v="36"/>
    <n v="1.2106131111111109"/>
  </r>
  <r>
    <d v="2010-09-14T00:00:00"/>
    <n v="2010"/>
    <n v="14"/>
    <n v="9"/>
    <n v="3"/>
    <n v="3"/>
    <s v="Wednesday"/>
    <x v="8"/>
    <s v="Quarter3"/>
    <s v="2010_September"/>
    <s v="2010_Quarter3"/>
    <s v="2010_Wednesday"/>
    <x v="0"/>
    <n v="15"/>
    <n v="19"/>
    <n v="7200"/>
    <n v="7600"/>
    <n v="4.1142749999999999E-2"/>
    <n v="4.93713E-2"/>
    <n v="34559.909999999996"/>
    <n v="4525.7025000000003"/>
    <n v="14800"/>
    <n v="1170.4230921312771"/>
    <n v="40256.035592131273"/>
    <n v="978.44785757226418"/>
    <n v="41.142749999999999"/>
    <n v="34"/>
    <n v="1.2100808823529412"/>
  </r>
  <r>
    <d v="2010-09-15T00:00:00"/>
    <n v="2010"/>
    <n v="15"/>
    <n v="9"/>
    <n v="3"/>
    <n v="4"/>
    <s v="Thursday"/>
    <x v="8"/>
    <s v="Quarter3"/>
    <s v="2010_September"/>
    <s v="2010_Quarter3"/>
    <s v="2010_Thursday"/>
    <x v="0"/>
    <n v="20"/>
    <n v="18"/>
    <n v="9600"/>
    <n v="7200"/>
    <n v="4.5999707000000001E-2"/>
    <n v="5.5199647999999997E-2"/>
    <n v="38639.753599999996"/>
    <n v="5059.9677700000002"/>
    <n v="16800"/>
    <n v="1328.5883748517201"/>
    <n v="45028.309744851722"/>
    <n v="978.88253385726398"/>
    <n v="45.999707000000001"/>
    <n v="38"/>
    <n v="1.210518605263158"/>
  </r>
  <r>
    <d v="2010-09-16T00:00:00"/>
    <n v="2010"/>
    <n v="16"/>
    <n v="9"/>
    <n v="3"/>
    <n v="5"/>
    <s v="Friday"/>
    <x v="8"/>
    <s v="Quarter3"/>
    <s v="2010_September"/>
    <s v="2010_Quarter3"/>
    <s v="2010_Friday"/>
    <x v="0"/>
    <n v="18"/>
    <n v="18"/>
    <n v="8640"/>
    <n v="7200"/>
    <n v="4.3573957000000003E-2"/>
    <n v="5.2288748000000003E-2"/>
    <n v="36602.123600000006"/>
    <n v="4793.1352699999998"/>
    <n v="15840"/>
    <n v="1252.6690391459076"/>
    <n v="42647.92790914591"/>
    <n v="978.74810656158468"/>
    <n v="43.573957"/>
    <n v="36"/>
    <n v="1.2103876944444445"/>
  </r>
  <r>
    <d v="2010-09-17T00:00:00"/>
    <n v="2010"/>
    <n v="17"/>
    <n v="9"/>
    <n v="3"/>
    <n v="6"/>
    <s v="Saturday"/>
    <x v="8"/>
    <s v="Quarter3"/>
    <s v="2010_September"/>
    <s v="2010_Quarter3"/>
    <s v="2010_Saturday"/>
    <x v="0"/>
    <n v="15"/>
    <n v="20"/>
    <n v="7200"/>
    <n v="8000"/>
    <n v="4.2389197000000003E-2"/>
    <n v="5.0867035999999997E-2"/>
    <n v="35606.925199999998"/>
    <n v="4662.81167"/>
    <n v="15200"/>
    <n v="1202.0561486753659"/>
    <n v="41471.793018675366"/>
    <n v="978.35759942976426"/>
    <n v="42.389197000000003"/>
    <n v="35"/>
    <n v="1.2111199142857143"/>
  </r>
  <r>
    <d v="2010-09-18T00:00:00"/>
    <n v="2010"/>
    <n v="18"/>
    <n v="9"/>
    <n v="3"/>
    <n v="7"/>
    <s v="Sunday"/>
    <x v="8"/>
    <s v="Quarter3"/>
    <s v="2010_September"/>
    <s v="2010_Quarter3"/>
    <s v="2010_Sunday"/>
    <x v="0"/>
    <n v="18"/>
    <n v="20"/>
    <n v="8640"/>
    <n v="8000"/>
    <n v="4.5992847000000003E-2"/>
    <n v="5.5191417E-2"/>
    <n v="38633.991900000001"/>
    <n v="5059.2131700000009"/>
    <n v="16640"/>
    <n v="1315.9351522340846"/>
    <n v="45009.140222234091"/>
    <n v="978.61174417478628"/>
    <n v="45.992847000000005"/>
    <n v="38"/>
    <n v="1.2103380789473686"/>
  </r>
  <r>
    <d v="2010-09-19T00:00:00"/>
    <n v="2010"/>
    <n v="19"/>
    <n v="9"/>
    <n v="3"/>
    <n v="1"/>
    <s v="Monday"/>
    <x v="8"/>
    <s v="Quarter3"/>
    <s v="2010_September"/>
    <s v="2010_Quarter3"/>
    <s v="2010_Monday"/>
    <x v="0"/>
    <n v="16"/>
    <n v="20"/>
    <n v="7680"/>
    <n v="8000"/>
    <n v="4.3600068999999998E-2"/>
    <n v="5.2320083000000003E-2"/>
    <n v="36624.058100000002"/>
    <n v="4796.0075900000002"/>
    <n v="15680"/>
    <n v="1240.0158165282721"/>
    <n v="42660.081506528273"/>
    <n v="978.44068793855058"/>
    <n v="43.600068999999998"/>
    <n v="36"/>
    <n v="1.2111130277777777"/>
  </r>
  <r>
    <d v="2010-09-20T00:00:00"/>
    <n v="2010"/>
    <n v="20"/>
    <n v="9"/>
    <n v="3"/>
    <n v="2"/>
    <s v="Tuesday"/>
    <x v="8"/>
    <s v="Quarter3"/>
    <s v="2010_September"/>
    <s v="2010_Quarter3"/>
    <s v="2010_Tuesday"/>
    <x v="0"/>
    <n v="20"/>
    <n v="21"/>
    <n v="9600"/>
    <n v="8400"/>
    <n v="4.9656740999999997E-2"/>
    <n v="5.9588088999999997E-2"/>
    <n v="41711.662299999996"/>
    <n v="5462.2415099999998"/>
    <n v="18000"/>
    <n v="1423.4875444839859"/>
    <n v="48597.391354483982"/>
    <n v="978.66654910929378"/>
    <n v="49.656740999999997"/>
    <n v="41"/>
    <n v="1.2111400243902439"/>
  </r>
  <r>
    <d v="2010-09-21T00:00:00"/>
    <n v="2010"/>
    <n v="21"/>
    <n v="9"/>
    <n v="3"/>
    <n v="3"/>
    <s v="Wednesday"/>
    <x v="8"/>
    <s v="Quarter3"/>
    <s v="2010_September"/>
    <s v="2010_Quarter3"/>
    <s v="2010_Wednesday"/>
    <x v="0"/>
    <n v="20"/>
    <n v="19"/>
    <n v="9600"/>
    <n v="7600"/>
    <n v="4.7238499000000003E-2"/>
    <n v="5.6686199E-2"/>
    <n v="39680.3393"/>
    <n v="5196.2348900000006"/>
    <n v="17200"/>
    <n v="1360.2214313958086"/>
    <n v="46236.79562139581"/>
    <n v="978.79476698435747"/>
    <n v="47.238499000000004"/>
    <n v="39"/>
    <n v="1.2112435641025643"/>
  </r>
  <r>
    <d v="2010-09-22T00:00:00"/>
    <n v="2010"/>
    <n v="22"/>
    <n v="9"/>
    <n v="3"/>
    <n v="4"/>
    <s v="Thursday"/>
    <x v="8"/>
    <s v="Quarter3"/>
    <s v="2010_September"/>
    <s v="2010_Quarter3"/>
    <s v="2010_Thursday"/>
    <x v="0"/>
    <n v="15"/>
    <n v="24"/>
    <n v="7200"/>
    <n v="9600"/>
    <n v="4.7239186000000002E-2"/>
    <n v="5.6687023000000003E-2"/>
    <n v="39680.916100000002"/>
    <n v="5196.3104600000006"/>
    <n v="16800"/>
    <n v="1328.5883748517201"/>
    <n v="46205.814934851725"/>
    <n v="978.1247063582282"/>
    <n v="47.239186000000004"/>
    <n v="39"/>
    <n v="1.2112611794871795"/>
  </r>
  <r>
    <d v="2010-09-23T00:00:00"/>
    <n v="2010"/>
    <n v="23"/>
    <n v="9"/>
    <n v="3"/>
    <n v="5"/>
    <s v="Friday"/>
    <x v="8"/>
    <s v="Quarter3"/>
    <s v="2010_September"/>
    <s v="2010_Quarter3"/>
    <s v="2010_Friday"/>
    <x v="0"/>
    <n v="20"/>
    <n v="19"/>
    <n v="9600"/>
    <n v="7600"/>
    <n v="4.7198384000000003E-2"/>
    <n v="5.6638061000000003E-2"/>
    <n v="39646.642699999997"/>
    <n v="5191.8222400000004"/>
    <n v="17200"/>
    <n v="1360.2214313958086"/>
    <n v="46198.686371395808"/>
    <n v="978.81924032390191"/>
    <n v="47.198384000000004"/>
    <n v="39"/>
    <n v="1.2102149743589745"/>
  </r>
  <r>
    <d v="2010-09-24T00:00:00"/>
    <n v="2010"/>
    <n v="24"/>
    <n v="9"/>
    <n v="3"/>
    <n v="6"/>
    <s v="Saturday"/>
    <x v="8"/>
    <s v="Quarter3"/>
    <s v="2010_September"/>
    <s v="2010_Quarter3"/>
    <s v="2010_Saturday"/>
    <x v="0"/>
    <n v="15"/>
    <n v="24"/>
    <n v="7200"/>
    <n v="9600"/>
    <n v="4.7215071999999997E-2"/>
    <n v="5.6658086000000003E-2"/>
    <n v="39660.660200000006"/>
    <n v="5193.6579199999996"/>
    <n v="16800"/>
    <n v="1328.5883748517201"/>
    <n v="46182.906494851726"/>
    <n v="978.13906743278346"/>
    <n v="47.215071999999999"/>
    <n v="39"/>
    <n v="1.2106428717948718"/>
  </r>
  <r>
    <d v="2010-09-25T00:00:00"/>
    <n v="2010"/>
    <n v="25"/>
    <n v="9"/>
    <n v="3"/>
    <n v="7"/>
    <s v="Sunday"/>
    <x v="8"/>
    <s v="Quarter3"/>
    <s v="2010_September"/>
    <s v="2010_Quarter3"/>
    <s v="2010_Sunday"/>
    <x v="0"/>
    <n v="18"/>
    <n v="20"/>
    <n v="8640"/>
    <n v="8000"/>
    <n v="4.5982502000000001E-2"/>
    <n v="5.5179001999999998E-2"/>
    <n v="38625.301399999997"/>
    <n v="5058.0752200000006"/>
    <n v="16640"/>
    <n v="1315.9351522340846"/>
    <n v="44999.311772234083"/>
    <n v="978.6181659326428"/>
    <n v="45.982502000000004"/>
    <n v="38"/>
    <n v="1.2100658421052632"/>
  </r>
  <r>
    <d v="2010-09-26T00:00:00"/>
    <n v="2010"/>
    <n v="26"/>
    <n v="9"/>
    <n v="3"/>
    <n v="1"/>
    <s v="Monday"/>
    <x v="8"/>
    <s v="Quarter3"/>
    <s v="2010_September"/>
    <s v="2010_Quarter3"/>
    <s v="2010_Monday"/>
    <x v="0"/>
    <n v="18"/>
    <n v="18"/>
    <n v="8640"/>
    <n v="7200"/>
    <n v="4.3606131999999999E-2"/>
    <n v="5.2327358999999997E-2"/>
    <n v="36629.151299999998"/>
    <n v="4796.6745200000005"/>
    <n v="15840"/>
    <n v="1252.6690391459076"/>
    <n v="42678.494859145903"/>
    <n v="978.72691068187157"/>
    <n v="43.606132000000002"/>
    <n v="36"/>
    <n v="1.2112814444444444"/>
  </r>
  <r>
    <d v="2010-09-27T00:00:00"/>
    <n v="2010"/>
    <n v="27"/>
    <n v="9"/>
    <n v="3"/>
    <n v="2"/>
    <s v="Tuesday"/>
    <x v="8"/>
    <s v="Quarter3"/>
    <s v="2010_September"/>
    <s v="2010_Quarter3"/>
    <s v="2010_Tuesday"/>
    <x v="0"/>
    <n v="19"/>
    <n v="20"/>
    <n v="9120"/>
    <n v="8000"/>
    <n v="4.7233876000000001E-2"/>
    <n v="5.6680650999999999E-2"/>
    <n v="39676.455699999999"/>
    <n v="5195.7263600000006"/>
    <n v="17120"/>
    <n v="1353.8948200869909"/>
    <n v="46226.076880086992"/>
    <n v="978.66363709145935"/>
    <n v="47.233876000000002"/>
    <n v="39"/>
    <n v="1.2111250256410258"/>
  </r>
  <r>
    <d v="2010-09-28T00:00:00"/>
    <n v="2010"/>
    <n v="28"/>
    <n v="9"/>
    <n v="3"/>
    <n v="3"/>
    <s v="Wednesday"/>
    <x v="8"/>
    <s v="Quarter3"/>
    <s v="2010_September"/>
    <s v="2010_Quarter3"/>
    <s v="2010_Wednesday"/>
    <x v="0"/>
    <n v="17"/>
    <n v="18"/>
    <n v="8160"/>
    <n v="7200"/>
    <n v="4.2387042999999999E-2"/>
    <n v="5.0864450999999998E-2"/>
    <n v="35605.115699999995"/>
    <n v="4662.5747300000003"/>
    <n v="15360"/>
    <n v="1214.7093712930011"/>
    <n v="41482.399801292995"/>
    <n v="978.65755347201264"/>
    <n v="42.387042999999998"/>
    <n v="35"/>
    <n v="1.2110583714285714"/>
  </r>
  <r>
    <d v="2010-09-29T00:00:00"/>
    <n v="2010"/>
    <n v="29"/>
    <n v="9"/>
    <n v="3"/>
    <n v="4"/>
    <s v="Thursday"/>
    <x v="8"/>
    <s v="Quarter3"/>
    <s v="2010_September"/>
    <s v="2010_Quarter3"/>
    <s v="2010_Thursday"/>
    <x v="0"/>
    <n v="19"/>
    <n v="21"/>
    <n v="9120"/>
    <n v="8400"/>
    <n v="4.8446685000000003E-2"/>
    <n v="5.8136022000000002E-2"/>
    <n v="40695.215400000001"/>
    <n v="5329.1353500000005"/>
    <n v="17520"/>
    <n v="1385.5278766310796"/>
    <n v="47409.878626631078"/>
    <n v="978.59902337241601"/>
    <n v="48.446685000000002"/>
    <n v="40"/>
    <n v="1.211167125"/>
  </r>
  <r>
    <d v="2010-09-30T00:00:00"/>
    <n v="2010"/>
    <n v="30"/>
    <n v="9"/>
    <n v="3"/>
    <n v="5"/>
    <s v="Friday"/>
    <x v="8"/>
    <s v="Quarter3"/>
    <s v="2010_September"/>
    <s v="2010_Quarter3"/>
    <s v="2010_Friday"/>
    <x v="0"/>
    <n v="16"/>
    <n v="19"/>
    <n v="7680"/>
    <n v="7600"/>
    <n v="4.2389257E-2"/>
    <n v="5.0867108000000001E-2"/>
    <n v="35606.975599999998"/>
    <n v="4662.8182699999998"/>
    <n v="15280"/>
    <n v="1208.3827599841836"/>
    <n v="41478.176629984177"/>
    <n v="978.50680963773857"/>
    <n v="42.389257000000001"/>
    <n v="35"/>
    <n v="1.2111216285714286"/>
  </r>
  <r>
    <d v="2010-10-01T00:00:00"/>
    <n v="2010"/>
    <n v="1"/>
    <n v="10"/>
    <n v="4"/>
    <n v="6"/>
    <s v="Saturday"/>
    <x v="9"/>
    <s v="Quarter4"/>
    <s v="2010_October"/>
    <s v="2010_Quarter4"/>
    <s v="2010_Saturday"/>
    <x v="0"/>
    <n v="18"/>
    <n v="24"/>
    <n v="8640"/>
    <n v="9600"/>
    <n v="5.0856241000000003E-2"/>
    <n v="6.1027488999999997E-2"/>
    <n v="42719.242299999998"/>
    <n v="5594.1865100000005"/>
    <n v="18240"/>
    <n v="1442.4673784104389"/>
    <n v="49755.896188410436"/>
    <n v="978.36362283265157"/>
    <n v="50.856241000000004"/>
    <n v="42"/>
    <n v="1.2108628809523811"/>
  </r>
  <r>
    <d v="2010-10-02T00:00:00"/>
    <n v="2010"/>
    <n v="2"/>
    <n v="10"/>
    <n v="4"/>
    <n v="7"/>
    <s v="Sunday"/>
    <x v="9"/>
    <s v="Quarter4"/>
    <s v="2010_October"/>
    <s v="2010_Quarter4"/>
    <s v="2010_Sunday"/>
    <x v="0"/>
    <n v="17"/>
    <n v="24"/>
    <n v="8160"/>
    <n v="9600"/>
    <n v="4.9644204999999997E-2"/>
    <n v="5.9573045999999998E-2"/>
    <n v="41701.1322"/>
    <n v="5460.8625499999998"/>
    <n v="17760"/>
    <n v="1404.5077105575326"/>
    <n v="48566.502460557531"/>
    <n v="978.29147350748258"/>
    <n v="49.644204999999999"/>
    <n v="41"/>
    <n v="1.2108342682926829"/>
  </r>
  <r>
    <d v="2010-10-03T00:00:00"/>
    <n v="2010"/>
    <n v="3"/>
    <n v="10"/>
    <n v="4"/>
    <n v="1"/>
    <s v="Monday"/>
    <x v="9"/>
    <s v="Quarter4"/>
    <s v="2010_October"/>
    <s v="2010_Quarter4"/>
    <s v="2010_Monday"/>
    <x v="0"/>
    <n v="16"/>
    <n v="21"/>
    <n v="7680"/>
    <n v="8400"/>
    <n v="4.4816012000000002E-2"/>
    <n v="5.3779214999999998E-2"/>
    <n v="37645.450499999999"/>
    <n v="4929.7613199999996"/>
    <n v="16080"/>
    <n v="1271.6488730723606"/>
    <n v="43846.860693072354"/>
    <n v="978.3748873744579"/>
    <n v="44.816012000000001"/>
    <n v="37"/>
    <n v="1.2112435675675677"/>
  </r>
  <r>
    <d v="2010-10-04T00:00:00"/>
    <n v="2010"/>
    <n v="4"/>
    <n v="10"/>
    <n v="4"/>
    <n v="2"/>
    <s v="Tuesday"/>
    <x v="9"/>
    <s v="Quarter4"/>
    <s v="2010_October"/>
    <s v="2010_Quarter4"/>
    <s v="2010_Tuesday"/>
    <x v="0"/>
    <n v="20"/>
    <n v="22"/>
    <n v="9600"/>
    <n v="8800"/>
    <n v="5.0859887999999999E-2"/>
    <n v="6.1031865999999997E-2"/>
    <n v="42722.306199999999"/>
    <n v="5594.5876799999996"/>
    <n v="18400"/>
    <n v="1455.1206010280744"/>
    <n v="49772.014481028069"/>
    <n v="978.61038311818675"/>
    <n v="50.859887999999998"/>
    <n v="42"/>
    <n v="1.2109497142857142"/>
  </r>
  <r>
    <d v="2010-10-05T00:00:00"/>
    <n v="2010"/>
    <n v="5"/>
    <n v="10"/>
    <n v="4"/>
    <n v="3"/>
    <s v="Wednesday"/>
    <x v="9"/>
    <s v="Quarter4"/>
    <s v="2010_October"/>
    <s v="2010_Quarter4"/>
    <s v="2010_Wednesday"/>
    <x v="0"/>
    <n v="15"/>
    <n v="23"/>
    <n v="7200"/>
    <n v="9200"/>
    <n v="4.6019099000000001E-2"/>
    <n v="5.5222919000000002E-2"/>
    <n v="38656.043300000005"/>
    <n v="5062.1008900000006"/>
    <n v="16400"/>
    <n v="1296.9553183076316"/>
    <n v="45015.099508307641"/>
    <n v="978.18298242448509"/>
    <n v="46.019099000000004"/>
    <n v="38"/>
    <n v="1.2110289210526317"/>
  </r>
  <r>
    <d v="2010-10-06T00:00:00"/>
    <n v="2010"/>
    <n v="6"/>
    <n v="10"/>
    <n v="4"/>
    <n v="4"/>
    <s v="Thursday"/>
    <x v="9"/>
    <s v="Quarter4"/>
    <s v="2010_October"/>
    <s v="2010_Quarter4"/>
    <s v="2010_Thursday"/>
    <x v="0"/>
    <n v="19"/>
    <n v="19"/>
    <n v="9120"/>
    <n v="7600"/>
    <n v="4.6020434999999998E-2"/>
    <n v="5.5224521999999998E-2"/>
    <n v="38657.165399999998"/>
    <n v="5062.2478499999997"/>
    <n v="16720"/>
    <n v="1322.2617635429024"/>
    <n v="45041.675013542903"/>
    <n v="978.73205704254872"/>
    <n v="46.020434999999999"/>
    <n v="38"/>
    <n v="1.2110640789473683"/>
  </r>
  <r>
    <d v="2010-10-07T00:00:00"/>
    <n v="2010"/>
    <n v="7"/>
    <n v="10"/>
    <n v="4"/>
    <n v="5"/>
    <s v="Friday"/>
    <x v="9"/>
    <s v="Quarter4"/>
    <s v="2010_October"/>
    <s v="2010_Quarter4"/>
    <s v="2010_Friday"/>
    <x v="0"/>
    <n v="20"/>
    <n v="19"/>
    <n v="9600"/>
    <n v="7600"/>
    <n v="4.719545E-2"/>
    <n v="5.6634539999999997E-2"/>
    <n v="39644.177999999993"/>
    <n v="5191.4994999999999"/>
    <n v="17200"/>
    <n v="1360.2214313958086"/>
    <n v="46195.898931395801"/>
    <n v="978.82102896350818"/>
    <n v="47.195450000000001"/>
    <n v="39"/>
    <n v="1.2101397435897436"/>
  </r>
  <r>
    <d v="2010-10-08T00:00:00"/>
    <n v="2010"/>
    <n v="8"/>
    <n v="10"/>
    <n v="4"/>
    <n v="6"/>
    <s v="Saturday"/>
    <x v="9"/>
    <s v="Quarter4"/>
    <s v="2010_October"/>
    <s v="2010_Quarter4"/>
    <s v="2010_Saturday"/>
    <x v="0"/>
    <n v="17"/>
    <n v="23"/>
    <n v="8160"/>
    <n v="9200"/>
    <n v="4.8446809E-2"/>
    <n v="5.8136171E-2"/>
    <n v="40695.3197"/>
    <n v="5329.1489900000006"/>
    <n v="17360"/>
    <n v="1372.8746540134441"/>
    <n v="47397.343344013447"/>
    <n v="978.33777543560086"/>
    <n v="48.446809000000002"/>
    <n v="40"/>
    <n v="1.211170225"/>
  </r>
  <r>
    <d v="2010-10-09T00:00:00"/>
    <n v="2010"/>
    <n v="9"/>
    <n v="10"/>
    <n v="4"/>
    <n v="7"/>
    <s v="Sunday"/>
    <x v="9"/>
    <s v="Quarter4"/>
    <s v="2010_October"/>
    <s v="2010_Quarter4"/>
    <s v="2010_Sunday"/>
    <x v="0"/>
    <n v="20"/>
    <n v="18"/>
    <n v="9600"/>
    <n v="7200"/>
    <n v="4.6025545000000001E-2"/>
    <n v="5.5230653999999997E-2"/>
    <n v="38661.457799999996"/>
    <n v="5062.8099499999998"/>
    <n v="16800"/>
    <n v="1328.5883748517201"/>
    <n v="45052.856124851722"/>
    <n v="978.86632575131307"/>
    <n v="46.025545000000001"/>
    <n v="38"/>
    <n v="1.2111985526315789"/>
  </r>
  <r>
    <d v="2010-10-10T00:00:00"/>
    <n v="2010"/>
    <n v="10"/>
    <n v="10"/>
    <n v="4"/>
    <n v="1"/>
    <s v="Monday"/>
    <x v="9"/>
    <s v="Quarter4"/>
    <s v="2010_October"/>
    <s v="2010_Quarter4"/>
    <s v="2010_Monday"/>
    <x v="0"/>
    <n v="15"/>
    <n v="18"/>
    <n v="7200"/>
    <n v="7200"/>
    <n v="3.9954390999999999E-2"/>
    <n v="4.7945268999999999E-2"/>
    <n v="33561.688299999994"/>
    <n v="4394.9830099999999"/>
    <n v="14400"/>
    <n v="1138.7900355871886"/>
    <n v="39095.46134558718"/>
    <n v="978.50224636353937"/>
    <n v="39.954391000000001"/>
    <n v="33"/>
    <n v="1.2107391212121212"/>
  </r>
  <r>
    <d v="2010-10-11T00:00:00"/>
    <n v="2010"/>
    <n v="11"/>
    <n v="10"/>
    <n v="4"/>
    <n v="2"/>
    <s v="Tuesday"/>
    <x v="9"/>
    <s v="Quarter4"/>
    <s v="2010_October"/>
    <s v="2010_Quarter4"/>
    <s v="2010_Tuesday"/>
    <x v="0"/>
    <n v="20"/>
    <n v="19"/>
    <n v="9600"/>
    <n v="7600"/>
    <n v="4.7240464000000003E-2"/>
    <n v="5.6688557000000001E-2"/>
    <n v="39681.9899"/>
    <n v="5196.4510399999999"/>
    <n v="17200"/>
    <n v="1360.2214313958086"/>
    <n v="46238.662371395811"/>
    <n v="978.79356924597118"/>
    <n v="47.240464000000003"/>
    <n v="39"/>
    <n v="1.2112939487179488"/>
  </r>
  <r>
    <d v="2010-10-12T00:00:00"/>
    <n v="2010"/>
    <n v="12"/>
    <n v="10"/>
    <n v="4"/>
    <n v="3"/>
    <s v="Wednesday"/>
    <x v="9"/>
    <s v="Quarter4"/>
    <s v="2010_October"/>
    <s v="2010_Quarter4"/>
    <s v="2010_Wednesday"/>
    <x v="0"/>
    <n v="16"/>
    <n v="20"/>
    <n v="7680"/>
    <n v="8000"/>
    <n v="4.3605794000000003E-2"/>
    <n v="5.2326953000000002E-2"/>
    <n v="36628.867100000003"/>
    <n v="4796.6373400000002"/>
    <n v="15680"/>
    <n v="1240.0158165282721"/>
    <n v="42665.520256528274"/>
    <n v="978.43695396369276"/>
    <n v="43.605794000000003"/>
    <n v="36"/>
    <n v="1.2112720555555556"/>
  </r>
  <r>
    <d v="2010-10-13T00:00:00"/>
    <n v="2010"/>
    <n v="13"/>
    <n v="10"/>
    <n v="4"/>
    <n v="4"/>
    <s v="Thursday"/>
    <x v="9"/>
    <s v="Quarter4"/>
    <s v="2010_October"/>
    <s v="2010_Quarter4"/>
    <s v="2010_Thursday"/>
    <x v="0"/>
    <n v="19"/>
    <n v="19"/>
    <n v="9120"/>
    <n v="7600"/>
    <n v="4.6020578999999999E-2"/>
    <n v="5.5224694999999997E-2"/>
    <n v="38657.286499999995"/>
    <n v="5062.2636899999998"/>
    <n v="16720"/>
    <n v="1322.2617635429024"/>
    <n v="45041.8119535429"/>
    <n v="978.73197018105532"/>
    <n v="46.020578999999998"/>
    <n v="38"/>
    <n v="1.2110678684210525"/>
  </r>
  <r>
    <d v="2010-10-14T00:00:00"/>
    <n v="2010"/>
    <n v="14"/>
    <n v="10"/>
    <n v="4"/>
    <n v="5"/>
    <s v="Friday"/>
    <x v="9"/>
    <s v="Quarter4"/>
    <s v="2010_October"/>
    <s v="2010_Quarter4"/>
    <s v="2010_Friday"/>
    <x v="0"/>
    <n v="18"/>
    <n v="19"/>
    <n v="8640"/>
    <n v="7600"/>
    <n v="4.4785089E-2"/>
    <n v="5.3742106999999997E-2"/>
    <n v="37619.474900000001"/>
    <n v="4926.3597899999995"/>
    <n v="16240"/>
    <n v="1284.3020956899961"/>
    <n v="43830.136785689996"/>
    <n v="978.67700532402637"/>
    <n v="44.785088999999999"/>
    <n v="37"/>
    <n v="1.2104078108108107"/>
  </r>
  <r>
    <d v="2010-10-15T00:00:00"/>
    <n v="2010"/>
    <n v="15"/>
    <n v="10"/>
    <n v="4"/>
    <n v="6"/>
    <s v="Saturday"/>
    <x v="9"/>
    <s v="Quarter4"/>
    <s v="2010_October"/>
    <s v="2010_Quarter4"/>
    <s v="2010_Saturday"/>
    <x v="0"/>
    <n v="16"/>
    <n v="25"/>
    <n v="7680"/>
    <n v="10000"/>
    <n v="4.9658354000000002E-2"/>
    <n v="5.9590024999999998E-2"/>
    <n v="41713.017499999994"/>
    <n v="5462.4189400000005"/>
    <n v="17680"/>
    <n v="1398.1810992487149"/>
    <n v="48573.617539248713"/>
    <n v="978.1560125663591"/>
    <n v="49.658354000000003"/>
    <n v="41"/>
    <n v="1.2111793658536587"/>
  </r>
  <r>
    <d v="2010-10-16T00:00:00"/>
    <n v="2010"/>
    <n v="16"/>
    <n v="10"/>
    <n v="4"/>
    <n v="7"/>
    <s v="Sunday"/>
    <x v="9"/>
    <s v="Quarter4"/>
    <s v="2010_October"/>
    <s v="2010_Quarter4"/>
    <s v="2010_Sunday"/>
    <x v="0"/>
    <n v="17"/>
    <n v="19"/>
    <n v="8160"/>
    <n v="7600"/>
    <n v="4.3593943000000003E-2"/>
    <n v="5.2312732000000001E-2"/>
    <n v="36618.912400000001"/>
    <n v="4795.3337300000003"/>
    <n v="15760"/>
    <n v="1246.3424278370899"/>
    <n v="42660.588557837087"/>
    <n v="978.58981367748925"/>
    <n v="43.593943000000003"/>
    <n v="36"/>
    <n v="1.2109428611111113"/>
  </r>
  <r>
    <d v="2010-10-17T00:00:00"/>
    <n v="2010"/>
    <n v="17"/>
    <n v="10"/>
    <n v="4"/>
    <n v="1"/>
    <s v="Monday"/>
    <x v="9"/>
    <s v="Quarter4"/>
    <s v="2010_October"/>
    <s v="2010_Quarter4"/>
    <s v="2010_Monday"/>
    <x v="0"/>
    <n v="18"/>
    <n v="20"/>
    <n v="8640"/>
    <n v="8000"/>
    <n v="4.6029585999999997E-2"/>
    <n v="5.5235502999999998E-2"/>
    <n v="38664.852100000004"/>
    <n v="5063.2544599999992"/>
    <n v="16640"/>
    <n v="1315.9351522340846"/>
    <n v="45044.041712234088"/>
    <n v="978.58889524303117"/>
    <n v="46.029585999999995"/>
    <n v="38"/>
    <n v="1.2113048947368419"/>
  </r>
  <r>
    <d v="2010-10-18T00:00:00"/>
    <n v="2010"/>
    <n v="18"/>
    <n v="10"/>
    <n v="4"/>
    <n v="2"/>
    <s v="Tuesday"/>
    <x v="9"/>
    <s v="Quarter4"/>
    <s v="2010_October"/>
    <s v="2010_Quarter4"/>
    <s v="2010_Tuesday"/>
    <x v="0"/>
    <n v="17"/>
    <n v="22"/>
    <n v="8160"/>
    <n v="8800"/>
    <n v="4.7218709999999997E-2"/>
    <n v="5.6662452000000002E-2"/>
    <n v="39663.716400000005"/>
    <n v="5194.0580999999993"/>
    <n v="16960"/>
    <n v="1341.2415974693556"/>
    <n v="46199.016097469364"/>
    <n v="978.40487589494444"/>
    <n v="47.218709999999994"/>
    <n v="39"/>
    <n v="1.2107361538461536"/>
  </r>
  <r>
    <d v="2010-10-19T00:00:00"/>
    <n v="2010"/>
    <n v="19"/>
    <n v="10"/>
    <n v="4"/>
    <n v="3"/>
    <s v="Wednesday"/>
    <x v="9"/>
    <s v="Quarter4"/>
    <s v="2010_October"/>
    <s v="2010_Quarter4"/>
    <s v="2010_Wednesday"/>
    <x v="0"/>
    <n v="15"/>
    <n v="22"/>
    <n v="7200"/>
    <n v="8800"/>
    <n v="4.4817066000000003E-2"/>
    <n v="5.3780479999999999E-2"/>
    <n v="37646.335999999996"/>
    <n v="4929.8772600000002"/>
    <n v="16000"/>
    <n v="1265.3222617635429"/>
    <n v="43841.535521763537"/>
    <n v="978.23305795527835"/>
    <n v="44.817066000000004"/>
    <n v="37"/>
    <n v="1.2112720540540542"/>
  </r>
  <r>
    <d v="2010-10-20T00:00:00"/>
    <n v="2010"/>
    <n v="20"/>
    <n v="10"/>
    <n v="4"/>
    <n v="4"/>
    <s v="Thursday"/>
    <x v="9"/>
    <s v="Quarter4"/>
    <s v="2010_October"/>
    <s v="2010_Quarter4"/>
    <s v="2010_Thursday"/>
    <x v="0"/>
    <n v="20"/>
    <n v="19"/>
    <n v="9600"/>
    <n v="7600"/>
    <n v="4.7220621999999997E-2"/>
    <n v="5.6664746000000002E-2"/>
    <n v="39665.322200000002"/>
    <n v="5194.2684199999994"/>
    <n v="17200"/>
    <n v="1360.2214313958086"/>
    <n v="46219.812051395813"/>
    <n v="978.80565934510173"/>
    <n v="47.220621999999999"/>
    <n v="39"/>
    <n v="1.2107851794871796"/>
  </r>
  <r>
    <d v="2010-10-21T00:00:00"/>
    <n v="2010"/>
    <n v="21"/>
    <n v="10"/>
    <n v="4"/>
    <n v="5"/>
    <s v="Friday"/>
    <x v="9"/>
    <s v="Quarter4"/>
    <s v="2010_October"/>
    <s v="2010_Quarter4"/>
    <s v="2010_Friday"/>
    <x v="0"/>
    <n v="15"/>
    <n v="20"/>
    <n v="7200"/>
    <n v="8000"/>
    <n v="4.2389957999999998E-2"/>
    <n v="5.0867949000000003E-2"/>
    <n v="35607.564300000005"/>
    <n v="4662.8953799999999"/>
    <n v="15200"/>
    <n v="1202.0561486753659"/>
    <n v="41472.515828675372"/>
    <n v="978.3570870411188"/>
    <n v="42.389958"/>
    <n v="35"/>
    <n v="1.211141657142857"/>
  </r>
  <r>
    <d v="2010-10-22T00:00:00"/>
    <n v="2010"/>
    <n v="22"/>
    <n v="10"/>
    <n v="4"/>
    <n v="6"/>
    <s v="Saturday"/>
    <x v="9"/>
    <s v="Quarter4"/>
    <s v="2010_October"/>
    <s v="2010_Quarter4"/>
    <s v="2010_Saturday"/>
    <x v="0"/>
    <n v="18"/>
    <n v="23"/>
    <n v="8640"/>
    <n v="9200"/>
    <n v="4.9654764999999997E-2"/>
    <n v="5.9585718000000003E-2"/>
    <n v="41710.0026"/>
    <n v="5462.0241499999993"/>
    <n v="17840"/>
    <n v="1410.8343218663504"/>
    <n v="48582.861071866348"/>
    <n v="978.41286877233938"/>
    <n v="49.654764999999998"/>
    <n v="41"/>
    <n v="1.2110918292682926"/>
  </r>
  <r>
    <d v="2010-10-23T00:00:00"/>
    <n v="2010"/>
    <n v="23"/>
    <n v="10"/>
    <n v="4"/>
    <n v="7"/>
    <s v="Sunday"/>
    <x v="9"/>
    <s v="Quarter4"/>
    <s v="2010_October"/>
    <s v="2010_Quarter4"/>
    <s v="2010_Sunday"/>
    <x v="0"/>
    <n v="17"/>
    <n v="22"/>
    <n v="8160"/>
    <n v="8800"/>
    <n v="4.7219958999999999E-2"/>
    <n v="5.6663950999999997E-2"/>
    <n v="39664.765699999996"/>
    <n v="5194.1954899999992"/>
    <n v="16960"/>
    <n v="1341.2415974693556"/>
    <n v="46200.202787469352"/>
    <n v="978.40412753152441"/>
    <n v="47.219958999999996"/>
    <n v="39"/>
    <n v="1.2107681794871794"/>
  </r>
  <r>
    <d v="2010-10-24T00:00:00"/>
    <n v="2010"/>
    <n v="24"/>
    <n v="10"/>
    <n v="4"/>
    <n v="1"/>
    <s v="Monday"/>
    <x v="9"/>
    <s v="Quarter4"/>
    <s v="2010_October"/>
    <s v="2010_Quarter4"/>
    <s v="2010_Monday"/>
    <x v="0"/>
    <n v="20"/>
    <n v="20"/>
    <n v="9600"/>
    <n v="8000"/>
    <n v="4.8430954999999998E-2"/>
    <n v="5.8117146000000001E-2"/>
    <n v="40682.002199999995"/>
    <n v="5327.4050499999994"/>
    <n v="17600"/>
    <n v="1391.8544879398971"/>
    <n v="47401.261737939894"/>
    <n v="978.7389436764131"/>
    <n v="48.430954999999997"/>
    <n v="40"/>
    <n v="1.2107738749999999"/>
  </r>
  <r>
    <d v="2010-10-25T00:00:00"/>
    <n v="2010"/>
    <n v="25"/>
    <n v="10"/>
    <n v="4"/>
    <n v="2"/>
    <s v="Tuesday"/>
    <x v="9"/>
    <s v="Quarter4"/>
    <s v="2010_October"/>
    <s v="2010_Quarter4"/>
    <s v="2010_Tuesday"/>
    <x v="0"/>
    <n v="19"/>
    <n v="20"/>
    <n v="9120"/>
    <n v="8000"/>
    <n v="4.7201007000000003E-2"/>
    <n v="5.6641208999999998E-2"/>
    <n v="39648.846299999997"/>
    <n v="5192.1107700000002"/>
    <n v="17120"/>
    <n v="1353.8948200869909"/>
    <n v="46194.851890086989"/>
    <n v="978.68360923077307"/>
    <n v="47.201007000000004"/>
    <n v="39"/>
    <n v="1.2102822307692309"/>
  </r>
  <r>
    <d v="2010-10-26T00:00:00"/>
    <n v="2010"/>
    <n v="26"/>
    <n v="10"/>
    <n v="4"/>
    <n v="3"/>
    <s v="Wednesday"/>
    <x v="9"/>
    <s v="Quarter4"/>
    <s v="2010_October"/>
    <s v="2010_Quarter4"/>
    <s v="2010_Wednesday"/>
    <x v="0"/>
    <n v="17"/>
    <n v="25"/>
    <n v="8160"/>
    <n v="10000"/>
    <n v="5.0847000000000003E-2"/>
    <n v="6.1016399999999998E-2"/>
    <n v="42711.479999999996"/>
    <n v="5593.17"/>
    <n v="18160"/>
    <n v="1436.1407671016213"/>
    <n v="49740.790767101615"/>
    <n v="978.244355952202"/>
    <n v="50.847000000000001"/>
    <n v="42"/>
    <n v="1.2106428571428571"/>
  </r>
  <r>
    <d v="2010-10-27T00:00:00"/>
    <n v="2010"/>
    <n v="27"/>
    <n v="10"/>
    <n v="4"/>
    <n v="4"/>
    <s v="Thursday"/>
    <x v="9"/>
    <s v="Quarter4"/>
    <s v="2010_October"/>
    <s v="2010_Quarter4"/>
    <s v="2010_Thursday"/>
    <x v="0"/>
    <n v="20"/>
    <n v="22"/>
    <n v="9600"/>
    <n v="8800"/>
    <n v="5.0872970000000003E-2"/>
    <n v="6.1047563999999999E-2"/>
    <n v="42733.294800000003"/>
    <n v="5596.0267000000003"/>
    <n v="18400"/>
    <n v="1455.1206010280744"/>
    <n v="49784.442101028078"/>
    <n v="978.60302044539719"/>
    <n v="50.872970000000002"/>
    <n v="42"/>
    <n v="1.2112611904761905"/>
  </r>
  <r>
    <d v="2010-10-28T00:00:00"/>
    <n v="2010"/>
    <n v="28"/>
    <n v="10"/>
    <n v="4"/>
    <n v="5"/>
    <s v="Friday"/>
    <x v="9"/>
    <s v="Quarter4"/>
    <s v="2010_October"/>
    <s v="2010_Quarter4"/>
    <s v="2010_Friday"/>
    <x v="0"/>
    <n v="17"/>
    <n v="23"/>
    <n v="8160"/>
    <n v="9200"/>
    <n v="4.8407861000000003E-2"/>
    <n v="5.8089433000000003E-2"/>
    <n v="40662.6031"/>
    <n v="5324.8647100000007"/>
    <n v="17360"/>
    <n v="1372.8746540134441"/>
    <n v="47360.342464013447"/>
    <n v="978.36056966064757"/>
    <n v="48.407861000000004"/>
    <n v="40"/>
    <n v="1.2101965250000002"/>
  </r>
  <r>
    <d v="2010-10-29T00:00:00"/>
    <n v="2010"/>
    <n v="29"/>
    <n v="10"/>
    <n v="4"/>
    <n v="6"/>
    <s v="Saturday"/>
    <x v="9"/>
    <s v="Quarter4"/>
    <s v="2010_October"/>
    <s v="2010_Quarter4"/>
    <s v="2010_Saturday"/>
    <x v="0"/>
    <n v="18"/>
    <n v="24"/>
    <n v="8640"/>
    <n v="9600"/>
    <n v="5.0832767000000001E-2"/>
    <n v="6.0999321000000002E-2"/>
    <n v="42699.524700000002"/>
    <n v="5591.60437"/>
    <n v="18240"/>
    <n v="1442.4673784104389"/>
    <n v="49733.596448410441"/>
    <n v="978.3767318511392"/>
    <n v="50.832767000000004"/>
    <n v="42"/>
    <n v="1.2103039761904764"/>
  </r>
  <r>
    <d v="2010-10-30T00:00:00"/>
    <n v="2010"/>
    <n v="30"/>
    <n v="10"/>
    <n v="4"/>
    <n v="7"/>
    <s v="Sunday"/>
    <x v="9"/>
    <s v="Quarter4"/>
    <s v="2010_October"/>
    <s v="2010_Quarter4"/>
    <s v="2010_Sunday"/>
    <x v="0"/>
    <n v="19"/>
    <n v="24"/>
    <n v="9120"/>
    <n v="9600"/>
    <n v="5.2041377999999999E-2"/>
    <n v="6.2449654E-2"/>
    <n v="43714.757799999999"/>
    <n v="5724.5515800000003"/>
    <n v="18720"/>
    <n v="1480.4270462633453"/>
    <n v="50919.736426263342"/>
    <n v="978.44712002559459"/>
    <n v="52.041378000000002"/>
    <n v="43"/>
    <n v="1.2102646046511629"/>
  </r>
  <r>
    <d v="2010-10-31T00:00:00"/>
    <n v="2010"/>
    <n v="31"/>
    <n v="10"/>
    <n v="4"/>
    <n v="1"/>
    <s v="Monday"/>
    <x v="9"/>
    <s v="Quarter4"/>
    <s v="2010_October"/>
    <s v="2010_Quarter4"/>
    <s v="2010_Monday"/>
    <x v="0"/>
    <n v="16"/>
    <n v="20"/>
    <n v="7680"/>
    <n v="8000"/>
    <n v="4.3565030999999997E-2"/>
    <n v="5.2278036999999999E-2"/>
    <n v="36594.625899999999"/>
    <n v="4792.1534099999999"/>
    <n v="15680"/>
    <n v="1240.0158165282721"/>
    <n v="42626.795126528268"/>
    <n v="978.46355547246765"/>
    <n v="43.565030999999998"/>
    <n v="36"/>
    <n v="1.21013975"/>
  </r>
  <r>
    <d v="2010-11-01T00:00:00"/>
    <n v="2010"/>
    <n v="1"/>
    <n v="11"/>
    <n v="4"/>
    <n v="2"/>
    <s v="Tuesday"/>
    <x v="10"/>
    <s v="Quarter4"/>
    <s v="2010_November"/>
    <s v="2010_Quarter4"/>
    <s v="2010_Tuesday"/>
    <x v="0"/>
    <n v="19"/>
    <n v="22"/>
    <n v="9120"/>
    <n v="8800"/>
    <n v="4.9633312999999998E-2"/>
    <n v="5.9559975000000001E-2"/>
    <n v="41691.982499999998"/>
    <n v="5459.6644299999998"/>
    <n v="17920"/>
    <n v="1417.1609331751681"/>
    <n v="48568.807863175163"/>
    <n v="978.55260766443621"/>
    <n v="49.633313000000001"/>
    <n v="41"/>
    <n v="1.2105686097560975"/>
  </r>
  <r>
    <d v="2010-11-02T00:00:00"/>
    <n v="2010"/>
    <n v="2"/>
    <n v="11"/>
    <n v="4"/>
    <n v="3"/>
    <s v="Wednesday"/>
    <x v="10"/>
    <s v="Quarter4"/>
    <s v="2010_November"/>
    <s v="2010_Quarter4"/>
    <s v="2010_Wednesday"/>
    <x v="0"/>
    <n v="16"/>
    <n v="21"/>
    <n v="7680"/>
    <n v="8400"/>
    <n v="4.4805803999999998E-2"/>
    <n v="5.3766965E-2"/>
    <n v="37636.875500000002"/>
    <n v="4928.6384399999997"/>
    <n v="16080"/>
    <n v="1271.6488730723606"/>
    <n v="43837.162813072362"/>
    <n v="978.38134570852401"/>
    <n v="44.805803999999995"/>
    <n v="37"/>
    <n v="1.2109676756756755"/>
  </r>
  <r>
    <d v="2010-11-03T00:00:00"/>
    <n v="2010"/>
    <n v="3"/>
    <n v="11"/>
    <n v="4"/>
    <n v="4"/>
    <s v="Thursday"/>
    <x v="10"/>
    <s v="Quarter4"/>
    <s v="2010_November"/>
    <s v="2010_Quarter4"/>
    <s v="2010_Thursday"/>
    <x v="0"/>
    <n v="20"/>
    <n v="22"/>
    <n v="9600"/>
    <n v="8800"/>
    <n v="5.0862959999999999E-2"/>
    <n v="6.1035552E-2"/>
    <n v="42724.886400000003"/>
    <n v="5594.9256000000005"/>
    <n v="18400"/>
    <n v="1455.1206010280744"/>
    <n v="49774.932601028078"/>
    <n v="978.60864961512425"/>
    <n v="50.862960000000001"/>
    <n v="42"/>
    <n v="1.2110228571428572"/>
  </r>
  <r>
    <d v="2010-11-04T00:00:00"/>
    <n v="2010"/>
    <n v="4"/>
    <n v="11"/>
    <n v="4"/>
    <n v="5"/>
    <s v="Friday"/>
    <x v="10"/>
    <s v="Quarter4"/>
    <s v="2010_November"/>
    <s v="2010_Quarter4"/>
    <s v="2010_Friday"/>
    <x v="0"/>
    <n v="17"/>
    <n v="24"/>
    <n v="8160"/>
    <n v="9600"/>
    <n v="4.9659021999999997E-2"/>
    <n v="5.9590826E-2"/>
    <n v="41713.578199999996"/>
    <n v="5462.4924199999996"/>
    <n v="17760"/>
    <n v="1404.5077105575326"/>
    <n v="48580.578330557531"/>
    <n v="978.28302640671279"/>
    <n v="49.659022"/>
    <n v="41"/>
    <n v="1.2111956585365853"/>
  </r>
  <r>
    <d v="2010-11-05T00:00:00"/>
    <n v="2010"/>
    <n v="5"/>
    <n v="11"/>
    <n v="4"/>
    <n v="6"/>
    <s v="Saturday"/>
    <x v="10"/>
    <s v="Quarter4"/>
    <s v="2010_November"/>
    <s v="2010_Quarter4"/>
    <s v="2010_Saturday"/>
    <x v="0"/>
    <n v="16"/>
    <n v="24"/>
    <n v="7680"/>
    <n v="9600"/>
    <n v="4.8448676000000003E-2"/>
    <n v="5.8138411000000001E-2"/>
    <n v="40696.887699999999"/>
    <n v="5329.3543600000003"/>
    <n v="17280"/>
    <n v="1366.5480427046264"/>
    <n v="47392.790102704625"/>
    <n v="978.20609386115359"/>
    <n v="48.448676000000006"/>
    <n v="40"/>
    <n v="1.2112169000000002"/>
  </r>
  <r>
    <d v="2010-11-06T00:00:00"/>
    <n v="2010"/>
    <n v="6"/>
    <n v="11"/>
    <n v="4"/>
    <n v="7"/>
    <s v="Sunday"/>
    <x v="10"/>
    <s v="Quarter4"/>
    <s v="2010_November"/>
    <s v="2010_Quarter4"/>
    <s v="2010_Sunday"/>
    <x v="0"/>
    <n v="19"/>
    <n v="22"/>
    <n v="9120"/>
    <n v="8800"/>
    <n v="4.9646104000000003E-2"/>
    <n v="5.9575323999999999E-2"/>
    <n v="41702.726800000004"/>
    <n v="5461.0714399999997"/>
    <n v="17920"/>
    <n v="1417.1609331751681"/>
    <n v="48580.959173175172"/>
    <n v="978.54524844840137"/>
    <n v="49.646104000000001"/>
    <n v="41"/>
    <n v="1.2108805853658537"/>
  </r>
  <r>
    <d v="2010-11-07T00:00:00"/>
    <n v="2010"/>
    <n v="7"/>
    <n v="11"/>
    <n v="4"/>
    <n v="1"/>
    <s v="Monday"/>
    <x v="10"/>
    <s v="Quarter4"/>
    <s v="2010_November"/>
    <s v="2010_Quarter4"/>
    <s v="2010_Monday"/>
    <x v="0"/>
    <n v="18"/>
    <n v="24"/>
    <n v="8640"/>
    <n v="9600"/>
    <n v="5.0825870000000002E-2"/>
    <n v="6.0991044000000001E-2"/>
    <n v="42693.730800000005"/>
    <n v="5590.8456999999999"/>
    <n v="18240"/>
    <n v="1442.4673784104389"/>
    <n v="49727.043878410441"/>
    <n v="978.38057427074909"/>
    <n v="50.825870000000002"/>
    <n v="42"/>
    <n v="1.210139761904762"/>
  </r>
  <r>
    <d v="2010-11-08T00:00:00"/>
    <n v="2010"/>
    <n v="8"/>
    <n v="11"/>
    <n v="4"/>
    <n v="2"/>
    <s v="Tuesday"/>
    <x v="10"/>
    <s v="Quarter4"/>
    <s v="2010_November"/>
    <s v="2010_Quarter4"/>
    <s v="2010_Tuesday"/>
    <x v="0"/>
    <n v="16"/>
    <n v="20"/>
    <n v="7680"/>
    <n v="8000"/>
    <n v="4.3572923E-2"/>
    <n v="5.2287508000000003E-2"/>
    <n v="36601.255600000004"/>
    <n v="4793.02153"/>
    <n v="15680"/>
    <n v="1240.0158165282721"/>
    <n v="42634.292946528272"/>
    <n v="978.4584097451592"/>
    <n v="43.572923000000003"/>
    <n v="36"/>
    <n v="1.2103589722222223"/>
  </r>
  <r>
    <d v="2010-11-09T00:00:00"/>
    <n v="2010"/>
    <n v="9"/>
    <n v="11"/>
    <n v="4"/>
    <n v="3"/>
    <s v="Wednesday"/>
    <x v="10"/>
    <s v="Quarter4"/>
    <s v="2010_November"/>
    <s v="2010_Quarter4"/>
    <s v="2010_Wednesday"/>
    <x v="0"/>
    <n v="20"/>
    <n v="22"/>
    <n v="9600"/>
    <n v="8800"/>
    <n v="5.0842693000000001E-2"/>
    <n v="6.1011230999999999E-2"/>
    <n v="42707.861700000001"/>
    <n v="5592.6962300000005"/>
    <n v="18400"/>
    <n v="1455.1206010280744"/>
    <n v="49755.678531028076"/>
    <n v="978.6200453824913"/>
    <n v="50.842693000000004"/>
    <n v="42"/>
    <n v="1.2105403095238096"/>
  </r>
  <r>
    <d v="2010-11-10T00:00:00"/>
    <n v="2010"/>
    <n v="10"/>
    <n v="11"/>
    <n v="4"/>
    <n v="4"/>
    <s v="Thursday"/>
    <x v="10"/>
    <s v="Quarter4"/>
    <s v="2010_November"/>
    <s v="2010_Quarter4"/>
    <s v="2010_Thursday"/>
    <x v="0"/>
    <n v="18"/>
    <n v="24"/>
    <n v="8640"/>
    <n v="9600"/>
    <n v="5.0863799000000001E-2"/>
    <n v="6.1036558999999997E-2"/>
    <n v="42725.5913"/>
    <n v="5595.0178900000001"/>
    <n v="18240"/>
    <n v="1442.4673784104389"/>
    <n v="49763.076568410441"/>
    <n v="978.35941370424257"/>
    <n v="50.863799"/>
    <n v="42"/>
    <n v="1.2110428333333334"/>
  </r>
  <r>
    <d v="2010-11-11T00:00:00"/>
    <n v="2010"/>
    <n v="11"/>
    <n v="11"/>
    <n v="4"/>
    <n v="5"/>
    <s v="Friday"/>
    <x v="10"/>
    <s v="Quarter4"/>
    <s v="2010_November"/>
    <s v="2010_Quarter4"/>
    <s v="2010_Friday"/>
    <x v="0"/>
    <n v="19"/>
    <n v="24"/>
    <n v="9120"/>
    <n v="9600"/>
    <n v="5.2066099999999997E-2"/>
    <n v="6.2479319999999998E-2"/>
    <n v="43735.523999999998"/>
    <n v="5727.2709999999997"/>
    <n v="18720"/>
    <n v="1480.4270462633453"/>
    <n v="50943.222046263341"/>
    <n v="978.43360740027276"/>
    <n v="52.066099999999999"/>
    <n v="43"/>
    <n v="1.2108395348837209"/>
  </r>
  <r>
    <d v="2010-11-12T00:00:00"/>
    <n v="2010"/>
    <n v="12"/>
    <n v="11"/>
    <n v="4"/>
    <n v="6"/>
    <s v="Saturday"/>
    <x v="10"/>
    <s v="Quarter4"/>
    <s v="2010_November"/>
    <s v="2010_Quarter4"/>
    <s v="2010_Saturday"/>
    <x v="0"/>
    <n v="20"/>
    <n v="18"/>
    <n v="9600"/>
    <n v="7200"/>
    <n v="4.6015829000000001E-2"/>
    <n v="5.5218995E-2"/>
    <n v="38653.296499999997"/>
    <n v="5061.7411900000006"/>
    <n v="16800"/>
    <n v="1328.5883748517201"/>
    <n v="45043.62606485172"/>
    <n v="978.87242376643303"/>
    <n v="46.015829000000004"/>
    <n v="38"/>
    <n v="1.2109428684210528"/>
  </r>
  <r>
    <d v="2010-11-13T00:00:00"/>
    <n v="2010"/>
    <n v="13"/>
    <n v="11"/>
    <n v="4"/>
    <n v="7"/>
    <s v="Sunday"/>
    <x v="10"/>
    <s v="Quarter4"/>
    <s v="2010_November"/>
    <s v="2010_Quarter4"/>
    <s v="2010_Sunday"/>
    <x v="0"/>
    <n v="17"/>
    <n v="22"/>
    <n v="8160"/>
    <n v="8800"/>
    <n v="4.7239611000000001E-2"/>
    <n v="5.6687532999999998E-2"/>
    <n v="39681.273099999999"/>
    <n v="5196.3572100000001"/>
    <n v="16960"/>
    <n v="1341.2415974693556"/>
    <n v="46218.871907469358"/>
    <n v="978.39230529373651"/>
    <n v="47.239611000000004"/>
    <n v="39"/>
    <n v="1.2112720769230769"/>
  </r>
  <r>
    <d v="2010-11-14T00:00:00"/>
    <n v="2010"/>
    <n v="14"/>
    <n v="11"/>
    <n v="4"/>
    <n v="1"/>
    <s v="Monday"/>
    <x v="10"/>
    <s v="Quarter4"/>
    <s v="2010_November"/>
    <s v="2010_Quarter4"/>
    <s v="2010_Monday"/>
    <x v="0"/>
    <n v="15"/>
    <n v="18"/>
    <n v="7200"/>
    <n v="7200"/>
    <n v="3.9970428000000002E-2"/>
    <n v="4.7964513E-2"/>
    <n v="33575.159100000004"/>
    <n v="4396.747080000001"/>
    <n v="14400"/>
    <n v="1138.7900355871886"/>
    <n v="39110.696215587195"/>
    <n v="978.49080364081135"/>
    <n v="39.970428000000005"/>
    <n v="33"/>
    <n v="1.2112250909090911"/>
  </r>
  <r>
    <d v="2010-11-15T00:00:00"/>
    <n v="2010"/>
    <n v="15"/>
    <n v="11"/>
    <n v="4"/>
    <n v="2"/>
    <s v="Tuesday"/>
    <x v="10"/>
    <s v="Quarter4"/>
    <s v="2010_November"/>
    <s v="2010_Quarter4"/>
    <s v="2010_Tuesday"/>
    <x v="0"/>
    <n v="18"/>
    <n v="23"/>
    <n v="8640"/>
    <n v="9200"/>
    <n v="4.9663545000000003E-2"/>
    <n v="5.9596254000000001E-2"/>
    <n v="41717.377800000002"/>
    <n v="5462.989950000001"/>
    <n v="17840"/>
    <n v="1410.8343218663504"/>
    <n v="48591.202071866355"/>
    <n v="978.40784567163598"/>
    <n v="49.663545000000006"/>
    <n v="41"/>
    <n v="1.2113059756097562"/>
  </r>
  <r>
    <d v="2010-11-16T00:00:00"/>
    <n v="2010"/>
    <n v="16"/>
    <n v="11"/>
    <n v="4"/>
    <n v="3"/>
    <s v="Wednesday"/>
    <x v="10"/>
    <s v="Quarter4"/>
    <s v="2010_November"/>
    <s v="2010_Quarter4"/>
    <s v="2010_Wednesday"/>
    <x v="0"/>
    <n v="20"/>
    <n v="24"/>
    <n v="9600"/>
    <n v="9600"/>
    <n v="5.3296022999999998E-2"/>
    <n v="6.3955228000000003E-2"/>
    <n v="44768.659600000006"/>
    <n v="5862.5625300000002"/>
    <n v="19200"/>
    <n v="1518.3867141162516"/>
    <n v="52149.608844116257"/>
    <n v="978.48968663414644"/>
    <n v="53.296022999999998"/>
    <n v="44"/>
    <n v="1.2112732499999999"/>
  </r>
  <r>
    <d v="2010-11-17T00:00:00"/>
    <n v="2010"/>
    <n v="17"/>
    <n v="11"/>
    <n v="4"/>
    <n v="4"/>
    <s v="Thursday"/>
    <x v="10"/>
    <s v="Quarter4"/>
    <s v="2010_November"/>
    <s v="2010_Quarter4"/>
    <s v="2010_Thursday"/>
    <x v="0"/>
    <n v="18"/>
    <n v="22"/>
    <n v="8640"/>
    <n v="8800"/>
    <n v="4.8399959999999999E-2"/>
    <n v="5.8079951999999997E-2"/>
    <n v="40655.966399999998"/>
    <n v="5323.9956000000002"/>
    <n v="17440"/>
    <n v="1379.2012653222619"/>
    <n v="47359.163265322262"/>
    <n v="978.49591746196199"/>
    <n v="48.39996"/>
    <n v="40"/>
    <n v="1.209999"/>
  </r>
  <r>
    <d v="2010-11-18T00:00:00"/>
    <n v="2010"/>
    <n v="18"/>
    <n v="11"/>
    <n v="4"/>
    <n v="5"/>
    <s v="Friday"/>
    <x v="10"/>
    <s v="Quarter4"/>
    <s v="2010_November"/>
    <s v="2010_Quarter4"/>
    <s v="2010_Friday"/>
    <x v="0"/>
    <n v="18"/>
    <n v="19"/>
    <n v="8640"/>
    <n v="7600"/>
    <n v="4.4786544999999997E-2"/>
    <n v="5.3743854000000001E-2"/>
    <n v="37620.697800000002"/>
    <n v="4926.5199499999999"/>
    <n v="16240"/>
    <n v="1284.3020956899961"/>
    <n v="43831.519845689996"/>
    <n v="978.67606991541766"/>
    <n v="44.786544999999997"/>
    <n v="37"/>
    <n v="1.210447162162162"/>
  </r>
  <r>
    <d v="2010-11-19T00:00:00"/>
    <n v="2010"/>
    <n v="19"/>
    <n v="11"/>
    <n v="4"/>
    <n v="6"/>
    <s v="Saturday"/>
    <x v="10"/>
    <s v="Quarter4"/>
    <s v="2010_November"/>
    <s v="2010_Quarter4"/>
    <s v="2010_Saturday"/>
    <x v="0"/>
    <n v="19"/>
    <n v="20"/>
    <n v="9120"/>
    <n v="8000"/>
    <n v="4.7203185000000002E-2"/>
    <n v="5.6643822000000003E-2"/>
    <n v="39650.6754"/>
    <n v="5192.3503500000006"/>
    <n v="17120"/>
    <n v="1353.8948200869909"/>
    <n v="46196.920570086993"/>
    <n v="978.68227684396697"/>
    <n v="47.203185000000005"/>
    <n v="39"/>
    <n v="1.2103380769230772"/>
  </r>
  <r>
    <d v="2010-11-20T00:00:00"/>
    <n v="2010"/>
    <n v="20"/>
    <n v="11"/>
    <n v="4"/>
    <n v="7"/>
    <s v="Sunday"/>
    <x v="10"/>
    <s v="Quarter4"/>
    <s v="2010_November"/>
    <s v="2010_Quarter4"/>
    <s v="2010_Sunday"/>
    <x v="0"/>
    <n v="15"/>
    <n v="18"/>
    <n v="7200"/>
    <n v="7200"/>
    <n v="3.9964413999999997E-2"/>
    <n v="4.7957297000000003E-2"/>
    <n v="33570.107900000003"/>
    <n v="4396.08554"/>
    <n v="14400"/>
    <n v="1138.7900355871886"/>
    <n v="39104.983475587193"/>
    <n v="978.49510505989645"/>
    <n v="39.964413999999998"/>
    <n v="33"/>
    <n v="1.2110428484848483"/>
  </r>
  <r>
    <d v="2010-11-21T00:00:00"/>
    <n v="2010"/>
    <n v="21"/>
    <n v="11"/>
    <n v="4"/>
    <n v="1"/>
    <s v="Monday"/>
    <x v="10"/>
    <s v="Quarter4"/>
    <s v="2010_November"/>
    <s v="2010_Quarter4"/>
    <s v="2010_Monday"/>
    <x v="0"/>
    <n v="19"/>
    <n v="22"/>
    <n v="9120"/>
    <n v="8800"/>
    <n v="4.9614534000000002E-2"/>
    <n v="5.9537441000000003E-2"/>
    <n v="41676.208700000003"/>
    <n v="5457.5987399999995"/>
    <n v="17920"/>
    <n v="1417.1609331751681"/>
    <n v="48550.968373175172"/>
    <n v="978.56342605525981"/>
    <n v="49.614533999999999"/>
    <n v="41"/>
    <n v="1.2101105853658536"/>
  </r>
  <r>
    <d v="2010-11-22T00:00:00"/>
    <n v="2010"/>
    <n v="22"/>
    <n v="11"/>
    <n v="4"/>
    <n v="2"/>
    <s v="Tuesday"/>
    <x v="10"/>
    <s v="Quarter4"/>
    <s v="2010_November"/>
    <s v="2010_Quarter4"/>
    <s v="2010_Tuesday"/>
    <x v="0"/>
    <n v="18"/>
    <n v="25"/>
    <n v="8640"/>
    <n v="10000"/>
    <n v="5.2039833000000001E-2"/>
    <n v="6.2447799999999998E-2"/>
    <n v="43713.46"/>
    <n v="5724.3816299999999"/>
    <n v="18640"/>
    <n v="1474.1004349545276"/>
    <n v="50911.942064954521"/>
    <n v="978.32639211110688"/>
    <n v="52.039833000000002"/>
    <n v="43"/>
    <n v="1.2102286744186046"/>
  </r>
  <r>
    <d v="2010-11-23T00:00:00"/>
    <n v="2010"/>
    <n v="23"/>
    <n v="11"/>
    <n v="4"/>
    <n v="3"/>
    <s v="Wednesday"/>
    <x v="10"/>
    <s v="Quarter4"/>
    <s v="2010_November"/>
    <s v="2010_Quarter4"/>
    <s v="2010_Wednesday"/>
    <x v="0"/>
    <n v="17"/>
    <n v="24"/>
    <n v="8160"/>
    <n v="9600"/>
    <n v="4.9644421000000001E-2"/>
    <n v="5.9573305E-2"/>
    <n v="41701.313499999997"/>
    <n v="5460.8863099999999"/>
    <n v="17760"/>
    <n v="1404.5077105575326"/>
    <n v="48566.707520557531"/>
    <n v="978.29134759286501"/>
    <n v="49.644421000000001"/>
    <n v="41"/>
    <n v="1.2108395365853659"/>
  </r>
  <r>
    <d v="2010-11-24T00:00:00"/>
    <n v="2010"/>
    <n v="24"/>
    <n v="11"/>
    <n v="4"/>
    <n v="4"/>
    <s v="Thursday"/>
    <x v="10"/>
    <s v="Quarter4"/>
    <s v="2010_November"/>
    <s v="2010_Quarter4"/>
    <s v="2010_Thursday"/>
    <x v="0"/>
    <n v="17"/>
    <n v="24"/>
    <n v="8160"/>
    <n v="9600"/>
    <n v="4.9647991000000002E-2"/>
    <n v="5.9577589E-2"/>
    <n v="41704.312300000005"/>
    <n v="5461.2790100000002"/>
    <n v="17760"/>
    <n v="1404.5077105575326"/>
    <n v="48570.099020557536"/>
    <n v="978.28931326863824"/>
    <n v="49.647991000000005"/>
    <n v="41"/>
    <n v="1.2109266097560978"/>
  </r>
  <r>
    <d v="2010-11-25T00:00:00"/>
    <n v="2010"/>
    <n v="25"/>
    <n v="11"/>
    <n v="4"/>
    <n v="5"/>
    <s v="Friday"/>
    <x v="10"/>
    <s v="Quarter4"/>
    <s v="2010_November"/>
    <s v="2010_Quarter4"/>
    <s v="2010_Friday"/>
    <x v="0"/>
    <n v="18"/>
    <n v="18"/>
    <n v="8640"/>
    <n v="7200"/>
    <n v="4.3595927E-2"/>
    <n v="5.2315111999999997E-2"/>
    <n v="36620.578399999999"/>
    <n v="4795.5519699999995"/>
    <n v="15840"/>
    <n v="1252.6690391459076"/>
    <n v="42668.799409145904"/>
    <n v="978.73361906367779"/>
    <n v="43.595926999999996"/>
    <n v="36"/>
    <n v="1.2109979722222222"/>
  </r>
  <r>
    <d v="2010-11-26T00:00:00"/>
    <n v="2010"/>
    <n v="26"/>
    <n v="11"/>
    <n v="4"/>
    <n v="6"/>
    <s v="Saturday"/>
    <x v="10"/>
    <s v="Quarter4"/>
    <s v="2010_November"/>
    <s v="2010_Quarter4"/>
    <s v="2010_Saturday"/>
    <x v="0"/>
    <n v="19"/>
    <n v="18"/>
    <n v="9120"/>
    <n v="7200"/>
    <n v="4.4817021999999998E-2"/>
    <n v="5.3780426999999999E-2"/>
    <n v="37646.298899999994"/>
    <n v="4929.8724200000006"/>
    <n v="16320"/>
    <n v="1290.6287069988139"/>
    <n v="43866.800026998812"/>
    <n v="978.79774401339762"/>
    <n v="44.817022000000001"/>
    <n v="37"/>
    <n v="1.2112708648648649"/>
  </r>
  <r>
    <d v="2010-11-27T00:00:00"/>
    <n v="2010"/>
    <n v="27"/>
    <n v="11"/>
    <n v="4"/>
    <n v="7"/>
    <s v="Sunday"/>
    <x v="10"/>
    <s v="Quarter4"/>
    <s v="2010_November"/>
    <s v="2010_Quarter4"/>
    <s v="2010_Sunday"/>
    <x v="0"/>
    <n v="18"/>
    <n v="18"/>
    <n v="8640"/>
    <n v="7200"/>
    <n v="4.3581707999999997E-2"/>
    <n v="5.2298049999999999E-2"/>
    <n v="36608.634999999995"/>
    <n v="4793.9878799999997"/>
    <n v="15840"/>
    <n v="1252.6690391459076"/>
    <n v="42655.2919191459"/>
    <n v="978.7430065647244"/>
    <n v="43.581707999999999"/>
    <n v="36"/>
    <n v="1.2106029999999999"/>
  </r>
  <r>
    <d v="2010-11-28T00:00:00"/>
    <n v="2010"/>
    <n v="28"/>
    <n v="11"/>
    <n v="4"/>
    <n v="1"/>
    <s v="Monday"/>
    <x v="10"/>
    <s v="Quarter4"/>
    <s v="2010_November"/>
    <s v="2010_Quarter4"/>
    <s v="2010_Monday"/>
    <x v="0"/>
    <n v="18"/>
    <n v="20"/>
    <n v="8640"/>
    <n v="8000"/>
    <n v="4.6004798999999999E-2"/>
    <n v="5.5205759E-2"/>
    <n v="38644.031300000002"/>
    <n v="5060.5278899999994"/>
    <n v="16640"/>
    <n v="1315.9351522340846"/>
    <n v="45020.494342234088"/>
    <n v="978.60430478642218"/>
    <n v="46.004798999999998"/>
    <n v="38"/>
    <n v="1.2106526052631579"/>
  </r>
  <r>
    <d v="2010-11-29T00:00:00"/>
    <n v="2010"/>
    <n v="29"/>
    <n v="11"/>
    <n v="4"/>
    <n v="2"/>
    <s v="Tuesday"/>
    <x v="10"/>
    <s v="Quarter4"/>
    <s v="2010_November"/>
    <s v="2010_Quarter4"/>
    <s v="2010_Tuesday"/>
    <x v="0"/>
    <n v="16"/>
    <n v="22"/>
    <n v="7680"/>
    <n v="8800"/>
    <n v="4.6014118999999999E-2"/>
    <n v="5.5216942999999997E-2"/>
    <n v="38651.860099999998"/>
    <n v="5061.5530900000003"/>
    <n v="16480"/>
    <n v="1303.2819296164491"/>
    <n v="45016.695119616452"/>
    <n v="978.32352542958506"/>
    <n v="46.014119000000001"/>
    <n v="38"/>
    <n v="1.2108978684210527"/>
  </r>
  <r>
    <d v="2010-11-30T00:00:00"/>
    <n v="2010"/>
    <n v="30"/>
    <n v="11"/>
    <n v="4"/>
    <n v="3"/>
    <s v="Wednesday"/>
    <x v="10"/>
    <s v="Quarter4"/>
    <s v="2010_November"/>
    <s v="2010_Quarter4"/>
    <s v="2010_Wednesday"/>
    <x v="0"/>
    <n v="15"/>
    <n v="23"/>
    <n v="7200"/>
    <n v="9200"/>
    <n v="4.6012002000000003E-2"/>
    <n v="5.5214403000000002E-2"/>
    <n v="38650.0821"/>
    <n v="5061.3202200000005"/>
    <n v="16400"/>
    <n v="1296.9553183076316"/>
    <n v="45008.357638307636"/>
    <n v="978.18733551971138"/>
    <n v="46.012002000000003"/>
    <n v="38"/>
    <n v="1.2108421578947368"/>
  </r>
  <r>
    <d v="2010-12-01T00:00:00"/>
    <n v="2010"/>
    <n v="1"/>
    <n v="12"/>
    <n v="4"/>
    <n v="4"/>
    <s v="Thursday"/>
    <x v="11"/>
    <s v="Quarter4"/>
    <s v="2010_December"/>
    <s v="2010_Quarter4"/>
    <s v="2010_Thursday"/>
    <x v="0"/>
    <n v="19"/>
    <n v="21"/>
    <n v="9120"/>
    <n v="8400"/>
    <n v="4.8444727999999999E-2"/>
    <n v="5.8133674000000003E-2"/>
    <n v="40693.571800000005"/>
    <n v="5328.9200799999999"/>
    <n v="17520"/>
    <n v="1385.5278766310796"/>
    <n v="47408.019756631082"/>
    <n v="978.60018445414914"/>
    <n v="48.444727999999998"/>
    <n v="40"/>
    <n v="1.2111182"/>
  </r>
  <r>
    <d v="2010-12-02T00:00:00"/>
    <n v="2010"/>
    <n v="2"/>
    <n v="12"/>
    <n v="4"/>
    <n v="5"/>
    <s v="Friday"/>
    <x v="11"/>
    <s v="Quarter4"/>
    <s v="2010_December"/>
    <s v="2010_Quarter4"/>
    <s v="2010_Friday"/>
    <x v="0"/>
    <n v="20"/>
    <n v="19"/>
    <n v="9600"/>
    <n v="7600"/>
    <n v="4.7227653000000001E-2"/>
    <n v="5.6673183000000002E-2"/>
    <n v="39671.2281"/>
    <n v="5195.0418300000001"/>
    <n v="17200"/>
    <n v="1360.2214313958086"/>
    <n v="46226.491361395812"/>
    <n v="978.80136794847306"/>
    <n v="47.227653000000004"/>
    <n v="39"/>
    <n v="1.2109654615384617"/>
  </r>
  <r>
    <d v="2010-12-03T00:00:00"/>
    <n v="2010"/>
    <n v="3"/>
    <n v="12"/>
    <n v="4"/>
    <n v="6"/>
    <s v="Saturday"/>
    <x v="11"/>
    <s v="Quarter4"/>
    <s v="2010_December"/>
    <s v="2010_Quarter4"/>
    <s v="2010_Saturday"/>
    <x v="0"/>
    <n v="16"/>
    <n v="20"/>
    <n v="7680"/>
    <n v="8000"/>
    <n v="4.3587029999999999E-2"/>
    <n v="5.2304437000000002E-2"/>
    <n v="36613.105900000002"/>
    <n v="4794.5733"/>
    <n v="15680"/>
    <n v="1240.0158165282721"/>
    <n v="42647.695016528269"/>
    <n v="978.44920877903974"/>
    <n v="43.587029999999999"/>
    <n v="36"/>
    <n v="1.2107508333333332"/>
  </r>
  <r>
    <d v="2010-12-04T00:00:00"/>
    <n v="2010"/>
    <n v="4"/>
    <n v="12"/>
    <n v="4"/>
    <n v="7"/>
    <s v="Sunday"/>
    <x v="11"/>
    <s v="Quarter4"/>
    <s v="2010_December"/>
    <s v="2010_Quarter4"/>
    <s v="2010_Sunday"/>
    <x v="0"/>
    <n v="20"/>
    <n v="24"/>
    <n v="9600"/>
    <n v="9600"/>
    <n v="5.3278525E-2"/>
    <n v="6.3934229999999995E-2"/>
    <n v="44753.960999999996"/>
    <n v="5860.6377499999999"/>
    <n v="19200"/>
    <n v="1518.3867141162516"/>
    <n v="52132.985464116246"/>
    <n v="978.49903810430646"/>
    <n v="53.278525000000002"/>
    <n v="44"/>
    <n v="1.2108755681818182"/>
  </r>
  <r>
    <d v="2010-12-05T00:00:00"/>
    <n v="2010"/>
    <n v="5"/>
    <n v="12"/>
    <n v="4"/>
    <n v="1"/>
    <s v="Monday"/>
    <x v="11"/>
    <s v="Quarter4"/>
    <s v="2010_December"/>
    <s v="2010_Quarter4"/>
    <s v="2010_Monday"/>
    <x v="0"/>
    <n v="19"/>
    <n v="23"/>
    <n v="9120"/>
    <n v="9200"/>
    <n v="5.0872012000000001E-2"/>
    <n v="6.1046414E-2"/>
    <n v="42732.489799999996"/>
    <n v="5595.9213199999995"/>
    <n v="18320"/>
    <n v="1448.7939897192566"/>
    <n v="49777.205109719253"/>
    <n v="978.47919028088086"/>
    <n v="50.872011999999998"/>
    <n v="42"/>
    <n v="1.211238380952381"/>
  </r>
  <r>
    <d v="2010-12-06T00:00:00"/>
    <n v="2010"/>
    <n v="6"/>
    <n v="12"/>
    <n v="4"/>
    <n v="2"/>
    <s v="Tuesday"/>
    <x v="11"/>
    <s v="Quarter4"/>
    <s v="2010_December"/>
    <s v="2010_Quarter4"/>
    <s v="2010_Tuesday"/>
    <x v="0"/>
    <n v="19"/>
    <n v="20"/>
    <n v="9120"/>
    <n v="8000"/>
    <n v="4.7203676E-2"/>
    <n v="5.6644410999999999E-2"/>
    <n v="39651.087699999996"/>
    <n v="5192.4043600000005"/>
    <n v="17120"/>
    <n v="1353.8948200869909"/>
    <n v="46197.38688008699"/>
    <n v="978.6819755327316"/>
    <n v="47.203676000000002"/>
    <n v="39"/>
    <n v="1.2103506666666668"/>
  </r>
  <r>
    <d v="2010-12-07T00:00:00"/>
    <n v="2010"/>
    <n v="7"/>
    <n v="12"/>
    <n v="4"/>
    <n v="3"/>
    <s v="Wednesday"/>
    <x v="11"/>
    <s v="Quarter4"/>
    <s v="2010_December"/>
    <s v="2010_Quarter4"/>
    <s v="2010_Wednesday"/>
    <x v="0"/>
    <n v="16"/>
    <n v="25"/>
    <n v="7680"/>
    <n v="10000"/>
    <n v="4.9661608000000003E-2"/>
    <n v="5.9593928999999997E-2"/>
    <n v="41715.7503"/>
    <n v="5462.7768800000003"/>
    <n v="17680"/>
    <n v="1398.1810992487149"/>
    <n v="48576.708279248713"/>
    <n v="978.15415641089817"/>
    <n v="49.661608000000001"/>
    <n v="41"/>
    <n v="1.2112587317073171"/>
  </r>
  <r>
    <d v="2010-12-08T00:00:00"/>
    <n v="2010"/>
    <n v="8"/>
    <n v="12"/>
    <n v="4"/>
    <n v="4"/>
    <s v="Thursday"/>
    <x v="11"/>
    <s v="Quarter4"/>
    <s v="2010_December"/>
    <s v="2010_Quarter4"/>
    <s v="2010_Thursday"/>
    <x v="0"/>
    <n v="15"/>
    <n v="24"/>
    <n v="7200"/>
    <n v="9600"/>
    <n v="4.7238747999999997E-2"/>
    <n v="5.6686498000000002E-2"/>
    <n v="39680.548600000002"/>
    <n v="5196.262279999999"/>
    <n v="16800"/>
    <n v="1328.5883748517201"/>
    <n v="46205.399254851727"/>
    <n v="978.1249760228983"/>
    <n v="47.238747999999994"/>
    <n v="39"/>
    <n v="1.2112499487179487"/>
  </r>
  <r>
    <d v="2010-12-09T00:00:00"/>
    <n v="2010"/>
    <n v="9"/>
    <n v="12"/>
    <n v="4"/>
    <n v="5"/>
    <s v="Friday"/>
    <x v="11"/>
    <s v="Quarter4"/>
    <s v="2010_December"/>
    <s v="2010_Quarter4"/>
    <s v="2010_Friday"/>
    <x v="0"/>
    <n v="17"/>
    <n v="19"/>
    <n v="8160"/>
    <n v="7600"/>
    <n v="4.3598101E-2"/>
    <n v="5.2317720999999998E-2"/>
    <n v="36622.404699999999"/>
    <n v="4795.7911100000001"/>
    <n v="15760"/>
    <n v="1246.3424278370899"/>
    <n v="42664.538237837085"/>
    <n v="978.58707740130899"/>
    <n v="43.598101"/>
    <n v="36"/>
    <n v="1.2110583611111112"/>
  </r>
  <r>
    <d v="2010-12-10T00:00:00"/>
    <n v="2010"/>
    <n v="10"/>
    <n v="12"/>
    <n v="4"/>
    <n v="6"/>
    <s v="Saturday"/>
    <x v="11"/>
    <s v="Quarter4"/>
    <s v="2010_December"/>
    <s v="2010_Quarter4"/>
    <s v="2010_Saturday"/>
    <x v="0"/>
    <n v="16"/>
    <n v="25"/>
    <n v="7680"/>
    <n v="10000"/>
    <n v="4.9654912000000002E-2"/>
    <n v="5.9585894E-2"/>
    <n v="41710.125800000002"/>
    <n v="5462.0403200000001"/>
    <n v="17680"/>
    <n v="1398.1810992487149"/>
    <n v="48570.347219248717"/>
    <n v="978.15795583826059"/>
    <n v="49.654912000000003"/>
    <n v="41"/>
    <n v="1.2110954146341464"/>
  </r>
  <r>
    <d v="2010-12-11T00:00:00"/>
    <n v="2010"/>
    <n v="11"/>
    <n v="12"/>
    <n v="4"/>
    <n v="7"/>
    <s v="Sunday"/>
    <x v="11"/>
    <s v="Quarter4"/>
    <s v="2010_December"/>
    <s v="2010_Quarter4"/>
    <s v="2010_Sunday"/>
    <x v="0"/>
    <n v="19"/>
    <n v="23"/>
    <n v="9120"/>
    <n v="9200"/>
    <n v="5.0869084000000002E-2"/>
    <n v="6.1042900999999997E-2"/>
    <n v="42730.030699999996"/>
    <n v="5595.5992400000005"/>
    <n v="18320"/>
    <n v="1448.7939897192566"/>
    <n v="49774.423929719254"/>
    <n v="978.48083778585931"/>
    <n v="50.869084000000001"/>
    <n v="42"/>
    <n v="1.2111686666666668"/>
  </r>
  <r>
    <d v="2010-12-12T00:00:00"/>
    <n v="2010"/>
    <n v="12"/>
    <n v="12"/>
    <n v="4"/>
    <n v="1"/>
    <s v="Monday"/>
    <x v="11"/>
    <s v="Quarter4"/>
    <s v="2010_December"/>
    <s v="2010_Quarter4"/>
    <s v="2010_Monday"/>
    <x v="0"/>
    <n v="19"/>
    <n v="18"/>
    <n v="9120"/>
    <n v="7200"/>
    <n v="4.4802115000000003E-2"/>
    <n v="5.3762537999999999E-2"/>
    <n v="37633.776599999997"/>
    <n v="4928.2326499999999"/>
    <n v="16320"/>
    <n v="1290.6287069988139"/>
    <n v="43852.637956998806"/>
    <n v="978.8073165072409"/>
    <n v="44.802115000000001"/>
    <n v="37"/>
    <n v="1.210867972972973"/>
  </r>
  <r>
    <d v="2010-12-13T00:00:00"/>
    <n v="2010"/>
    <n v="13"/>
    <n v="12"/>
    <n v="4"/>
    <n v="2"/>
    <s v="Tuesday"/>
    <x v="11"/>
    <s v="Quarter4"/>
    <s v="2010_December"/>
    <s v="2010_Quarter4"/>
    <s v="2010_Tuesday"/>
    <x v="0"/>
    <n v="19"/>
    <n v="24"/>
    <n v="9120"/>
    <n v="9600"/>
    <n v="5.2084902000000002E-2"/>
    <n v="6.2501882999999994E-2"/>
    <n v="43751.318099999997"/>
    <n v="5729.3392199999998"/>
    <n v="18720"/>
    <n v="1480.4270462633453"/>
    <n v="50961.084366263342"/>
    <n v="978.42335128639274"/>
    <n v="52.084902"/>
    <n v="43"/>
    <n v="1.2112767906976745"/>
  </r>
  <r>
    <d v="2010-12-14T00:00:00"/>
    <n v="2010"/>
    <n v="14"/>
    <n v="12"/>
    <n v="4"/>
    <n v="3"/>
    <s v="Wednesday"/>
    <x v="11"/>
    <s v="Quarter4"/>
    <s v="2010_December"/>
    <s v="2010_Quarter4"/>
    <s v="2010_Wednesday"/>
    <x v="0"/>
    <n v="19"/>
    <n v="25"/>
    <n v="9120"/>
    <n v="10000"/>
    <n v="5.3295329000000002E-2"/>
    <n v="6.3954394999999997E-2"/>
    <n v="44768.076499999996"/>
    <n v="5862.4861900000005"/>
    <n v="19120"/>
    <n v="1512.0601028074339"/>
    <n v="52142.62279280743"/>
    <n v="978.37134644215121"/>
    <n v="53.295329000000002"/>
    <n v="44"/>
    <n v="1.2112574772727274"/>
  </r>
  <r>
    <d v="2010-12-15T00:00:00"/>
    <n v="2010"/>
    <n v="15"/>
    <n v="12"/>
    <n v="4"/>
    <n v="4"/>
    <s v="Thursday"/>
    <x v="11"/>
    <s v="Quarter4"/>
    <s v="2010_December"/>
    <s v="2010_Quarter4"/>
    <s v="2010_Thursday"/>
    <x v="0"/>
    <n v="16"/>
    <n v="19"/>
    <n v="7680"/>
    <n v="7600"/>
    <n v="4.2359415999999997E-2"/>
    <n v="5.0831299000000003E-2"/>
    <n v="35581.909299999999"/>
    <n v="4659.5357599999998"/>
    <n v="15280"/>
    <n v="1208.3827599841836"/>
    <n v="41449.827819984181"/>
    <n v="978.52689517684064"/>
    <n v="42.359415999999996"/>
    <n v="35"/>
    <n v="1.2102690285714284"/>
  </r>
  <r>
    <d v="2010-12-16T00:00:00"/>
    <n v="2010"/>
    <n v="16"/>
    <n v="12"/>
    <n v="4"/>
    <n v="5"/>
    <s v="Friday"/>
    <x v="11"/>
    <s v="Quarter4"/>
    <s v="2010_December"/>
    <s v="2010_Quarter4"/>
    <s v="2010_Friday"/>
    <x v="0"/>
    <n v="18"/>
    <n v="19"/>
    <n v="8640"/>
    <n v="7600"/>
    <n v="4.4770156999999998E-2"/>
    <n v="5.3724187999999999E-2"/>
    <n v="37606.931599999996"/>
    <n v="4924.7172700000001"/>
    <n v="16240"/>
    <n v="1284.3020956899961"/>
    <n v="43815.95096568999"/>
    <n v="978.68656046236322"/>
    <n v="44.770156999999998"/>
    <n v="37"/>
    <n v="1.2100042432432432"/>
  </r>
  <r>
    <d v="2010-12-17T00:00:00"/>
    <n v="2010"/>
    <n v="17"/>
    <n v="12"/>
    <n v="4"/>
    <n v="6"/>
    <s v="Saturday"/>
    <x v="11"/>
    <s v="Quarter4"/>
    <s v="2010_December"/>
    <s v="2010_Quarter4"/>
    <s v="2010_Saturday"/>
    <x v="0"/>
    <n v="17"/>
    <n v="19"/>
    <n v="8160"/>
    <n v="7600"/>
    <n v="4.3587239999999999E-2"/>
    <n v="5.2304688000000002E-2"/>
    <n v="36613.281600000002"/>
    <n v="4794.5964000000004"/>
    <n v="15760"/>
    <n v="1246.3424278370899"/>
    <n v="42654.220427837092"/>
    <n v="978.59420389630293"/>
    <n v="43.587240000000001"/>
    <n v="36"/>
    <n v="1.2107566666666667"/>
  </r>
  <r>
    <d v="2010-12-18T00:00:00"/>
    <n v="2010"/>
    <n v="18"/>
    <n v="12"/>
    <n v="4"/>
    <n v="7"/>
    <s v="Sunday"/>
    <x v="11"/>
    <s v="Quarter4"/>
    <s v="2010_December"/>
    <s v="2010_Quarter4"/>
    <s v="2010_Sunday"/>
    <x v="0"/>
    <n v="17"/>
    <n v="23"/>
    <n v="8160"/>
    <n v="9200"/>
    <n v="4.8443014E-2"/>
    <n v="5.8131616999999997E-2"/>
    <n v="40692.1319"/>
    <n v="5328.7315399999998"/>
    <n v="17360"/>
    <n v="1372.8746540134441"/>
    <n v="47393.738094013446"/>
    <n v="978.33999540188495"/>
    <n v="48.443013999999998"/>
    <n v="40"/>
    <n v="1.21107535"/>
  </r>
  <r>
    <d v="2010-12-19T00:00:00"/>
    <n v="2010"/>
    <n v="19"/>
    <n v="12"/>
    <n v="4"/>
    <n v="1"/>
    <s v="Monday"/>
    <x v="11"/>
    <s v="Quarter4"/>
    <s v="2010_December"/>
    <s v="2010_Quarter4"/>
    <s v="2010_Monday"/>
    <x v="0"/>
    <n v="16"/>
    <n v="24"/>
    <n v="7680"/>
    <n v="9600"/>
    <n v="4.8440833000000003E-2"/>
    <n v="5.8128999000000001E-2"/>
    <n v="40690.299299999999"/>
    <n v="5328.4916300000004"/>
    <n v="17280"/>
    <n v="1366.5480427046264"/>
    <n v="47385.338972704631"/>
    <n v="978.21065489738021"/>
    <n v="48.440833000000005"/>
    <n v="40"/>
    <n v="1.2110208250000001"/>
  </r>
  <r>
    <d v="2010-12-20T00:00:00"/>
    <n v="2010"/>
    <n v="20"/>
    <n v="12"/>
    <n v="4"/>
    <n v="2"/>
    <s v="Tuesday"/>
    <x v="11"/>
    <s v="Quarter4"/>
    <s v="2010_December"/>
    <s v="2010_Quarter4"/>
    <s v="2010_Tuesday"/>
    <x v="0"/>
    <n v="19"/>
    <n v="19"/>
    <n v="9120"/>
    <n v="7600"/>
    <n v="4.6025653999999999E-2"/>
    <n v="5.5230784999999998E-2"/>
    <n v="38661.549500000001"/>
    <n v="5062.8219399999998"/>
    <n v="16720"/>
    <n v="1322.2617635429024"/>
    <n v="45046.633203542908"/>
    <n v="978.72880206206116"/>
    <n v="46.025653999999996"/>
    <n v="38"/>
    <n v="1.2112014210526314"/>
  </r>
  <r>
    <d v="2010-12-21T00:00:00"/>
    <n v="2010"/>
    <n v="21"/>
    <n v="12"/>
    <n v="4"/>
    <n v="3"/>
    <s v="Wednesday"/>
    <x v="11"/>
    <s v="Quarter4"/>
    <s v="2010_December"/>
    <s v="2010_Quarter4"/>
    <s v="2010_Wednesday"/>
    <x v="0"/>
    <n v="17"/>
    <n v="18"/>
    <n v="8160"/>
    <n v="7200"/>
    <n v="4.2371809000000003E-2"/>
    <n v="5.0846171000000003E-2"/>
    <n v="35592.319700000007"/>
    <n v="4660.8989900000006"/>
    <n v="15360"/>
    <n v="1214.7093712930011"/>
    <n v="41467.928061293009"/>
    <n v="978.66786998150121"/>
    <n v="42.371809000000006"/>
    <n v="35"/>
    <n v="1.2106231142857145"/>
  </r>
  <r>
    <d v="2010-12-22T00:00:00"/>
    <n v="2010"/>
    <n v="22"/>
    <n v="12"/>
    <n v="4"/>
    <n v="4"/>
    <s v="Thursday"/>
    <x v="11"/>
    <s v="Quarter4"/>
    <s v="2010_December"/>
    <s v="2010_Quarter4"/>
    <s v="2010_Thursday"/>
    <x v="0"/>
    <n v="19"/>
    <n v="23"/>
    <n v="9120"/>
    <n v="9200"/>
    <n v="5.0837128000000002E-2"/>
    <n v="6.1004554000000003E-2"/>
    <n v="42703.187800000007"/>
    <n v="5592.0840799999996"/>
    <n v="18320"/>
    <n v="1448.7939897192566"/>
    <n v="49744.065869719263"/>
    <n v="978.49874347188268"/>
    <n v="50.837128"/>
    <n v="42"/>
    <n v="1.2104078095238096"/>
  </r>
  <r>
    <d v="2010-12-23T00:00:00"/>
    <n v="2010"/>
    <n v="23"/>
    <n v="12"/>
    <n v="4"/>
    <n v="5"/>
    <s v="Friday"/>
    <x v="11"/>
    <s v="Quarter4"/>
    <s v="2010_December"/>
    <s v="2010_Quarter4"/>
    <s v="2010_Friday"/>
    <x v="0"/>
    <n v="18"/>
    <n v="20"/>
    <n v="8640"/>
    <n v="8000"/>
    <n v="4.6021212999999998E-2"/>
    <n v="5.5225455999999999E-2"/>
    <n v="38657.819199999998"/>
    <n v="5062.3334299999997"/>
    <n v="16640"/>
    <n v="1315.9351522340846"/>
    <n v="45036.087782234084"/>
    <n v="978.59410577105143"/>
    <n v="46.021212999999996"/>
    <n v="38"/>
    <n v="1.2110845526315788"/>
  </r>
  <r>
    <d v="2010-12-24T00:00:00"/>
    <n v="2010"/>
    <n v="24"/>
    <n v="12"/>
    <n v="4"/>
    <n v="6"/>
    <s v="Saturday"/>
    <x v="11"/>
    <s v="Quarter4"/>
    <s v="2010_December"/>
    <s v="2010_Quarter4"/>
    <s v="2010_Saturday"/>
    <x v="0"/>
    <n v="19"/>
    <n v="21"/>
    <n v="9120"/>
    <n v="8400"/>
    <n v="4.8448731000000002E-2"/>
    <n v="5.8138477000000001E-2"/>
    <n v="40696.933900000004"/>
    <n v="5329.3604100000002"/>
    <n v="17520"/>
    <n v="1385.5278766310796"/>
    <n v="47411.822186631085"/>
    <n v="978.59781274005059"/>
    <n v="48.448731000000002"/>
    <n v="40"/>
    <n v="1.211218275"/>
  </r>
  <r>
    <d v="2010-12-25T00:00:00"/>
    <n v="2010"/>
    <n v="25"/>
    <n v="12"/>
    <n v="4"/>
    <n v="7"/>
    <s v="Sunday"/>
    <x v="11"/>
    <s v="Quarter4"/>
    <s v="2010_December"/>
    <s v="2010_Quarter4"/>
    <s v="2010_Sunday"/>
    <x v="0"/>
    <n v="15"/>
    <n v="21"/>
    <n v="7200"/>
    <n v="8400"/>
    <n v="4.3603808000000001E-2"/>
    <n v="5.2324570000000001E-2"/>
    <n v="36627.199000000001"/>
    <n v="4796.4188800000002"/>
    <n v="15600"/>
    <n v="1233.6892052194544"/>
    <n v="42657.307085219451"/>
    <n v="978.29315928598373"/>
    <n v="43.603808000000001"/>
    <n v="36"/>
    <n v="1.211216888888889"/>
  </r>
  <r>
    <d v="2010-12-26T00:00:00"/>
    <n v="2010"/>
    <n v="26"/>
    <n v="12"/>
    <n v="4"/>
    <n v="1"/>
    <s v="Monday"/>
    <x v="11"/>
    <s v="Quarter4"/>
    <s v="2010_December"/>
    <s v="2010_Quarter4"/>
    <s v="2010_Monday"/>
    <x v="0"/>
    <n v="18"/>
    <n v="18"/>
    <n v="8640"/>
    <n v="7200"/>
    <n v="4.3594994999999997E-2"/>
    <n v="5.2313994000000003E-2"/>
    <n v="36619.7958"/>
    <n v="4795.4494500000001"/>
    <n v="15840"/>
    <n v="1252.6690391459076"/>
    <n v="42667.914289145905"/>
    <n v="978.73423977100833"/>
    <n v="43.594994999999997"/>
    <n v="36"/>
    <n v="1.2109720833333333"/>
  </r>
  <r>
    <d v="2010-12-27T00:00:00"/>
    <n v="2010"/>
    <n v="27"/>
    <n v="12"/>
    <n v="4"/>
    <n v="2"/>
    <s v="Tuesday"/>
    <x v="11"/>
    <s v="Quarter4"/>
    <s v="2010_December"/>
    <s v="2010_Quarter4"/>
    <s v="2010_Tuesday"/>
    <x v="0"/>
    <n v="20"/>
    <n v="22"/>
    <n v="9600"/>
    <n v="8800"/>
    <n v="5.0856879000000001E-2"/>
    <n v="6.1028255000000003E-2"/>
    <n v="42719.7785"/>
    <n v="5594.2566900000002"/>
    <n v="18400"/>
    <n v="1455.1206010280744"/>
    <n v="49769.155791028075"/>
    <n v="978.61207312835847"/>
    <n v="50.856878999999999"/>
    <n v="42"/>
    <n v="1.2108780714285714"/>
  </r>
  <r>
    <d v="2010-12-28T00:00:00"/>
    <n v="2010"/>
    <n v="28"/>
    <n v="12"/>
    <n v="4"/>
    <n v="3"/>
    <s v="Wednesday"/>
    <x v="11"/>
    <s v="Quarter4"/>
    <s v="2010_December"/>
    <s v="2010_Quarter4"/>
    <s v="2010_Wednesday"/>
    <x v="0"/>
    <n v="16"/>
    <n v="25"/>
    <n v="7680"/>
    <n v="10000"/>
    <n v="4.9609528E-2"/>
    <n v="5.9531434000000001E-2"/>
    <n v="41672.003800000006"/>
    <n v="5457.0480799999996"/>
    <n v="17680"/>
    <n v="1398.1810992487149"/>
    <n v="48527.232979248722"/>
    <n v="978.18372670767451"/>
    <n v="49.609527999999997"/>
    <n v="41"/>
    <n v="1.2099884878048779"/>
  </r>
  <r>
    <d v="2010-12-29T00:00:00"/>
    <n v="2010"/>
    <n v="29"/>
    <n v="12"/>
    <n v="4"/>
    <n v="4"/>
    <s v="Thursday"/>
    <x v="11"/>
    <s v="Quarter4"/>
    <s v="2010_December"/>
    <s v="2010_Quarter4"/>
    <s v="2010_Thursday"/>
    <x v="0"/>
    <n v="16"/>
    <n v="19"/>
    <n v="7680"/>
    <n v="7600"/>
    <n v="4.2392050000000001E-2"/>
    <n v="5.0870459999999999E-2"/>
    <n v="35609.322"/>
    <n v="4663.1255000000001"/>
    <n v="15280"/>
    <n v="1208.3827599841836"/>
    <n v="41480.830259984185"/>
    <n v="978.50493807174189"/>
    <n v="42.392049999999998"/>
    <n v="35"/>
    <n v="1.2112014285714285"/>
  </r>
  <r>
    <d v="2010-12-30T00:00:00"/>
    <n v="2010"/>
    <n v="30"/>
    <n v="12"/>
    <n v="4"/>
    <n v="5"/>
    <s v="Friday"/>
    <x v="11"/>
    <s v="Quarter4"/>
    <s v="2010_December"/>
    <s v="2010_Quarter4"/>
    <s v="2010_Friday"/>
    <x v="0"/>
    <n v="19"/>
    <n v="21"/>
    <n v="9120"/>
    <n v="8400"/>
    <n v="4.8423023000000003E-2"/>
    <n v="5.8107627000000002E-2"/>
    <n v="40675.338900000002"/>
    <n v="5326.5325300000004"/>
    <n v="17520"/>
    <n v="1385.5278766310796"/>
    <n v="47387.39930663108"/>
    <n v="978.61298966467007"/>
    <n v="48.423023000000001"/>
    <n v="40"/>
    <n v="1.210575575"/>
  </r>
  <r>
    <d v="2010-12-31T00:00:00"/>
    <n v="2010"/>
    <n v="31"/>
    <n v="12"/>
    <n v="4"/>
    <n v="6"/>
    <s v="Saturday"/>
    <x v="11"/>
    <s v="Quarter4"/>
    <s v="2010_December"/>
    <s v="2010_Quarter4"/>
    <s v="2010_Saturday"/>
    <x v="0"/>
    <n v="19"/>
    <n v="24"/>
    <n v="9120"/>
    <n v="9600"/>
    <n v="5.2068503000000002E-2"/>
    <n v="6.2482204E-2"/>
    <n v="43737.542800000003"/>
    <n v="5727.5353299999997"/>
    <n v="18720"/>
    <n v="1480.4270462633453"/>
    <n v="50945.505176263345"/>
    <n v="978.4323005457511"/>
    <n v="52.068503"/>
    <n v="43"/>
    <n v="1.2108954186046512"/>
  </r>
  <r>
    <d v="2010-01-01T00:00:00"/>
    <n v="2010"/>
    <n v="1"/>
    <n v="1"/>
    <n v="1"/>
    <n v="6"/>
    <s v="Saturday"/>
    <x v="0"/>
    <s v="Quarter1"/>
    <s v="2010_January"/>
    <s v="2010_Quarter1"/>
    <s v="2010_Saturday"/>
    <x v="1"/>
    <n v="42"/>
    <n v="39"/>
    <n v="9744"/>
    <n v="7488"/>
    <n v="0.103812708"/>
    <n v="0.126651504"/>
    <n v="67125.297120000003"/>
    <n v="9343.14372"/>
    <n v="17232"/>
    <n v="22823.841059602648"/>
    <n v="99292.281899602647"/>
    <n v="956.45594660340282"/>
    <n v="103.812708"/>
    <n v="81"/>
    <n v="1.2816383703703704"/>
  </r>
  <r>
    <d v="2010-01-02T00:00:00"/>
    <n v="2010"/>
    <n v="2"/>
    <n v="1"/>
    <n v="1"/>
    <n v="7"/>
    <s v="Sunday"/>
    <x v="0"/>
    <s v="Quarter1"/>
    <s v="2010_January"/>
    <s v="2010_Quarter1"/>
    <s v="2010_Sunday"/>
    <x v="1"/>
    <n v="45"/>
    <n v="40"/>
    <n v="10440"/>
    <n v="7680"/>
    <n v="0.10897082900000001"/>
    <n v="0.13294441100000001"/>
    <n v="70460.537830000001"/>
    <n v="9807.3746100000008"/>
    <n v="18120"/>
    <n v="24000"/>
    <n v="104267.91244"/>
    <n v="956.84242651765078"/>
    <n v="108.97082900000001"/>
    <n v="85"/>
    <n v="1.2820097529411765"/>
  </r>
  <r>
    <d v="2010-01-03T00:00:00"/>
    <n v="2010"/>
    <n v="3"/>
    <n v="1"/>
    <n v="1"/>
    <n v="1"/>
    <s v="Monday"/>
    <x v="0"/>
    <s v="Quarter1"/>
    <s v="2010_January"/>
    <s v="2010_Quarter1"/>
    <s v="2010_Monday"/>
    <x v="1"/>
    <n v="44"/>
    <n v="38"/>
    <n v="10208"/>
    <n v="7296"/>
    <n v="0.105139398"/>
    <n v="0.12827006599999999"/>
    <n v="67983.134979999988"/>
    <n v="9462.5458199999994"/>
    <n v="17504"/>
    <n v="23184.1059602649"/>
    <n v="100629.78676026489"/>
    <n v="957.10826459425698"/>
    <n v="105.139398"/>
    <n v="82"/>
    <n v="1.2821877804878048"/>
  </r>
  <r>
    <d v="2010-01-04T00:00:00"/>
    <n v="2010"/>
    <n v="4"/>
    <n v="1"/>
    <n v="1"/>
    <n v="2"/>
    <s v="Tuesday"/>
    <x v="0"/>
    <s v="Quarter1"/>
    <s v="2010_January"/>
    <s v="2010_Quarter1"/>
    <s v="2010_Tuesday"/>
    <x v="1"/>
    <n v="41"/>
    <n v="37"/>
    <n v="9512"/>
    <n v="7104"/>
    <n v="9.9958172999999997E-2"/>
    <n v="0.121948971"/>
    <n v="64632.95463"/>
    <n v="8996.2355700000007"/>
    <n v="16616"/>
    <n v="22007.947019867548"/>
    <n v="95637.137219867553"/>
    <n v="956.77156103951154"/>
    <n v="99.958173000000002"/>
    <n v="78"/>
    <n v="1.2815150384615386"/>
  </r>
  <r>
    <d v="2010-01-05T00:00:00"/>
    <n v="2010"/>
    <n v="5"/>
    <n v="1"/>
    <n v="1"/>
    <n v="3"/>
    <s v="Wednesday"/>
    <x v="0"/>
    <s v="Quarter1"/>
    <s v="2010_January"/>
    <s v="2010_Quarter1"/>
    <s v="2010_Wednesday"/>
    <x v="1"/>
    <n v="43"/>
    <n v="36"/>
    <n v="9976"/>
    <n v="6912"/>
    <n v="0.101214106"/>
    <n v="0.12348120899999999"/>
    <n v="65445.04077"/>
    <n v="9109.2695399999993"/>
    <n v="16888"/>
    <n v="22368.2119205298"/>
    <n v="96922.522230529808"/>
    <n v="957.59895592546957"/>
    <n v="101.214106"/>
    <n v="79"/>
    <n v="1.2811912151898734"/>
  </r>
  <r>
    <d v="2010-01-06T00:00:00"/>
    <n v="2010"/>
    <n v="6"/>
    <n v="1"/>
    <n v="1"/>
    <n v="4"/>
    <s v="Thursday"/>
    <x v="0"/>
    <s v="Quarter1"/>
    <s v="2010_January"/>
    <s v="2010_Quarter1"/>
    <s v="2010_Thursday"/>
    <x v="1"/>
    <n v="41"/>
    <n v="36"/>
    <n v="9512"/>
    <n v="6912"/>
    <n v="9.8683015999999998E-2"/>
    <n v="0.12039328000000001"/>
    <n v="63808.438399999999"/>
    <n v="8881.4714399999993"/>
    <n v="16424"/>
    <n v="21753.642384105959"/>
    <n v="94443.552224105952"/>
    <n v="957.03958038844246"/>
    <n v="98.683015999999995"/>
    <n v="77"/>
    <n v="1.2815976103896103"/>
  </r>
  <r>
    <d v="2010-01-07T00:00:00"/>
    <n v="2010"/>
    <n v="7"/>
    <n v="1"/>
    <n v="1"/>
    <n v="5"/>
    <s v="Friday"/>
    <x v="0"/>
    <s v="Quarter1"/>
    <s v="2010_January"/>
    <s v="2010_Quarter1"/>
    <s v="2010_Friday"/>
    <x v="1"/>
    <n v="45"/>
    <n v="38"/>
    <n v="10440"/>
    <n v="7296"/>
    <n v="0.106406809"/>
    <n v="0.12981630699999999"/>
    <n v="68802.64271"/>
    <n v="9576.6128100000005"/>
    <n v="17736"/>
    <n v="23491.390728476821"/>
    <n v="101870.64624847683"/>
    <n v="957.36961953700552"/>
    <n v="106.40680900000001"/>
    <n v="83"/>
    <n v="1.2820097469879519"/>
  </r>
  <r>
    <d v="2010-01-08T00:00:00"/>
    <n v="2010"/>
    <n v="8"/>
    <n v="1"/>
    <n v="1"/>
    <n v="6"/>
    <s v="Saturday"/>
    <x v="0"/>
    <s v="Quarter1"/>
    <s v="2010_January"/>
    <s v="2010_Quarter1"/>
    <s v="2010_Saturday"/>
    <x v="1"/>
    <n v="44"/>
    <n v="37"/>
    <n v="10208"/>
    <n v="7104"/>
    <n v="0.10383753799999999"/>
    <n v="0.12668179600000001"/>
    <n v="67141.351880000017"/>
    <n v="9345.3784199999991"/>
    <n v="17312"/>
    <n v="22929.801324503311"/>
    <n v="99416.531624503317"/>
    <n v="957.42381357793101"/>
    <n v="103.837538"/>
    <n v="81"/>
    <n v="1.2819449135802468"/>
  </r>
  <r>
    <d v="2010-01-09T00:00:00"/>
    <n v="2010"/>
    <n v="9"/>
    <n v="1"/>
    <n v="1"/>
    <n v="7"/>
    <s v="Sunday"/>
    <x v="0"/>
    <s v="Quarter1"/>
    <s v="2010_January"/>
    <s v="2010_Quarter1"/>
    <s v="2010_Sunday"/>
    <x v="1"/>
    <n v="43"/>
    <n v="36"/>
    <n v="9976"/>
    <n v="6912"/>
    <n v="0.101257679"/>
    <n v="0.12353436800000001"/>
    <n v="65473.215040000003"/>
    <n v="9113.1911100000016"/>
    <n v="16888"/>
    <n v="22368.2119205298"/>
    <n v="96954.618070529803"/>
    <n v="957.5038557868761"/>
    <n v="101.25767900000001"/>
    <n v="79"/>
    <n v="1.2817427721518988"/>
  </r>
  <r>
    <d v="2010-01-10T00:00:00"/>
    <n v="2010"/>
    <n v="10"/>
    <n v="1"/>
    <n v="1"/>
    <n v="1"/>
    <s v="Monday"/>
    <x v="0"/>
    <s v="Quarter1"/>
    <s v="2010_January"/>
    <s v="2010_Quarter1"/>
    <s v="2010_Monday"/>
    <x v="1"/>
    <n v="45"/>
    <n v="37"/>
    <n v="10440"/>
    <n v="7104"/>
    <n v="0.10507986499999999"/>
    <n v="0.128197436"/>
    <n v="67944.641080000001"/>
    <n v="9457.1878500000003"/>
    <n v="17544"/>
    <n v="23237.086092715232"/>
    <n v="100638.91502271523"/>
    <n v="957.73738406225812"/>
    <n v="105.079865"/>
    <n v="82"/>
    <n v="1.281461768292683"/>
  </r>
  <r>
    <d v="2010-01-11T00:00:00"/>
    <n v="2010"/>
    <n v="11"/>
    <n v="1"/>
    <n v="1"/>
    <n v="2"/>
    <s v="Tuesday"/>
    <x v="0"/>
    <s v="Quarter1"/>
    <s v="2010_January"/>
    <s v="2010_Quarter1"/>
    <s v="2010_Tuesday"/>
    <x v="1"/>
    <n v="44"/>
    <n v="36"/>
    <n v="10208"/>
    <n v="6912"/>
    <n v="0.102489099"/>
    <n v="0.125036701"/>
    <n v="66269.451529999991"/>
    <n v="9224.0189099999989"/>
    <n v="17120"/>
    <n v="22675.496688741721"/>
    <n v="98168.967128741715"/>
    <n v="957.84788905932055"/>
    <n v="102.489099"/>
    <n v="80"/>
    <n v="1.2811137374999999"/>
  </r>
  <r>
    <d v="2010-01-12T00:00:00"/>
    <n v="2010"/>
    <n v="12"/>
    <n v="1"/>
    <n v="1"/>
    <n v="3"/>
    <s v="Wednesday"/>
    <x v="0"/>
    <s v="Quarter1"/>
    <s v="2010_January"/>
    <s v="2010_Quarter1"/>
    <s v="2010_Wednesday"/>
    <x v="1"/>
    <n v="45"/>
    <n v="38"/>
    <n v="10440"/>
    <n v="7296"/>
    <n v="0.106361004"/>
    <n v="0.12976042500000001"/>
    <n v="68773.025250000021"/>
    <n v="9572.4903599999998"/>
    <n v="17736"/>
    <n v="23491.390728476821"/>
    <n v="101836.90633847684"/>
    <n v="957.46469578715937"/>
    <n v="106.36100399999999"/>
    <n v="83"/>
    <n v="1.2814578795180722"/>
  </r>
  <r>
    <d v="2010-01-13T00:00:00"/>
    <n v="2010"/>
    <n v="13"/>
    <n v="1"/>
    <n v="1"/>
    <n v="4"/>
    <s v="Thursday"/>
    <x v="0"/>
    <s v="Quarter1"/>
    <s v="2010_January"/>
    <s v="2010_Quarter1"/>
    <s v="2010_Thursday"/>
    <x v="1"/>
    <n v="45"/>
    <n v="38"/>
    <n v="10440"/>
    <n v="7296"/>
    <n v="0.106396147"/>
    <n v="0.12980330000000001"/>
    <n v="68795.749000000011"/>
    <n v="9575.6532299999999"/>
    <n v="17736"/>
    <n v="23491.390728476821"/>
    <n v="101862.79295847683"/>
    <n v="957.3917461360403"/>
    <n v="106.396147"/>
    <n v="83"/>
    <n v="1.2818812891566265"/>
  </r>
  <r>
    <d v="2010-01-14T00:00:00"/>
    <n v="2010"/>
    <n v="14"/>
    <n v="1"/>
    <n v="1"/>
    <n v="5"/>
    <s v="Friday"/>
    <x v="0"/>
    <s v="Quarter1"/>
    <s v="2010_January"/>
    <s v="2010_Quarter1"/>
    <s v="2010_Friday"/>
    <x v="1"/>
    <n v="41"/>
    <n v="37"/>
    <n v="9512"/>
    <n v="7104"/>
    <n v="9.9945144999999999E-2"/>
    <n v="0.121933076"/>
    <n v="64624.530279999999"/>
    <n v="8995.0630499999988"/>
    <n v="16616"/>
    <n v="22007.947019867548"/>
    <n v="95627.540349867544"/>
    <n v="956.8002562792575"/>
    <n v="99.945144999999997"/>
    <n v="78"/>
    <n v="1.2813480128205128"/>
  </r>
  <r>
    <d v="2010-01-15T00:00:00"/>
    <n v="2010"/>
    <n v="15"/>
    <n v="1"/>
    <n v="1"/>
    <n v="6"/>
    <s v="Saturday"/>
    <x v="0"/>
    <s v="Quarter1"/>
    <s v="2010_January"/>
    <s v="2010_Quarter1"/>
    <s v="2010_Saturday"/>
    <x v="1"/>
    <n v="42"/>
    <n v="36"/>
    <n v="9744"/>
    <n v="6912"/>
    <n v="0.100016838"/>
    <n v="0.122020542"/>
    <n v="64670.887259999996"/>
    <n v="9001.5154199999997"/>
    <n v="16656"/>
    <n v="22060.92715231788"/>
    <n v="95733.329832317875"/>
    <n v="957.1721296799833"/>
    <n v="100.01683799999999"/>
    <n v="78"/>
    <n v="1.2822671538461539"/>
  </r>
  <r>
    <d v="2010-01-16T00:00:00"/>
    <n v="2010"/>
    <n v="16"/>
    <n v="1"/>
    <n v="1"/>
    <n v="7"/>
    <s v="Sunday"/>
    <x v="0"/>
    <s v="Quarter1"/>
    <s v="2010_January"/>
    <s v="2010_Quarter1"/>
    <s v="2010_Sunday"/>
    <x v="1"/>
    <n v="45"/>
    <n v="37"/>
    <n v="10440"/>
    <n v="7104"/>
    <n v="0.10514241000000001"/>
    <n v="0.12827374"/>
    <n v="67985.082200000004"/>
    <n v="9462.8169000000016"/>
    <n v="17544"/>
    <n v="23237.086092715232"/>
    <n v="100684.98519271525"/>
    <n v="957.60583377074238"/>
    <n v="105.14241000000001"/>
    <n v="82"/>
    <n v="1.2822245121951221"/>
  </r>
  <r>
    <d v="2010-01-17T00:00:00"/>
    <n v="2010"/>
    <n v="17"/>
    <n v="1"/>
    <n v="1"/>
    <n v="1"/>
    <s v="Monday"/>
    <x v="0"/>
    <s v="Quarter1"/>
    <s v="2010_January"/>
    <s v="2010_Quarter1"/>
    <s v="2010_Monday"/>
    <x v="1"/>
    <n v="41"/>
    <n v="38"/>
    <n v="9512"/>
    <n v="7296"/>
    <n v="0.10124483300000001"/>
    <n v="0.123518697"/>
    <n v="65464.90941"/>
    <n v="9112.0349700000006"/>
    <n v="16808"/>
    <n v="22262.251655629138"/>
    <n v="96839.196035629138"/>
    <n v="956.48531550868518"/>
    <n v="101.244833"/>
    <n v="79"/>
    <n v="1.281580164556962"/>
  </r>
  <r>
    <d v="2010-01-18T00:00:00"/>
    <n v="2010"/>
    <n v="18"/>
    <n v="1"/>
    <n v="1"/>
    <n v="2"/>
    <s v="Tuesday"/>
    <x v="0"/>
    <s v="Quarter1"/>
    <s v="2010_January"/>
    <s v="2010_Quarter1"/>
    <s v="2010_Tuesday"/>
    <x v="1"/>
    <n v="46"/>
    <n v="37"/>
    <n v="10672"/>
    <n v="7104"/>
    <n v="0.106313058"/>
    <n v="0.12970192999999999"/>
    <n v="68742.022899999996"/>
    <n v="9568.1752199999992"/>
    <n v="17776"/>
    <n v="23544.370860927153"/>
    <n v="101854.56898092716"/>
    <n v="958.06263968935184"/>
    <n v="106.313058"/>
    <n v="83"/>
    <n v="1.2808802168674698"/>
  </r>
  <r>
    <d v="2010-01-19T00:00:00"/>
    <n v="2010"/>
    <n v="19"/>
    <n v="1"/>
    <n v="1"/>
    <n v="3"/>
    <s v="Wednesday"/>
    <x v="0"/>
    <s v="Quarter1"/>
    <s v="2010_January"/>
    <s v="2010_Quarter1"/>
    <s v="2010_Wednesday"/>
    <x v="1"/>
    <n v="42"/>
    <n v="36"/>
    <n v="9744"/>
    <n v="6912"/>
    <n v="9.9969083E-2"/>
    <n v="0.12196228100000001"/>
    <n v="64640.008930000004"/>
    <n v="8997.2174699999996"/>
    <n v="16656"/>
    <n v="22060.92715231788"/>
    <n v="95698.153552317875"/>
    <n v="957.27749700692846"/>
    <n v="99.969082999999998"/>
    <n v="78"/>
    <n v="1.2816549102564103"/>
  </r>
  <r>
    <d v="2010-01-20T00:00:00"/>
    <n v="2010"/>
    <n v="20"/>
    <n v="1"/>
    <n v="1"/>
    <n v="4"/>
    <s v="Thursday"/>
    <x v="0"/>
    <s v="Quarter1"/>
    <s v="2010_January"/>
    <s v="2010_Quarter1"/>
    <s v="2010_Thursday"/>
    <x v="1"/>
    <n v="45"/>
    <n v="38"/>
    <n v="10440"/>
    <n v="7296"/>
    <n v="0.10641868"/>
    <n v="0.12983079"/>
    <n v="68810.318700000003"/>
    <n v="9577.6811999999991"/>
    <n v="17736"/>
    <n v="23491.390728476821"/>
    <n v="101879.39062847682"/>
    <n v="957.34499458625896"/>
    <n v="106.41867999999999"/>
    <n v="83"/>
    <n v="1.2821527710843372"/>
  </r>
  <r>
    <d v="2010-01-21T00:00:00"/>
    <n v="2010"/>
    <n v="21"/>
    <n v="1"/>
    <n v="1"/>
    <n v="5"/>
    <s v="Friday"/>
    <x v="0"/>
    <s v="Quarter1"/>
    <s v="2010_January"/>
    <s v="2010_Quarter1"/>
    <s v="2010_Friday"/>
    <x v="1"/>
    <n v="42"/>
    <n v="40"/>
    <n v="9744"/>
    <n v="7680"/>
    <n v="0.105097564"/>
    <n v="0.12821902800000001"/>
    <n v="67956.08484000001"/>
    <n v="9458.7807599999996"/>
    <n v="17424"/>
    <n v="23078.145695364237"/>
    <n v="100493.01129536424"/>
    <n v="956.18782653577239"/>
    <n v="105.09756400000001"/>
    <n v="82"/>
    <n v="1.2816776097560976"/>
  </r>
  <r>
    <d v="2010-01-22T00:00:00"/>
    <n v="2010"/>
    <n v="22"/>
    <n v="1"/>
    <n v="1"/>
    <n v="6"/>
    <s v="Saturday"/>
    <x v="0"/>
    <s v="Quarter1"/>
    <s v="2010_January"/>
    <s v="2010_Quarter1"/>
    <s v="2010_Saturday"/>
    <x v="1"/>
    <n v="44"/>
    <n v="36"/>
    <n v="10208"/>
    <n v="6912"/>
    <n v="0.102544964"/>
    <n v="0.12510485700000001"/>
    <n v="66305.574210000006"/>
    <n v="9229.0467600000011"/>
    <n v="17120"/>
    <n v="22675.496688741721"/>
    <n v="98210.117658741729"/>
    <n v="957.72736005584557"/>
    <n v="102.54496400000001"/>
    <n v="80"/>
    <n v="1.2818120500000001"/>
  </r>
  <r>
    <d v="2010-01-23T00:00:00"/>
    <n v="2010"/>
    <n v="23"/>
    <n v="1"/>
    <n v="1"/>
    <n v="7"/>
    <s v="Sunday"/>
    <x v="0"/>
    <s v="Quarter1"/>
    <s v="2010_January"/>
    <s v="2010_Quarter1"/>
    <s v="2010_Sunday"/>
    <x v="1"/>
    <n v="45"/>
    <n v="38"/>
    <n v="10440"/>
    <n v="7296"/>
    <n v="0.10637374400000001"/>
    <n v="0.12977596799999999"/>
    <n v="68781.263039999991"/>
    <n v="9573.6369599999998"/>
    <n v="17736"/>
    <n v="23491.390728476821"/>
    <n v="101846.29072847682"/>
    <n v="957.43824461491943"/>
    <n v="106.373744"/>
    <n v="83"/>
    <n v="1.281611373493976"/>
  </r>
  <r>
    <d v="2010-01-24T00:00:00"/>
    <n v="2010"/>
    <n v="24"/>
    <n v="1"/>
    <n v="1"/>
    <n v="1"/>
    <s v="Monday"/>
    <x v="0"/>
    <s v="Quarter1"/>
    <s v="2010_January"/>
    <s v="2010_Quarter1"/>
    <s v="2010_Monday"/>
    <x v="1"/>
    <n v="40"/>
    <n v="37"/>
    <n v="9280"/>
    <n v="7104"/>
    <n v="9.8701424999999995E-2"/>
    <n v="0.12041573799999999"/>
    <n v="63820.341139999997"/>
    <n v="8883.1282499999998"/>
    <n v="16384"/>
    <n v="21700.662251655631"/>
    <n v="94404.131641655636"/>
    <n v="956.46168879178424"/>
    <n v="98.701425"/>
    <n v="77"/>
    <n v="1.2818366883116883"/>
  </r>
  <r>
    <d v="2010-01-25T00:00:00"/>
    <n v="2010"/>
    <n v="25"/>
    <n v="1"/>
    <n v="1"/>
    <n v="2"/>
    <s v="Tuesday"/>
    <x v="0"/>
    <s v="Quarter1"/>
    <s v="2010_January"/>
    <s v="2010_Quarter1"/>
    <s v="2010_Tuesday"/>
    <x v="1"/>
    <n v="46"/>
    <n v="38"/>
    <n v="10672"/>
    <n v="7296"/>
    <n v="0.10767314"/>
    <n v="0.13136123"/>
    <n v="69621.4519"/>
    <n v="9690.5825999999997"/>
    <n v="17968"/>
    <n v="23798.675496688742"/>
    <n v="103110.70999668873"/>
    <n v="957.62703675855209"/>
    <n v="107.67314"/>
    <n v="84"/>
    <n v="1.2818230952380953"/>
  </r>
  <r>
    <d v="2010-01-26T00:00:00"/>
    <n v="2010"/>
    <n v="26"/>
    <n v="1"/>
    <n v="1"/>
    <n v="3"/>
    <s v="Wednesday"/>
    <x v="0"/>
    <s v="Quarter1"/>
    <s v="2010_January"/>
    <s v="2010_Quarter1"/>
    <s v="2010_Wednesday"/>
    <x v="1"/>
    <n v="43"/>
    <n v="38"/>
    <n v="9976"/>
    <n v="7296"/>
    <n v="0.103860071"/>
    <n v="0.126709287"/>
    <n v="67155.92211"/>
    <n v="9347.4063900000001"/>
    <n v="17272"/>
    <n v="22876.821192052979"/>
    <n v="99380.149692052975"/>
    <n v="956.86579775256428"/>
    <n v="103.860071"/>
    <n v="81"/>
    <n v="1.2822230987654322"/>
  </r>
  <r>
    <d v="2010-01-27T00:00:00"/>
    <n v="2010"/>
    <n v="27"/>
    <n v="1"/>
    <n v="1"/>
    <n v="4"/>
    <s v="Thursday"/>
    <x v="0"/>
    <s v="Quarter1"/>
    <s v="2010_January"/>
    <s v="2010_Quarter1"/>
    <s v="2010_Thursday"/>
    <x v="1"/>
    <n v="44"/>
    <n v="40"/>
    <n v="10208"/>
    <n v="7680"/>
    <n v="0.10766091999999999"/>
    <n v="0.13134632199999999"/>
    <n v="69613.550659999994"/>
    <n v="9689.4827999999998"/>
    <n v="17888"/>
    <n v="23692.715231788079"/>
    <n v="102995.74869178807"/>
    <n v="956.66792269458665"/>
    <n v="107.66091999999999"/>
    <n v="84"/>
    <n v="1.2816776190476189"/>
  </r>
  <r>
    <d v="2010-01-28T00:00:00"/>
    <n v="2010"/>
    <n v="28"/>
    <n v="1"/>
    <n v="1"/>
    <n v="5"/>
    <s v="Friday"/>
    <x v="0"/>
    <s v="Quarter1"/>
    <s v="2010_January"/>
    <s v="2010_Quarter1"/>
    <s v="2010_Friday"/>
    <x v="1"/>
    <n v="40"/>
    <n v="36"/>
    <n v="9280"/>
    <n v="6912"/>
    <n v="9.7419793000000005E-2"/>
    <n v="0.11885214700000001"/>
    <n v="62991.637909999998"/>
    <n v="8767.7813700000006"/>
    <n v="16192"/>
    <n v="21446.357615894041"/>
    <n v="93205.776895894043"/>
    <n v="956.74373785514047"/>
    <n v="97.419792999999999"/>
    <n v="76"/>
    <n v="1.2818393815789473"/>
  </r>
  <r>
    <d v="2010-01-29T00:00:00"/>
    <n v="2010"/>
    <n v="29"/>
    <n v="1"/>
    <n v="1"/>
    <n v="6"/>
    <s v="Saturday"/>
    <x v="0"/>
    <s v="Quarter1"/>
    <s v="2010_January"/>
    <s v="2010_Quarter1"/>
    <s v="2010_Saturday"/>
    <x v="1"/>
    <n v="44"/>
    <n v="40"/>
    <n v="10208"/>
    <n v="7680"/>
    <n v="0.10763107500000001"/>
    <n v="0.131309911"/>
    <n v="69594.252829999998"/>
    <n v="9686.7967500000013"/>
    <n v="17888"/>
    <n v="23692.715231788079"/>
    <n v="102973.76481178807"/>
    <n v="956.72894479394608"/>
    <n v="107.63107500000001"/>
    <n v="84"/>
    <n v="1.2813223214285716"/>
  </r>
  <r>
    <d v="2010-01-30T00:00:00"/>
    <n v="2010"/>
    <n v="30"/>
    <n v="1"/>
    <n v="1"/>
    <n v="7"/>
    <s v="Sunday"/>
    <x v="0"/>
    <s v="Quarter1"/>
    <s v="2010_January"/>
    <s v="2010_Quarter1"/>
    <s v="2010_Sunday"/>
    <x v="1"/>
    <n v="45"/>
    <n v="40"/>
    <n v="10440"/>
    <n v="7680"/>
    <n v="0.10893003599999999"/>
    <n v="0.13289464400000001"/>
    <n v="70434.161319999999"/>
    <n v="9803.7032399999989"/>
    <n v="18120"/>
    <n v="24000"/>
    <n v="104237.86456"/>
    <n v="956.92490691915327"/>
    <n v="108.93003599999999"/>
    <n v="85"/>
    <n v="1.2815298352941176"/>
  </r>
  <r>
    <d v="2010-01-31T00:00:00"/>
    <n v="2010"/>
    <n v="31"/>
    <n v="1"/>
    <n v="1"/>
    <n v="1"/>
    <s v="Monday"/>
    <x v="0"/>
    <s v="Quarter1"/>
    <s v="2010_January"/>
    <s v="2010_Quarter1"/>
    <s v="2010_Monday"/>
    <x v="1"/>
    <n v="45"/>
    <n v="39"/>
    <n v="10440"/>
    <n v="7488"/>
    <n v="0.107662256"/>
    <n v="0.13134795299999999"/>
    <n v="69614.415089999995"/>
    <n v="9689.60304"/>
    <n v="17928"/>
    <n v="23745.695364238411"/>
    <n v="103049.71349423841"/>
    <n v="957.15729284214899"/>
    <n v="107.662256"/>
    <n v="84"/>
    <n v="1.2816935238095237"/>
  </r>
  <r>
    <d v="2010-02-01T00:00:00"/>
    <n v="2010"/>
    <n v="1"/>
    <n v="2"/>
    <n v="1"/>
    <n v="2"/>
    <s v="Tuesday"/>
    <x v="1"/>
    <s v="Quarter1"/>
    <s v="2010_February"/>
    <s v="2010_Quarter1"/>
    <s v="2010_Tuesday"/>
    <x v="1"/>
    <n v="43"/>
    <n v="39"/>
    <n v="9976"/>
    <n v="7488"/>
    <n v="0.10514309500000001"/>
    <n v="0.128274576"/>
    <n v="67985.525280000002"/>
    <n v="9462.8785499999994"/>
    <n v="17464"/>
    <n v="23131.125827814569"/>
    <n v="100579.52965781456"/>
    <n v="956.59662346647269"/>
    <n v="105.143095"/>
    <n v="82"/>
    <n v="1.2822328658536586"/>
  </r>
  <r>
    <d v="2010-02-02T00:00:00"/>
    <n v="2010"/>
    <n v="2"/>
    <n v="2"/>
    <n v="1"/>
    <n v="3"/>
    <s v="Wednesday"/>
    <x v="1"/>
    <s v="Quarter1"/>
    <s v="2010_February"/>
    <s v="2010_Quarter1"/>
    <s v="2010_Wednesday"/>
    <x v="1"/>
    <n v="41"/>
    <n v="36"/>
    <n v="9512"/>
    <n v="6912"/>
    <n v="9.8727744000000006E-2"/>
    <n v="0.120447848"/>
    <n v="63837.359439999993"/>
    <n v="8885.4969600000004"/>
    <n v="16424"/>
    <n v="21753.642384105959"/>
    <n v="94476.498784105948"/>
    <n v="956.93971072716852"/>
    <n v="98.727744000000001"/>
    <n v="77"/>
    <n v="1.2821784935064935"/>
  </r>
  <r>
    <d v="2010-02-03T00:00:00"/>
    <n v="2010"/>
    <n v="3"/>
    <n v="2"/>
    <n v="1"/>
    <n v="4"/>
    <s v="Thursday"/>
    <x v="1"/>
    <s v="Quarter1"/>
    <s v="2010_February"/>
    <s v="2010_Quarter1"/>
    <s v="2010_Thursday"/>
    <x v="1"/>
    <n v="40"/>
    <n v="40"/>
    <n v="9280"/>
    <n v="7680"/>
    <n v="0.102555217"/>
    <n v="0.12511736400000001"/>
    <n v="66312.202920000011"/>
    <n v="9229.9695300000003"/>
    <n v="16960"/>
    <n v="22463.576158940396"/>
    <n v="98005.748608940412"/>
    <n v="955.63883999134259"/>
    <n v="102.555217"/>
    <n v="80"/>
    <n v="1.2819402124999999"/>
  </r>
  <r>
    <d v="2010-02-04T00:00:00"/>
    <n v="2010"/>
    <n v="4"/>
    <n v="2"/>
    <n v="1"/>
    <n v="5"/>
    <s v="Friday"/>
    <x v="1"/>
    <s v="Quarter1"/>
    <s v="2010_February"/>
    <s v="2010_Quarter1"/>
    <s v="2010_Friday"/>
    <x v="1"/>
    <n v="46"/>
    <n v="36"/>
    <n v="10672"/>
    <n v="6912"/>
    <n v="0.105127522"/>
    <n v="0.12825557700000001"/>
    <n v="67975.455810000014"/>
    <n v="9461.4769799999995"/>
    <n v="17584"/>
    <n v="23290.066225165563"/>
    <n v="100726.99901516558"/>
    <n v="958.14109472841551"/>
    <n v="105.127522"/>
    <n v="82"/>
    <n v="1.2820429512195122"/>
  </r>
  <r>
    <d v="2010-02-05T00:00:00"/>
    <n v="2010"/>
    <n v="5"/>
    <n v="2"/>
    <n v="1"/>
    <n v="6"/>
    <s v="Saturday"/>
    <x v="1"/>
    <s v="Quarter1"/>
    <s v="2010_February"/>
    <s v="2010_Quarter1"/>
    <s v="2010_Saturday"/>
    <x v="1"/>
    <n v="45"/>
    <n v="40"/>
    <n v="10440"/>
    <n v="7680"/>
    <n v="0.108935797"/>
    <n v="0.132901673"/>
    <n v="70437.886689999999"/>
    <n v="9804.2217300000011"/>
    <n v="18120"/>
    <n v="24000"/>
    <n v="104242.10842"/>
    <n v="956.91325799911294"/>
    <n v="108.93579700000001"/>
    <n v="85"/>
    <n v="1.2815976117647059"/>
  </r>
  <r>
    <d v="2010-02-06T00:00:00"/>
    <n v="2010"/>
    <n v="6"/>
    <n v="2"/>
    <n v="1"/>
    <n v="7"/>
    <s v="Sunday"/>
    <x v="1"/>
    <s v="Quarter1"/>
    <s v="2010_February"/>
    <s v="2010_Quarter1"/>
    <s v="2010_Sunday"/>
    <x v="1"/>
    <n v="41"/>
    <n v="37"/>
    <n v="9512"/>
    <n v="7104"/>
    <n v="9.9995583999999998E-2"/>
    <n v="0.121994612"/>
    <n v="64657.144359999998"/>
    <n v="8999.6025599999994"/>
    <n v="16616"/>
    <n v="22007.947019867548"/>
    <n v="95664.693939867546"/>
    <n v="956.68918679316425"/>
    <n v="99.995583999999994"/>
    <n v="78"/>
    <n v="1.2819946666666666"/>
  </r>
  <r>
    <d v="2010-02-07T00:00:00"/>
    <n v="2010"/>
    <n v="7"/>
    <n v="2"/>
    <n v="1"/>
    <n v="1"/>
    <s v="Monday"/>
    <x v="1"/>
    <s v="Quarter1"/>
    <s v="2010_February"/>
    <s v="2010_Quarter1"/>
    <s v="2010_Monday"/>
    <x v="1"/>
    <n v="41"/>
    <n v="38"/>
    <n v="9512"/>
    <n v="7296"/>
    <n v="0.101191317"/>
    <n v="0.123453407"/>
    <n v="65430.305710000001"/>
    <n v="9107.2185300000001"/>
    <n v="16808"/>
    <n v="22262.251655629138"/>
    <n v="96799.775895629136"/>
    <n v="956.60160145587531"/>
    <n v="101.191317"/>
    <n v="79"/>
    <n v="1.280902746835443"/>
  </r>
  <r>
    <d v="2010-02-08T00:00:00"/>
    <n v="2010"/>
    <n v="8"/>
    <n v="2"/>
    <n v="1"/>
    <n v="2"/>
    <s v="Tuesday"/>
    <x v="1"/>
    <s v="Quarter1"/>
    <s v="2010_February"/>
    <s v="2010_Quarter1"/>
    <s v="2010_Tuesday"/>
    <x v="1"/>
    <n v="43"/>
    <n v="38"/>
    <n v="9976"/>
    <n v="7296"/>
    <n v="0.10375846800000001"/>
    <n v="0.126585331"/>
    <n v="67090.225429999991"/>
    <n v="9338.2621200000012"/>
    <n v="17272"/>
    <n v="22876.821192052979"/>
    <n v="99305.308742052963"/>
    <n v="957.08148603401662"/>
    <n v="103.75846800000001"/>
    <n v="81"/>
    <n v="1.2809687407407409"/>
  </r>
  <r>
    <d v="2010-02-09T00:00:00"/>
    <n v="2010"/>
    <n v="9"/>
    <n v="2"/>
    <n v="1"/>
    <n v="3"/>
    <s v="Wednesday"/>
    <x v="1"/>
    <s v="Quarter1"/>
    <s v="2010_February"/>
    <s v="2010_Quarter1"/>
    <s v="2010_Wednesday"/>
    <x v="1"/>
    <n v="46"/>
    <n v="36"/>
    <n v="10672"/>
    <n v="6912"/>
    <n v="0.105073624"/>
    <n v="0.12818982100000001"/>
    <n v="67940.605130000011"/>
    <n v="9456.6261600000016"/>
    <n v="17584"/>
    <n v="23290.066225165563"/>
    <n v="100687.29751516557"/>
    <n v="958.25473303524359"/>
    <n v="105.07362400000001"/>
    <n v="82"/>
    <n v="1.2813856585365855"/>
  </r>
  <r>
    <d v="2010-02-10T00:00:00"/>
    <n v="2010"/>
    <n v="10"/>
    <n v="2"/>
    <n v="1"/>
    <n v="4"/>
    <s v="Thursday"/>
    <x v="1"/>
    <s v="Quarter1"/>
    <s v="2010_February"/>
    <s v="2010_Quarter1"/>
    <s v="2010_Thursday"/>
    <x v="1"/>
    <n v="43"/>
    <n v="40"/>
    <n v="9976"/>
    <n v="7680"/>
    <n v="0.106352936"/>
    <n v="0.129750582"/>
    <n v="68767.80846"/>
    <n v="9571.7642400000004"/>
    <n v="17656"/>
    <n v="23385.430463576158"/>
    <n v="101725.00316357616"/>
    <n v="956.48514267228279"/>
    <n v="106.352936"/>
    <n v="83"/>
    <n v="1.2813606746987951"/>
  </r>
  <r>
    <d v="2010-02-11T00:00:00"/>
    <n v="2010"/>
    <n v="11"/>
    <n v="2"/>
    <n v="1"/>
    <n v="5"/>
    <s v="Friday"/>
    <x v="1"/>
    <s v="Quarter1"/>
    <s v="2010_February"/>
    <s v="2010_Quarter1"/>
    <s v="2010_Friday"/>
    <x v="1"/>
    <n v="42"/>
    <n v="38"/>
    <n v="9744"/>
    <n v="7296"/>
    <n v="0.10255974700000001"/>
    <n v="0.12512289100000001"/>
    <n v="66315.132230000003"/>
    <n v="9230.3772300000001"/>
    <n v="17040"/>
    <n v="22569.536423841058"/>
    <n v="98115.045883841056"/>
    <n v="956.66232370718558"/>
    <n v="102.559747"/>
    <n v="80"/>
    <n v="1.2819968374999999"/>
  </r>
  <r>
    <d v="2010-02-12T00:00:00"/>
    <n v="2010"/>
    <n v="12"/>
    <n v="2"/>
    <n v="1"/>
    <n v="6"/>
    <s v="Saturday"/>
    <x v="1"/>
    <s v="Quarter1"/>
    <s v="2010_February"/>
    <s v="2010_Quarter1"/>
    <s v="2010_Saturday"/>
    <x v="1"/>
    <n v="44"/>
    <n v="40"/>
    <n v="10208"/>
    <n v="7680"/>
    <n v="0.10769409100000001"/>
    <n v="0.131386791"/>
    <n v="69634.999230000016"/>
    <n v="9692.4681899999996"/>
    <n v="17888"/>
    <n v="23692.715231788079"/>
    <n v="103020.1826517881"/>
    <n v="956.60014115155207"/>
    <n v="107.694091"/>
    <n v="84"/>
    <n v="1.282072511904762"/>
  </r>
  <r>
    <d v="2010-02-13T00:00:00"/>
    <n v="2010"/>
    <n v="13"/>
    <n v="2"/>
    <n v="1"/>
    <n v="7"/>
    <s v="Sunday"/>
    <x v="1"/>
    <s v="Quarter1"/>
    <s v="2010_February"/>
    <s v="2010_Quarter1"/>
    <s v="2010_Sunday"/>
    <x v="1"/>
    <n v="41"/>
    <n v="40"/>
    <n v="9512"/>
    <n v="7680"/>
    <n v="0.103833815"/>
    <n v="0.12667725499999999"/>
    <n v="67138.94515"/>
    <n v="9345.0433499999999"/>
    <n v="17192"/>
    <n v="22770.860927152316"/>
    <n v="99254.849427152323"/>
    <n v="955.90101767090346"/>
    <n v="103.833815"/>
    <n v="81"/>
    <n v="1.281898950617284"/>
  </r>
  <r>
    <d v="2010-02-14T00:00:00"/>
    <n v="2010"/>
    <n v="14"/>
    <n v="2"/>
    <n v="1"/>
    <n v="1"/>
    <s v="Monday"/>
    <x v="1"/>
    <s v="Quarter1"/>
    <s v="2010_February"/>
    <s v="2010_Quarter1"/>
    <s v="2010_Monday"/>
    <x v="1"/>
    <n v="46"/>
    <n v="36"/>
    <n v="10672"/>
    <n v="6912"/>
    <n v="0.10508574699999999"/>
    <n v="0.128204611"/>
    <n v="67948.443830000004"/>
    <n v="9457.7172300000002"/>
    <n v="17584"/>
    <n v="23290.066225165563"/>
    <n v="100696.22728516556"/>
    <n v="958.2291619924971"/>
    <n v="105.085747"/>
    <n v="82"/>
    <n v="1.2815334999999999"/>
  </r>
  <r>
    <d v="2010-02-15T00:00:00"/>
    <n v="2010"/>
    <n v="15"/>
    <n v="2"/>
    <n v="1"/>
    <n v="2"/>
    <s v="Tuesday"/>
    <x v="1"/>
    <s v="Quarter1"/>
    <s v="2010_February"/>
    <s v="2010_Quarter1"/>
    <s v="2010_Tuesday"/>
    <x v="1"/>
    <n v="44"/>
    <n v="40"/>
    <n v="10208"/>
    <n v="7680"/>
    <n v="0.107677382"/>
    <n v="0.13136640599999999"/>
    <n v="69624.195179999995"/>
    <n v="9690.9643800000013"/>
    <n v="17888"/>
    <n v="23692.715231788079"/>
    <n v="103007.87479178808"/>
    <n v="956.63427990650882"/>
    <n v="107.67738200000001"/>
    <n v="84"/>
    <n v="1.2818735952380953"/>
  </r>
  <r>
    <d v="2010-02-16T00:00:00"/>
    <n v="2010"/>
    <n v="16"/>
    <n v="2"/>
    <n v="1"/>
    <n v="3"/>
    <s v="Wednesday"/>
    <x v="1"/>
    <s v="Quarter1"/>
    <s v="2010_February"/>
    <s v="2010_Quarter1"/>
    <s v="2010_Wednesday"/>
    <x v="1"/>
    <n v="43"/>
    <n v="36"/>
    <n v="9976"/>
    <n v="6912"/>
    <n v="0.101260923"/>
    <n v="0.123538326"/>
    <n v="65475.31278"/>
    <n v="9113.4830700000002"/>
    <n v="16888"/>
    <n v="22368.2119205298"/>
    <n v="96957.007770529803"/>
    <n v="957.49678057477115"/>
    <n v="101.26092300000001"/>
    <n v="79"/>
    <n v="1.281783835443038"/>
  </r>
  <r>
    <d v="2010-02-17T00:00:00"/>
    <n v="2010"/>
    <n v="17"/>
    <n v="2"/>
    <n v="1"/>
    <n v="4"/>
    <s v="Thursday"/>
    <x v="1"/>
    <s v="Quarter1"/>
    <s v="2010_February"/>
    <s v="2010_Quarter1"/>
    <s v="2010_Thursday"/>
    <x v="1"/>
    <n v="40"/>
    <n v="36"/>
    <n v="9280"/>
    <n v="6912"/>
    <n v="9.7444601000000006E-2"/>
    <n v="0.11888241400000001"/>
    <n v="63007.679420000008"/>
    <n v="8770.0140900000006"/>
    <n v="16192"/>
    <n v="21446.357615894041"/>
    <n v="93224.051125894053"/>
    <n v="956.68769915630367"/>
    <n v="97.444601000000006"/>
    <n v="76"/>
    <n v="1.282165802631579"/>
  </r>
  <r>
    <d v="2010-02-18T00:00:00"/>
    <n v="2010"/>
    <n v="18"/>
    <n v="2"/>
    <n v="1"/>
    <n v="5"/>
    <s v="Friday"/>
    <x v="1"/>
    <s v="Quarter1"/>
    <s v="2010_February"/>
    <s v="2010_Quarter1"/>
    <s v="2010_Friday"/>
    <x v="1"/>
    <n v="45"/>
    <n v="40"/>
    <n v="10440"/>
    <n v="7680"/>
    <n v="0.108929409"/>
    <n v="0.13289387899999999"/>
    <n v="70433.755869999994"/>
    <n v="9803.6468100000002"/>
    <n v="18120"/>
    <n v="24000"/>
    <n v="104237.40268"/>
    <n v="956.92617482208129"/>
    <n v="108.92940900000001"/>
    <n v="85"/>
    <n v="1.2815224588235294"/>
  </r>
  <r>
    <d v="2010-02-19T00:00:00"/>
    <n v="2010"/>
    <n v="19"/>
    <n v="2"/>
    <n v="1"/>
    <n v="6"/>
    <s v="Saturday"/>
    <x v="1"/>
    <s v="Quarter1"/>
    <s v="2010_February"/>
    <s v="2010_Quarter1"/>
    <s v="2010_Saturday"/>
    <x v="1"/>
    <n v="43"/>
    <n v="40"/>
    <n v="9976"/>
    <n v="7680"/>
    <n v="0.106419628"/>
    <n v="0.129831947"/>
    <n v="68810.931910000014"/>
    <n v="9577.766520000001"/>
    <n v="17656"/>
    <n v="23385.430463576158"/>
    <n v="101774.12889357618"/>
    <n v="956.34734687830496"/>
    <n v="106.419628"/>
    <n v="83"/>
    <n v="1.2821641927710843"/>
  </r>
  <r>
    <d v="2010-02-20T00:00:00"/>
    <n v="2010"/>
    <n v="20"/>
    <n v="2"/>
    <n v="1"/>
    <n v="7"/>
    <s v="Sunday"/>
    <x v="1"/>
    <s v="Quarter1"/>
    <s v="2010_February"/>
    <s v="2010_Quarter1"/>
    <s v="2010_Sunday"/>
    <x v="1"/>
    <n v="40"/>
    <n v="39"/>
    <n v="9280"/>
    <n v="7488"/>
    <n v="0.10130037"/>
    <n v="0.123586451"/>
    <n v="65500.819029999999"/>
    <n v="9117.033300000001"/>
    <n v="16768"/>
    <n v="22209.271523178806"/>
    <n v="96827.123853178797"/>
    <n v="955.84175904963422"/>
    <n v="101.30037"/>
    <n v="79"/>
    <n v="1.2822831645569621"/>
  </r>
  <r>
    <d v="2010-02-21T00:00:00"/>
    <n v="2010"/>
    <n v="21"/>
    <n v="2"/>
    <n v="1"/>
    <n v="1"/>
    <s v="Monday"/>
    <x v="1"/>
    <s v="Quarter1"/>
    <s v="2010_February"/>
    <s v="2010_Quarter1"/>
    <s v="2010_Monday"/>
    <x v="1"/>
    <n v="40"/>
    <n v="40"/>
    <n v="9280"/>
    <n v="7680"/>
    <n v="0.102583693"/>
    <n v="0.12515210600000001"/>
    <n v="66330.616180000012"/>
    <n v="9232.532369999999"/>
    <n v="16960"/>
    <n v="22463.576158940396"/>
    <n v="98026.724708940412"/>
    <n v="955.57804405560262"/>
    <n v="102.583693"/>
    <n v="80"/>
    <n v="1.2822961625"/>
  </r>
  <r>
    <d v="2010-02-22T00:00:00"/>
    <n v="2010"/>
    <n v="22"/>
    <n v="2"/>
    <n v="1"/>
    <n v="2"/>
    <s v="Tuesday"/>
    <x v="1"/>
    <s v="Quarter1"/>
    <s v="2010_February"/>
    <s v="2010_Quarter1"/>
    <s v="2010_Tuesday"/>
    <x v="1"/>
    <n v="44"/>
    <n v="38"/>
    <n v="10208"/>
    <n v="7296"/>
    <n v="0.105106977"/>
    <n v="0.12823051099999999"/>
    <n v="67962.170829999988"/>
    <n v="9459.6279300000006"/>
    <n v="17504"/>
    <n v="23184.1059602649"/>
    <n v="100605.90472026489"/>
    <n v="957.17627498947945"/>
    <n v="105.106977"/>
    <n v="82"/>
    <n v="1.2817924024390244"/>
  </r>
  <r>
    <d v="2010-02-23T00:00:00"/>
    <n v="2010"/>
    <n v="23"/>
    <n v="2"/>
    <n v="1"/>
    <n v="3"/>
    <s v="Wednesday"/>
    <x v="1"/>
    <s v="Quarter1"/>
    <s v="2010_February"/>
    <s v="2010_Quarter1"/>
    <s v="2010_Wednesday"/>
    <x v="1"/>
    <n v="44"/>
    <n v="36"/>
    <n v="10208"/>
    <n v="6912"/>
    <n v="0.102576932"/>
    <n v="0.125143857"/>
    <n v="66326.244210000004"/>
    <n v="9231.9238800000003"/>
    <n v="17120"/>
    <n v="22675.496688741721"/>
    <n v="98233.664778741731"/>
    <n v="957.65844097132606"/>
    <n v="102.576932"/>
    <n v="80"/>
    <n v="1.28221165"/>
  </r>
  <r>
    <d v="2010-02-24T00:00:00"/>
    <n v="2010"/>
    <n v="24"/>
    <n v="2"/>
    <n v="1"/>
    <n v="4"/>
    <s v="Thursday"/>
    <x v="1"/>
    <s v="Quarter1"/>
    <s v="2010_February"/>
    <s v="2010_Quarter1"/>
    <s v="2010_Thursday"/>
    <x v="1"/>
    <n v="46"/>
    <n v="39"/>
    <n v="10672"/>
    <n v="7488"/>
    <n v="0.108913129"/>
    <n v="0.13287401800000001"/>
    <n v="70423.22954"/>
    <n v="9802.1816099999996"/>
    <n v="18160"/>
    <n v="24052.980132450331"/>
    <n v="104278.39128245033"/>
    <n v="957.44555536964083"/>
    <n v="108.913129"/>
    <n v="85"/>
    <n v="1.2813309294117647"/>
  </r>
  <r>
    <d v="2010-02-25T00:00:00"/>
    <n v="2010"/>
    <n v="25"/>
    <n v="2"/>
    <n v="1"/>
    <n v="5"/>
    <s v="Friday"/>
    <x v="1"/>
    <s v="Quarter1"/>
    <s v="2010_February"/>
    <s v="2010_Quarter1"/>
    <s v="2010_Friday"/>
    <x v="1"/>
    <n v="43"/>
    <n v="37"/>
    <n v="9976"/>
    <n v="7104"/>
    <n v="0.102563112"/>
    <n v="0.12512699599999999"/>
    <n v="66317.307879999993"/>
    <n v="9230.6800800000001"/>
    <n v="17080"/>
    <n v="22622.51655629139"/>
    <n v="98170.504516291388"/>
    <n v="957.17166339776611"/>
    <n v="102.563112"/>
    <n v="80"/>
    <n v="1.2820389000000001"/>
  </r>
  <r>
    <d v="2010-02-26T00:00:00"/>
    <n v="2010"/>
    <n v="26"/>
    <n v="2"/>
    <n v="1"/>
    <n v="6"/>
    <s v="Saturday"/>
    <x v="1"/>
    <s v="Quarter1"/>
    <s v="2010_February"/>
    <s v="2010_Quarter1"/>
    <s v="2010_Saturday"/>
    <x v="1"/>
    <n v="45"/>
    <n v="39"/>
    <n v="10440"/>
    <n v="7488"/>
    <n v="0.107610606"/>
    <n v="0.13128493899999999"/>
    <n v="69581.017669999987"/>
    <n v="9684.9545400000006"/>
    <n v="17928"/>
    <n v="23745.695364238411"/>
    <n v="103011.66757423841"/>
    <n v="957.26314908252084"/>
    <n v="107.610606"/>
    <n v="84"/>
    <n v="1.281078642857143"/>
  </r>
  <r>
    <d v="2010-02-27T00:00:00"/>
    <n v="2010"/>
    <n v="27"/>
    <n v="2"/>
    <n v="1"/>
    <n v="7"/>
    <s v="Sunday"/>
    <x v="1"/>
    <s v="Quarter1"/>
    <s v="2010_February"/>
    <s v="2010_Quarter1"/>
    <s v="2010_Sunday"/>
    <x v="1"/>
    <n v="41"/>
    <n v="39"/>
    <n v="9512"/>
    <n v="7488"/>
    <n v="0.10250369099999999"/>
    <n v="0.12505450400000001"/>
    <n v="66278.887119999999"/>
    <n v="9225.3321899999992"/>
    <n v="17000"/>
    <n v="22516.556291390727"/>
    <n v="98020.77560139072"/>
    <n v="956.26581487090778"/>
    <n v="102.50369099999999"/>
    <n v="80"/>
    <n v="1.2812961374999998"/>
  </r>
  <r>
    <d v="2010-02-28T00:00:00"/>
    <n v="2010"/>
    <n v="28"/>
    <n v="2"/>
    <n v="1"/>
    <n v="1"/>
    <s v="Monday"/>
    <x v="1"/>
    <s v="Quarter1"/>
    <s v="2010_February"/>
    <s v="2010_Quarter1"/>
    <s v="2010_Monday"/>
    <x v="1"/>
    <n v="42"/>
    <n v="36"/>
    <n v="9744"/>
    <n v="6912"/>
    <n v="0.100009183"/>
    <n v="0.122011203"/>
    <n v="64665.937589999994"/>
    <n v="9000.82647"/>
    <n v="16656"/>
    <n v="22060.92715231788"/>
    <n v="95727.691212317863"/>
    <n v="957.18901345607287"/>
    <n v="100.00918300000001"/>
    <n v="78"/>
    <n v="1.282169012820513"/>
  </r>
  <r>
    <d v="2010-03-01T00:00:00"/>
    <n v="2010"/>
    <n v="1"/>
    <n v="3"/>
    <n v="1"/>
    <n v="2"/>
    <s v="Tuesday"/>
    <x v="2"/>
    <s v="Quarter1"/>
    <s v="2010_March"/>
    <s v="2010_Quarter1"/>
    <s v="2010_Tuesday"/>
    <x v="1"/>
    <n v="43"/>
    <n v="38"/>
    <n v="9976"/>
    <n v="7296"/>
    <n v="0.103759775"/>
    <n v="0.12658692499999999"/>
    <n v="67091.07024999999"/>
    <n v="9338.3797500000001"/>
    <n v="17272"/>
    <n v="22876.821192052979"/>
    <n v="99306.271192052955"/>
    <n v="957.07870600194485"/>
    <n v="103.759775"/>
    <n v="81"/>
    <n v="1.2809848765432099"/>
  </r>
  <r>
    <d v="2010-03-02T00:00:00"/>
    <n v="2010"/>
    <n v="2"/>
    <n v="3"/>
    <n v="1"/>
    <n v="3"/>
    <s v="Wednesday"/>
    <x v="2"/>
    <s v="Quarter1"/>
    <s v="2010_March"/>
    <s v="2010_Quarter1"/>
    <s v="2010_Wednesday"/>
    <x v="1"/>
    <n v="43"/>
    <n v="39"/>
    <n v="9976"/>
    <n v="7488"/>
    <n v="0.10508782699999999"/>
    <n v="0.12820714899999999"/>
    <n v="67949.788969999994"/>
    <n v="9457.9044299999987"/>
    <n v="17464"/>
    <n v="23131.125827814569"/>
    <n v="100538.81922781456"/>
    <n v="956.71232432862621"/>
    <n v="105.08782699999999"/>
    <n v="82"/>
    <n v="1.2815588658536585"/>
  </r>
  <r>
    <d v="2010-03-03T00:00:00"/>
    <n v="2010"/>
    <n v="3"/>
    <n v="3"/>
    <n v="1"/>
    <n v="4"/>
    <s v="Thursday"/>
    <x v="2"/>
    <s v="Quarter1"/>
    <s v="2010_March"/>
    <s v="2010_Quarter1"/>
    <s v="2010_Thursday"/>
    <x v="1"/>
    <n v="41"/>
    <n v="36"/>
    <n v="9512"/>
    <n v="6912"/>
    <n v="9.8685381000000003E-2"/>
    <n v="0.120396165"/>
    <n v="63809.967449999996"/>
    <n v="8881.6842900000011"/>
    <n v="16424"/>
    <n v="21753.642384105959"/>
    <n v="94445.29412410596"/>
    <n v="957.03429593189651"/>
    <n v="98.685381000000007"/>
    <n v="77"/>
    <n v="1.2816283246753248"/>
  </r>
  <r>
    <d v="2010-03-04T00:00:00"/>
    <n v="2010"/>
    <n v="4"/>
    <n v="3"/>
    <n v="1"/>
    <n v="5"/>
    <s v="Friday"/>
    <x v="2"/>
    <s v="Quarter1"/>
    <s v="2010_March"/>
    <s v="2010_Quarter1"/>
    <s v="2010_Friday"/>
    <x v="1"/>
    <n v="41"/>
    <n v="38"/>
    <n v="9512"/>
    <n v="7296"/>
    <n v="0.101272526"/>
    <n v="0.12355248200000001"/>
    <n v="65482.815460000005"/>
    <n v="9114.5273400000005"/>
    <n v="16808"/>
    <n v="22262.251655629138"/>
    <n v="96859.594455629151"/>
    <n v="956.42518540150911"/>
    <n v="101.272526"/>
    <n v="79"/>
    <n v="1.2819307088607594"/>
  </r>
  <r>
    <d v="2010-03-05T00:00:00"/>
    <n v="2010"/>
    <n v="5"/>
    <n v="3"/>
    <n v="1"/>
    <n v="6"/>
    <s v="Saturday"/>
    <x v="2"/>
    <s v="Quarter1"/>
    <s v="2010_March"/>
    <s v="2010_Quarter1"/>
    <s v="2010_Saturday"/>
    <x v="1"/>
    <n v="43"/>
    <n v="37"/>
    <n v="9976"/>
    <n v="7104"/>
    <n v="0.102485885"/>
    <n v="0.12503278000000001"/>
    <n v="66267.373400000011"/>
    <n v="9223.7296499999993"/>
    <n v="17080"/>
    <n v="22622.51655629139"/>
    <n v="98113.619606291395"/>
    <n v="957.33787737005343"/>
    <n v="102.485885"/>
    <n v="80"/>
    <n v="1.2810735625"/>
  </r>
  <r>
    <d v="2010-03-06T00:00:00"/>
    <n v="2010"/>
    <n v="6"/>
    <n v="3"/>
    <n v="1"/>
    <n v="7"/>
    <s v="Sunday"/>
    <x v="2"/>
    <s v="Quarter1"/>
    <s v="2010_March"/>
    <s v="2010_Quarter1"/>
    <s v="2010_Sunday"/>
    <x v="1"/>
    <n v="40"/>
    <n v="39"/>
    <n v="9280"/>
    <n v="7488"/>
    <n v="0.10124675700000001"/>
    <n v="0.123521043"/>
    <n v="65466.152789999993"/>
    <n v="9112.2081300000009"/>
    <n v="16768"/>
    <n v="22209.271523178806"/>
    <n v="96787.632443178794"/>
    <n v="955.95785298267674"/>
    <n v="101.246757"/>
    <n v="79"/>
    <n v="1.2816045189873417"/>
  </r>
  <r>
    <d v="2010-03-07T00:00:00"/>
    <n v="2010"/>
    <n v="7"/>
    <n v="3"/>
    <n v="1"/>
    <n v="1"/>
    <s v="Monday"/>
    <x v="2"/>
    <s v="Quarter1"/>
    <s v="2010_March"/>
    <s v="2010_Quarter1"/>
    <s v="2010_Monday"/>
    <x v="1"/>
    <n v="43"/>
    <n v="36"/>
    <n v="9976"/>
    <n v="6912"/>
    <n v="0.101283576"/>
    <n v="0.123565963"/>
    <n v="65489.96039"/>
    <n v="9115.5218399999994"/>
    <n v="16888"/>
    <n v="22368.2119205298"/>
    <n v="96973.694150529802"/>
    <n v="957.44737676451916"/>
    <n v="101.283576"/>
    <n v="79"/>
    <n v="1.282070582278481"/>
  </r>
  <r>
    <d v="2010-03-08T00:00:00"/>
    <n v="2010"/>
    <n v="8"/>
    <n v="3"/>
    <n v="1"/>
    <n v="2"/>
    <s v="Tuesday"/>
    <x v="2"/>
    <s v="Quarter1"/>
    <s v="2010_March"/>
    <s v="2010_Quarter1"/>
    <s v="2010_Tuesday"/>
    <x v="1"/>
    <n v="42"/>
    <n v="38"/>
    <n v="9744"/>
    <n v="7296"/>
    <n v="0.102537723"/>
    <n v="0.125096022"/>
    <n v="66300.891660000008"/>
    <n v="9228.3950700000005"/>
    <n v="17040"/>
    <n v="22569.536423841058"/>
    <n v="98098.823153841062"/>
    <n v="956.70959217458983"/>
    <n v="102.537723"/>
    <n v="80"/>
    <n v="1.2817215375"/>
  </r>
  <r>
    <d v="2010-03-09T00:00:00"/>
    <n v="2010"/>
    <n v="9"/>
    <n v="3"/>
    <n v="1"/>
    <n v="3"/>
    <s v="Wednesday"/>
    <x v="2"/>
    <s v="Quarter1"/>
    <s v="2010_March"/>
    <s v="2010_Quarter1"/>
    <s v="2010_Wednesday"/>
    <x v="1"/>
    <n v="46"/>
    <n v="36"/>
    <n v="10672"/>
    <n v="6912"/>
    <n v="0.105132698"/>
    <n v="0.12826189199999999"/>
    <n v="67978.802759999991"/>
    <n v="9461.9428199999984"/>
    <n v="17584"/>
    <n v="23290.066225165563"/>
    <n v="100730.81180516555"/>
    <n v="958.13018900328757"/>
    <n v="105.13269799999999"/>
    <n v="82"/>
    <n v="1.2821060731707317"/>
  </r>
  <r>
    <d v="2010-03-10T00:00:00"/>
    <n v="2010"/>
    <n v="10"/>
    <n v="3"/>
    <n v="1"/>
    <n v="4"/>
    <s v="Thursday"/>
    <x v="2"/>
    <s v="Quarter1"/>
    <s v="2010_March"/>
    <s v="2010_Quarter1"/>
    <s v="2010_Thursday"/>
    <x v="1"/>
    <n v="41"/>
    <n v="36"/>
    <n v="9512"/>
    <n v="6912"/>
    <n v="9.8721181000000005E-2"/>
    <n v="0.12043984100000001"/>
    <n v="63833.115729999998"/>
    <n v="8884.9062900000008"/>
    <n v="16424"/>
    <n v="21753.642384105959"/>
    <n v="94471.664404105963"/>
    <n v="956.95435819498516"/>
    <n v="98.721181000000001"/>
    <n v="77"/>
    <n v="1.2820932597402597"/>
  </r>
  <r>
    <d v="2010-03-11T00:00:00"/>
    <n v="2010"/>
    <n v="11"/>
    <n v="3"/>
    <n v="1"/>
    <n v="5"/>
    <s v="Friday"/>
    <x v="2"/>
    <s v="Quarter1"/>
    <s v="2010_March"/>
    <s v="2010_Quarter1"/>
    <s v="2010_Friday"/>
    <x v="1"/>
    <n v="41"/>
    <n v="39"/>
    <n v="9512"/>
    <n v="7488"/>
    <n v="0.10254131700000001"/>
    <n v="0.125100407"/>
    <n v="66303.215709999989"/>
    <n v="9228.7185300000001"/>
    <n v="17000"/>
    <n v="22516.556291390727"/>
    <n v="98048.490531390707"/>
    <n v="956.18520806974516"/>
    <n v="102.54131700000001"/>
    <n v="80"/>
    <n v="1.2817664625"/>
  </r>
  <r>
    <d v="2010-03-12T00:00:00"/>
    <n v="2010"/>
    <n v="12"/>
    <n v="3"/>
    <n v="1"/>
    <n v="6"/>
    <s v="Saturday"/>
    <x v="2"/>
    <s v="Quarter1"/>
    <s v="2010_March"/>
    <s v="2010_Quarter1"/>
    <s v="2010_Saturday"/>
    <x v="1"/>
    <n v="41"/>
    <n v="37"/>
    <n v="9512"/>
    <n v="7104"/>
    <n v="0.100004835"/>
    <n v="0.122005898"/>
    <n v="64663.125939999998"/>
    <n v="9000.4351499999993"/>
    <n v="16616"/>
    <n v="22007.947019867548"/>
    <n v="95671.508109867544"/>
    <n v="956.66882616093051"/>
    <n v="100.004835"/>
    <n v="78"/>
    <n v="1.2821132692307693"/>
  </r>
  <r>
    <d v="2010-03-13T00:00:00"/>
    <n v="2010"/>
    <n v="13"/>
    <n v="3"/>
    <n v="1"/>
    <n v="7"/>
    <s v="Sunday"/>
    <x v="2"/>
    <s v="Quarter1"/>
    <s v="2010_March"/>
    <s v="2010_Quarter1"/>
    <s v="2010_Sunday"/>
    <x v="1"/>
    <n v="42"/>
    <n v="36"/>
    <n v="9744"/>
    <n v="6912"/>
    <n v="9.9918066999999999E-2"/>
    <n v="0.121900042"/>
    <n v="64607.022259999998"/>
    <n v="8992.6260299999994"/>
    <n v="16656"/>
    <n v="22060.92715231788"/>
    <n v="95660.575442317873"/>
    <n v="957.39017291355208"/>
    <n v="99.918066999999994"/>
    <n v="78"/>
    <n v="1.2810008589743589"/>
  </r>
  <r>
    <d v="2010-03-14T00:00:00"/>
    <n v="2010"/>
    <n v="14"/>
    <n v="3"/>
    <n v="1"/>
    <n v="1"/>
    <s v="Monday"/>
    <x v="2"/>
    <s v="Quarter1"/>
    <s v="2010_March"/>
    <s v="2010_Quarter1"/>
    <s v="2010_Monday"/>
    <x v="1"/>
    <n v="45"/>
    <n v="40"/>
    <n v="10440"/>
    <n v="7680"/>
    <n v="0.108925565"/>
    <n v="0.13288918899999999"/>
    <n v="70431.270169999989"/>
    <n v="9803.3008499999996"/>
    <n v="18120"/>
    <n v="24000"/>
    <n v="104234.57101999999"/>
    <n v="956.93394860976832"/>
    <n v="108.92556500000001"/>
    <n v="85"/>
    <n v="1.2814772352941177"/>
  </r>
  <r>
    <d v="2010-03-15T00:00:00"/>
    <n v="2010"/>
    <n v="15"/>
    <n v="3"/>
    <n v="1"/>
    <n v="2"/>
    <s v="Tuesday"/>
    <x v="2"/>
    <s v="Quarter1"/>
    <s v="2010_March"/>
    <s v="2010_Quarter1"/>
    <s v="2010_Tuesday"/>
    <x v="1"/>
    <n v="46"/>
    <n v="37"/>
    <n v="10672"/>
    <n v="7104"/>
    <n v="0.106338478"/>
    <n v="0.12973294299999999"/>
    <n v="68758.459789999994"/>
    <n v="9570.4630199999992"/>
    <n v="17776"/>
    <n v="23544.370860927153"/>
    <n v="101873.29367092715"/>
    <n v="958.0097024797285"/>
    <n v="106.33847799999999"/>
    <n v="83"/>
    <n v="1.2811864819277108"/>
  </r>
  <r>
    <d v="2010-03-16T00:00:00"/>
    <n v="2010"/>
    <n v="16"/>
    <n v="3"/>
    <n v="1"/>
    <n v="3"/>
    <s v="Wednesday"/>
    <x v="2"/>
    <s v="Quarter1"/>
    <s v="2010_March"/>
    <s v="2010_Quarter1"/>
    <s v="2010_Wednesday"/>
    <x v="1"/>
    <n v="45"/>
    <n v="37"/>
    <n v="10440"/>
    <n v="7104"/>
    <n v="0.10511693"/>
    <n v="0.12824265400000001"/>
    <n v="67968.606620000006"/>
    <n v="9460.5236999999997"/>
    <n v="17544"/>
    <n v="23237.086092715232"/>
    <n v="100666.21641271524"/>
    <n v="957.65940284514818"/>
    <n v="105.11693"/>
    <n v="82"/>
    <n v="1.2819137804878049"/>
  </r>
  <r>
    <d v="2010-03-17T00:00:00"/>
    <n v="2010"/>
    <n v="17"/>
    <n v="3"/>
    <n v="1"/>
    <n v="4"/>
    <s v="Thursday"/>
    <x v="2"/>
    <s v="Quarter1"/>
    <s v="2010_March"/>
    <s v="2010_Quarter1"/>
    <s v="2010_Thursday"/>
    <x v="1"/>
    <n v="45"/>
    <n v="36"/>
    <n v="10440"/>
    <n v="6912"/>
    <n v="0.103755373"/>
    <n v="0.12658155600000001"/>
    <n v="67088.224679999999"/>
    <n v="9337.9835699999985"/>
    <n v="17352"/>
    <n v="22982.781456953642"/>
    <n v="99408.989706953638"/>
    <n v="958.10931841528486"/>
    <n v="103.75537299999999"/>
    <n v="81"/>
    <n v="1.2809305308641974"/>
  </r>
  <r>
    <d v="2010-03-18T00:00:00"/>
    <n v="2010"/>
    <n v="18"/>
    <n v="3"/>
    <n v="1"/>
    <n v="5"/>
    <s v="Friday"/>
    <x v="2"/>
    <s v="Quarter1"/>
    <s v="2010_March"/>
    <s v="2010_Quarter1"/>
    <s v="2010_Friday"/>
    <x v="1"/>
    <n v="46"/>
    <n v="40"/>
    <n v="10672"/>
    <n v="7680"/>
    <n v="0.110216497"/>
    <n v="0.13446412699999999"/>
    <n v="71265.987309999997"/>
    <n v="9919.4847299999983"/>
    <n v="18352"/>
    <n v="24307.284768211921"/>
    <n v="105492.75680821191"/>
    <n v="957.14125997138092"/>
    <n v="110.21649699999999"/>
    <n v="86"/>
    <n v="1.2815871744186045"/>
  </r>
  <r>
    <d v="2010-03-19T00:00:00"/>
    <n v="2010"/>
    <n v="19"/>
    <n v="3"/>
    <n v="1"/>
    <n v="6"/>
    <s v="Saturday"/>
    <x v="2"/>
    <s v="Quarter1"/>
    <s v="2010_March"/>
    <s v="2010_Quarter1"/>
    <s v="2010_Saturday"/>
    <x v="1"/>
    <n v="46"/>
    <n v="38"/>
    <n v="10672"/>
    <n v="7296"/>
    <n v="0.107649121"/>
    <n v="0.13133192799999999"/>
    <n v="69605.921839999981"/>
    <n v="9688.4208899999994"/>
    <n v="17968"/>
    <n v="23798.675496688742"/>
    <n v="103093.01822668871"/>
    <n v="957.67635879431589"/>
    <n v="107.64912099999999"/>
    <n v="84"/>
    <n v="1.2815371547619048"/>
  </r>
  <r>
    <d v="2010-03-20T00:00:00"/>
    <n v="2010"/>
    <n v="20"/>
    <n v="3"/>
    <n v="1"/>
    <n v="7"/>
    <s v="Sunday"/>
    <x v="2"/>
    <s v="Quarter1"/>
    <s v="2010_March"/>
    <s v="2010_Quarter1"/>
    <s v="2010_Sunday"/>
    <x v="1"/>
    <n v="42"/>
    <n v="37"/>
    <n v="9744"/>
    <n v="7104"/>
    <n v="0.101212604"/>
    <n v="0.123479377"/>
    <n v="65444.069810000001"/>
    <n v="9109.13436"/>
    <n v="16848"/>
    <n v="22315.231788079469"/>
    <n v="96868.43595807947"/>
    <n v="957.07878396330432"/>
    <n v="101.212604"/>
    <n v="79"/>
    <n v="1.2811722025316457"/>
  </r>
  <r>
    <d v="2010-03-21T00:00:00"/>
    <n v="2010"/>
    <n v="21"/>
    <n v="3"/>
    <n v="1"/>
    <n v="1"/>
    <s v="Monday"/>
    <x v="2"/>
    <s v="Quarter1"/>
    <s v="2010_March"/>
    <s v="2010_Quarter1"/>
    <s v="2010_Monday"/>
    <x v="1"/>
    <n v="44"/>
    <n v="37"/>
    <n v="10208"/>
    <n v="7104"/>
    <n v="0.10376571699999999"/>
    <n v="0.126594175"/>
    <n v="67094.912750000003"/>
    <n v="9338.91453"/>
    <n v="17312"/>
    <n v="22929.801324503311"/>
    <n v="99363.628604503305"/>
    <n v="957.57665900871007"/>
    <n v="103.765717"/>
    <n v="81"/>
    <n v="1.2810582345679011"/>
  </r>
  <r>
    <d v="2010-03-22T00:00:00"/>
    <n v="2010"/>
    <n v="22"/>
    <n v="3"/>
    <n v="1"/>
    <n v="2"/>
    <s v="Tuesday"/>
    <x v="2"/>
    <s v="Quarter1"/>
    <s v="2010_March"/>
    <s v="2010_Quarter1"/>
    <s v="2010_Tuesday"/>
    <x v="1"/>
    <n v="40"/>
    <n v="37"/>
    <n v="9280"/>
    <n v="7104"/>
    <n v="9.8713589000000004E-2"/>
    <n v="0.120430579"/>
    <n v="63828.206869999995"/>
    <n v="8884.2230099999997"/>
    <n v="16384"/>
    <n v="21700.662251655631"/>
    <n v="94413.092131655634"/>
    <n v="956.43460123464502"/>
    <n v="98.713588999999999"/>
    <n v="77"/>
    <n v="1.2819946623376623"/>
  </r>
  <r>
    <d v="2010-03-23T00:00:00"/>
    <n v="2010"/>
    <n v="23"/>
    <n v="3"/>
    <n v="1"/>
    <n v="3"/>
    <s v="Wednesday"/>
    <x v="2"/>
    <s v="Quarter1"/>
    <s v="2010_March"/>
    <s v="2010_Quarter1"/>
    <s v="2010_Wednesday"/>
    <x v="1"/>
    <n v="41"/>
    <n v="36"/>
    <n v="9512"/>
    <n v="6912"/>
    <n v="9.8724205999999995E-2"/>
    <n v="0.12044353100000001"/>
    <n v="63835.071430000004"/>
    <n v="8885.178539999999"/>
    <n v="16424"/>
    <n v="21753.642384105959"/>
    <n v="94473.892354105963"/>
    <n v="956.9476036515905"/>
    <n v="98.724205999999995"/>
    <n v="77"/>
    <n v="1.2821325454545454"/>
  </r>
  <r>
    <d v="2010-03-24T00:00:00"/>
    <n v="2010"/>
    <n v="24"/>
    <n v="3"/>
    <n v="1"/>
    <n v="4"/>
    <s v="Thursday"/>
    <x v="2"/>
    <s v="Quarter1"/>
    <s v="2010_March"/>
    <s v="2010_Quarter1"/>
    <s v="2010_Thursday"/>
    <x v="1"/>
    <n v="46"/>
    <n v="38"/>
    <n v="10672"/>
    <n v="7296"/>
    <n v="0.10769898899999999"/>
    <n v="0.13139276599999999"/>
    <n v="69638.165979999991"/>
    <n v="9692.9090099999994"/>
    <n v="17968"/>
    <n v="23798.675496688742"/>
    <n v="103129.75048668873"/>
    <n v="957.57398880214873"/>
    <n v="107.698989"/>
    <n v="84"/>
    <n v="1.2821308214285714"/>
  </r>
  <r>
    <d v="2010-03-25T00:00:00"/>
    <n v="2010"/>
    <n v="25"/>
    <n v="3"/>
    <n v="1"/>
    <n v="5"/>
    <s v="Friday"/>
    <x v="2"/>
    <s v="Quarter1"/>
    <s v="2010_March"/>
    <s v="2010_Quarter1"/>
    <s v="2010_Friday"/>
    <x v="1"/>
    <n v="41"/>
    <n v="40"/>
    <n v="9512"/>
    <n v="7680"/>
    <n v="0.103840136"/>
    <n v="0.12668496600000001"/>
    <n v="67143.03198"/>
    <n v="9345.6122400000004"/>
    <n v="17192"/>
    <n v="22770.860927152316"/>
    <n v="99259.505147152318"/>
    <n v="955.88766512355414"/>
    <n v="103.840136"/>
    <n v="81"/>
    <n v="1.281976987654321"/>
  </r>
  <r>
    <d v="2010-03-26T00:00:00"/>
    <n v="2010"/>
    <n v="26"/>
    <n v="3"/>
    <n v="1"/>
    <n v="6"/>
    <s v="Saturday"/>
    <x v="2"/>
    <s v="Quarter1"/>
    <s v="2010_March"/>
    <s v="2010_Quarter1"/>
    <s v="2010_Saturday"/>
    <x v="1"/>
    <n v="43"/>
    <n v="36"/>
    <n v="9976"/>
    <n v="6912"/>
    <n v="0.101266573"/>
    <n v="0.123545219"/>
    <n v="65478.966070000002"/>
    <n v="9113.9915700000001"/>
    <n v="16888"/>
    <n v="22368.2119205298"/>
    <n v="96961.169560529815"/>
    <n v="957.48445600632522"/>
    <n v="101.26657299999999"/>
    <n v="79"/>
    <n v="1.2818553544303797"/>
  </r>
  <r>
    <d v="2010-03-27T00:00:00"/>
    <n v="2010"/>
    <n v="27"/>
    <n v="3"/>
    <n v="1"/>
    <n v="7"/>
    <s v="Sunday"/>
    <x v="2"/>
    <s v="Quarter1"/>
    <s v="2010_March"/>
    <s v="2010_Quarter1"/>
    <s v="2010_Sunday"/>
    <x v="1"/>
    <n v="44"/>
    <n v="38"/>
    <n v="10208"/>
    <n v="7296"/>
    <n v="0.105133869"/>
    <n v="0.12826332100000001"/>
    <n v="67979.560130000013"/>
    <n v="9462.0482100000008"/>
    <n v="17504"/>
    <n v="23184.1059602649"/>
    <n v="100625.71430026491"/>
    <n v="957.11986306016104"/>
    <n v="105.133869"/>
    <n v="82"/>
    <n v="1.2821203536585366"/>
  </r>
  <r>
    <d v="2010-03-28T00:00:00"/>
    <n v="2010"/>
    <n v="28"/>
    <n v="3"/>
    <n v="1"/>
    <n v="1"/>
    <s v="Monday"/>
    <x v="2"/>
    <s v="Quarter1"/>
    <s v="2010_March"/>
    <s v="2010_Quarter1"/>
    <s v="2010_Monday"/>
    <x v="1"/>
    <n v="43"/>
    <n v="40"/>
    <n v="9976"/>
    <n v="7680"/>
    <n v="0.106324822"/>
    <n v="0.12971628199999999"/>
    <n v="68749.629459999982"/>
    <n v="9569.2339799999991"/>
    <n v="17656"/>
    <n v="23385.430463576158"/>
    <n v="101704.29390357615"/>
    <n v="956.54327926903238"/>
    <n v="106.324822"/>
    <n v="83"/>
    <n v="1.2810219518072288"/>
  </r>
  <r>
    <d v="2010-03-29T00:00:00"/>
    <n v="2010"/>
    <n v="29"/>
    <n v="3"/>
    <n v="1"/>
    <n v="2"/>
    <s v="Tuesday"/>
    <x v="2"/>
    <s v="Quarter1"/>
    <s v="2010_March"/>
    <s v="2010_Quarter1"/>
    <s v="2010_Tuesday"/>
    <x v="1"/>
    <n v="40"/>
    <n v="37"/>
    <n v="9280"/>
    <n v="7104"/>
    <n v="9.8705250999999994E-2"/>
    <n v="0.12042040699999999"/>
    <n v="63822.815709999995"/>
    <n v="8883.4725899999994"/>
    <n v="16384"/>
    <n v="21700.662251655631"/>
    <n v="94406.950551655638"/>
    <n v="956.45317341481302"/>
    <n v="98.70525099999999"/>
    <n v="77"/>
    <n v="1.2818863766233766"/>
  </r>
  <r>
    <d v="2010-03-30T00:00:00"/>
    <n v="2010"/>
    <n v="30"/>
    <n v="3"/>
    <n v="1"/>
    <n v="3"/>
    <s v="Wednesday"/>
    <x v="2"/>
    <s v="Quarter1"/>
    <s v="2010_March"/>
    <s v="2010_Quarter1"/>
    <s v="2010_Wednesday"/>
    <x v="1"/>
    <n v="40"/>
    <n v="36"/>
    <n v="9280"/>
    <n v="6912"/>
    <n v="9.7373719999999997E-2"/>
    <n v="0.118795939"/>
    <n v="62961.847670000003"/>
    <n v="8763.6347999999998"/>
    <n v="16192"/>
    <n v="21446.357615894041"/>
    <n v="93171.840085894044"/>
    <n v="956.84790604584123"/>
    <n v="97.373719999999992"/>
    <n v="76"/>
    <n v="1.2812331578947367"/>
  </r>
  <r>
    <d v="2010-03-31T00:00:00"/>
    <n v="2010"/>
    <n v="31"/>
    <n v="3"/>
    <n v="1"/>
    <n v="4"/>
    <s v="Thursday"/>
    <x v="2"/>
    <s v="Quarter1"/>
    <s v="2010_March"/>
    <s v="2010_Quarter1"/>
    <s v="2010_Thursday"/>
    <x v="1"/>
    <n v="46"/>
    <n v="37"/>
    <n v="10672"/>
    <n v="7104"/>
    <n v="0.106416281"/>
    <n v="0.12982786299999999"/>
    <n v="68808.767389999994"/>
    <n v="9577.4652900000001"/>
    <n v="17776"/>
    <n v="23544.370860927153"/>
    <n v="101930.60354092714"/>
    <n v="957.84782725988282"/>
    <n v="106.416281"/>
    <n v="83"/>
    <n v="1.2821238674698794"/>
  </r>
  <r>
    <d v="2010-04-01T00:00:00"/>
    <n v="2010"/>
    <n v="1"/>
    <n v="4"/>
    <n v="2"/>
    <n v="5"/>
    <s v="Friday"/>
    <x v="3"/>
    <s v="Quarter2"/>
    <s v="2010_April"/>
    <s v="2010_Quarter2"/>
    <s v="2010_Friday"/>
    <x v="1"/>
    <n v="41"/>
    <n v="36"/>
    <n v="9512"/>
    <n v="6912"/>
    <n v="9.8734180000000005E-2"/>
    <n v="0.120455699"/>
    <n v="63841.520469999996"/>
    <n v="8886.0762000000013"/>
    <n v="16424"/>
    <n v="21753.642384105959"/>
    <n v="94481.239054105958"/>
    <n v="956.9253429167685"/>
    <n v="98.734180000000009"/>
    <n v="77"/>
    <n v="1.2822620779220781"/>
  </r>
  <r>
    <d v="2010-04-02T00:00:00"/>
    <n v="2010"/>
    <n v="2"/>
    <n v="4"/>
    <n v="2"/>
    <n v="6"/>
    <s v="Saturday"/>
    <x v="3"/>
    <s v="Quarter2"/>
    <s v="2010_April"/>
    <s v="2010_Quarter2"/>
    <s v="2010_Saturday"/>
    <x v="1"/>
    <n v="46"/>
    <n v="37"/>
    <n v="10672"/>
    <n v="7104"/>
    <n v="0.106354323"/>
    <n v="0.129752274"/>
    <n v="68768.705220000003"/>
    <n v="9571.8890699999993"/>
    <n v="17776"/>
    <n v="23544.370860927153"/>
    <n v="101884.96515092716"/>
    <n v="957.97671666742849"/>
    <n v="106.35432299999999"/>
    <n v="83"/>
    <n v="1.2813773855421686"/>
  </r>
  <r>
    <d v="2010-04-03T00:00:00"/>
    <n v="2010"/>
    <n v="3"/>
    <n v="4"/>
    <n v="2"/>
    <n v="7"/>
    <s v="Sunday"/>
    <x v="3"/>
    <s v="Quarter2"/>
    <s v="2010_April"/>
    <s v="2010_Quarter2"/>
    <s v="2010_Sunday"/>
    <x v="1"/>
    <n v="46"/>
    <n v="39"/>
    <n v="10672"/>
    <n v="7488"/>
    <n v="0.10899313300000001"/>
    <n v="0.13297162200000001"/>
    <n v="70474.959660000008"/>
    <n v="9809.3819700000004"/>
    <n v="18160"/>
    <n v="24052.980132450331"/>
    <n v="104337.32176245034"/>
    <n v="957.2834442923147"/>
    <n v="108.993133"/>
    <n v="85"/>
    <n v="1.2822721529411765"/>
  </r>
  <r>
    <d v="2010-04-04T00:00:00"/>
    <n v="2010"/>
    <n v="4"/>
    <n v="4"/>
    <n v="2"/>
    <n v="1"/>
    <s v="Monday"/>
    <x v="3"/>
    <s v="Quarter2"/>
    <s v="2010_April"/>
    <s v="2010_Quarter2"/>
    <s v="2010_Monday"/>
    <x v="1"/>
    <n v="40"/>
    <n v="37"/>
    <n v="9280"/>
    <n v="7104"/>
    <n v="9.8725762999999994E-2"/>
    <n v="0.12044543100000001"/>
    <n v="63836.078430000001"/>
    <n v="8885.3186700000006"/>
    <n v="16384"/>
    <n v="21700.662251655631"/>
    <n v="94422.059351655626"/>
    <n v="956.40749164587999"/>
    <n v="98.725763000000001"/>
    <n v="77"/>
    <n v="1.2821527662337662"/>
  </r>
  <r>
    <d v="2010-04-05T00:00:00"/>
    <n v="2010"/>
    <n v="5"/>
    <n v="4"/>
    <n v="2"/>
    <n v="2"/>
    <s v="Tuesday"/>
    <x v="3"/>
    <s v="Quarter2"/>
    <s v="2010_April"/>
    <s v="2010_Quarter2"/>
    <s v="2010_Tuesday"/>
    <x v="1"/>
    <n v="43"/>
    <n v="39"/>
    <n v="9976"/>
    <n v="7488"/>
    <n v="0.105077609"/>
    <n v="0.128194683"/>
    <n v="67943.181989999997"/>
    <n v="9456.9848099999999"/>
    <n v="17464"/>
    <n v="23131.125827814569"/>
    <n v="100531.29262781456"/>
    <n v="956.73372837989268"/>
    <n v="105.077609"/>
    <n v="82"/>
    <n v="1.2814342560975609"/>
  </r>
  <r>
    <d v="2010-04-06T00:00:00"/>
    <n v="2010"/>
    <n v="6"/>
    <n v="4"/>
    <n v="2"/>
    <n v="3"/>
    <s v="Wednesday"/>
    <x v="3"/>
    <s v="Quarter2"/>
    <s v="2010_April"/>
    <s v="2010_Quarter2"/>
    <s v="2010_Wednesday"/>
    <x v="1"/>
    <n v="45"/>
    <n v="37"/>
    <n v="10440"/>
    <n v="7104"/>
    <n v="0.105143656"/>
    <n v="0.12827526"/>
    <n v="67985.887799999997"/>
    <n v="9462.9290400000009"/>
    <n v="17544"/>
    <n v="23237.086092715232"/>
    <n v="100685.90293271522"/>
    <n v="957.6032141465123"/>
    <n v="105.14365600000001"/>
    <n v="82"/>
    <n v="1.2822397073170733"/>
  </r>
  <r>
    <d v="2010-04-07T00:00:00"/>
    <n v="2010"/>
    <n v="7"/>
    <n v="4"/>
    <n v="2"/>
    <n v="4"/>
    <s v="Thursday"/>
    <x v="3"/>
    <s v="Quarter2"/>
    <s v="2010_April"/>
    <s v="2010_Quarter2"/>
    <s v="2010_Thursday"/>
    <x v="1"/>
    <n v="42"/>
    <n v="36"/>
    <n v="9744"/>
    <n v="6912"/>
    <n v="0.100014697"/>
    <n v="0.12201793"/>
    <n v="64669.502899999999"/>
    <n v="9001.3227299999999"/>
    <n v="16656"/>
    <n v="22060.92715231788"/>
    <n v="95731.752782317883"/>
    <n v="957.17685154130777"/>
    <n v="100.014697"/>
    <n v="78"/>
    <n v="1.2822397051282051"/>
  </r>
  <r>
    <d v="2010-04-08T00:00:00"/>
    <n v="2010"/>
    <n v="8"/>
    <n v="4"/>
    <n v="2"/>
    <n v="5"/>
    <s v="Friday"/>
    <x v="3"/>
    <s v="Quarter2"/>
    <s v="2010_April"/>
    <s v="2010_Quarter2"/>
    <s v="2010_Friday"/>
    <x v="1"/>
    <n v="43"/>
    <n v="36"/>
    <n v="9976"/>
    <n v="6912"/>
    <n v="0.101202788"/>
    <n v="0.123467401"/>
    <n v="65437.722530000006"/>
    <n v="9108.2509200000004"/>
    <n v="16888"/>
    <n v="22368.2119205298"/>
    <n v="96914.185370529798"/>
    <n v="957.62367110409843"/>
    <n v="101.202788"/>
    <n v="79"/>
    <n v="1.2810479493670885"/>
  </r>
  <r>
    <d v="2010-04-09T00:00:00"/>
    <n v="2010"/>
    <n v="9"/>
    <n v="4"/>
    <n v="2"/>
    <n v="6"/>
    <s v="Saturday"/>
    <x v="3"/>
    <s v="Quarter2"/>
    <s v="2010_April"/>
    <s v="2010_Quarter2"/>
    <s v="2010_Saturday"/>
    <x v="1"/>
    <n v="46"/>
    <n v="40"/>
    <n v="10672"/>
    <n v="7680"/>
    <n v="0.11020770000000001"/>
    <n v="0.134453394"/>
    <n v="71260.298819999996"/>
    <n v="9918.6930000000011"/>
    <n v="18352"/>
    <n v="24307.284768211921"/>
    <n v="105486.27658821191"/>
    <n v="957.15886084376962"/>
    <n v="110.2077"/>
    <n v="86"/>
    <n v="1.2814848837209303"/>
  </r>
  <r>
    <d v="2010-04-10T00:00:00"/>
    <n v="2010"/>
    <n v="10"/>
    <n v="4"/>
    <n v="2"/>
    <n v="7"/>
    <s v="Sunday"/>
    <x v="3"/>
    <s v="Quarter2"/>
    <s v="2010_April"/>
    <s v="2010_Quarter2"/>
    <s v="2010_Sunday"/>
    <x v="1"/>
    <n v="45"/>
    <n v="36"/>
    <n v="10440"/>
    <n v="6912"/>
    <n v="0.103854106"/>
    <n v="0.126702009"/>
    <n v="67152.064769999997"/>
    <n v="9346.8695399999997"/>
    <n v="17352"/>
    <n v="22982.781456953642"/>
    <n v="99481.715766953639"/>
    <n v="957.89872541923035"/>
    <n v="103.854106"/>
    <n v="81"/>
    <n v="1.2821494567901235"/>
  </r>
  <r>
    <d v="2010-04-11T00:00:00"/>
    <n v="2010"/>
    <n v="11"/>
    <n v="4"/>
    <n v="2"/>
    <n v="1"/>
    <s v="Monday"/>
    <x v="3"/>
    <s v="Quarter2"/>
    <s v="2010_April"/>
    <s v="2010_Quarter2"/>
    <s v="2010_Monday"/>
    <x v="1"/>
    <n v="43"/>
    <n v="39"/>
    <n v="9976"/>
    <n v="7488"/>
    <n v="0.10508812100000001"/>
    <n v="0.128207507"/>
    <n v="67949.978709999996"/>
    <n v="9457.9308899999996"/>
    <n v="17464"/>
    <n v="23131.125827814569"/>
    <n v="100539.03542781457"/>
    <n v="956.71170510142213"/>
    <n v="105.088121"/>
    <n v="82"/>
    <n v="1.2815624512195123"/>
  </r>
  <r>
    <d v="2010-04-12T00:00:00"/>
    <n v="2010"/>
    <n v="12"/>
    <n v="4"/>
    <n v="2"/>
    <n v="2"/>
    <s v="Tuesday"/>
    <x v="3"/>
    <s v="Quarter2"/>
    <s v="2010_April"/>
    <s v="2010_Quarter2"/>
    <s v="2010_Tuesday"/>
    <x v="1"/>
    <n v="42"/>
    <n v="36"/>
    <n v="9744"/>
    <n v="6912"/>
    <n v="0.10000830099999999"/>
    <n v="0.122010127"/>
    <n v="64665.367310000001"/>
    <n v="9000.7470899999989"/>
    <n v="16656"/>
    <n v="22060.92715231788"/>
    <n v="95727.041552317882"/>
    <n v="957.19095910166391"/>
    <n v="100.00830099999999"/>
    <n v="78"/>
    <n v="1.2821577051282049"/>
  </r>
  <r>
    <d v="2010-04-13T00:00:00"/>
    <n v="2010"/>
    <n v="13"/>
    <n v="4"/>
    <n v="2"/>
    <n v="3"/>
    <s v="Wednesday"/>
    <x v="3"/>
    <s v="Quarter2"/>
    <s v="2010_April"/>
    <s v="2010_Quarter2"/>
    <s v="2010_Wednesday"/>
    <x v="1"/>
    <n v="40"/>
    <n v="39"/>
    <n v="9280"/>
    <n v="7488"/>
    <n v="0.101296937"/>
    <n v="0.123582263"/>
    <n v="65498.599389999996"/>
    <n v="9116.7243299999991"/>
    <n v="16768"/>
    <n v="22209.271523178806"/>
    <n v="96824.595243178803"/>
    <n v="955.84919061450796"/>
    <n v="101.296937"/>
    <n v="79"/>
    <n v="1.2822397088607596"/>
  </r>
  <r>
    <d v="2010-04-14T00:00:00"/>
    <n v="2010"/>
    <n v="14"/>
    <n v="4"/>
    <n v="2"/>
    <n v="4"/>
    <s v="Thursday"/>
    <x v="3"/>
    <s v="Quarter2"/>
    <s v="2010_April"/>
    <s v="2010_Quarter2"/>
    <s v="2010_Thursday"/>
    <x v="1"/>
    <n v="41"/>
    <n v="40"/>
    <n v="9512"/>
    <n v="7680"/>
    <n v="0.10384771700000001"/>
    <n v="0.126694215"/>
    <n v="67147.933950000006"/>
    <n v="9346.294530000001"/>
    <n v="17192"/>
    <n v="22770.860927152316"/>
    <n v="99265.089407152322"/>
    <n v="955.87165779631266"/>
    <n v="103.847717"/>
    <n v="81"/>
    <n v="1.2820705802469137"/>
  </r>
  <r>
    <d v="2010-04-15T00:00:00"/>
    <n v="2010"/>
    <n v="15"/>
    <n v="4"/>
    <n v="2"/>
    <n v="5"/>
    <s v="Friday"/>
    <x v="3"/>
    <s v="Quarter2"/>
    <s v="2010_April"/>
    <s v="2010_Quarter2"/>
    <s v="2010_Friday"/>
    <x v="1"/>
    <n v="41"/>
    <n v="36"/>
    <n v="9512"/>
    <n v="6912"/>
    <n v="9.8728576999999998E-2"/>
    <n v="0.120448864"/>
    <n v="63837.897920000003"/>
    <n v="8885.5719300000001"/>
    <n v="16424"/>
    <n v="21753.642384105959"/>
    <n v="94477.112234105967"/>
    <n v="956.93785026503485"/>
    <n v="98.728577000000001"/>
    <n v="77"/>
    <n v="1.2821893116883116"/>
  </r>
  <r>
    <d v="2010-04-16T00:00:00"/>
    <n v="2010"/>
    <n v="16"/>
    <n v="4"/>
    <n v="2"/>
    <n v="6"/>
    <s v="Saturday"/>
    <x v="3"/>
    <s v="Quarter2"/>
    <s v="2010_April"/>
    <s v="2010_Quarter2"/>
    <s v="2010_Saturday"/>
    <x v="1"/>
    <n v="46"/>
    <n v="36"/>
    <n v="10672"/>
    <n v="6912"/>
    <n v="0.10511672900000001"/>
    <n v="0.128242409"/>
    <n v="67968.476770000008"/>
    <n v="9460.5056100000002"/>
    <n v="17584"/>
    <n v="23290.066225165563"/>
    <n v="100719.04860516556"/>
    <n v="958.16383903237283"/>
    <n v="105.11672900000001"/>
    <n v="82"/>
    <n v="1.2819113292682927"/>
  </r>
  <r>
    <d v="2010-04-17T00:00:00"/>
    <n v="2010"/>
    <n v="17"/>
    <n v="4"/>
    <n v="2"/>
    <n v="7"/>
    <s v="Sunday"/>
    <x v="3"/>
    <s v="Quarter2"/>
    <s v="2010_April"/>
    <s v="2010_Quarter2"/>
    <s v="2010_Sunday"/>
    <x v="1"/>
    <n v="40"/>
    <n v="39"/>
    <n v="9280"/>
    <n v="7488"/>
    <n v="0.10120915599999999"/>
    <n v="0.12347517"/>
    <n v="65441.840099999994"/>
    <n v="9108.8240399999995"/>
    <n v="16768"/>
    <n v="22209.271523178806"/>
    <n v="96759.935663178796"/>
    <n v="956.03934947524715"/>
    <n v="101.20915599999999"/>
    <n v="79"/>
    <n v="1.2811285569620252"/>
  </r>
  <r>
    <d v="2010-04-18T00:00:00"/>
    <n v="2010"/>
    <n v="18"/>
    <n v="4"/>
    <n v="2"/>
    <n v="1"/>
    <s v="Monday"/>
    <x v="3"/>
    <s v="Quarter2"/>
    <s v="2010_April"/>
    <s v="2010_Quarter2"/>
    <s v="2010_Monday"/>
    <x v="1"/>
    <n v="42"/>
    <n v="37"/>
    <n v="9744"/>
    <n v="7104"/>
    <n v="0.10126159899999999"/>
    <n v="0.123539151"/>
    <n v="65475.750030000003"/>
    <n v="9113.5439099999985"/>
    <n v="16848"/>
    <n v="22315.231788079469"/>
    <n v="96904.525728079476"/>
    <n v="956.97210675173608"/>
    <n v="101.26159899999999"/>
    <n v="79"/>
    <n v="1.2817923924050632"/>
  </r>
  <r>
    <d v="2010-04-19T00:00:00"/>
    <n v="2010"/>
    <n v="19"/>
    <n v="4"/>
    <n v="2"/>
    <n v="2"/>
    <s v="Tuesday"/>
    <x v="3"/>
    <s v="Quarter2"/>
    <s v="2010_April"/>
    <s v="2010_Quarter2"/>
    <s v="2010_Tuesday"/>
    <x v="1"/>
    <n v="41"/>
    <n v="38"/>
    <n v="9512"/>
    <n v="7296"/>
    <n v="0.10127671000000001"/>
    <n v="0.123557586"/>
    <n v="65485.520579999997"/>
    <n v="9114.9039000000012"/>
    <n v="16808"/>
    <n v="22262.251655629138"/>
    <n v="96862.676135629139"/>
    <n v="956.41610134876157"/>
    <n v="101.27671000000001"/>
    <n v="79"/>
    <n v="1.2819836708860761"/>
  </r>
  <r>
    <d v="2010-04-20T00:00:00"/>
    <n v="2010"/>
    <n v="20"/>
    <n v="4"/>
    <n v="2"/>
    <n v="3"/>
    <s v="Wednesday"/>
    <x v="3"/>
    <s v="Quarter2"/>
    <s v="2010_April"/>
    <s v="2010_Quarter2"/>
    <s v="2010_Wednesday"/>
    <x v="1"/>
    <n v="46"/>
    <n v="40"/>
    <n v="10672"/>
    <n v="7680"/>
    <n v="0.110224275"/>
    <n v="0.13447361499999999"/>
    <n v="71271.015950000001"/>
    <n v="9920.1847499999985"/>
    <n v="18352"/>
    <n v="24307.284768211921"/>
    <n v="105498.48546821192"/>
    <n v="957.12569185156292"/>
    <n v="110.22427499999999"/>
    <n v="86"/>
    <n v="1.2816776162790697"/>
  </r>
  <r>
    <d v="2010-04-21T00:00:00"/>
    <n v="2010"/>
    <n v="21"/>
    <n v="4"/>
    <n v="2"/>
    <n v="4"/>
    <s v="Thursday"/>
    <x v="3"/>
    <s v="Quarter2"/>
    <s v="2010_April"/>
    <s v="2010_Quarter2"/>
    <s v="2010_Thursday"/>
    <x v="1"/>
    <n v="45"/>
    <n v="38"/>
    <n v="10440"/>
    <n v="7296"/>
    <n v="0.106402201"/>
    <n v="0.12981068500000001"/>
    <n v="68799.663050000003"/>
    <n v="9576.1980899999999"/>
    <n v="17736"/>
    <n v="23491.390728476821"/>
    <n v="101867.25186847683"/>
    <n v="957.37917929420303"/>
    <n v="106.40220100000001"/>
    <n v="83"/>
    <n v="1.2819542289156627"/>
  </r>
  <r>
    <d v="2010-04-22T00:00:00"/>
    <n v="2010"/>
    <n v="22"/>
    <n v="4"/>
    <n v="2"/>
    <n v="5"/>
    <s v="Friday"/>
    <x v="3"/>
    <s v="Quarter2"/>
    <s v="2010_April"/>
    <s v="2010_Quarter2"/>
    <s v="2010_Friday"/>
    <x v="1"/>
    <n v="40"/>
    <n v="38"/>
    <n v="9280"/>
    <n v="7296"/>
    <n v="0.100003706"/>
    <n v="0.122004521"/>
    <n v="64662.396130000008"/>
    <n v="9000.3335399999996"/>
    <n v="16576"/>
    <n v="21954.966887417217"/>
    <n v="95617.696557417221"/>
    <n v="956.14153096903453"/>
    <n v="100.00370599999999"/>
    <n v="78"/>
    <n v="1.2820987948717948"/>
  </r>
  <r>
    <d v="2010-04-23T00:00:00"/>
    <n v="2010"/>
    <n v="23"/>
    <n v="4"/>
    <n v="2"/>
    <n v="6"/>
    <s v="Saturday"/>
    <x v="3"/>
    <s v="Quarter2"/>
    <s v="2010_April"/>
    <s v="2010_Quarter2"/>
    <s v="2010_Saturday"/>
    <x v="1"/>
    <n v="44"/>
    <n v="39"/>
    <n v="10208"/>
    <n v="7488"/>
    <n v="0.106429801"/>
    <n v="0.12984435699999999"/>
    <n v="68817.509210000004"/>
    <n v="9578.6820900000002"/>
    <n v="17696"/>
    <n v="23438.41059602649"/>
    <n v="101834.60189602649"/>
    <n v="956.82413139179403"/>
    <n v="106.429801"/>
    <n v="83"/>
    <n v="1.2822867590361446"/>
  </r>
  <r>
    <d v="2010-04-24T00:00:00"/>
    <n v="2010"/>
    <n v="24"/>
    <n v="4"/>
    <n v="2"/>
    <n v="7"/>
    <s v="Sunday"/>
    <x v="3"/>
    <s v="Quarter2"/>
    <s v="2010_April"/>
    <s v="2010_Quarter2"/>
    <s v="2010_Sunday"/>
    <x v="1"/>
    <n v="45"/>
    <n v="38"/>
    <n v="10440"/>
    <n v="7296"/>
    <n v="0.106412652"/>
    <n v="0.12982343499999999"/>
    <n v="68806.420549999995"/>
    <n v="9577.13868"/>
    <n v="17736"/>
    <n v="23491.390728476821"/>
    <n v="101874.94995847682"/>
    <n v="957.35749503242175"/>
    <n v="106.41265199999999"/>
    <n v="83"/>
    <n v="1.2820801445783132"/>
  </r>
  <r>
    <d v="2010-04-25T00:00:00"/>
    <n v="2010"/>
    <n v="25"/>
    <n v="4"/>
    <n v="2"/>
    <n v="1"/>
    <s v="Monday"/>
    <x v="3"/>
    <s v="Quarter2"/>
    <s v="2010_April"/>
    <s v="2010_Quarter2"/>
    <s v="2010_Monday"/>
    <x v="1"/>
    <n v="43"/>
    <n v="39"/>
    <n v="9976"/>
    <n v="7488"/>
    <n v="0.105136932"/>
    <n v="0.12826705699999999"/>
    <n v="67981.540209999992"/>
    <n v="9462.3238799999999"/>
    <n v="17464"/>
    <n v="23131.125827814569"/>
    <n v="100574.98991781456"/>
    <n v="956.60951869714586"/>
    <n v="105.136932"/>
    <n v="82"/>
    <n v="1.2821577073170731"/>
  </r>
  <r>
    <d v="2010-04-26T00:00:00"/>
    <n v="2010"/>
    <n v="26"/>
    <n v="4"/>
    <n v="2"/>
    <n v="2"/>
    <s v="Tuesday"/>
    <x v="3"/>
    <s v="Quarter2"/>
    <s v="2010_April"/>
    <s v="2010_Quarter2"/>
    <s v="2010_Tuesday"/>
    <x v="1"/>
    <n v="41"/>
    <n v="40"/>
    <n v="9512"/>
    <n v="7680"/>
    <n v="0.10383197"/>
    <n v="0.12667500300000001"/>
    <n v="67137.75159"/>
    <n v="9344.8773000000001"/>
    <n v="17192"/>
    <n v="22770.860927152316"/>
    <n v="99253.489817152309"/>
    <n v="955.90490883638552"/>
    <n v="103.83197"/>
    <n v="81"/>
    <n v="1.2818761728395061"/>
  </r>
  <r>
    <d v="2010-04-27T00:00:00"/>
    <n v="2010"/>
    <n v="27"/>
    <n v="4"/>
    <n v="2"/>
    <n v="3"/>
    <s v="Wednesday"/>
    <x v="3"/>
    <s v="Quarter2"/>
    <s v="2010_April"/>
    <s v="2010_Quarter2"/>
    <s v="2010_Wednesday"/>
    <x v="1"/>
    <n v="45"/>
    <n v="37"/>
    <n v="10440"/>
    <n v="7104"/>
    <n v="0.105140755"/>
    <n v="0.128271722"/>
    <n v="67984.012660000008"/>
    <n v="9462.6679499999991"/>
    <n v="17544"/>
    <n v="23237.086092715232"/>
    <n v="100683.76670271525"/>
    <n v="957.60931812516708"/>
    <n v="105.140755"/>
    <n v="82"/>
    <n v="1.2822043292682928"/>
  </r>
  <r>
    <d v="2010-04-28T00:00:00"/>
    <n v="2010"/>
    <n v="28"/>
    <n v="4"/>
    <n v="2"/>
    <n v="4"/>
    <s v="Thursday"/>
    <x v="3"/>
    <s v="Quarter2"/>
    <s v="2010_April"/>
    <s v="2010_Quarter2"/>
    <s v="2010_Thursday"/>
    <x v="1"/>
    <n v="44"/>
    <n v="37"/>
    <n v="10208"/>
    <n v="7104"/>
    <n v="0.103848338"/>
    <n v="0.12669497199999999"/>
    <n v="67148.335160000002"/>
    <n v="9346.3504200000007"/>
    <n v="17312"/>
    <n v="22929.801324503311"/>
    <n v="99424.486904503312"/>
    <n v="957.40084838433631"/>
    <n v="103.848338"/>
    <n v="81"/>
    <n v="1.2820782469135803"/>
  </r>
  <r>
    <d v="2010-04-29T00:00:00"/>
    <n v="2010"/>
    <n v="29"/>
    <n v="4"/>
    <n v="2"/>
    <n v="5"/>
    <s v="Friday"/>
    <x v="3"/>
    <s v="Quarter2"/>
    <s v="2010_April"/>
    <s v="2010_Quarter2"/>
    <s v="2010_Friday"/>
    <x v="1"/>
    <n v="43"/>
    <n v="37"/>
    <n v="9976"/>
    <n v="7104"/>
    <n v="0.102524134"/>
    <n v="0.12507944400000001"/>
    <n v="66292.105320000002"/>
    <n v="9227.1720600000008"/>
    <n v="17080"/>
    <n v="22622.51655629139"/>
    <n v="98141.793936291389"/>
    <n v="957.25552713560478"/>
    <n v="102.524134"/>
    <n v="80"/>
    <n v="1.281551675"/>
  </r>
  <r>
    <d v="2010-04-30T00:00:00"/>
    <n v="2010"/>
    <n v="30"/>
    <n v="4"/>
    <n v="2"/>
    <n v="6"/>
    <s v="Saturday"/>
    <x v="3"/>
    <s v="Quarter2"/>
    <s v="2010_April"/>
    <s v="2010_Quarter2"/>
    <s v="2010_Saturday"/>
    <x v="1"/>
    <n v="44"/>
    <n v="39"/>
    <n v="10208"/>
    <n v="7488"/>
    <n v="0.106391317"/>
    <n v="0.129797406"/>
    <n v="68792.625180000003"/>
    <n v="9575.2185300000001"/>
    <n v="17696"/>
    <n v="23438.41059602649"/>
    <n v="101806.25430602649"/>
    <n v="956.90378854908329"/>
    <n v="106.391317"/>
    <n v="83"/>
    <n v="1.2818230963855421"/>
  </r>
  <r>
    <d v="2010-05-01T00:00:00"/>
    <n v="2010"/>
    <n v="1"/>
    <n v="5"/>
    <n v="2"/>
    <n v="7"/>
    <s v="Sunday"/>
    <x v="4"/>
    <s v="Quarter2"/>
    <s v="2010_May"/>
    <s v="2010_Quarter2"/>
    <s v="2010_Sunday"/>
    <x v="1"/>
    <n v="43"/>
    <n v="38"/>
    <n v="9976"/>
    <n v="7296"/>
    <n v="0.103835016"/>
    <n v="0.12667871999999999"/>
    <n v="67139.721600000004"/>
    <n v="9345.1514399999996"/>
    <n v="17272"/>
    <n v="22876.821192052979"/>
    <n v="99361.694232052978"/>
    <n v="956.91894757403395"/>
    <n v="103.835016"/>
    <n v="81"/>
    <n v="1.2819137777777778"/>
  </r>
  <r>
    <d v="2010-05-02T00:00:00"/>
    <n v="2010"/>
    <n v="2"/>
    <n v="5"/>
    <n v="2"/>
    <n v="1"/>
    <s v="Monday"/>
    <x v="4"/>
    <s v="Quarter2"/>
    <s v="2010_May"/>
    <s v="2010_Quarter2"/>
    <s v="2010_Monday"/>
    <x v="1"/>
    <n v="43"/>
    <n v="40"/>
    <n v="9976"/>
    <n v="7680"/>
    <n v="0.106353978"/>
    <n v="0.129751853"/>
    <n v="68768.482090000005"/>
    <n v="9571.8580199999997"/>
    <n v="17656"/>
    <n v="23385.430463576158"/>
    <n v="101725.77057357616"/>
    <n v="956.48298715799945"/>
    <n v="106.353978"/>
    <n v="83"/>
    <n v="1.2813732289156625"/>
  </r>
  <r>
    <d v="2010-05-03T00:00:00"/>
    <n v="2010"/>
    <n v="3"/>
    <n v="5"/>
    <n v="2"/>
    <n v="2"/>
    <s v="Tuesday"/>
    <x v="4"/>
    <s v="Quarter2"/>
    <s v="2010_May"/>
    <s v="2010_Quarter2"/>
    <s v="2010_Tuesday"/>
    <x v="1"/>
    <n v="40"/>
    <n v="36"/>
    <n v="9280"/>
    <n v="6912"/>
    <n v="9.7369087000000007E-2"/>
    <n v="0.11879028599999999"/>
    <n v="62958.851579999995"/>
    <n v="8763.2178300000014"/>
    <n v="16192"/>
    <n v="21446.357615894041"/>
    <n v="93168.427025894038"/>
    <n v="956.85838181777376"/>
    <n v="97.369087000000007"/>
    <n v="76"/>
    <n v="1.2811721973684211"/>
  </r>
  <r>
    <d v="2010-05-04T00:00:00"/>
    <n v="2010"/>
    <n v="4"/>
    <n v="5"/>
    <n v="2"/>
    <n v="3"/>
    <s v="Wednesday"/>
    <x v="4"/>
    <s v="Quarter2"/>
    <s v="2010_May"/>
    <s v="2010_Quarter2"/>
    <s v="2010_Wednesday"/>
    <x v="1"/>
    <n v="40"/>
    <n v="40"/>
    <n v="9280"/>
    <n v="7680"/>
    <n v="0.10257300699999999"/>
    <n v="0.12513906799999999"/>
    <n v="66323.70603999999"/>
    <n v="9231.5706299999983"/>
    <n v="16960"/>
    <n v="22463.576158940396"/>
    <n v="98018.852828940391"/>
    <n v="955.60085148854421"/>
    <n v="102.57300699999999"/>
    <n v="80"/>
    <n v="1.2821625874999998"/>
  </r>
  <r>
    <d v="2010-05-05T00:00:00"/>
    <n v="2010"/>
    <n v="5"/>
    <n v="5"/>
    <n v="2"/>
    <n v="4"/>
    <s v="Thursday"/>
    <x v="4"/>
    <s v="Quarter2"/>
    <s v="2010_May"/>
    <s v="2010_Quarter2"/>
    <s v="2010_Thursday"/>
    <x v="1"/>
    <n v="43"/>
    <n v="36"/>
    <n v="9976"/>
    <n v="6912"/>
    <n v="0.101276359"/>
    <n v="0.123557157"/>
    <n v="65485.293210000003"/>
    <n v="9114.8723100000007"/>
    <n v="16888"/>
    <n v="22368.2119205298"/>
    <n v="96968.377440529817"/>
    <n v="957.46310785649212"/>
    <n v="101.276359"/>
    <n v="79"/>
    <n v="1.2819792278481013"/>
  </r>
  <r>
    <d v="2010-05-06T00:00:00"/>
    <n v="2010"/>
    <n v="6"/>
    <n v="5"/>
    <n v="2"/>
    <n v="5"/>
    <s v="Friday"/>
    <x v="4"/>
    <s v="Quarter2"/>
    <s v="2010_May"/>
    <s v="2010_Quarter2"/>
    <s v="2010_Friday"/>
    <x v="1"/>
    <n v="41"/>
    <n v="36"/>
    <n v="9512"/>
    <n v="6912"/>
    <n v="9.8683015999999998E-2"/>
    <n v="0.12039328000000001"/>
    <n v="63808.438399999999"/>
    <n v="8881.4714399999993"/>
    <n v="16424"/>
    <n v="21753.642384105959"/>
    <n v="94443.552224105952"/>
    <n v="957.03958038844246"/>
    <n v="98.683015999999995"/>
    <n v="77"/>
    <n v="1.2815976103896103"/>
  </r>
  <r>
    <d v="2010-05-07T00:00:00"/>
    <n v="2010"/>
    <n v="7"/>
    <n v="5"/>
    <n v="2"/>
    <n v="6"/>
    <s v="Saturday"/>
    <x v="4"/>
    <s v="Quarter2"/>
    <s v="2010_May"/>
    <s v="2010_Quarter2"/>
    <s v="2010_Saturday"/>
    <x v="1"/>
    <n v="45"/>
    <n v="38"/>
    <n v="10440"/>
    <n v="7296"/>
    <n v="0.106344994"/>
    <n v="0.129740893"/>
    <n v="68762.673290000006"/>
    <n v="9571.0494600000002"/>
    <n v="17736"/>
    <n v="23491.390728476821"/>
    <n v="101825.11347847682"/>
    <n v="957.49794746781242"/>
    <n v="106.344994"/>
    <n v="83"/>
    <n v="1.2812649879518072"/>
  </r>
  <r>
    <d v="2010-05-08T00:00:00"/>
    <n v="2010"/>
    <n v="8"/>
    <n v="5"/>
    <n v="2"/>
    <n v="7"/>
    <s v="Sunday"/>
    <x v="4"/>
    <s v="Quarter2"/>
    <s v="2010_May"/>
    <s v="2010_Quarter2"/>
    <s v="2010_Sunday"/>
    <x v="1"/>
    <n v="44"/>
    <n v="36"/>
    <n v="10208"/>
    <n v="6912"/>
    <n v="0.102567903"/>
    <n v="0.12513284199999999"/>
    <n v="66320.406260000003"/>
    <n v="9231.1112699999994"/>
    <n v="17120"/>
    <n v="22675.496688741721"/>
    <n v="98227.014218741722"/>
    <n v="957.67790259630954"/>
    <n v="102.567903"/>
    <n v="80"/>
    <n v="1.2820987875000001"/>
  </r>
  <r>
    <d v="2010-05-09T00:00:00"/>
    <n v="2010"/>
    <n v="9"/>
    <n v="5"/>
    <n v="2"/>
    <n v="1"/>
    <s v="Monday"/>
    <x v="4"/>
    <s v="Quarter2"/>
    <s v="2010_May"/>
    <s v="2010_Quarter2"/>
    <s v="2010_Monday"/>
    <x v="1"/>
    <n v="42"/>
    <n v="36"/>
    <n v="9744"/>
    <n v="6912"/>
    <n v="0.100013292"/>
    <n v="0.122016216"/>
    <n v="64668.59448"/>
    <n v="9001.1962800000001"/>
    <n v="16656"/>
    <n v="22060.92715231788"/>
    <n v="95730.717912317879"/>
    <n v="957.17995076412319"/>
    <n v="100.01329200000001"/>
    <n v="78"/>
    <n v="1.2822216923076923"/>
  </r>
  <r>
    <d v="2010-05-10T00:00:00"/>
    <n v="2010"/>
    <n v="10"/>
    <n v="5"/>
    <n v="2"/>
    <n v="2"/>
    <s v="Tuesday"/>
    <x v="4"/>
    <s v="Quarter2"/>
    <s v="2010_May"/>
    <s v="2010_Quarter2"/>
    <s v="2010_Tuesday"/>
    <x v="1"/>
    <n v="41"/>
    <n v="39"/>
    <n v="9512"/>
    <n v="7488"/>
    <n v="0.102489891"/>
    <n v="0.12503766699999999"/>
    <n v="66269.963509999987"/>
    <n v="9224.0901900000008"/>
    <n v="17000"/>
    <n v="22516.556291390727"/>
    <n v="98010.609991390724"/>
    <n v="956.29538713618808"/>
    <n v="102.489891"/>
    <n v="80"/>
    <n v="1.2811236374999999"/>
  </r>
  <r>
    <d v="2010-05-11T00:00:00"/>
    <n v="2010"/>
    <n v="11"/>
    <n v="5"/>
    <n v="2"/>
    <n v="3"/>
    <s v="Wednesday"/>
    <x v="4"/>
    <s v="Quarter2"/>
    <s v="2010_May"/>
    <s v="2010_Quarter2"/>
    <s v="2010_Wednesday"/>
    <x v="1"/>
    <n v="46"/>
    <n v="38"/>
    <n v="10672"/>
    <n v="7296"/>
    <n v="0.10763500099999999"/>
    <n v="0.13131470100000001"/>
    <n v="69596.791530000002"/>
    <n v="9687.1500899999992"/>
    <n v="17968"/>
    <n v="23798.675496688742"/>
    <n v="103082.61711668874"/>
    <n v="957.70535754153752"/>
    <n v="107.63500099999999"/>
    <n v="84"/>
    <n v="1.2813690595238094"/>
  </r>
  <r>
    <d v="2010-05-12T00:00:00"/>
    <n v="2010"/>
    <n v="12"/>
    <n v="5"/>
    <n v="2"/>
    <n v="4"/>
    <s v="Thursday"/>
    <x v="4"/>
    <s v="Quarter2"/>
    <s v="2010_May"/>
    <s v="2010_Quarter2"/>
    <s v="2010_Thursday"/>
    <x v="1"/>
    <n v="45"/>
    <n v="39"/>
    <n v="10440"/>
    <n v="7488"/>
    <n v="0.107623971"/>
    <n v="0.13130124500000001"/>
    <n v="69589.659850000011"/>
    <n v="9686.1573900000003"/>
    <n v="17928"/>
    <n v="23745.695364238411"/>
    <n v="103021.51260423841"/>
    <n v="957.23575005644807"/>
    <n v="107.623971"/>
    <n v="84"/>
    <n v="1.2812377500000001"/>
  </r>
  <r>
    <d v="2010-05-13T00:00:00"/>
    <n v="2010"/>
    <n v="13"/>
    <n v="5"/>
    <n v="2"/>
    <n v="5"/>
    <s v="Friday"/>
    <x v="4"/>
    <s v="Quarter2"/>
    <s v="2010_May"/>
    <s v="2010_Quarter2"/>
    <s v="2010_Friday"/>
    <x v="1"/>
    <n v="46"/>
    <n v="36"/>
    <n v="10672"/>
    <n v="6912"/>
    <n v="0.105106743"/>
    <n v="0.128230227"/>
    <n v="67962.020310000007"/>
    <n v="9459.6068700000014"/>
    <n v="17584"/>
    <n v="23290.066225165563"/>
    <n v="100711.69340516557"/>
    <n v="958.18489404781155"/>
    <n v="105.10674300000001"/>
    <n v="82"/>
    <n v="1.281789548780488"/>
  </r>
  <r>
    <d v="2010-05-14T00:00:00"/>
    <n v="2010"/>
    <n v="14"/>
    <n v="5"/>
    <n v="2"/>
    <n v="6"/>
    <s v="Saturday"/>
    <x v="4"/>
    <s v="Quarter2"/>
    <s v="2010_May"/>
    <s v="2010_Quarter2"/>
    <s v="2010_Saturday"/>
    <x v="1"/>
    <n v="43"/>
    <n v="38"/>
    <n v="9976"/>
    <n v="7296"/>
    <n v="0.10379585199999999"/>
    <n v="0.12663094"/>
    <n v="67114.398199999996"/>
    <n v="9341.6266799999994"/>
    <n v="17272"/>
    <n v="22876.821192052979"/>
    <n v="99332.846072052984"/>
    <n v="957.00207819531158"/>
    <n v="103.795852"/>
    <n v="81"/>
    <n v="1.2814302716049382"/>
  </r>
  <r>
    <d v="2010-05-15T00:00:00"/>
    <n v="2010"/>
    <n v="15"/>
    <n v="5"/>
    <n v="2"/>
    <n v="7"/>
    <s v="Sunday"/>
    <x v="4"/>
    <s v="Quarter2"/>
    <s v="2010_May"/>
    <s v="2010_Quarter2"/>
    <s v="2010_Sunday"/>
    <x v="1"/>
    <n v="43"/>
    <n v="36"/>
    <n v="9976"/>
    <n v="6912"/>
    <n v="0.101196103"/>
    <n v="0.12345924599999999"/>
    <n v="65433.400379999999"/>
    <n v="9107.6492699999999"/>
    <n v="16888"/>
    <n v="22368.2119205298"/>
    <n v="96909.261570529809"/>
    <n v="957.63827556215097"/>
    <n v="101.19610299999999"/>
    <n v="79"/>
    <n v="1.280963329113924"/>
  </r>
  <r>
    <d v="2010-05-16T00:00:00"/>
    <n v="2010"/>
    <n v="16"/>
    <n v="5"/>
    <n v="2"/>
    <n v="1"/>
    <s v="Monday"/>
    <x v="4"/>
    <s v="Quarter2"/>
    <s v="2010_May"/>
    <s v="2010_Quarter2"/>
    <s v="2010_Monday"/>
    <x v="1"/>
    <n v="43"/>
    <n v="36"/>
    <n v="9976"/>
    <n v="6912"/>
    <n v="0.101252278"/>
    <n v="0.123527779"/>
    <n v="65469.722870000005"/>
    <n v="9112.7050200000012"/>
    <n v="16888"/>
    <n v="22368.2119205298"/>
    <n v="96950.639810529799"/>
    <n v="957.51564039408368"/>
    <n v="101.252278"/>
    <n v="79"/>
    <n v="1.2816744050632911"/>
  </r>
  <r>
    <d v="2010-05-17T00:00:00"/>
    <n v="2010"/>
    <n v="17"/>
    <n v="5"/>
    <n v="2"/>
    <n v="2"/>
    <s v="Tuesday"/>
    <x v="4"/>
    <s v="Quarter2"/>
    <s v="2010_May"/>
    <s v="2010_Quarter2"/>
    <s v="2010_Tuesday"/>
    <x v="1"/>
    <n v="45"/>
    <n v="38"/>
    <n v="10440"/>
    <n v="7296"/>
    <n v="0.10634043"/>
    <n v="0.12973532500000001"/>
    <n v="68759.722250000006"/>
    <n v="9570.6386999999995"/>
    <n v="17736"/>
    <n v="23491.390728476821"/>
    <n v="101821.75167847682"/>
    <n v="957.5074285337837"/>
    <n v="106.34043"/>
    <n v="83"/>
    <n v="1.28121"/>
  </r>
  <r>
    <d v="2010-05-18T00:00:00"/>
    <n v="2010"/>
    <n v="18"/>
    <n v="5"/>
    <n v="2"/>
    <n v="3"/>
    <s v="Wednesday"/>
    <x v="4"/>
    <s v="Quarter2"/>
    <s v="2010_May"/>
    <s v="2010_Quarter2"/>
    <s v="2010_Wednesday"/>
    <x v="1"/>
    <n v="44"/>
    <n v="38"/>
    <n v="10208"/>
    <n v="7296"/>
    <n v="0.105041198"/>
    <n v="0.12815026099999999"/>
    <n v="67919.638330000002"/>
    <n v="9453.7078200000014"/>
    <n v="17504"/>
    <n v="23184.1059602649"/>
    <n v="100557.4521102649"/>
    <n v="957.31440639381219"/>
    <n v="105.04119800000001"/>
    <n v="82"/>
    <n v="1.2809902195121952"/>
  </r>
  <r>
    <d v="2010-05-19T00:00:00"/>
    <n v="2010"/>
    <n v="19"/>
    <n v="5"/>
    <n v="2"/>
    <n v="4"/>
    <s v="Thursday"/>
    <x v="4"/>
    <s v="Quarter2"/>
    <s v="2010_May"/>
    <s v="2010_Quarter2"/>
    <s v="2010_Thursday"/>
    <x v="1"/>
    <n v="40"/>
    <n v="40"/>
    <n v="9280"/>
    <n v="7680"/>
    <n v="0.102497545"/>
    <n v="0.12504700399999999"/>
    <n v="66274.912119999994"/>
    <n v="9224.779050000001"/>
    <n v="16960"/>
    <n v="22463.576158940396"/>
    <n v="97963.26732894039"/>
    <n v="955.76208512057906"/>
    <n v="102.497545"/>
    <n v="80"/>
    <n v="1.2812193125"/>
  </r>
  <r>
    <d v="2010-05-20T00:00:00"/>
    <n v="2010"/>
    <n v="20"/>
    <n v="5"/>
    <n v="2"/>
    <n v="5"/>
    <s v="Friday"/>
    <x v="4"/>
    <s v="Quarter2"/>
    <s v="2010_May"/>
    <s v="2010_Quarter2"/>
    <s v="2010_Friday"/>
    <x v="1"/>
    <n v="44"/>
    <n v="38"/>
    <n v="10208"/>
    <n v="7296"/>
    <n v="0.10512818"/>
    <n v="0.12825638"/>
    <n v="67975.881399999998"/>
    <n v="9461.5362000000005"/>
    <n v="17504"/>
    <n v="23184.1059602649"/>
    <n v="100621.5235602649"/>
    <n v="957.1317943510951"/>
    <n v="105.12818"/>
    <n v="82"/>
    <n v="1.282050975609756"/>
  </r>
  <r>
    <d v="2010-05-21T00:00:00"/>
    <n v="2010"/>
    <n v="21"/>
    <n v="5"/>
    <n v="2"/>
    <n v="6"/>
    <s v="Saturday"/>
    <x v="4"/>
    <s v="Quarter2"/>
    <s v="2010_May"/>
    <s v="2010_Quarter2"/>
    <s v="2010_Saturday"/>
    <x v="1"/>
    <n v="45"/>
    <n v="37"/>
    <n v="10440"/>
    <n v="7104"/>
    <n v="0.10505612"/>
    <n v="0.12816846700000001"/>
    <n v="67929.287510000009"/>
    <n v="9455.0508000000009"/>
    <n v="17544"/>
    <n v="23237.086092715232"/>
    <n v="100621.42440271523"/>
    <n v="957.78736548346944"/>
    <n v="105.05612000000001"/>
    <n v="82"/>
    <n v="1.2811721951219512"/>
  </r>
  <r>
    <d v="2010-05-22T00:00:00"/>
    <n v="2010"/>
    <n v="22"/>
    <n v="5"/>
    <n v="2"/>
    <n v="7"/>
    <s v="Sunday"/>
    <x v="4"/>
    <s v="Quarter2"/>
    <s v="2010_May"/>
    <s v="2010_Quarter2"/>
    <s v="2010_Sunday"/>
    <x v="1"/>
    <n v="44"/>
    <n v="40"/>
    <n v="10208"/>
    <n v="7680"/>
    <n v="0.107612298"/>
    <n v="0.13128700400000001"/>
    <n v="69582.11212000002"/>
    <n v="9685.1068199999991"/>
    <n v="17888"/>
    <n v="23692.715231788079"/>
    <n v="102959.9341717881"/>
    <n v="956.76735917105043"/>
    <n v="107.612298"/>
    <n v="84"/>
    <n v="1.2810987857142857"/>
  </r>
  <r>
    <d v="2010-05-23T00:00:00"/>
    <n v="2010"/>
    <n v="23"/>
    <n v="5"/>
    <n v="2"/>
    <n v="1"/>
    <s v="Monday"/>
    <x v="4"/>
    <s v="Quarter2"/>
    <s v="2010_May"/>
    <s v="2010_Quarter2"/>
    <s v="2010_Monday"/>
    <x v="1"/>
    <n v="43"/>
    <n v="39"/>
    <n v="9976"/>
    <n v="7488"/>
    <n v="0.105033104"/>
    <n v="0.12814038699999999"/>
    <n v="67914.405110000007"/>
    <n v="9452.9793600000012"/>
    <n v="17464"/>
    <n v="23131.125827814569"/>
    <n v="100498.51029781457"/>
    <n v="956.82700472999989"/>
    <n v="105.03310400000001"/>
    <n v="82"/>
    <n v="1.2808915121951221"/>
  </r>
  <r>
    <d v="2010-05-24T00:00:00"/>
    <n v="2010"/>
    <n v="24"/>
    <n v="5"/>
    <n v="2"/>
    <n v="2"/>
    <s v="Tuesday"/>
    <x v="4"/>
    <s v="Quarter2"/>
    <s v="2010_May"/>
    <s v="2010_Quarter2"/>
    <s v="2010_Tuesday"/>
    <x v="1"/>
    <n v="43"/>
    <n v="39"/>
    <n v="9976"/>
    <n v="7488"/>
    <n v="0.10508782699999999"/>
    <n v="0.12820714899999999"/>
    <n v="67949.788969999994"/>
    <n v="9457.9044299999987"/>
    <n v="17464"/>
    <n v="23131.125827814569"/>
    <n v="100538.81922781456"/>
    <n v="956.71232432862621"/>
    <n v="105.08782699999999"/>
    <n v="82"/>
    <n v="1.2815588658536585"/>
  </r>
  <r>
    <d v="2010-05-25T00:00:00"/>
    <n v="2010"/>
    <n v="25"/>
    <n v="5"/>
    <n v="2"/>
    <n v="3"/>
    <s v="Wednesday"/>
    <x v="4"/>
    <s v="Quarter2"/>
    <s v="2010_May"/>
    <s v="2010_Quarter2"/>
    <s v="2010_Wednesday"/>
    <x v="1"/>
    <n v="43"/>
    <n v="38"/>
    <n v="9976"/>
    <n v="7296"/>
    <n v="0.103832591"/>
    <n v="0.126675761"/>
    <n v="67138.153330000001"/>
    <n v="9344.9331900000016"/>
    <n v="17272"/>
    <n v="22876.821192052979"/>
    <n v="99359.907712052984"/>
    <n v="956.92409054930522"/>
    <n v="103.83259100000001"/>
    <n v="81"/>
    <n v="1.2818838395061729"/>
  </r>
  <r>
    <d v="2010-05-26T00:00:00"/>
    <n v="2010"/>
    <n v="26"/>
    <n v="5"/>
    <n v="2"/>
    <n v="4"/>
    <s v="Thursday"/>
    <x v="4"/>
    <s v="Quarter2"/>
    <s v="2010_May"/>
    <s v="2010_Quarter2"/>
    <s v="2010_Thursday"/>
    <x v="1"/>
    <n v="42"/>
    <n v="37"/>
    <n v="9744"/>
    <n v="7104"/>
    <n v="0.101268622"/>
    <n v="0.123547719"/>
    <n v="65480.291069999999"/>
    <n v="9114.17598"/>
    <n v="16848"/>
    <n v="22315.231788079469"/>
    <n v="96909.698838079479"/>
    <n v="956.95682358627801"/>
    <n v="101.26862200000001"/>
    <n v="79"/>
    <n v="1.2818812911392405"/>
  </r>
  <r>
    <d v="2010-05-27T00:00:00"/>
    <n v="2010"/>
    <n v="27"/>
    <n v="5"/>
    <n v="2"/>
    <n v="5"/>
    <s v="Friday"/>
    <x v="4"/>
    <s v="Quarter2"/>
    <s v="2010_May"/>
    <s v="2010_Quarter2"/>
    <s v="2010_Friday"/>
    <x v="1"/>
    <n v="40"/>
    <n v="39"/>
    <n v="9280"/>
    <n v="7488"/>
    <n v="0.101302297"/>
    <n v="0.123588802"/>
    <n v="65502.065060000001"/>
    <n v="9117.2067299999999"/>
    <n v="16768"/>
    <n v="22209.271523178806"/>
    <n v="96828.543313178801"/>
    <n v="955.83758888684235"/>
    <n v="101.302297"/>
    <n v="79"/>
    <n v="1.2823075569620253"/>
  </r>
  <r>
    <d v="2010-05-28T00:00:00"/>
    <n v="2010"/>
    <n v="28"/>
    <n v="5"/>
    <n v="2"/>
    <n v="6"/>
    <s v="Saturday"/>
    <x v="4"/>
    <s v="Quarter2"/>
    <s v="2010_May"/>
    <s v="2010_Quarter2"/>
    <s v="2010_Saturday"/>
    <x v="1"/>
    <n v="41"/>
    <n v="38"/>
    <n v="9512"/>
    <n v="7296"/>
    <n v="0.10126204699999999"/>
    <n v="0.123539697"/>
    <n v="65476.039410000005"/>
    <n v="9113.5842300000004"/>
    <n v="16808"/>
    <n v="22262.251655629138"/>
    <n v="96851.875295629143"/>
    <n v="956.44793054232002"/>
    <n v="101.262047"/>
    <n v="79"/>
    <n v="1.2817980632911392"/>
  </r>
  <r>
    <d v="2010-05-29T00:00:00"/>
    <n v="2010"/>
    <n v="29"/>
    <n v="5"/>
    <n v="2"/>
    <n v="7"/>
    <s v="Sunday"/>
    <x v="4"/>
    <s v="Quarter2"/>
    <s v="2010_May"/>
    <s v="2010_Quarter2"/>
    <s v="2010_Sunday"/>
    <x v="1"/>
    <n v="44"/>
    <n v="37"/>
    <n v="10208"/>
    <n v="7104"/>
    <n v="0.103827225"/>
    <n v="0.126669214"/>
    <n v="67134.683420000001"/>
    <n v="9344.4502499999999"/>
    <n v="17312"/>
    <n v="22929.801324503311"/>
    <n v="99408.934994503303"/>
    <n v="957.44574695609276"/>
    <n v="103.827225"/>
    <n v="81"/>
    <n v="1.2818175925925925"/>
  </r>
  <r>
    <d v="2010-05-30T00:00:00"/>
    <n v="2010"/>
    <n v="30"/>
    <n v="5"/>
    <n v="2"/>
    <n v="1"/>
    <s v="Monday"/>
    <x v="4"/>
    <s v="Quarter2"/>
    <s v="2010_May"/>
    <s v="2010_Quarter2"/>
    <s v="2010_Monday"/>
    <x v="1"/>
    <n v="40"/>
    <n v="36"/>
    <n v="9280"/>
    <n v="6912"/>
    <n v="9.7453611999999995E-2"/>
    <n v="0.11889340700000001"/>
    <n v="63013.505710000005"/>
    <n v="8770.8250799999987"/>
    <n v="16192"/>
    <n v="21446.357615894041"/>
    <n v="93230.688405894049"/>
    <n v="956.66734657196753"/>
    <n v="97.453611999999993"/>
    <n v="76"/>
    <n v="1.2822843684210525"/>
  </r>
  <r>
    <d v="2010-05-31T00:00:00"/>
    <n v="2010"/>
    <n v="31"/>
    <n v="5"/>
    <n v="2"/>
    <n v="2"/>
    <s v="Tuesday"/>
    <x v="4"/>
    <s v="Quarter2"/>
    <s v="2010_May"/>
    <s v="2010_Quarter2"/>
    <s v="2010_Tuesday"/>
    <x v="1"/>
    <n v="46"/>
    <n v="38"/>
    <n v="10672"/>
    <n v="7296"/>
    <n v="0.10764014299999999"/>
    <n v="0.13132097500000001"/>
    <n v="69600.116750000001"/>
    <n v="9687.612869999999"/>
    <n v="17968"/>
    <n v="23798.675496688742"/>
    <n v="103086.40511668874"/>
    <n v="957.69479901832483"/>
    <n v="107.64014299999999"/>
    <n v="84"/>
    <n v="1.2814302738095238"/>
  </r>
  <r>
    <d v="2010-06-01T00:00:00"/>
    <n v="2010"/>
    <n v="1"/>
    <n v="6"/>
    <n v="2"/>
    <n v="3"/>
    <s v="Wednesday"/>
    <x v="5"/>
    <s v="Quarter2"/>
    <s v="2010_June"/>
    <s v="2010_Quarter2"/>
    <s v="2010_Wednesday"/>
    <x v="1"/>
    <n v="44"/>
    <n v="37"/>
    <n v="10208"/>
    <n v="7104"/>
    <n v="0.10382964"/>
    <n v="0.12667216000000001"/>
    <n v="67136.2448"/>
    <n v="9344.6676000000007"/>
    <n v="17312"/>
    <n v="22929.801324503311"/>
    <n v="99410.713724503308"/>
    <n v="957.44060871734996"/>
    <n v="103.82964"/>
    <n v="81"/>
    <n v="1.2818474074074073"/>
  </r>
  <r>
    <d v="2010-06-02T00:00:00"/>
    <n v="2010"/>
    <n v="2"/>
    <n v="6"/>
    <n v="2"/>
    <n v="4"/>
    <s v="Thursday"/>
    <x v="5"/>
    <s v="Quarter2"/>
    <s v="2010_June"/>
    <s v="2010_Quarter2"/>
    <s v="2010_Thursday"/>
    <x v="1"/>
    <n v="42"/>
    <n v="38"/>
    <n v="9744"/>
    <n v="7296"/>
    <n v="0.102483422"/>
    <n v="0.12502977500000001"/>
    <n v="66265.780750000005"/>
    <n v="9223.5079800000003"/>
    <n v="17040"/>
    <n v="22569.536423841058"/>
    <n v="98058.825153841055"/>
    <n v="956.82621872092693"/>
    <n v="102.483422"/>
    <n v="80"/>
    <n v="1.281042775"/>
  </r>
  <r>
    <d v="2010-06-03T00:00:00"/>
    <n v="2010"/>
    <n v="3"/>
    <n v="6"/>
    <n v="2"/>
    <n v="5"/>
    <s v="Friday"/>
    <x v="5"/>
    <s v="Quarter2"/>
    <s v="2010_June"/>
    <s v="2010_Quarter2"/>
    <s v="2010_Friday"/>
    <x v="1"/>
    <n v="46"/>
    <n v="37"/>
    <n v="10672"/>
    <n v="7104"/>
    <n v="0.10640464500000001"/>
    <n v="0.12981366599999999"/>
    <n v="68801.242979999995"/>
    <n v="9576.4180500000002"/>
    <n v="17776"/>
    <n v="23544.370860927153"/>
    <n v="101922.03189092714"/>
    <n v="957.87201668618081"/>
    <n v="106.404645"/>
    <n v="83"/>
    <n v="1.2819836746987952"/>
  </r>
  <r>
    <d v="2010-06-04T00:00:00"/>
    <n v="2010"/>
    <n v="4"/>
    <n v="6"/>
    <n v="2"/>
    <n v="6"/>
    <s v="Saturday"/>
    <x v="5"/>
    <s v="Quarter2"/>
    <s v="2010_June"/>
    <s v="2010_Quarter2"/>
    <s v="2010_Saturday"/>
    <x v="1"/>
    <n v="42"/>
    <n v="36"/>
    <n v="9744"/>
    <n v="6912"/>
    <n v="9.9963800000000005E-2"/>
    <n v="0.121955836"/>
    <n v="64636.593080000006"/>
    <n v="8996.7420000000002"/>
    <n v="16656"/>
    <n v="22060.92715231788"/>
    <n v="95694.26223231788"/>
    <n v="957.28916099946059"/>
    <n v="99.963800000000006"/>
    <n v="78"/>
    <n v="1.2815871794871796"/>
  </r>
  <r>
    <d v="2010-06-05T00:00:00"/>
    <n v="2010"/>
    <n v="5"/>
    <n v="6"/>
    <n v="2"/>
    <n v="7"/>
    <s v="Sunday"/>
    <x v="5"/>
    <s v="Quarter2"/>
    <s v="2010_June"/>
    <s v="2010_Quarter2"/>
    <s v="2010_Sunday"/>
    <x v="1"/>
    <n v="42"/>
    <n v="40"/>
    <n v="9744"/>
    <n v="7680"/>
    <n v="0.10514051200000001"/>
    <n v="0.12827142499999999"/>
    <n v="67983.855249999993"/>
    <n v="9462.6460800000004"/>
    <n v="17424"/>
    <n v="23078.145695364237"/>
    <n v="100524.64702536423"/>
    <n v="956.09813109302945"/>
    <n v="105.140512"/>
    <n v="82"/>
    <n v="1.2822013658536586"/>
  </r>
  <r>
    <d v="2010-06-06T00:00:00"/>
    <n v="2010"/>
    <n v="6"/>
    <n v="6"/>
    <n v="2"/>
    <n v="1"/>
    <s v="Monday"/>
    <x v="5"/>
    <s v="Quarter2"/>
    <s v="2010_June"/>
    <s v="2010_Quarter2"/>
    <s v="2010_Monday"/>
    <x v="1"/>
    <n v="42"/>
    <n v="36"/>
    <n v="9744"/>
    <n v="6912"/>
    <n v="9.9953104000000001E-2"/>
    <n v="0.121942787"/>
    <n v="64629.677109999997"/>
    <n v="8995.7793600000005"/>
    <n v="16656"/>
    <n v="22060.92715231788"/>
    <n v="95686.383622317881"/>
    <n v="957.31277762337311"/>
    <n v="99.953103999999996"/>
    <n v="78"/>
    <n v="1.2814500512820513"/>
  </r>
  <r>
    <d v="2010-06-07T00:00:00"/>
    <n v="2010"/>
    <n v="7"/>
    <n v="6"/>
    <n v="2"/>
    <n v="2"/>
    <s v="Tuesday"/>
    <x v="5"/>
    <s v="Quarter2"/>
    <s v="2010_June"/>
    <s v="2010_Quarter2"/>
    <s v="2010_Tuesday"/>
    <x v="1"/>
    <n v="45"/>
    <n v="39"/>
    <n v="10440"/>
    <n v="7488"/>
    <n v="0.10770516400000001"/>
    <n v="0.1314003"/>
    <n v="69642.159"/>
    <n v="9693.4647600000008"/>
    <n v="17928"/>
    <n v="23745.695364238411"/>
    <n v="103081.31912423842"/>
    <n v="957.06942263453971"/>
    <n v="107.70516400000001"/>
    <n v="84"/>
    <n v="1.2822043333333335"/>
  </r>
  <r>
    <d v="2010-06-08T00:00:00"/>
    <n v="2010"/>
    <n v="8"/>
    <n v="6"/>
    <n v="2"/>
    <n v="3"/>
    <s v="Wednesday"/>
    <x v="5"/>
    <s v="Quarter2"/>
    <s v="2010_June"/>
    <s v="2010_Quarter2"/>
    <s v="2010_Wednesday"/>
    <x v="1"/>
    <n v="44"/>
    <n v="39"/>
    <n v="10208"/>
    <n v="7488"/>
    <n v="0.106323949"/>
    <n v="0.12971521799999999"/>
    <n v="68749.065539999996"/>
    <n v="9569.1554099999994"/>
    <n v="17696"/>
    <n v="23438.41059602649"/>
    <n v="101756.63154602647"/>
    <n v="957.04338018922226"/>
    <n v="106.323949"/>
    <n v="83"/>
    <n v="1.2810114337349396"/>
  </r>
  <r>
    <d v="2010-06-09T00:00:00"/>
    <n v="2010"/>
    <n v="9"/>
    <n v="6"/>
    <n v="2"/>
    <n v="4"/>
    <s v="Thursday"/>
    <x v="5"/>
    <s v="Quarter2"/>
    <s v="2010_June"/>
    <s v="2010_Quarter2"/>
    <s v="2010_Thursday"/>
    <x v="1"/>
    <n v="44"/>
    <n v="39"/>
    <n v="10208"/>
    <n v="7488"/>
    <n v="0.106415549"/>
    <n v="0.12982697000000001"/>
    <n v="68808.294100000014"/>
    <n v="9577.39941"/>
    <n v="17696"/>
    <n v="23438.41059602649"/>
    <n v="101824.1041060265"/>
    <n v="956.8536277158754"/>
    <n v="106.415549"/>
    <n v="83"/>
    <n v="1.282115048192771"/>
  </r>
  <r>
    <d v="2010-06-10T00:00:00"/>
    <n v="2010"/>
    <n v="10"/>
    <n v="6"/>
    <n v="2"/>
    <n v="5"/>
    <s v="Friday"/>
    <x v="5"/>
    <s v="Quarter2"/>
    <s v="2010_June"/>
    <s v="2010_Quarter2"/>
    <s v="2010_Friday"/>
    <x v="1"/>
    <n v="45"/>
    <n v="37"/>
    <n v="10440"/>
    <n v="7104"/>
    <n v="0.105144315"/>
    <n v="0.12827606499999999"/>
    <n v="67986.314449999991"/>
    <n v="9462.9883499999996"/>
    <n v="17544"/>
    <n v="23237.086092715232"/>
    <n v="100686.38889271521"/>
    <n v="957.60183413354503"/>
    <n v="105.14431500000001"/>
    <n v="82"/>
    <n v="1.2822477439024391"/>
  </r>
  <r>
    <d v="2010-06-11T00:00:00"/>
    <n v="2010"/>
    <n v="11"/>
    <n v="6"/>
    <n v="2"/>
    <n v="6"/>
    <s v="Saturday"/>
    <x v="5"/>
    <s v="Quarter2"/>
    <s v="2010_June"/>
    <s v="2010_Quarter2"/>
    <s v="2010_Saturday"/>
    <x v="1"/>
    <n v="46"/>
    <n v="36"/>
    <n v="10672"/>
    <n v="6912"/>
    <n v="0.10508986200000001"/>
    <n v="0.12820963099999999"/>
    <n v="67951.104430000007"/>
    <n v="9458.0875800000013"/>
    <n v="17584"/>
    <n v="23290.066225165563"/>
    <n v="100699.25823516557"/>
    <n v="958.22048215426867"/>
    <n v="105.08986200000001"/>
    <n v="82"/>
    <n v="1.2815836829268294"/>
  </r>
  <r>
    <d v="2010-06-12T00:00:00"/>
    <n v="2010"/>
    <n v="12"/>
    <n v="6"/>
    <n v="2"/>
    <n v="7"/>
    <s v="Sunday"/>
    <x v="5"/>
    <s v="Quarter2"/>
    <s v="2010_June"/>
    <s v="2010_Quarter2"/>
    <s v="2010_Sunday"/>
    <x v="1"/>
    <n v="46"/>
    <n v="39"/>
    <n v="10672"/>
    <n v="7488"/>
    <n v="0.108965715"/>
    <n v="0.13293817199999999"/>
    <n v="70457.231159999996"/>
    <n v="9806.9143500000009"/>
    <n v="18160"/>
    <n v="24052.980132450331"/>
    <n v="104317.12564245034"/>
    <n v="957.33897256077591"/>
    <n v="108.965715"/>
    <n v="85"/>
    <n v="1.2819495882352943"/>
  </r>
  <r>
    <d v="2010-06-13T00:00:00"/>
    <n v="2010"/>
    <n v="13"/>
    <n v="6"/>
    <n v="2"/>
    <n v="1"/>
    <s v="Monday"/>
    <x v="5"/>
    <s v="Quarter2"/>
    <s v="2010_June"/>
    <s v="2010_Quarter2"/>
    <s v="2010_Monday"/>
    <x v="1"/>
    <n v="44"/>
    <n v="40"/>
    <n v="10208"/>
    <n v="7680"/>
    <n v="0.107704539"/>
    <n v="0.13139953700000001"/>
    <n v="69641.754610000004"/>
    <n v="9693.4085099999993"/>
    <n v="17888"/>
    <n v="23692.715231788079"/>
    <n v="103027.87835178808"/>
    <n v="956.57879703461788"/>
    <n v="107.704539"/>
    <n v="84"/>
    <n v="1.2821968928571428"/>
  </r>
  <r>
    <d v="2010-06-14T00:00:00"/>
    <n v="2010"/>
    <n v="14"/>
    <n v="6"/>
    <n v="2"/>
    <n v="2"/>
    <s v="Tuesday"/>
    <x v="5"/>
    <s v="Quarter2"/>
    <s v="2010_June"/>
    <s v="2010_Quarter2"/>
    <s v="2010_Tuesday"/>
    <x v="1"/>
    <n v="43"/>
    <n v="36"/>
    <n v="9976"/>
    <n v="6912"/>
    <n v="0.101227493"/>
    <n v="0.123497542"/>
    <n v="65453.697260000001"/>
    <n v="9110.4743699999999"/>
    <n v="16888"/>
    <n v="22368.2119205298"/>
    <n v="96932.383550529805"/>
    <n v="957.56973404971916"/>
    <n v="101.227493"/>
    <n v="79"/>
    <n v="1.2813606708860759"/>
  </r>
  <r>
    <d v="2010-06-15T00:00:00"/>
    <n v="2010"/>
    <n v="15"/>
    <n v="6"/>
    <n v="2"/>
    <n v="3"/>
    <s v="Wednesday"/>
    <x v="5"/>
    <s v="Quarter2"/>
    <s v="2010_June"/>
    <s v="2010_Quarter2"/>
    <s v="2010_Wednesday"/>
    <x v="1"/>
    <n v="46"/>
    <n v="36"/>
    <n v="10672"/>
    <n v="6912"/>
    <n v="0.105140997"/>
    <n v="0.12827201599999999"/>
    <n v="67984.168479999993"/>
    <n v="9462.6897300000001"/>
    <n v="17584"/>
    <n v="23290.066225165563"/>
    <n v="100736.92443516555"/>
    <n v="958.11269922773852"/>
    <n v="105.140997"/>
    <n v="82"/>
    <n v="1.2822072804878049"/>
  </r>
  <r>
    <d v="2010-06-16T00:00:00"/>
    <n v="2010"/>
    <n v="16"/>
    <n v="6"/>
    <n v="2"/>
    <n v="4"/>
    <s v="Thursday"/>
    <x v="5"/>
    <s v="Quarter2"/>
    <s v="2010_June"/>
    <s v="2010_Quarter2"/>
    <s v="2010_Thursday"/>
    <x v="1"/>
    <n v="45"/>
    <n v="40"/>
    <n v="10440"/>
    <n v="7680"/>
    <n v="0.108978241"/>
    <n v="0.132953454"/>
    <n v="70465.330619999993"/>
    <n v="9808.04169"/>
    <n v="18120"/>
    <n v="24000"/>
    <n v="104273.37230999999"/>
    <n v="956.82744879319523"/>
    <n v="108.978241"/>
    <n v="85"/>
    <n v="1.2820969529411765"/>
  </r>
  <r>
    <d v="2010-06-17T00:00:00"/>
    <n v="2010"/>
    <n v="17"/>
    <n v="6"/>
    <n v="2"/>
    <n v="5"/>
    <s v="Friday"/>
    <x v="5"/>
    <s v="Quarter2"/>
    <s v="2010_June"/>
    <s v="2010_Quarter2"/>
    <s v="2010_Friday"/>
    <x v="1"/>
    <n v="46"/>
    <n v="36"/>
    <n v="10672"/>
    <n v="6912"/>
    <n v="0.105101166"/>
    <n v="0.128223422"/>
    <n v="67958.413660000006"/>
    <n v="9459.1049399999993"/>
    <n v="17584"/>
    <n v="23290.066225165563"/>
    <n v="100707.58482516557"/>
    <n v="958.19664669719816"/>
    <n v="105.10116599999999"/>
    <n v="82"/>
    <n v="1.2817215365853658"/>
  </r>
  <r>
    <d v="2010-06-18T00:00:00"/>
    <n v="2010"/>
    <n v="18"/>
    <n v="6"/>
    <n v="2"/>
    <n v="6"/>
    <s v="Saturday"/>
    <x v="5"/>
    <s v="Quarter2"/>
    <s v="2010_June"/>
    <s v="2010_Quarter2"/>
    <s v="2010_Saturday"/>
    <x v="1"/>
    <n v="40"/>
    <n v="36"/>
    <n v="9280"/>
    <n v="6912"/>
    <n v="9.7417927000000001E-2"/>
    <n v="0.118849871"/>
    <n v="62990.431629999999"/>
    <n v="8767.6134300000012"/>
    <n v="16192"/>
    <n v="21446.357615894041"/>
    <n v="93204.402675894045"/>
    <n v="956.74795744621053"/>
    <n v="97.417927000000006"/>
    <n v="76"/>
    <n v="1.2818148289473685"/>
  </r>
  <r>
    <d v="2010-06-19T00:00:00"/>
    <n v="2010"/>
    <n v="19"/>
    <n v="6"/>
    <n v="2"/>
    <n v="7"/>
    <s v="Sunday"/>
    <x v="5"/>
    <s v="Quarter2"/>
    <s v="2010_June"/>
    <s v="2010_Quarter2"/>
    <s v="2010_Sunday"/>
    <x v="1"/>
    <n v="45"/>
    <n v="37"/>
    <n v="10440"/>
    <n v="7104"/>
    <n v="0.105084842"/>
    <n v="0.12820350699999999"/>
    <n v="67947.85871"/>
    <n v="9457.6357799999987"/>
    <n v="17544"/>
    <n v="23237.086092715232"/>
    <n v="100642.58058271522"/>
    <n v="957.72690587206887"/>
    <n v="105.08484199999999"/>
    <n v="82"/>
    <n v="1.281522463414634"/>
  </r>
  <r>
    <d v="2010-06-20T00:00:00"/>
    <n v="2010"/>
    <n v="20"/>
    <n v="6"/>
    <n v="2"/>
    <n v="1"/>
    <s v="Monday"/>
    <x v="5"/>
    <s v="Quarter2"/>
    <s v="2010_June"/>
    <s v="2010_Quarter2"/>
    <s v="2010_Monday"/>
    <x v="1"/>
    <n v="43"/>
    <n v="36"/>
    <n v="9976"/>
    <n v="6912"/>
    <n v="0.1012995"/>
    <n v="0.12358539"/>
    <n v="65500.256700000005"/>
    <n v="9116.9549999999999"/>
    <n v="16888"/>
    <n v="22368.2119205298"/>
    <n v="96985.423620529793"/>
    <n v="957.41265870542099"/>
    <n v="101.29949999999999"/>
    <n v="79"/>
    <n v="1.2822721518987341"/>
  </r>
  <r>
    <d v="2010-06-21T00:00:00"/>
    <n v="2010"/>
    <n v="21"/>
    <n v="6"/>
    <n v="2"/>
    <n v="2"/>
    <s v="Tuesday"/>
    <x v="5"/>
    <s v="Quarter2"/>
    <s v="2010_June"/>
    <s v="2010_Quarter2"/>
    <s v="2010_Tuesday"/>
    <x v="1"/>
    <n v="46"/>
    <n v="36"/>
    <n v="10672"/>
    <n v="6912"/>
    <n v="0.105128991"/>
    <n v="0.12825736900000001"/>
    <n v="67976.405570000003"/>
    <n v="9461.6091899999992"/>
    <n v="17584"/>
    <n v="23290.066225165563"/>
    <n v="100728.08098516556"/>
    <n v="958.13799815852474"/>
    <n v="105.128991"/>
    <n v="82"/>
    <n v="1.2820608658536585"/>
  </r>
  <r>
    <d v="2010-06-22T00:00:00"/>
    <n v="2010"/>
    <n v="22"/>
    <n v="6"/>
    <n v="2"/>
    <n v="3"/>
    <s v="Wednesday"/>
    <x v="5"/>
    <s v="Quarter2"/>
    <s v="2010_June"/>
    <s v="2010_Quarter2"/>
    <s v="2010_Wednesday"/>
    <x v="1"/>
    <n v="45"/>
    <n v="38"/>
    <n v="10440"/>
    <n v="7296"/>
    <n v="0.106321745"/>
    <n v="0.12971252799999999"/>
    <n v="68747.639839999989"/>
    <n v="9568.9570499999991"/>
    <n v="17736"/>
    <n v="23491.390728476821"/>
    <n v="101807.98761847681"/>
    <n v="957.54624435929657"/>
    <n v="106.32174499999999"/>
    <n v="83"/>
    <n v="1.2809848795180723"/>
  </r>
  <r>
    <d v="2010-06-23T00:00:00"/>
    <n v="2010"/>
    <n v="23"/>
    <n v="6"/>
    <n v="2"/>
    <n v="4"/>
    <s v="Thursday"/>
    <x v="5"/>
    <s v="Quarter2"/>
    <s v="2010_June"/>
    <s v="2010_Quarter2"/>
    <s v="2010_Thursday"/>
    <x v="1"/>
    <n v="46"/>
    <n v="37"/>
    <n v="10672"/>
    <n v="7104"/>
    <n v="0.106345367"/>
    <n v="0.12974134800000001"/>
    <n v="68762.914440000008"/>
    <n v="9571.0830299999998"/>
    <n v="17776"/>
    <n v="23544.370860927153"/>
    <n v="101878.36833092716"/>
    <n v="957.99536176246556"/>
    <n v="106.345367"/>
    <n v="83"/>
    <n v="1.2812694819277108"/>
  </r>
  <r>
    <d v="2010-06-24T00:00:00"/>
    <n v="2010"/>
    <n v="24"/>
    <n v="6"/>
    <n v="2"/>
    <n v="5"/>
    <s v="Friday"/>
    <x v="5"/>
    <s v="Quarter2"/>
    <s v="2010_June"/>
    <s v="2010_Quarter2"/>
    <s v="2010_Friday"/>
    <x v="1"/>
    <n v="43"/>
    <n v="36"/>
    <n v="9976"/>
    <n v="6912"/>
    <n v="0.101274748"/>
    <n v="0.12355519299999999"/>
    <n v="65484.252289999997"/>
    <n v="9114.72732"/>
    <n v="16888"/>
    <n v="22368.2119205298"/>
    <n v="96967.191530529788"/>
    <n v="957.4666286064695"/>
    <n v="101.274748"/>
    <n v="79"/>
    <n v="1.281958835443038"/>
  </r>
  <r>
    <d v="2010-06-25T00:00:00"/>
    <n v="2010"/>
    <n v="25"/>
    <n v="6"/>
    <n v="2"/>
    <n v="6"/>
    <s v="Saturday"/>
    <x v="5"/>
    <s v="Quarter2"/>
    <s v="2010_June"/>
    <s v="2010_Quarter2"/>
    <s v="2010_Saturday"/>
    <x v="1"/>
    <n v="44"/>
    <n v="38"/>
    <n v="10208"/>
    <n v="7296"/>
    <n v="0.105102661"/>
    <n v="0.12822524599999999"/>
    <n v="67959.380380000002"/>
    <n v="9459.2394899999999"/>
    <n v="17504"/>
    <n v="23184.1059602649"/>
    <n v="100602.7258302649"/>
    <n v="957.18533549083884"/>
    <n v="105.102661"/>
    <n v="82"/>
    <n v="1.281739768292683"/>
  </r>
  <r>
    <d v="2010-06-26T00:00:00"/>
    <n v="2010"/>
    <n v="26"/>
    <n v="6"/>
    <n v="2"/>
    <n v="7"/>
    <s v="Sunday"/>
    <x v="5"/>
    <s v="Quarter2"/>
    <s v="2010_June"/>
    <s v="2010_Quarter2"/>
    <s v="2010_Sunday"/>
    <x v="1"/>
    <n v="42"/>
    <n v="38"/>
    <n v="9744"/>
    <n v="7296"/>
    <n v="0.102562949"/>
    <n v="0.12512679700000001"/>
    <n v="66317.202410000013"/>
    <n v="9230.6654099999996"/>
    <n v="17040"/>
    <n v="22569.536423841058"/>
    <n v="98117.404243841069"/>
    <n v="956.655451120473"/>
    <n v="102.562949"/>
    <n v="80"/>
    <n v="1.2820368625"/>
  </r>
  <r>
    <d v="2010-06-27T00:00:00"/>
    <n v="2010"/>
    <n v="27"/>
    <n v="6"/>
    <n v="2"/>
    <n v="1"/>
    <s v="Monday"/>
    <x v="5"/>
    <s v="Quarter2"/>
    <s v="2010_June"/>
    <s v="2010_Quarter2"/>
    <s v="2010_Monday"/>
    <x v="1"/>
    <n v="45"/>
    <n v="37"/>
    <n v="10440"/>
    <n v="7104"/>
    <n v="0.10514894299999999"/>
    <n v="0.12828170999999999"/>
    <n v="67989.306299999997"/>
    <n v="9463.4048699999985"/>
    <n v="17544"/>
    <n v="23237.086092715232"/>
    <n v="100689.79726271523"/>
    <n v="957.59210116563179"/>
    <n v="105.14894299999999"/>
    <n v="82"/>
    <n v="1.2823041829268291"/>
  </r>
  <r>
    <d v="2010-06-28T00:00:00"/>
    <n v="2010"/>
    <n v="28"/>
    <n v="6"/>
    <n v="2"/>
    <n v="2"/>
    <s v="Tuesday"/>
    <x v="5"/>
    <s v="Quarter2"/>
    <s v="2010_June"/>
    <s v="2010_Quarter2"/>
    <s v="2010_Tuesday"/>
    <x v="1"/>
    <n v="46"/>
    <n v="40"/>
    <n v="10672"/>
    <n v="7680"/>
    <n v="0.110180397"/>
    <n v="0.13442008499999999"/>
    <n v="71242.645050000006"/>
    <n v="9916.2357300000003"/>
    <n v="18352"/>
    <n v="24307.284768211921"/>
    <n v="105466.16554821192"/>
    <n v="957.21351910006206"/>
    <n v="110.180397"/>
    <n v="86"/>
    <n v="1.2811674069767442"/>
  </r>
  <r>
    <d v="2010-06-29T00:00:00"/>
    <n v="2010"/>
    <n v="29"/>
    <n v="6"/>
    <n v="2"/>
    <n v="3"/>
    <s v="Wednesday"/>
    <x v="5"/>
    <s v="Quarter2"/>
    <s v="2010_June"/>
    <s v="2010_Quarter2"/>
    <s v="2010_Wednesday"/>
    <x v="1"/>
    <n v="43"/>
    <n v="36"/>
    <n v="9976"/>
    <n v="6912"/>
    <n v="0.101204409"/>
    <n v="0.123469379"/>
    <n v="65438.77087"/>
    <n v="9108.3968100000002"/>
    <n v="16888"/>
    <n v="22368.2119205298"/>
    <n v="96915.379600529792"/>
    <n v="957.62013293837617"/>
    <n v="101.204409"/>
    <n v="79"/>
    <n v="1.2810684683544304"/>
  </r>
  <r>
    <d v="2010-06-30T00:00:00"/>
    <n v="2010"/>
    <n v="30"/>
    <n v="6"/>
    <n v="2"/>
    <n v="4"/>
    <s v="Thursday"/>
    <x v="5"/>
    <s v="Quarter2"/>
    <s v="2010_June"/>
    <s v="2010_Quarter2"/>
    <s v="2010_Thursday"/>
    <x v="1"/>
    <n v="41"/>
    <n v="36"/>
    <n v="9512"/>
    <n v="6912"/>
    <n v="9.8660478999999995E-2"/>
    <n v="0.120365784"/>
    <n v="63793.865519999999"/>
    <n v="8879.4431100000002"/>
    <n v="16424"/>
    <n v="21753.642384105959"/>
    <n v="94426.951014105958"/>
    <n v="957.08993075237311"/>
    <n v="98.660478999999995"/>
    <n v="77"/>
    <n v="1.281304922077922"/>
  </r>
  <r>
    <d v="2010-07-01T00:00:00"/>
    <n v="2010"/>
    <n v="1"/>
    <n v="7"/>
    <n v="3"/>
    <n v="5"/>
    <s v="Friday"/>
    <x v="6"/>
    <s v="Quarter3"/>
    <s v="2010_July"/>
    <s v="2010_Quarter3"/>
    <s v="2010_Friday"/>
    <x v="1"/>
    <n v="45"/>
    <n v="39"/>
    <n v="10440"/>
    <n v="7488"/>
    <n v="0.107594887"/>
    <n v="0.13126576200000001"/>
    <n v="69570.853860000003"/>
    <n v="9683.5398299999997"/>
    <n v="17928"/>
    <n v="23745.695364238411"/>
    <n v="103000.0890542384"/>
    <n v="957.29538759809657"/>
    <n v="107.594887"/>
    <n v="84"/>
    <n v="1.2808915119047619"/>
  </r>
  <r>
    <d v="2010-07-02T00:00:00"/>
    <n v="2010"/>
    <n v="2"/>
    <n v="7"/>
    <n v="3"/>
    <n v="6"/>
    <s v="Saturday"/>
    <x v="6"/>
    <s v="Quarter3"/>
    <s v="2010_July"/>
    <s v="2010_Quarter3"/>
    <s v="2010_Saturday"/>
    <x v="1"/>
    <n v="45"/>
    <n v="36"/>
    <n v="10440"/>
    <n v="6912"/>
    <n v="0.103866455"/>
    <n v="0.12671707500000001"/>
    <n v="67160.049750000006"/>
    <n v="9347.980950000001"/>
    <n v="17352"/>
    <n v="22982.781456953642"/>
    <n v="99490.812156953645"/>
    <n v="957.87241566060618"/>
    <n v="103.866455"/>
    <n v="81"/>
    <n v="1.2823019135802469"/>
  </r>
  <r>
    <d v="2010-07-03T00:00:00"/>
    <n v="2010"/>
    <n v="3"/>
    <n v="7"/>
    <n v="3"/>
    <n v="7"/>
    <s v="Sunday"/>
    <x v="6"/>
    <s v="Quarter3"/>
    <s v="2010_July"/>
    <s v="2010_Quarter3"/>
    <s v="2010_Sunday"/>
    <x v="1"/>
    <n v="45"/>
    <n v="39"/>
    <n v="10440"/>
    <n v="7488"/>
    <n v="0.107705288"/>
    <n v="0.131400451"/>
    <n v="69642.239029999997"/>
    <n v="9693.475919999999"/>
    <n v="17928"/>
    <n v="23745.695364238411"/>
    <n v="103081.4103142384"/>
    <n v="957.06916743250713"/>
    <n v="107.705288"/>
    <n v="84"/>
    <n v="1.2822058095238096"/>
  </r>
  <r>
    <d v="2010-07-04T00:00:00"/>
    <n v="2010"/>
    <n v="4"/>
    <n v="7"/>
    <n v="3"/>
    <n v="1"/>
    <s v="Monday"/>
    <x v="6"/>
    <s v="Quarter3"/>
    <s v="2010_July"/>
    <s v="2010_Quarter3"/>
    <s v="2010_Monday"/>
    <x v="1"/>
    <n v="44"/>
    <n v="37"/>
    <n v="10208"/>
    <n v="7104"/>
    <n v="0.10384985300000001"/>
    <n v="0.12669682099999999"/>
    <n v="67149.315129999988"/>
    <n v="9346.4867700000013"/>
    <n v="17312"/>
    <n v="22929.801324503311"/>
    <n v="99425.603224503298"/>
    <n v="957.39763083249898"/>
    <n v="103.84985300000001"/>
    <n v="81"/>
    <n v="1.2820969506172841"/>
  </r>
  <r>
    <d v="2010-07-05T00:00:00"/>
    <n v="2010"/>
    <n v="5"/>
    <n v="7"/>
    <n v="3"/>
    <n v="2"/>
    <s v="Tuesday"/>
    <x v="6"/>
    <s v="Quarter3"/>
    <s v="2010_July"/>
    <s v="2010_Quarter3"/>
    <s v="2010_Tuesday"/>
    <x v="1"/>
    <n v="41"/>
    <n v="36"/>
    <n v="9512"/>
    <n v="6912"/>
    <n v="9.8665738000000003E-2"/>
    <n v="0.120372201"/>
    <n v="63797.266530000001"/>
    <n v="8879.9164199999996"/>
    <n v="16424"/>
    <n v="21753.642384105959"/>
    <n v="94430.825334105961"/>
    <n v="957.07818385857468"/>
    <n v="98.665738000000005"/>
    <n v="77"/>
    <n v="1.2813732207792208"/>
  </r>
  <r>
    <d v="2010-07-06T00:00:00"/>
    <n v="2010"/>
    <n v="6"/>
    <n v="7"/>
    <n v="3"/>
    <n v="3"/>
    <s v="Wednesday"/>
    <x v="6"/>
    <s v="Quarter3"/>
    <s v="2010_July"/>
    <s v="2010_Quarter3"/>
    <s v="2010_Wednesday"/>
    <x v="1"/>
    <n v="42"/>
    <n v="40"/>
    <n v="9744"/>
    <n v="7680"/>
    <n v="0.105124799"/>
    <n v="0.12825225500000001"/>
    <n v="67973.695150000014"/>
    <n v="9461.2319100000004"/>
    <n v="17424"/>
    <n v="23078.145695364237"/>
    <n v="100513.07275536425"/>
    <n v="956.13093876511709"/>
    <n v="105.12479900000001"/>
    <n v="82"/>
    <n v="1.2820097439024392"/>
  </r>
  <r>
    <d v="2010-07-07T00:00:00"/>
    <n v="2010"/>
    <n v="7"/>
    <n v="7"/>
    <n v="3"/>
    <n v="4"/>
    <s v="Thursday"/>
    <x v="6"/>
    <s v="Quarter3"/>
    <s v="2010_July"/>
    <s v="2010_Quarter3"/>
    <s v="2010_Thursday"/>
    <x v="1"/>
    <n v="41"/>
    <n v="40"/>
    <n v="9512"/>
    <n v="7680"/>
    <n v="0.103768596"/>
    <n v="0.12659768699999999"/>
    <n v="67096.774109999998"/>
    <n v="9339.1736400000009"/>
    <n v="17192"/>
    <n v="22770.860927152316"/>
    <n v="99206.808677152309"/>
    <n v="956.03884509676038"/>
    <n v="103.768596"/>
    <n v="81"/>
    <n v="1.2810937777777778"/>
  </r>
  <r>
    <d v="2010-07-08T00:00:00"/>
    <n v="2010"/>
    <n v="8"/>
    <n v="7"/>
    <n v="3"/>
    <n v="5"/>
    <s v="Friday"/>
    <x v="6"/>
    <s v="Quarter3"/>
    <s v="2010_July"/>
    <s v="2010_Quarter3"/>
    <s v="2010_Friday"/>
    <x v="1"/>
    <n v="45"/>
    <n v="38"/>
    <n v="10440"/>
    <n v="7296"/>
    <n v="0.106405738"/>
    <n v="0.12981500000000001"/>
    <n v="68801.950000000012"/>
    <n v="9576.5164199999999"/>
    <n v="17736"/>
    <n v="23491.390728476821"/>
    <n v="101869.85714847683"/>
    <n v="957.37183974492837"/>
    <n v="106.405738"/>
    <n v="83"/>
    <n v="1.2819968433734941"/>
  </r>
  <r>
    <d v="2010-07-09T00:00:00"/>
    <n v="2010"/>
    <n v="9"/>
    <n v="7"/>
    <n v="3"/>
    <n v="6"/>
    <s v="Saturday"/>
    <x v="6"/>
    <s v="Quarter3"/>
    <s v="2010_July"/>
    <s v="2010_Quarter3"/>
    <s v="2010_Saturday"/>
    <x v="1"/>
    <n v="40"/>
    <n v="37"/>
    <n v="9280"/>
    <n v="7104"/>
    <n v="9.8639092999999997E-2"/>
    <n v="0.120339693"/>
    <n v="63780.03729"/>
    <n v="8877.5183699999998"/>
    <n v="16384"/>
    <n v="21700.662251655631"/>
    <n v="94358.217911655636"/>
    <n v="956.60062397021056"/>
    <n v="98.639093000000003"/>
    <n v="77"/>
    <n v="1.2810271818181818"/>
  </r>
  <r>
    <d v="2010-07-10T00:00:00"/>
    <n v="2010"/>
    <n v="10"/>
    <n v="7"/>
    <n v="3"/>
    <n v="7"/>
    <s v="Sunday"/>
    <x v="6"/>
    <s v="Quarter3"/>
    <s v="2010_July"/>
    <s v="2010_Quarter3"/>
    <s v="2010_Sunday"/>
    <x v="1"/>
    <n v="43"/>
    <n v="39"/>
    <n v="9976"/>
    <n v="7488"/>
    <n v="0.105106509"/>
    <n v="0.12822994099999999"/>
    <n v="67961.868730000002"/>
    <n v="9459.5858100000005"/>
    <n v="17464"/>
    <n v="23131.125827814569"/>
    <n v="100552.58036781457"/>
    <n v="956.673200589457"/>
    <n v="105.106509"/>
    <n v="82"/>
    <n v="1.2817866951219512"/>
  </r>
  <r>
    <d v="2010-07-11T00:00:00"/>
    <n v="2010"/>
    <n v="11"/>
    <n v="7"/>
    <n v="3"/>
    <n v="1"/>
    <s v="Monday"/>
    <x v="6"/>
    <s v="Quarter3"/>
    <s v="2010_July"/>
    <s v="2010_Quarter3"/>
    <s v="2010_Monday"/>
    <x v="1"/>
    <n v="41"/>
    <n v="37"/>
    <n v="9512"/>
    <n v="7104"/>
    <n v="0.10000830099999999"/>
    <n v="0.122010127"/>
    <n v="64665.367310000001"/>
    <n v="9000.7470899999989"/>
    <n v="16616"/>
    <n v="22007.947019867548"/>
    <n v="95674.061419867561"/>
    <n v="956.66120175231822"/>
    <n v="100.00830099999999"/>
    <n v="78"/>
    <n v="1.2821577051282049"/>
  </r>
  <r>
    <d v="2010-07-12T00:00:00"/>
    <n v="2010"/>
    <n v="12"/>
    <n v="7"/>
    <n v="3"/>
    <n v="2"/>
    <s v="Tuesday"/>
    <x v="6"/>
    <s v="Quarter3"/>
    <s v="2010_July"/>
    <s v="2010_Quarter3"/>
    <s v="2010_Tuesday"/>
    <x v="1"/>
    <n v="42"/>
    <n v="36"/>
    <n v="9744"/>
    <n v="6912"/>
    <n v="9.9940063999999995E-2"/>
    <n v="0.121926878"/>
    <n v="64621.245340000001"/>
    <n v="8994.6057599999986"/>
    <n v="16656"/>
    <n v="22060.92715231788"/>
    <n v="95676.778252317876"/>
    <n v="957.34157476943267"/>
    <n v="99.940063999999992"/>
    <n v="78"/>
    <n v="1.2812828717948717"/>
  </r>
  <r>
    <d v="2010-07-13T00:00:00"/>
    <n v="2010"/>
    <n v="13"/>
    <n v="7"/>
    <n v="3"/>
    <n v="3"/>
    <s v="Wednesday"/>
    <x v="6"/>
    <s v="Quarter3"/>
    <s v="2010_July"/>
    <s v="2010_Quarter3"/>
    <s v="2010_Wednesday"/>
    <x v="1"/>
    <n v="44"/>
    <n v="40"/>
    <n v="10208"/>
    <n v="7680"/>
    <n v="0.107675628"/>
    <n v="0.13136426600000001"/>
    <n v="69623.060980000009"/>
    <n v="9690.8065199999983"/>
    <n v="17888"/>
    <n v="23692.715231788079"/>
    <n v="103006.58273178809"/>
    <n v="956.63786360074073"/>
    <n v="107.67562799999999"/>
    <n v="84"/>
    <n v="1.2818527142857141"/>
  </r>
  <r>
    <d v="2010-07-14T00:00:00"/>
    <n v="2010"/>
    <n v="14"/>
    <n v="7"/>
    <n v="3"/>
    <n v="4"/>
    <s v="Thursday"/>
    <x v="6"/>
    <s v="Quarter3"/>
    <s v="2010_July"/>
    <s v="2010_Quarter3"/>
    <s v="2010_Thursday"/>
    <x v="1"/>
    <n v="44"/>
    <n v="37"/>
    <n v="10208"/>
    <n v="7104"/>
    <n v="0.103812978"/>
    <n v="0.12665183299999999"/>
    <n v="67125.471489999996"/>
    <n v="9343.168020000001"/>
    <n v="17312"/>
    <n v="22929.801324503311"/>
    <n v="99398.440834503301"/>
    <n v="957.4760569386932"/>
    <n v="103.812978"/>
    <n v="81"/>
    <n v="1.2816417037037038"/>
  </r>
  <r>
    <d v="2010-07-15T00:00:00"/>
    <n v="2010"/>
    <n v="15"/>
    <n v="7"/>
    <n v="3"/>
    <n v="5"/>
    <s v="Friday"/>
    <x v="6"/>
    <s v="Quarter3"/>
    <s v="2010_July"/>
    <s v="2010_Quarter3"/>
    <s v="2010_Friday"/>
    <x v="1"/>
    <n v="42"/>
    <n v="38"/>
    <n v="9744"/>
    <n v="7296"/>
    <n v="0.102561793"/>
    <n v="0.125125387"/>
    <n v="66316.455109999995"/>
    <n v="9230.5613699999994"/>
    <n v="17040"/>
    <n v="22569.536423841058"/>
    <n v="98116.552903841046"/>
    <n v="956.65793307495176"/>
    <n v="102.56179299999999"/>
    <n v="80"/>
    <n v="1.2820224124999999"/>
  </r>
  <r>
    <d v="2010-07-16T00:00:00"/>
    <n v="2010"/>
    <n v="16"/>
    <n v="7"/>
    <n v="3"/>
    <n v="6"/>
    <s v="Saturday"/>
    <x v="6"/>
    <s v="Quarter3"/>
    <s v="2010_July"/>
    <s v="2010_Quarter3"/>
    <s v="2010_Saturday"/>
    <x v="1"/>
    <n v="46"/>
    <n v="40"/>
    <n v="10672"/>
    <n v="7680"/>
    <n v="0.110259701"/>
    <n v="0.134516835"/>
    <n v="71293.922550000003"/>
    <n v="9923.373090000001"/>
    <n v="18352"/>
    <n v="24307.284768211921"/>
    <n v="105524.58040821191"/>
    <n v="957.05483917657193"/>
    <n v="110.25970100000001"/>
    <n v="86"/>
    <n v="1.282089546511628"/>
  </r>
  <r>
    <d v="2010-07-17T00:00:00"/>
    <n v="2010"/>
    <n v="17"/>
    <n v="7"/>
    <n v="3"/>
    <n v="7"/>
    <s v="Sunday"/>
    <x v="6"/>
    <s v="Quarter3"/>
    <s v="2010_July"/>
    <s v="2010_Quarter3"/>
    <s v="2010_Sunday"/>
    <x v="1"/>
    <n v="42"/>
    <n v="40"/>
    <n v="9744"/>
    <n v="7680"/>
    <n v="0.105044656"/>
    <n v="0.12815448099999999"/>
    <n v="67921.874929999991"/>
    <n v="9454.019040000001"/>
    <n v="17424"/>
    <n v="23078.145695364237"/>
    <n v="100454.03966536422"/>
    <n v="956.29843050144518"/>
    <n v="105.044656"/>
    <n v="82"/>
    <n v="1.2810323902439025"/>
  </r>
  <r>
    <d v="2010-07-18T00:00:00"/>
    <n v="2010"/>
    <n v="18"/>
    <n v="7"/>
    <n v="3"/>
    <n v="1"/>
    <s v="Monday"/>
    <x v="6"/>
    <s v="Quarter3"/>
    <s v="2010_July"/>
    <s v="2010_Quarter3"/>
    <s v="2010_Monday"/>
    <x v="1"/>
    <n v="44"/>
    <n v="36"/>
    <n v="10208"/>
    <n v="6912"/>
    <n v="0.102582167"/>
    <n v="0.12515024399999999"/>
    <n v="66329.629320000007"/>
    <n v="9232.3950299999997"/>
    <n v="17120"/>
    <n v="22675.496688741721"/>
    <n v="98237.521038741732"/>
    <n v="957.64716140907547"/>
    <n v="102.582167"/>
    <n v="80"/>
    <n v="1.2822770875"/>
  </r>
  <r>
    <d v="2010-07-19T00:00:00"/>
    <n v="2010"/>
    <n v="19"/>
    <n v="7"/>
    <n v="3"/>
    <n v="2"/>
    <s v="Tuesday"/>
    <x v="6"/>
    <s v="Quarter3"/>
    <s v="2010_July"/>
    <s v="2010_Quarter3"/>
    <s v="2010_Tuesday"/>
    <x v="1"/>
    <n v="46"/>
    <n v="37"/>
    <n v="10672"/>
    <n v="7104"/>
    <n v="0.106376811"/>
    <n v="0.12977970899999999"/>
    <n v="68783.245769999994"/>
    <n v="9573.9129900000007"/>
    <n v="17776"/>
    <n v="23544.370860927153"/>
    <n v="101901.52962092715"/>
    <n v="957.92991595628064"/>
    <n v="106.376811"/>
    <n v="83"/>
    <n v="1.2816483253012048"/>
  </r>
  <r>
    <d v="2010-07-20T00:00:00"/>
    <n v="2010"/>
    <n v="20"/>
    <n v="7"/>
    <n v="3"/>
    <n v="3"/>
    <s v="Wednesday"/>
    <x v="6"/>
    <s v="Quarter3"/>
    <s v="2010_July"/>
    <s v="2010_Quarter3"/>
    <s v="2010_Wednesday"/>
    <x v="1"/>
    <n v="43"/>
    <n v="37"/>
    <n v="9976"/>
    <n v="7104"/>
    <n v="0.102491848"/>
    <n v="0.12504005500000001"/>
    <n v="66271.229149999999"/>
    <n v="9224.2663199999988"/>
    <n v="17080"/>
    <n v="22622.51655629139"/>
    <n v="98118.012026291384"/>
    <n v="957.32503551200864"/>
    <n v="102.49184799999999"/>
    <n v="80"/>
    <n v="1.2811480999999998"/>
  </r>
  <r>
    <d v="2010-07-21T00:00:00"/>
    <n v="2010"/>
    <n v="21"/>
    <n v="7"/>
    <n v="3"/>
    <n v="4"/>
    <s v="Thursday"/>
    <x v="6"/>
    <s v="Quarter3"/>
    <s v="2010_July"/>
    <s v="2010_Quarter3"/>
    <s v="2010_Thursday"/>
    <x v="1"/>
    <n v="46"/>
    <n v="36"/>
    <n v="10672"/>
    <n v="6912"/>
    <n v="0.105047615"/>
    <n v="0.12815809"/>
    <n v="67923.787700000015"/>
    <n v="9454.2853500000001"/>
    <n v="17584"/>
    <n v="23290.066225165563"/>
    <n v="100668.13927516558"/>
    <n v="958.3096129804145"/>
    <n v="105.04761499999999"/>
    <n v="82"/>
    <n v="1.2810684756097561"/>
  </r>
  <r>
    <d v="2010-07-22T00:00:00"/>
    <n v="2010"/>
    <n v="22"/>
    <n v="7"/>
    <n v="3"/>
    <n v="5"/>
    <s v="Friday"/>
    <x v="6"/>
    <s v="Quarter3"/>
    <s v="2010_July"/>
    <s v="2010_Quarter3"/>
    <s v="2010_Friday"/>
    <x v="1"/>
    <n v="40"/>
    <n v="40"/>
    <n v="9280"/>
    <n v="7680"/>
    <n v="0.102581271"/>
    <n v="0.12514915099999999"/>
    <n v="66329.050029999999"/>
    <n v="9232.3143899999995"/>
    <n v="16960"/>
    <n v="22463.576158940396"/>
    <n v="98024.940578940397"/>
    <n v="955.58321342051215"/>
    <n v="102.581271"/>
    <n v="80"/>
    <n v="1.2822658874999999"/>
  </r>
  <r>
    <d v="2010-07-23T00:00:00"/>
    <n v="2010"/>
    <n v="23"/>
    <n v="7"/>
    <n v="3"/>
    <n v="6"/>
    <s v="Saturday"/>
    <x v="6"/>
    <s v="Quarter3"/>
    <s v="2010_July"/>
    <s v="2010_Quarter3"/>
    <s v="2010_Saturday"/>
    <x v="1"/>
    <n v="41"/>
    <n v="37"/>
    <n v="9512"/>
    <n v="7104"/>
    <n v="0.100013402"/>
    <n v="0.122016351"/>
    <n v="64668.66603"/>
    <n v="9001.2061799999992"/>
    <n v="16616"/>
    <n v="22007.947019867548"/>
    <n v="95677.819229867542"/>
    <n v="956.64998206807866"/>
    <n v="100.013402"/>
    <n v="78"/>
    <n v="1.2822231025641027"/>
  </r>
  <r>
    <d v="2010-07-24T00:00:00"/>
    <n v="2010"/>
    <n v="24"/>
    <n v="7"/>
    <n v="3"/>
    <n v="7"/>
    <s v="Sunday"/>
    <x v="6"/>
    <s v="Quarter3"/>
    <s v="2010_July"/>
    <s v="2010_Quarter3"/>
    <s v="2010_Sunday"/>
    <x v="1"/>
    <n v="44"/>
    <n v="36"/>
    <n v="10208"/>
    <n v="6912"/>
    <n v="0.102474443"/>
    <n v="0.12501882"/>
    <n v="66259.974600000001"/>
    <n v="9222.6998699999986"/>
    <n v="17120"/>
    <n v="22675.496688741721"/>
    <n v="98158.171158741723"/>
    <n v="957.87952864249019"/>
    <n v="102.47444299999999"/>
    <n v="80"/>
    <n v="1.2809305375"/>
  </r>
  <r>
    <d v="2010-07-25T00:00:00"/>
    <n v="2010"/>
    <n v="25"/>
    <n v="7"/>
    <n v="3"/>
    <n v="1"/>
    <s v="Monday"/>
    <x v="6"/>
    <s v="Quarter3"/>
    <s v="2010_July"/>
    <s v="2010_Quarter3"/>
    <s v="2010_Monday"/>
    <x v="1"/>
    <n v="45"/>
    <n v="38"/>
    <n v="10440"/>
    <n v="7296"/>
    <n v="0.106341203"/>
    <n v="0.12973626699999999"/>
    <n v="68760.221510000003"/>
    <n v="9570.7082699999992"/>
    <n v="17736"/>
    <n v="23491.390728476821"/>
    <n v="101822.32050847683"/>
    <n v="957.50581746265209"/>
    <n v="106.34120299999999"/>
    <n v="83"/>
    <n v="1.2812193132530119"/>
  </r>
  <r>
    <d v="2010-07-26T00:00:00"/>
    <n v="2010"/>
    <n v="26"/>
    <n v="7"/>
    <n v="3"/>
    <n v="2"/>
    <s v="Tuesday"/>
    <x v="6"/>
    <s v="Quarter3"/>
    <s v="2010_July"/>
    <s v="2010_Quarter3"/>
    <s v="2010_Tuesday"/>
    <x v="1"/>
    <n v="44"/>
    <n v="38"/>
    <n v="10208"/>
    <n v="7296"/>
    <n v="0.10513863699999999"/>
    <n v="0.12826913700000001"/>
    <n v="67982.642609999995"/>
    <n v="9462.4773299999997"/>
    <n v="17504"/>
    <n v="23184.1059602649"/>
    <n v="100629.22590026489"/>
    <n v="957.10985772304525"/>
    <n v="105.13863699999999"/>
    <n v="82"/>
    <n v="1.2821784999999999"/>
  </r>
  <r>
    <d v="2010-07-27T00:00:00"/>
    <n v="2010"/>
    <n v="27"/>
    <n v="7"/>
    <n v="3"/>
    <n v="3"/>
    <s v="Wednesday"/>
    <x v="6"/>
    <s v="Quarter3"/>
    <s v="2010_July"/>
    <s v="2010_Quarter3"/>
    <s v="2010_Wednesday"/>
    <x v="1"/>
    <n v="45"/>
    <n v="37"/>
    <n v="10440"/>
    <n v="7104"/>
    <n v="0.105135706"/>
    <n v="0.128265562"/>
    <n v="67980.747859999989"/>
    <n v="9462.2135400000006"/>
    <n v="17544"/>
    <n v="23237.086092715232"/>
    <n v="100680.04749271521"/>
    <n v="957.61993068953393"/>
    <n v="105.135706"/>
    <n v="82"/>
    <n v="1.2821427560975609"/>
  </r>
  <r>
    <d v="2010-07-28T00:00:00"/>
    <n v="2010"/>
    <n v="28"/>
    <n v="7"/>
    <n v="3"/>
    <n v="4"/>
    <s v="Thursday"/>
    <x v="6"/>
    <s v="Quarter3"/>
    <s v="2010_July"/>
    <s v="2010_Quarter3"/>
    <s v="2010_Thursday"/>
    <x v="1"/>
    <n v="44"/>
    <n v="39"/>
    <n v="10208"/>
    <n v="7488"/>
    <n v="0.106428589"/>
    <n v="0.12984287799999999"/>
    <n v="68816.72533999999"/>
    <n v="9578.5730100000001"/>
    <n v="17696"/>
    <n v="23438.41059602649"/>
    <n v="101833.70894602648"/>
    <n v="956.82663749330061"/>
    <n v="106.428589"/>
    <n v="83"/>
    <n v="1.2822721566265061"/>
  </r>
  <r>
    <d v="2010-07-29T00:00:00"/>
    <n v="2010"/>
    <n v="29"/>
    <n v="7"/>
    <n v="3"/>
    <n v="5"/>
    <s v="Friday"/>
    <x v="6"/>
    <s v="Quarter3"/>
    <s v="2010_July"/>
    <s v="2010_Quarter3"/>
    <s v="2010_Friday"/>
    <x v="1"/>
    <n v="46"/>
    <n v="37"/>
    <n v="10672"/>
    <n v="7104"/>
    <n v="0.106428589"/>
    <n v="0.12984287799999999"/>
    <n v="68816.72533999999"/>
    <n v="9578.5730100000001"/>
    <n v="17776"/>
    <n v="23544.370860927153"/>
    <n v="101939.66921092715"/>
    <n v="957.82223713336225"/>
    <n v="106.428589"/>
    <n v="83"/>
    <n v="1.2822721566265061"/>
  </r>
  <r>
    <d v="2010-07-30T00:00:00"/>
    <n v="2010"/>
    <n v="30"/>
    <n v="7"/>
    <n v="3"/>
    <n v="6"/>
    <s v="Saturday"/>
    <x v="6"/>
    <s v="Quarter3"/>
    <s v="2010_July"/>
    <s v="2010_Quarter3"/>
    <s v="2010_Saturday"/>
    <x v="1"/>
    <n v="42"/>
    <n v="40"/>
    <n v="9744"/>
    <n v="7680"/>
    <n v="0.105038993"/>
    <n v="0.12814757199999999"/>
    <n v="67918.213159999999"/>
    <n v="9453.5093699999998"/>
    <n v="17424"/>
    <n v="23078.145695364237"/>
    <n v="100449.86822536423"/>
    <n v="956.31027446506687"/>
    <n v="105.03899299999999"/>
    <n v="82"/>
    <n v="1.2809633292682925"/>
  </r>
  <r>
    <d v="2010-07-31T00:00:00"/>
    <n v="2010"/>
    <n v="31"/>
    <n v="7"/>
    <n v="3"/>
    <n v="7"/>
    <s v="Sunday"/>
    <x v="6"/>
    <s v="Quarter3"/>
    <s v="2010_July"/>
    <s v="2010_Quarter3"/>
    <s v="2010_Sunday"/>
    <x v="1"/>
    <n v="46"/>
    <n v="36"/>
    <n v="10672"/>
    <n v="6912"/>
    <n v="0.10514770900000001"/>
    <n v="0.12828020500000001"/>
    <n v="67988.508650000003"/>
    <n v="9463.293810000001"/>
    <n v="17584"/>
    <n v="23290.066225165563"/>
    <n v="100741.86868516557"/>
    <n v="958.09856099827687"/>
    <n v="105.14770900000001"/>
    <n v="82"/>
    <n v="1.2822891341463416"/>
  </r>
  <r>
    <d v="2010-08-01T00:00:00"/>
    <n v="2010"/>
    <n v="1"/>
    <n v="8"/>
    <n v="3"/>
    <n v="1"/>
    <s v="Monday"/>
    <x v="7"/>
    <s v="Quarter3"/>
    <s v="2010_August"/>
    <s v="2010_Quarter3"/>
    <s v="2010_Monday"/>
    <x v="1"/>
    <n v="41"/>
    <n v="40"/>
    <n v="9512"/>
    <n v="7680"/>
    <n v="0.10382189"/>
    <n v="0.12666270600000001"/>
    <n v="67131.234180000014"/>
    <n v="9343.9701000000005"/>
    <n v="17192"/>
    <n v="22770.860927152316"/>
    <n v="99246.065207152336"/>
    <n v="955.92620407076333"/>
    <n v="103.82189"/>
    <n v="81"/>
    <n v="1.2817517283950617"/>
  </r>
  <r>
    <d v="2010-08-02T00:00:00"/>
    <n v="2010"/>
    <n v="2"/>
    <n v="8"/>
    <n v="3"/>
    <n v="2"/>
    <s v="Tuesday"/>
    <x v="7"/>
    <s v="Quarter3"/>
    <s v="2010_August"/>
    <s v="2010_Quarter3"/>
    <s v="2010_Tuesday"/>
    <x v="1"/>
    <n v="46"/>
    <n v="40"/>
    <n v="10672"/>
    <n v="7680"/>
    <n v="0.110257402"/>
    <n v="0.13451403100000001"/>
    <n v="71292.436430000016"/>
    <n v="9923.1661800000002"/>
    <n v="18352"/>
    <n v="24307.284768211921"/>
    <n v="105522.88737821193"/>
    <n v="957.05943967564133"/>
    <n v="110.257402"/>
    <n v="86"/>
    <n v="1.2820628139534884"/>
  </r>
  <r>
    <d v="2010-08-03T00:00:00"/>
    <n v="2010"/>
    <n v="3"/>
    <n v="8"/>
    <n v="3"/>
    <n v="3"/>
    <s v="Wednesday"/>
    <x v="7"/>
    <s v="Quarter3"/>
    <s v="2010_August"/>
    <s v="2010_Quarter3"/>
    <s v="2010_Wednesday"/>
    <x v="1"/>
    <n v="46"/>
    <n v="37"/>
    <n v="10672"/>
    <n v="7104"/>
    <n v="0.106374872"/>
    <n v="0.12977734299999999"/>
    <n v="68781.99179"/>
    <n v="9573.73848"/>
    <n v="17776"/>
    <n v="23544.370860927153"/>
    <n v="101900.10113092716"/>
    <n v="957.93394826296162"/>
    <n v="106.374872"/>
    <n v="83"/>
    <n v="1.2816249638554216"/>
  </r>
  <r>
    <d v="2010-08-04T00:00:00"/>
    <n v="2010"/>
    <n v="4"/>
    <n v="8"/>
    <n v="3"/>
    <n v="4"/>
    <s v="Thursday"/>
    <x v="7"/>
    <s v="Quarter3"/>
    <s v="2010_August"/>
    <s v="2010_Quarter3"/>
    <s v="2010_Thursday"/>
    <x v="1"/>
    <n v="42"/>
    <n v="39"/>
    <n v="9744"/>
    <n v="7488"/>
    <n v="0.103866083"/>
    <n v="0.126716621"/>
    <n v="67159.809130000009"/>
    <n v="9347.947470000001"/>
    <n v="17232"/>
    <n v="22823.841059602648"/>
    <n v="99331.597659602659"/>
    <n v="956.34296384896561"/>
    <n v="103.866083"/>
    <n v="81"/>
    <n v="1.2822973209876543"/>
  </r>
  <r>
    <d v="2010-08-05T00:00:00"/>
    <n v="2010"/>
    <n v="5"/>
    <n v="8"/>
    <n v="3"/>
    <n v="5"/>
    <s v="Friday"/>
    <x v="7"/>
    <s v="Quarter3"/>
    <s v="2010_August"/>
    <s v="2010_Quarter3"/>
    <s v="2010_Friday"/>
    <x v="1"/>
    <n v="43"/>
    <n v="39"/>
    <n v="9976"/>
    <n v="7488"/>
    <n v="0.105034484"/>
    <n v="0.12814207"/>
    <n v="67915.297099999996"/>
    <n v="9453.1035599999996"/>
    <n v="17464"/>
    <n v="23131.125827814569"/>
    <n v="100499.52648781457"/>
    <n v="956.82410824062868"/>
    <n v="105.03448399999999"/>
    <n v="82"/>
    <n v="1.2809083414634146"/>
  </r>
  <r>
    <d v="2010-08-06T00:00:00"/>
    <n v="2010"/>
    <n v="6"/>
    <n v="8"/>
    <n v="3"/>
    <n v="6"/>
    <s v="Saturday"/>
    <x v="7"/>
    <s v="Quarter3"/>
    <s v="2010_August"/>
    <s v="2010_Quarter3"/>
    <s v="2010_Saturday"/>
    <x v="1"/>
    <n v="44"/>
    <n v="38"/>
    <n v="10208"/>
    <n v="7296"/>
    <n v="0.10503765499999999"/>
    <n v="0.12814593899999999"/>
    <n v="67917.347670000003"/>
    <n v="9453.3889499999987"/>
    <n v="17504"/>
    <n v="23184.1059602649"/>
    <n v="100554.8425802649"/>
    <n v="957.32185357969877"/>
    <n v="105.03765499999999"/>
    <n v="82"/>
    <n v="1.2809470121951219"/>
  </r>
  <r>
    <d v="2010-08-07T00:00:00"/>
    <n v="2010"/>
    <n v="7"/>
    <n v="8"/>
    <n v="3"/>
    <n v="7"/>
    <s v="Sunday"/>
    <x v="7"/>
    <s v="Quarter3"/>
    <s v="2010_August"/>
    <s v="2010_Quarter3"/>
    <s v="2010_Sunday"/>
    <x v="1"/>
    <n v="43"/>
    <n v="38"/>
    <n v="9976"/>
    <n v="7296"/>
    <n v="0.103793567"/>
    <n v="0.12662815199999999"/>
    <n v="67112.920559999999"/>
    <n v="9341.4210300000013"/>
    <n v="17272"/>
    <n v="22876.821192052979"/>
    <n v="99331.162782052968"/>
    <n v="957.00692878252232"/>
    <n v="103.79356700000001"/>
    <n v="81"/>
    <n v="1.2814020617283952"/>
  </r>
  <r>
    <d v="2010-08-08T00:00:00"/>
    <n v="2010"/>
    <n v="8"/>
    <n v="8"/>
    <n v="3"/>
    <n v="1"/>
    <s v="Monday"/>
    <x v="7"/>
    <s v="Quarter3"/>
    <s v="2010_August"/>
    <s v="2010_Quarter3"/>
    <s v="2010_Monday"/>
    <x v="1"/>
    <n v="46"/>
    <n v="36"/>
    <n v="10672"/>
    <n v="6912"/>
    <n v="0.105108589"/>
    <n v="0.12823247800000001"/>
    <n v="67963.213340000002"/>
    <n v="9459.7730100000008"/>
    <n v="17584"/>
    <n v="23290.066225165563"/>
    <n v="100713.05257516557"/>
    <n v="958.18099675151723"/>
    <n v="105.10858900000001"/>
    <n v="82"/>
    <n v="1.2818120609756098"/>
  </r>
  <r>
    <d v="2010-08-09T00:00:00"/>
    <n v="2010"/>
    <n v="9"/>
    <n v="8"/>
    <n v="3"/>
    <n v="2"/>
    <s v="Tuesday"/>
    <x v="7"/>
    <s v="Quarter3"/>
    <s v="2010_August"/>
    <s v="2010_Quarter3"/>
    <s v="2010_Tuesday"/>
    <x v="1"/>
    <n v="45"/>
    <n v="38"/>
    <n v="10440"/>
    <n v="7296"/>
    <n v="0.10632868299999999"/>
    <n v="0.12972099300000001"/>
    <n v="68752.12629"/>
    <n v="9569.5814699999992"/>
    <n v="17736"/>
    <n v="23491.390728476821"/>
    <n v="101813.09848847683"/>
    <n v="957.53183069592637"/>
    <n v="106.328683"/>
    <n v="83"/>
    <n v="1.2810684698795181"/>
  </r>
  <r>
    <d v="2010-08-10T00:00:00"/>
    <n v="2010"/>
    <n v="10"/>
    <n v="8"/>
    <n v="3"/>
    <n v="3"/>
    <s v="Wednesday"/>
    <x v="7"/>
    <s v="Quarter3"/>
    <s v="2010_August"/>
    <s v="2010_Quarter3"/>
    <s v="2010_Wednesday"/>
    <x v="1"/>
    <n v="41"/>
    <n v="39"/>
    <n v="9512"/>
    <n v="7488"/>
    <n v="0.10257195700000001"/>
    <n v="0.125137787"/>
    <n v="66323.027109999995"/>
    <n v="9231.4761300000009"/>
    <n v="17000"/>
    <n v="22516.556291390727"/>
    <n v="98071.059531390725"/>
    <n v="956.11961007423031"/>
    <n v="102.57195700000001"/>
    <n v="80"/>
    <n v="1.2821494625000001"/>
  </r>
  <r>
    <d v="2010-08-11T00:00:00"/>
    <n v="2010"/>
    <n v="11"/>
    <n v="8"/>
    <n v="3"/>
    <n v="4"/>
    <s v="Thursday"/>
    <x v="7"/>
    <s v="Quarter3"/>
    <s v="2010_August"/>
    <s v="2010_Quarter3"/>
    <s v="2010_Thursday"/>
    <x v="1"/>
    <n v="41"/>
    <n v="39"/>
    <n v="9512"/>
    <n v="7488"/>
    <n v="0.10248091500000001"/>
    <n v="0.12502671600000001"/>
    <n v="66264.159480000002"/>
    <n v="9223.2823500000013"/>
    <n v="17000"/>
    <n v="22516.556291390727"/>
    <n v="98003.99812139073"/>
    <n v="956.31462815677162"/>
    <n v="102.48091500000001"/>
    <n v="80"/>
    <n v="1.2810114375000001"/>
  </r>
  <r>
    <d v="2010-08-12T00:00:00"/>
    <n v="2010"/>
    <n v="12"/>
    <n v="8"/>
    <n v="3"/>
    <n v="5"/>
    <s v="Friday"/>
    <x v="7"/>
    <s v="Quarter3"/>
    <s v="2010_August"/>
    <s v="2010_Quarter3"/>
    <s v="2010_Friday"/>
    <x v="1"/>
    <n v="46"/>
    <n v="37"/>
    <n v="10672"/>
    <n v="7104"/>
    <n v="0.106400249"/>
    <n v="0.12980830300000001"/>
    <n v="68798.400590000019"/>
    <n v="9576.0224099999996"/>
    <n v="17776"/>
    <n v="23544.370860927153"/>
    <n v="101918.79386092718"/>
    <n v="957.88115929058756"/>
    <n v="106.400249"/>
    <n v="83"/>
    <n v="1.2819307108433735"/>
  </r>
  <r>
    <d v="2010-08-13T00:00:00"/>
    <n v="2010"/>
    <n v="13"/>
    <n v="8"/>
    <n v="3"/>
    <n v="6"/>
    <s v="Saturday"/>
    <x v="7"/>
    <s v="Quarter3"/>
    <s v="2010_August"/>
    <s v="2010_Quarter3"/>
    <s v="2010_Saturday"/>
    <x v="1"/>
    <n v="46"/>
    <n v="37"/>
    <n v="10672"/>
    <n v="7104"/>
    <n v="0.10641540100000001"/>
    <n v="0.129826789"/>
    <n v="68808.198169999989"/>
    <n v="9577.38609"/>
    <n v="17776"/>
    <n v="23544.370860927153"/>
    <n v="101929.95512092714"/>
    <n v="957.84965487210957"/>
    <n v="106.415401"/>
    <n v="83"/>
    <n v="1.2821132650602409"/>
  </r>
  <r>
    <d v="2010-08-14T00:00:00"/>
    <n v="2010"/>
    <n v="14"/>
    <n v="8"/>
    <n v="3"/>
    <n v="7"/>
    <s v="Sunday"/>
    <x v="7"/>
    <s v="Quarter3"/>
    <s v="2010_August"/>
    <s v="2010_Quarter3"/>
    <s v="2010_Sunday"/>
    <x v="1"/>
    <n v="45"/>
    <n v="37"/>
    <n v="10440"/>
    <n v="7104"/>
    <n v="0.105134585"/>
    <n v="0.128264194"/>
    <n v="67980.022819999998"/>
    <n v="9462.1126500000009"/>
    <n v="17544"/>
    <n v="23237.086092715232"/>
    <n v="100679.22156271522"/>
    <n v="957.62228540413435"/>
    <n v="105.134585"/>
    <n v="82"/>
    <n v="1.2821290853658536"/>
  </r>
  <r>
    <d v="2010-08-15T00:00:00"/>
    <n v="2010"/>
    <n v="15"/>
    <n v="8"/>
    <n v="3"/>
    <n v="1"/>
    <s v="Monday"/>
    <x v="7"/>
    <s v="Quarter3"/>
    <s v="2010_August"/>
    <s v="2010_Quarter3"/>
    <s v="2010_Monday"/>
    <x v="1"/>
    <n v="43"/>
    <n v="40"/>
    <n v="9976"/>
    <n v="7680"/>
    <n v="0.106337689"/>
    <n v="0.129731981"/>
    <n v="68757.949929999988"/>
    <n v="9570.3920099999996"/>
    <n v="17656"/>
    <n v="23385.430463576158"/>
    <n v="101713.77240357615"/>
    <n v="956.51667212342886"/>
    <n v="106.337689"/>
    <n v="83"/>
    <n v="1.2811769759036145"/>
  </r>
  <r>
    <d v="2010-08-16T00:00:00"/>
    <n v="2010"/>
    <n v="16"/>
    <n v="8"/>
    <n v="3"/>
    <n v="2"/>
    <s v="Tuesday"/>
    <x v="7"/>
    <s v="Quarter3"/>
    <s v="2010_August"/>
    <s v="2010_Quarter3"/>
    <s v="2010_Tuesday"/>
    <x v="1"/>
    <n v="41"/>
    <n v="39"/>
    <n v="9512"/>
    <n v="7488"/>
    <n v="0.102555593"/>
    <n v="0.12511782299999999"/>
    <n v="66312.446189999988"/>
    <n v="9230.0033700000004"/>
    <n v="17000"/>
    <n v="22516.556291390727"/>
    <n v="98059.005851390713"/>
    <n v="956.15463752806454"/>
    <n v="102.555593"/>
    <n v="80"/>
    <n v="1.2819449125"/>
  </r>
  <r>
    <d v="2010-08-17T00:00:00"/>
    <n v="2010"/>
    <n v="17"/>
    <n v="8"/>
    <n v="3"/>
    <n v="3"/>
    <s v="Wednesday"/>
    <x v="7"/>
    <s v="Quarter3"/>
    <s v="2010_August"/>
    <s v="2010_Quarter3"/>
    <s v="2010_Wednesday"/>
    <x v="1"/>
    <n v="45"/>
    <n v="37"/>
    <n v="10440"/>
    <n v="7104"/>
    <n v="0.105099128"/>
    <n v="0.12822093600000001"/>
    <n v="67957.096080000003"/>
    <n v="9458.9215199999999"/>
    <n v="17544"/>
    <n v="23237.086092715232"/>
    <n v="100653.10369271523"/>
    <n v="957.69684875706332"/>
    <n v="105.09912799999999"/>
    <n v="82"/>
    <n v="1.2816966829268293"/>
  </r>
  <r>
    <d v="2010-08-18T00:00:00"/>
    <n v="2010"/>
    <n v="18"/>
    <n v="8"/>
    <n v="3"/>
    <n v="4"/>
    <s v="Thursday"/>
    <x v="7"/>
    <s v="Quarter3"/>
    <s v="2010_August"/>
    <s v="2010_Quarter3"/>
    <s v="2010_Thursday"/>
    <x v="1"/>
    <n v="41"/>
    <n v="39"/>
    <n v="9512"/>
    <n v="7488"/>
    <n v="0.10256145699999999"/>
    <n v="0.125124978"/>
    <n v="66316.238339999996"/>
    <n v="9230.5311299999994"/>
    <n v="17000"/>
    <n v="22516.556291390727"/>
    <n v="98063.325761390734"/>
    <n v="956.1420891416426"/>
    <n v="102.56145699999999"/>
    <n v="80"/>
    <n v="1.2820182124999999"/>
  </r>
  <r>
    <d v="2010-08-19T00:00:00"/>
    <n v="2010"/>
    <n v="19"/>
    <n v="8"/>
    <n v="3"/>
    <n v="5"/>
    <s v="Friday"/>
    <x v="7"/>
    <s v="Quarter3"/>
    <s v="2010_August"/>
    <s v="2010_Quarter3"/>
    <s v="2010_Friday"/>
    <x v="1"/>
    <n v="40"/>
    <n v="36"/>
    <n v="9280"/>
    <n v="6912"/>
    <n v="9.7358856999999993E-2"/>
    <n v="0.118777806"/>
    <n v="62952.237179999996"/>
    <n v="8762.297129999999"/>
    <n v="16192"/>
    <n v="21446.357615894041"/>
    <n v="93160.89192589403"/>
    <n v="956.88152877446009"/>
    <n v="97.358856999999986"/>
    <n v="76"/>
    <n v="1.281037592105263"/>
  </r>
  <r>
    <d v="2010-08-20T00:00:00"/>
    <n v="2010"/>
    <n v="20"/>
    <n v="8"/>
    <n v="3"/>
    <n v="6"/>
    <s v="Saturday"/>
    <x v="7"/>
    <s v="Quarter3"/>
    <s v="2010_August"/>
    <s v="2010_Quarter3"/>
    <s v="2010_Saturday"/>
    <x v="1"/>
    <n v="43"/>
    <n v="36"/>
    <n v="9976"/>
    <n v="6912"/>
    <n v="0.101259319"/>
    <n v="0.12353636899999999"/>
    <n v="65474.275569999998"/>
    <n v="9113.33871"/>
    <n v="16888"/>
    <n v="22368.2119205298"/>
    <n v="96955.826200529787"/>
    <n v="957.50027906596711"/>
    <n v="101.259319"/>
    <n v="79"/>
    <n v="1.2817635316455698"/>
  </r>
  <r>
    <d v="2010-08-21T00:00:00"/>
    <n v="2010"/>
    <n v="21"/>
    <n v="8"/>
    <n v="3"/>
    <n v="7"/>
    <s v="Sunday"/>
    <x v="7"/>
    <s v="Quarter3"/>
    <s v="2010_August"/>
    <s v="2010_Quarter3"/>
    <s v="2010_Sunday"/>
    <x v="1"/>
    <n v="45"/>
    <n v="36"/>
    <n v="10440"/>
    <n v="6912"/>
    <n v="0.10386174400000001"/>
    <n v="0.12671132700000001"/>
    <n v="67157.00331"/>
    <n v="9347.5569599999999"/>
    <n v="17352"/>
    <n v="22982.781456953642"/>
    <n v="99487.341726953644"/>
    <n v="957.88244925825279"/>
    <n v="103.861744"/>
    <n v="81"/>
    <n v="1.2822437530864197"/>
  </r>
  <r>
    <d v="2010-08-22T00:00:00"/>
    <n v="2010"/>
    <n v="22"/>
    <n v="8"/>
    <n v="3"/>
    <n v="1"/>
    <s v="Monday"/>
    <x v="7"/>
    <s v="Quarter3"/>
    <s v="2010_August"/>
    <s v="2010_Quarter3"/>
    <s v="2010_Monday"/>
    <x v="1"/>
    <n v="40"/>
    <n v="39"/>
    <n v="9280"/>
    <n v="7488"/>
    <n v="0.101275649"/>
    <n v="0.123556291"/>
    <n v="65484.83423"/>
    <n v="9114.8084099999996"/>
    <n v="16768"/>
    <n v="22209.271523178806"/>
    <n v="96808.914163178808"/>
    <n v="955.89527313894382"/>
    <n v="101.275649"/>
    <n v="79"/>
    <n v="1.2819702405063291"/>
  </r>
  <r>
    <d v="2010-08-23T00:00:00"/>
    <n v="2010"/>
    <n v="23"/>
    <n v="8"/>
    <n v="3"/>
    <n v="2"/>
    <s v="Tuesday"/>
    <x v="7"/>
    <s v="Quarter3"/>
    <s v="2010_August"/>
    <s v="2010_Quarter3"/>
    <s v="2010_Tuesday"/>
    <x v="1"/>
    <n v="44"/>
    <n v="39"/>
    <n v="10208"/>
    <n v="7488"/>
    <n v="0.106316776"/>
    <n v="0.12970646699999999"/>
    <n v="68744.427510000009"/>
    <n v="9568.5098400000006"/>
    <n v="17696"/>
    <n v="23438.41059602649"/>
    <n v="101751.34794602649"/>
    <n v="957.05825340326805"/>
    <n v="106.316776"/>
    <n v="83"/>
    <n v="1.2809250120481928"/>
  </r>
  <r>
    <d v="2010-08-24T00:00:00"/>
    <n v="2010"/>
    <n v="24"/>
    <n v="8"/>
    <n v="3"/>
    <n v="3"/>
    <s v="Wednesday"/>
    <x v="7"/>
    <s v="Quarter3"/>
    <s v="2010_August"/>
    <s v="2010_Quarter3"/>
    <s v="2010_Wednesday"/>
    <x v="1"/>
    <n v="42"/>
    <n v="36"/>
    <n v="9744"/>
    <n v="6912"/>
    <n v="9.9980686999999999E-2"/>
    <n v="0.12197643900000001"/>
    <n v="64647.512669999996"/>
    <n v="8998.2618299999995"/>
    <n v="16656"/>
    <n v="22060.92715231788"/>
    <n v="95706.701652317875"/>
    <n v="957.25189058080662"/>
    <n v="99.980687000000003"/>
    <n v="78"/>
    <n v="1.2818036794871794"/>
  </r>
  <r>
    <d v="2010-08-25T00:00:00"/>
    <n v="2010"/>
    <n v="25"/>
    <n v="8"/>
    <n v="3"/>
    <n v="4"/>
    <s v="Thursday"/>
    <x v="7"/>
    <s v="Quarter3"/>
    <s v="2010_August"/>
    <s v="2010_Quarter3"/>
    <s v="2010_Thursday"/>
    <x v="1"/>
    <n v="40"/>
    <n v="37"/>
    <n v="9280"/>
    <n v="7104"/>
    <n v="9.8657404000000004E-2"/>
    <n v="0.12036203299999999"/>
    <n v="63791.877489999999"/>
    <n v="8879.1663599999993"/>
    <n v="16384"/>
    <n v="21700.662251655631"/>
    <n v="94371.70610165564"/>
    <n v="956.5597945558718"/>
    <n v="98.657404"/>
    <n v="77"/>
    <n v="1.2812649870129871"/>
  </r>
  <r>
    <d v="2010-08-26T00:00:00"/>
    <n v="2010"/>
    <n v="26"/>
    <n v="8"/>
    <n v="3"/>
    <n v="5"/>
    <s v="Friday"/>
    <x v="7"/>
    <s v="Quarter3"/>
    <s v="2010_August"/>
    <s v="2010_Quarter3"/>
    <s v="2010_Friday"/>
    <x v="1"/>
    <n v="45"/>
    <n v="39"/>
    <n v="10440"/>
    <n v="7488"/>
    <n v="0.10766838300000001"/>
    <n v="0.131355427"/>
    <n v="69618.376309999992"/>
    <n v="9690.1544700000013"/>
    <n v="17928"/>
    <n v="23745.695364238411"/>
    <n v="103054.2261442384"/>
    <n v="957.14473713456255"/>
    <n v="107.66838300000001"/>
    <n v="84"/>
    <n v="1.2817664642857143"/>
  </r>
  <r>
    <d v="2010-08-27T00:00:00"/>
    <n v="2010"/>
    <n v="27"/>
    <n v="8"/>
    <n v="3"/>
    <n v="6"/>
    <s v="Saturday"/>
    <x v="7"/>
    <s v="Quarter3"/>
    <s v="2010_August"/>
    <s v="2010_Quarter3"/>
    <s v="2010_Saturday"/>
    <x v="1"/>
    <n v="40"/>
    <n v="36"/>
    <n v="9280"/>
    <n v="6912"/>
    <n v="9.7362744000000001E-2"/>
    <n v="0.118782548"/>
    <n v="62954.750440000003"/>
    <n v="8762.64696"/>
    <n v="16192"/>
    <n v="21446.357615894041"/>
    <n v="93163.755015894043"/>
    <n v="956.87273374191295"/>
    <n v="97.362744000000006"/>
    <n v="76"/>
    <n v="1.2810887368421053"/>
  </r>
  <r>
    <d v="2010-08-28T00:00:00"/>
    <n v="2010"/>
    <n v="28"/>
    <n v="8"/>
    <n v="3"/>
    <n v="7"/>
    <s v="Sunday"/>
    <x v="7"/>
    <s v="Quarter3"/>
    <s v="2010_August"/>
    <s v="2010_Quarter3"/>
    <s v="2010_Sunday"/>
    <x v="1"/>
    <n v="45"/>
    <n v="40"/>
    <n v="10440"/>
    <n v="7680"/>
    <n v="0.108888636"/>
    <n v="0.132844136"/>
    <n v="70407.392079999991"/>
    <n v="9799.9772399999983"/>
    <n v="18120"/>
    <n v="24000"/>
    <n v="104207.36931999998"/>
    <n v="957.00867554259742"/>
    <n v="108.88863599999999"/>
    <n v="85"/>
    <n v="1.2810427764705881"/>
  </r>
  <r>
    <d v="2010-08-29T00:00:00"/>
    <n v="2010"/>
    <n v="29"/>
    <n v="8"/>
    <n v="3"/>
    <n v="1"/>
    <s v="Monday"/>
    <x v="7"/>
    <s v="Quarter3"/>
    <s v="2010_August"/>
    <s v="2010_Quarter3"/>
    <s v="2010_Monday"/>
    <x v="1"/>
    <n v="45"/>
    <n v="38"/>
    <n v="10440"/>
    <n v="7296"/>
    <n v="0.10640820500000001"/>
    <n v="0.12981801000000001"/>
    <n v="68803.545300000013"/>
    <n v="9576.7384500000007"/>
    <n v="17736"/>
    <n v="23491.390728476821"/>
    <n v="101871.67447847684"/>
    <n v="957.36672259885245"/>
    <n v="106.40820500000001"/>
    <n v="83"/>
    <n v="1.2820265662650603"/>
  </r>
  <r>
    <d v="2010-08-30T00:00:00"/>
    <n v="2010"/>
    <n v="30"/>
    <n v="8"/>
    <n v="3"/>
    <n v="2"/>
    <s v="Tuesday"/>
    <x v="7"/>
    <s v="Quarter3"/>
    <s v="2010_August"/>
    <s v="2010_Quarter3"/>
    <s v="2010_Tuesday"/>
    <x v="1"/>
    <n v="41"/>
    <n v="36"/>
    <n v="9512"/>
    <n v="6912"/>
    <n v="9.8685640000000005E-2"/>
    <n v="0.120396481"/>
    <n v="63810.13493"/>
    <n v="8881.7075999999997"/>
    <n v="16424"/>
    <n v="21753.642384105959"/>
    <n v="94445.484914105953"/>
    <n v="957.03371751053089"/>
    <n v="98.685640000000006"/>
    <n v="77"/>
    <n v="1.2816316883116885"/>
  </r>
  <r>
    <d v="2010-08-31T00:00:00"/>
    <n v="2010"/>
    <n v="31"/>
    <n v="8"/>
    <n v="3"/>
    <n v="3"/>
    <s v="Wednesday"/>
    <x v="7"/>
    <s v="Quarter3"/>
    <s v="2010_August"/>
    <s v="2010_Quarter3"/>
    <s v="2010_Wednesday"/>
    <x v="1"/>
    <n v="43"/>
    <n v="39"/>
    <n v="9976"/>
    <n v="7488"/>
    <n v="0.105105803"/>
    <n v="0.128229079"/>
    <n v="67961.411869999996"/>
    <n v="9459.5222699999995"/>
    <n v="17464"/>
    <n v="23131.125827814569"/>
    <n v="100552.05996781457"/>
    <n v="956.67467540126756"/>
    <n v="105.10580299999999"/>
    <n v="82"/>
    <n v="1.2817780853658536"/>
  </r>
  <r>
    <d v="2010-09-01T00:00:00"/>
    <n v="2010"/>
    <n v="1"/>
    <n v="9"/>
    <n v="3"/>
    <n v="4"/>
    <s v="Thursday"/>
    <x v="8"/>
    <s v="Quarter3"/>
    <s v="2010_September"/>
    <s v="2010_Quarter3"/>
    <s v="2010_Thursday"/>
    <x v="1"/>
    <n v="44"/>
    <n v="39"/>
    <n v="10208"/>
    <n v="7488"/>
    <n v="0.10640482800000001"/>
    <n v="0.12981388999999999"/>
    <n v="68801.361699999994"/>
    <n v="9576.4345200000007"/>
    <n v="17696"/>
    <n v="23438.41059602649"/>
    <n v="101816.20681602648"/>
    <n v="956.87581785317548"/>
    <n v="106.40482800000001"/>
    <n v="83"/>
    <n v="1.2819858795180723"/>
  </r>
  <r>
    <d v="2010-09-02T00:00:00"/>
    <n v="2010"/>
    <n v="2"/>
    <n v="9"/>
    <n v="3"/>
    <n v="5"/>
    <s v="Friday"/>
    <x v="8"/>
    <s v="Quarter3"/>
    <s v="2010_September"/>
    <s v="2010_Quarter3"/>
    <s v="2010_Friday"/>
    <x v="1"/>
    <n v="45"/>
    <n v="37"/>
    <n v="10440"/>
    <n v="7104"/>
    <n v="0.10514206199999999"/>
    <n v="0.128273316"/>
    <n v="67984.857479999991"/>
    <n v="9462.7855799999998"/>
    <n v="17544"/>
    <n v="23237.086092715232"/>
    <n v="100684.72915271521"/>
    <n v="957.60656808038652"/>
    <n v="105.142062"/>
    <n v="82"/>
    <n v="1.2822202682926829"/>
  </r>
  <r>
    <d v="2010-09-03T00:00:00"/>
    <n v="2010"/>
    <n v="3"/>
    <n v="9"/>
    <n v="3"/>
    <n v="6"/>
    <s v="Saturday"/>
    <x v="8"/>
    <s v="Quarter3"/>
    <s v="2010_September"/>
    <s v="2010_Quarter3"/>
    <s v="2010_Saturday"/>
    <x v="1"/>
    <n v="41"/>
    <n v="37"/>
    <n v="9512"/>
    <n v="7104"/>
    <n v="0.10001112199999999"/>
    <n v="0.122013569"/>
    <n v="64667.191570000003"/>
    <n v="9001.0009800000007"/>
    <n v="16616"/>
    <n v="22007.947019867548"/>
    <n v="95676.139569867548"/>
    <n v="956.65499652996141"/>
    <n v="100.011122"/>
    <n v="78"/>
    <n v="1.2821938717948718"/>
  </r>
  <r>
    <d v="2010-09-04T00:00:00"/>
    <n v="2010"/>
    <n v="4"/>
    <n v="9"/>
    <n v="3"/>
    <n v="7"/>
    <s v="Sunday"/>
    <x v="8"/>
    <s v="Quarter3"/>
    <s v="2010_September"/>
    <s v="2010_Quarter3"/>
    <s v="2010_Sunday"/>
    <x v="1"/>
    <n v="42"/>
    <n v="39"/>
    <n v="9744"/>
    <n v="7488"/>
    <n v="0.103848645"/>
    <n v="0.12669534700000001"/>
    <n v="67148.533910000013"/>
    <n v="9346.3780500000012"/>
    <n v="17232"/>
    <n v="22823.841059602648"/>
    <n v="99318.753019602664"/>
    <n v="956.3798643651312"/>
    <n v="103.848645"/>
    <n v="81"/>
    <n v="1.2820820370370372"/>
  </r>
  <r>
    <d v="2010-09-05T00:00:00"/>
    <n v="2010"/>
    <n v="5"/>
    <n v="9"/>
    <n v="3"/>
    <n v="1"/>
    <s v="Monday"/>
    <x v="8"/>
    <s v="Quarter3"/>
    <s v="2010_September"/>
    <s v="2010_Quarter3"/>
    <s v="2010_Monday"/>
    <x v="1"/>
    <n v="41"/>
    <n v="40"/>
    <n v="9512"/>
    <n v="7680"/>
    <n v="0.10380940700000001"/>
    <n v="0.12664747600000001"/>
    <n v="67123.162280000004"/>
    <n v="9342.84663"/>
    <n v="17192"/>
    <n v="22770.860927152316"/>
    <n v="99236.869837152321"/>
    <n v="955.95257409718477"/>
    <n v="103.80940700000001"/>
    <n v="81"/>
    <n v="1.2815976172839507"/>
  </r>
  <r>
    <d v="2010-09-06T00:00:00"/>
    <n v="2010"/>
    <n v="6"/>
    <n v="9"/>
    <n v="3"/>
    <n v="2"/>
    <s v="Tuesday"/>
    <x v="8"/>
    <s v="Quarter3"/>
    <s v="2010_September"/>
    <s v="2010_Quarter3"/>
    <s v="2010_Tuesday"/>
    <x v="1"/>
    <n v="45"/>
    <n v="37"/>
    <n v="10440"/>
    <n v="7104"/>
    <n v="0.105059602"/>
    <n v="0.12817271499999999"/>
    <n v="67931.538949999987"/>
    <n v="9455.3641800000005"/>
    <n v="17544"/>
    <n v="23237.086092715232"/>
    <n v="100623.98922271523"/>
    <n v="957.78003444859075"/>
    <n v="105.059602"/>
    <n v="82"/>
    <n v="1.2812146585365853"/>
  </r>
  <r>
    <d v="2010-09-07T00:00:00"/>
    <n v="2010"/>
    <n v="7"/>
    <n v="9"/>
    <n v="3"/>
    <n v="3"/>
    <s v="Wednesday"/>
    <x v="8"/>
    <s v="Quarter3"/>
    <s v="2010_September"/>
    <s v="2010_Quarter3"/>
    <s v="2010_Wednesday"/>
    <x v="1"/>
    <n v="45"/>
    <n v="39"/>
    <n v="10440"/>
    <n v="7488"/>
    <n v="0.10769005700000001"/>
    <n v="0.13138187000000001"/>
    <n v="69632.391100000008"/>
    <n v="9692.1051300000017"/>
    <n v="17928"/>
    <n v="23745.695364238411"/>
    <n v="103070.19159423842"/>
    <n v="957.10035323166755"/>
    <n v="107.69005700000001"/>
    <n v="84"/>
    <n v="1.2820244880952383"/>
  </r>
  <r>
    <d v="2010-09-08T00:00:00"/>
    <n v="2010"/>
    <n v="8"/>
    <n v="9"/>
    <n v="3"/>
    <n v="4"/>
    <s v="Thursday"/>
    <x v="8"/>
    <s v="Quarter3"/>
    <s v="2010_September"/>
    <s v="2010_Quarter3"/>
    <s v="2010_Thursday"/>
    <x v="1"/>
    <n v="44"/>
    <n v="39"/>
    <n v="10208"/>
    <n v="7488"/>
    <n v="0.10640427500000001"/>
    <n v="0.12981321600000001"/>
    <n v="68801.004480000003"/>
    <n v="9576.3847500000011"/>
    <n v="17696"/>
    <n v="23438.41059602649"/>
    <n v="101815.79982602649"/>
    <n v="956.87696594922033"/>
    <n v="106.40427500000001"/>
    <n v="83"/>
    <n v="1.28197921686747"/>
  </r>
  <r>
    <d v="2010-09-09T00:00:00"/>
    <n v="2010"/>
    <n v="9"/>
    <n v="9"/>
    <n v="3"/>
    <n v="5"/>
    <s v="Friday"/>
    <x v="8"/>
    <s v="Quarter3"/>
    <s v="2010_September"/>
    <s v="2010_Quarter3"/>
    <s v="2010_Friday"/>
    <x v="1"/>
    <n v="43"/>
    <n v="38"/>
    <n v="9976"/>
    <n v="7296"/>
    <n v="0.10378884400000001"/>
    <n v="0.12662239"/>
    <n v="67109.866699999999"/>
    <n v="9340.9959600000002"/>
    <n v="17272"/>
    <n v="22876.821192052979"/>
    <n v="99327.683852052985"/>
    <n v="957.01695889447399"/>
    <n v="103.78884400000001"/>
    <n v="81"/>
    <n v="1.2813437530864198"/>
  </r>
  <r>
    <d v="2010-09-10T00:00:00"/>
    <n v="2010"/>
    <n v="10"/>
    <n v="9"/>
    <n v="3"/>
    <n v="6"/>
    <s v="Saturday"/>
    <x v="8"/>
    <s v="Quarter3"/>
    <s v="2010_September"/>
    <s v="2010_Quarter3"/>
    <s v="2010_Saturday"/>
    <x v="1"/>
    <n v="45"/>
    <n v="37"/>
    <n v="10440"/>
    <n v="7104"/>
    <n v="0.105082695"/>
    <n v="0.12820088800000001"/>
    <n v="67946.470640000014"/>
    <n v="9457.4425499999998"/>
    <n v="17544"/>
    <n v="23237.086092715232"/>
    <n v="100640.99928271526"/>
    <n v="957.73142554742492"/>
    <n v="105.082695"/>
    <n v="82"/>
    <n v="1.281496280487805"/>
  </r>
  <r>
    <d v="2010-09-11T00:00:00"/>
    <n v="2010"/>
    <n v="11"/>
    <n v="9"/>
    <n v="3"/>
    <n v="7"/>
    <s v="Sunday"/>
    <x v="8"/>
    <s v="Quarter3"/>
    <s v="2010_September"/>
    <s v="2010_Quarter3"/>
    <s v="2010_Sunday"/>
    <x v="1"/>
    <n v="40"/>
    <n v="39"/>
    <n v="9280"/>
    <n v="7488"/>
    <n v="0.10126159899999999"/>
    <n v="0.123539151"/>
    <n v="65475.750030000003"/>
    <n v="9113.5439099999985"/>
    <n v="16768"/>
    <n v="22209.271523178806"/>
    <n v="96798.565463178806"/>
    <n v="955.92570549057609"/>
    <n v="101.26159899999999"/>
    <n v="79"/>
    <n v="1.2817923924050632"/>
  </r>
  <r>
    <d v="2010-09-12T00:00:00"/>
    <n v="2010"/>
    <n v="12"/>
    <n v="9"/>
    <n v="3"/>
    <n v="1"/>
    <s v="Monday"/>
    <x v="8"/>
    <s v="Quarter3"/>
    <s v="2010_September"/>
    <s v="2010_Quarter3"/>
    <s v="2010_Monday"/>
    <x v="1"/>
    <n v="44"/>
    <n v="40"/>
    <n v="10208"/>
    <n v="7680"/>
    <n v="0.10768718400000001"/>
    <n v="0.131378365"/>
    <n v="69630.533450000003"/>
    <n v="9691.84656"/>
    <n v="17888"/>
    <n v="23692.715231788079"/>
    <n v="103015.09524178809"/>
    <n v="956.61425450393506"/>
    <n v="107.687184"/>
    <n v="84"/>
    <n v="1.2819902857142857"/>
  </r>
  <r>
    <d v="2010-09-13T00:00:00"/>
    <n v="2010"/>
    <n v="13"/>
    <n v="9"/>
    <n v="3"/>
    <n v="2"/>
    <s v="Tuesday"/>
    <x v="8"/>
    <s v="Quarter3"/>
    <s v="2010_September"/>
    <s v="2010_Quarter3"/>
    <s v="2010_Tuesday"/>
    <x v="1"/>
    <n v="43"/>
    <n v="38"/>
    <n v="9976"/>
    <n v="7296"/>
    <n v="0.103862175"/>
    <n v="0.12671185300000001"/>
    <n v="67157.282090000008"/>
    <n v="9347.5957500000004"/>
    <n v="17272"/>
    <n v="22876.821192052979"/>
    <n v="99381.699032052973"/>
    <n v="956.86133120217221"/>
    <n v="103.86217500000001"/>
    <n v="81"/>
    <n v="1.2822490740740742"/>
  </r>
  <r>
    <d v="2010-09-14T00:00:00"/>
    <n v="2010"/>
    <n v="14"/>
    <n v="9"/>
    <n v="3"/>
    <n v="3"/>
    <s v="Wednesday"/>
    <x v="8"/>
    <s v="Quarter3"/>
    <s v="2010_September"/>
    <s v="2010_Quarter3"/>
    <s v="2010_Wednesday"/>
    <x v="1"/>
    <n v="42"/>
    <n v="36"/>
    <n v="9744"/>
    <n v="6912"/>
    <n v="9.9973800000000002E-2"/>
    <n v="0.121968036"/>
    <n v="64643.059079999999"/>
    <n v="8997.6419999999998"/>
    <n v="16656"/>
    <n v="22060.92715231788"/>
    <n v="95701.628232317875"/>
    <n v="957.2670862997893"/>
    <n v="99.973799999999997"/>
    <n v="78"/>
    <n v="1.2817153846153846"/>
  </r>
  <r>
    <d v="2010-09-15T00:00:00"/>
    <n v="2010"/>
    <n v="15"/>
    <n v="9"/>
    <n v="3"/>
    <n v="4"/>
    <s v="Thursday"/>
    <x v="8"/>
    <s v="Quarter3"/>
    <s v="2010_September"/>
    <s v="2010_Quarter3"/>
    <s v="2010_Thursday"/>
    <x v="1"/>
    <n v="40"/>
    <n v="38"/>
    <n v="9280"/>
    <n v="7296"/>
    <n v="0.100011591"/>
    <n v="0.12201414100000001"/>
    <n v="64667.494730000006"/>
    <n v="9001.0431900000003"/>
    <n v="16576"/>
    <n v="21954.966887417217"/>
    <n v="95623.504807417223"/>
    <n v="956.1242237154014"/>
    <n v="100.011591"/>
    <n v="78"/>
    <n v="1.2821998846153846"/>
  </r>
  <r>
    <d v="2010-09-16T00:00:00"/>
    <n v="2010"/>
    <n v="16"/>
    <n v="9"/>
    <n v="3"/>
    <n v="5"/>
    <s v="Friday"/>
    <x v="8"/>
    <s v="Quarter3"/>
    <s v="2010_September"/>
    <s v="2010_Quarter3"/>
    <s v="2010_Friday"/>
    <x v="1"/>
    <n v="46"/>
    <n v="38"/>
    <n v="10672"/>
    <n v="7296"/>
    <n v="0.107669601"/>
    <n v="0.13135691299999999"/>
    <n v="69619.163889999996"/>
    <n v="9690.2640900000006"/>
    <n v="17968"/>
    <n v="23798.675496688742"/>
    <n v="103108.10347668873"/>
    <n v="957.63430456743993"/>
    <n v="107.669601"/>
    <n v="84"/>
    <n v="1.2817809642857143"/>
  </r>
  <r>
    <d v="2010-09-17T00:00:00"/>
    <n v="2010"/>
    <n v="17"/>
    <n v="9"/>
    <n v="3"/>
    <n v="6"/>
    <s v="Saturday"/>
    <x v="8"/>
    <s v="Quarter3"/>
    <s v="2010_September"/>
    <s v="2010_Quarter3"/>
    <s v="2010_Saturday"/>
    <x v="1"/>
    <n v="45"/>
    <n v="40"/>
    <n v="10440"/>
    <n v="7680"/>
    <n v="0.108995272"/>
    <n v="0.132974232"/>
    <n v="70476.342959999994"/>
    <n v="9809.5744799999993"/>
    <n v="18120"/>
    <n v="24000"/>
    <n v="104285.91743999999"/>
    <n v="956.79303814205798"/>
    <n v="108.995272"/>
    <n v="85"/>
    <n v="1.2822973176470589"/>
  </r>
  <r>
    <d v="2010-09-18T00:00:00"/>
    <n v="2010"/>
    <n v="18"/>
    <n v="9"/>
    <n v="3"/>
    <n v="7"/>
    <s v="Sunday"/>
    <x v="8"/>
    <s v="Quarter3"/>
    <s v="2010_September"/>
    <s v="2010_Quarter3"/>
    <s v="2010_Sunday"/>
    <x v="1"/>
    <n v="45"/>
    <n v="37"/>
    <n v="10440"/>
    <n v="7104"/>
    <n v="0.105087533"/>
    <n v="0.12820678999999999"/>
    <n v="67949.598699999988"/>
    <n v="9457.8779699999996"/>
    <n v="17544"/>
    <n v="23237.086092715232"/>
    <n v="100644.56276271521"/>
    <n v="957.72124332498333"/>
    <n v="105.08753299999999"/>
    <n v="82"/>
    <n v="1.2815552804878048"/>
  </r>
  <r>
    <d v="2010-09-19T00:00:00"/>
    <n v="2010"/>
    <n v="19"/>
    <n v="9"/>
    <n v="3"/>
    <n v="1"/>
    <s v="Monday"/>
    <x v="8"/>
    <s v="Quarter3"/>
    <s v="2010_September"/>
    <s v="2010_Quarter3"/>
    <s v="2010_Monday"/>
    <x v="1"/>
    <n v="40"/>
    <n v="37"/>
    <n v="9280"/>
    <n v="7104"/>
    <n v="9.8691846E-2"/>
    <n v="0.120404052"/>
    <n v="63814.147559999998"/>
    <n v="8882.2661399999997"/>
    <n v="16384"/>
    <n v="21700.662251655631"/>
    <n v="94397.075951655628"/>
    <n v="956.48303053988502"/>
    <n v="98.691845999999998"/>
    <n v="77"/>
    <n v="1.2817122857142857"/>
  </r>
  <r>
    <d v="2010-09-20T00:00:00"/>
    <n v="2010"/>
    <n v="20"/>
    <n v="9"/>
    <n v="3"/>
    <n v="2"/>
    <s v="Tuesday"/>
    <x v="8"/>
    <s v="Quarter3"/>
    <s v="2010_September"/>
    <s v="2010_Quarter3"/>
    <s v="2010_Tuesday"/>
    <x v="1"/>
    <n v="41"/>
    <n v="37"/>
    <n v="9512"/>
    <n v="7104"/>
    <n v="9.9996926E-2"/>
    <n v="0.12199625"/>
    <n v="64658.012500000004"/>
    <n v="8999.7233400000005"/>
    <n v="16616"/>
    <n v="22007.947019867548"/>
    <n v="95665.682859867549"/>
    <n v="956.686237133605"/>
    <n v="99.996926000000002"/>
    <n v="78"/>
    <n v="1.2820118717948719"/>
  </r>
  <r>
    <d v="2010-09-21T00:00:00"/>
    <n v="2010"/>
    <n v="21"/>
    <n v="9"/>
    <n v="3"/>
    <n v="3"/>
    <s v="Wednesday"/>
    <x v="8"/>
    <s v="Quarter3"/>
    <s v="2010_September"/>
    <s v="2010_Quarter3"/>
    <s v="2010_Wednesday"/>
    <x v="1"/>
    <n v="42"/>
    <n v="39"/>
    <n v="9744"/>
    <n v="7488"/>
    <n v="0.103754027"/>
    <n v="0.12657991299999999"/>
    <n v="67087.353889999999"/>
    <n v="9337.8624299999992"/>
    <n v="17232"/>
    <n v="22823.841059602648"/>
    <n v="99249.057379602644"/>
    <n v="956.58029138090853"/>
    <n v="103.75402699999999"/>
    <n v="81"/>
    <n v="1.2809139135802468"/>
  </r>
  <r>
    <d v="2010-09-22T00:00:00"/>
    <n v="2010"/>
    <n v="22"/>
    <n v="9"/>
    <n v="3"/>
    <n v="4"/>
    <s v="Thursday"/>
    <x v="8"/>
    <s v="Quarter3"/>
    <s v="2010_September"/>
    <s v="2010_Quarter3"/>
    <s v="2010_Thursday"/>
    <x v="1"/>
    <n v="44"/>
    <n v="39"/>
    <n v="10208"/>
    <n v="7488"/>
    <n v="0.106406632"/>
    <n v="0.12981609099999999"/>
    <n v="68802.528229999996"/>
    <n v="9576.596880000001"/>
    <n v="17696"/>
    <n v="23438.41059602649"/>
    <n v="101817.53570602648"/>
    <n v="956.87208393200979"/>
    <n v="106.406632"/>
    <n v="83"/>
    <n v="1.2820076144578314"/>
  </r>
  <r>
    <d v="2010-09-23T00:00:00"/>
    <n v="2010"/>
    <n v="23"/>
    <n v="9"/>
    <n v="3"/>
    <n v="5"/>
    <s v="Friday"/>
    <x v="8"/>
    <s v="Quarter3"/>
    <s v="2010_September"/>
    <s v="2010_Quarter3"/>
    <s v="2010_Friday"/>
    <x v="1"/>
    <n v="44"/>
    <n v="37"/>
    <n v="10208"/>
    <n v="7104"/>
    <n v="0.10380626799999999"/>
    <n v="0.126643647"/>
    <n v="67121.13291"/>
    <n v="9342.5641199999991"/>
    <n v="17312"/>
    <n v="22929.801324503311"/>
    <n v="99393.498354503303"/>
    <n v="957.49033530907127"/>
    <n v="103.80626799999999"/>
    <n v="81"/>
    <n v="1.2815588641975306"/>
  </r>
  <r>
    <d v="2010-09-24T00:00:00"/>
    <n v="2010"/>
    <n v="24"/>
    <n v="9"/>
    <n v="3"/>
    <n v="6"/>
    <s v="Saturday"/>
    <x v="8"/>
    <s v="Quarter3"/>
    <s v="2010_September"/>
    <s v="2010_Quarter3"/>
    <s v="2010_Saturday"/>
    <x v="1"/>
    <n v="41"/>
    <n v="37"/>
    <n v="9512"/>
    <n v="7104"/>
    <n v="0.100000594"/>
    <n v="0.122000725"/>
    <n v="64660.384250000003"/>
    <n v="9000.0534599999992"/>
    <n v="16616"/>
    <n v="22007.947019867548"/>
    <n v="95668.384729867539"/>
    <n v="956.67816463037752"/>
    <n v="100.00059399999999"/>
    <n v="78"/>
    <n v="1.2820588974358973"/>
  </r>
  <r>
    <d v="2010-09-25T00:00:00"/>
    <n v="2010"/>
    <n v="25"/>
    <n v="9"/>
    <n v="3"/>
    <n v="7"/>
    <s v="Sunday"/>
    <x v="8"/>
    <s v="Quarter3"/>
    <s v="2010_September"/>
    <s v="2010_Quarter3"/>
    <s v="2010_Sunday"/>
    <x v="1"/>
    <n v="43"/>
    <n v="38"/>
    <n v="9976"/>
    <n v="7296"/>
    <n v="0.10382833299999999"/>
    <n v="0.12667056600000001"/>
    <n v="67135.399980000002"/>
    <n v="9344.54997"/>
    <n v="17272"/>
    <n v="22876.821192052979"/>
    <n v="99356.771142052981"/>
    <n v="956.93312481529472"/>
    <n v="103.828333"/>
    <n v="81"/>
    <n v="1.2818312716049383"/>
  </r>
  <r>
    <d v="2010-09-26T00:00:00"/>
    <n v="2010"/>
    <n v="26"/>
    <n v="9"/>
    <n v="3"/>
    <n v="1"/>
    <s v="Monday"/>
    <x v="8"/>
    <s v="Quarter3"/>
    <s v="2010_September"/>
    <s v="2010_Quarter3"/>
    <s v="2010_Monday"/>
    <x v="1"/>
    <n v="46"/>
    <n v="40"/>
    <n v="10672"/>
    <n v="7680"/>
    <n v="0.11027757000000001"/>
    <n v="0.13453863499999999"/>
    <n v="71305.476550000007"/>
    <n v="9924.9813000000013"/>
    <n v="18352"/>
    <n v="24307.284768211921"/>
    <n v="105537.74261821192"/>
    <n v="957.01911656388427"/>
    <n v="110.27757000000001"/>
    <n v="86"/>
    <n v="1.2822973255813954"/>
  </r>
  <r>
    <d v="2010-09-27T00:00:00"/>
    <n v="2010"/>
    <n v="27"/>
    <n v="9"/>
    <n v="3"/>
    <n v="2"/>
    <s v="Tuesday"/>
    <x v="8"/>
    <s v="Quarter3"/>
    <s v="2010_September"/>
    <s v="2010_Quarter3"/>
    <s v="2010_Tuesday"/>
    <x v="1"/>
    <n v="45"/>
    <n v="37"/>
    <n v="10440"/>
    <n v="7104"/>
    <n v="0.105128343"/>
    <n v="0.12825657900000001"/>
    <n v="67975.986870000008"/>
    <n v="9461.5508700000009"/>
    <n v="17544"/>
    <n v="23237.086092715232"/>
    <n v="100674.62383271524"/>
    <n v="957.63540982202335"/>
    <n v="105.128343"/>
    <n v="82"/>
    <n v="1.2820529634146343"/>
  </r>
  <r>
    <d v="2010-09-28T00:00:00"/>
    <n v="2010"/>
    <n v="28"/>
    <n v="9"/>
    <n v="3"/>
    <n v="3"/>
    <s v="Wednesday"/>
    <x v="8"/>
    <s v="Quarter3"/>
    <s v="2010_September"/>
    <s v="2010_Quarter3"/>
    <s v="2010_Wednesday"/>
    <x v="1"/>
    <n v="43"/>
    <n v="39"/>
    <n v="9976"/>
    <n v="7488"/>
    <n v="0.105147121"/>
    <n v="0.128279487"/>
    <n v="67988.128109999991"/>
    <n v="9463.2408899999991"/>
    <n v="17464"/>
    <n v="23131.125827814569"/>
    <n v="100582.49482781456"/>
    <n v="956.58819634076872"/>
    <n v="105.147121"/>
    <n v="82"/>
    <n v="1.2822819634146341"/>
  </r>
  <r>
    <d v="2010-09-29T00:00:00"/>
    <n v="2010"/>
    <n v="29"/>
    <n v="9"/>
    <n v="3"/>
    <n v="4"/>
    <s v="Thursday"/>
    <x v="8"/>
    <s v="Quarter3"/>
    <s v="2010_September"/>
    <s v="2010_Quarter3"/>
    <s v="2010_Thursday"/>
    <x v="1"/>
    <n v="40"/>
    <n v="38"/>
    <n v="9280"/>
    <n v="7296"/>
    <n v="9.9937611999999995E-2"/>
    <n v="0.121923886"/>
    <n v="64619.65958"/>
    <n v="8994.38508"/>
    <n v="16576"/>
    <n v="21954.966887417217"/>
    <n v="95569.01154741722"/>
    <n v="956.28672363531382"/>
    <n v="99.937612000000001"/>
    <n v="78"/>
    <n v="1.2812514358974358"/>
  </r>
  <r>
    <d v="2010-09-30T00:00:00"/>
    <n v="2010"/>
    <n v="30"/>
    <n v="9"/>
    <n v="3"/>
    <n v="5"/>
    <s v="Friday"/>
    <x v="8"/>
    <s v="Quarter3"/>
    <s v="2010_September"/>
    <s v="2010_Quarter3"/>
    <s v="2010_Friday"/>
    <x v="1"/>
    <n v="42"/>
    <n v="40"/>
    <n v="9744"/>
    <n v="7680"/>
    <n v="0.105051327"/>
    <n v="0.12816261900000001"/>
    <n v="67926.188070000004"/>
    <n v="9454.6194300000006"/>
    <n v="17424"/>
    <n v="23078.145695364237"/>
    <n v="100458.95319536424"/>
    <n v="956.2844760196532"/>
    <n v="105.051327"/>
    <n v="82"/>
    <n v="1.2811137439024389"/>
  </r>
  <r>
    <d v="2010-10-01T00:00:00"/>
    <n v="2010"/>
    <n v="1"/>
    <n v="10"/>
    <n v="4"/>
    <n v="6"/>
    <s v="Saturday"/>
    <x v="9"/>
    <s v="Quarter4"/>
    <s v="2010_October"/>
    <s v="2010_Quarter4"/>
    <s v="2010_Saturday"/>
    <x v="1"/>
    <n v="44"/>
    <n v="40"/>
    <n v="10208"/>
    <n v="7680"/>
    <n v="0.107677598"/>
    <n v="0.13136666999999999"/>
    <n v="69624.335099999997"/>
    <n v="9690.9838199999995"/>
    <n v="17888"/>
    <n v="23692.715231788079"/>
    <n v="103008.03415178807"/>
    <n v="956.63384088292969"/>
    <n v="107.677598"/>
    <n v="84"/>
    <n v="1.2818761666666667"/>
  </r>
  <r>
    <d v="2010-10-02T00:00:00"/>
    <n v="2010"/>
    <n v="2"/>
    <n v="10"/>
    <n v="4"/>
    <n v="7"/>
    <s v="Sunday"/>
    <x v="9"/>
    <s v="Quarter4"/>
    <s v="2010_October"/>
    <s v="2010_Quarter4"/>
    <s v="2010_Sunday"/>
    <x v="1"/>
    <n v="40"/>
    <n v="40"/>
    <n v="9280"/>
    <n v="7680"/>
    <n v="0.102547579"/>
    <n v="0.125108046"/>
    <n v="66307.264380000008"/>
    <n v="9229.2821100000001"/>
    <n v="16960"/>
    <n v="22463.576158940396"/>
    <n v="98000.122648940407"/>
    <n v="955.65515641222896"/>
    <n v="102.547579"/>
    <n v="80"/>
    <n v="1.2818447374999999"/>
  </r>
  <r>
    <d v="2010-10-03T00:00:00"/>
    <n v="2010"/>
    <n v="3"/>
    <n v="10"/>
    <n v="4"/>
    <n v="1"/>
    <s v="Monday"/>
    <x v="9"/>
    <s v="Quarter4"/>
    <s v="2010_October"/>
    <s v="2010_Quarter4"/>
    <s v="2010_Monday"/>
    <x v="1"/>
    <n v="44"/>
    <n v="38"/>
    <n v="10208"/>
    <n v="7296"/>
    <n v="0.10513584400000001"/>
    <n v="0.12826572999999999"/>
    <n v="67980.836899999995"/>
    <n v="9462.2259599999998"/>
    <n v="17504"/>
    <n v="23184.1059602649"/>
    <n v="100627.16882026489"/>
    <n v="957.11571802538526"/>
    <n v="105.13584400000001"/>
    <n v="82"/>
    <n v="1.2821444390243903"/>
  </r>
  <r>
    <d v="2010-10-04T00:00:00"/>
    <n v="2010"/>
    <n v="4"/>
    <n v="10"/>
    <n v="4"/>
    <n v="2"/>
    <s v="Tuesday"/>
    <x v="9"/>
    <s v="Quarter4"/>
    <s v="2010_October"/>
    <s v="2010_Quarter4"/>
    <s v="2010_Tuesday"/>
    <x v="1"/>
    <n v="46"/>
    <n v="36"/>
    <n v="10672"/>
    <n v="6912"/>
    <n v="0.105111487"/>
    <n v="0.12823601400000001"/>
    <n v="67965.087420000011"/>
    <n v="9460.0338300000003"/>
    <n v="17584"/>
    <n v="23290.066225165563"/>
    <n v="100715.18747516557"/>
    <n v="958.17488982118175"/>
    <n v="105.111487"/>
    <n v="82"/>
    <n v="1.2818474024390243"/>
  </r>
  <r>
    <d v="2010-10-05T00:00:00"/>
    <n v="2010"/>
    <n v="5"/>
    <n v="10"/>
    <n v="4"/>
    <n v="3"/>
    <s v="Wednesday"/>
    <x v="9"/>
    <s v="Quarter4"/>
    <s v="2010_October"/>
    <s v="2010_Quarter4"/>
    <s v="2010_Wednesday"/>
    <x v="1"/>
    <n v="46"/>
    <n v="36"/>
    <n v="10672"/>
    <n v="6912"/>
    <n v="0.10503494100000001"/>
    <n v="0.12814262800000001"/>
    <n v="67915.592839999998"/>
    <n v="9453.144690000001"/>
    <n v="17584"/>
    <n v="23290.066225165563"/>
    <n v="100658.80375516556"/>
    <n v="958.33636689685534"/>
    <n v="105.034941"/>
    <n v="82"/>
    <n v="1.2809139146341464"/>
  </r>
  <r>
    <d v="2010-10-06T00:00:00"/>
    <n v="2010"/>
    <n v="6"/>
    <n v="10"/>
    <n v="4"/>
    <n v="4"/>
    <s v="Thursday"/>
    <x v="9"/>
    <s v="Quarter4"/>
    <s v="2010_October"/>
    <s v="2010_Quarter4"/>
    <s v="2010_Thursday"/>
    <x v="1"/>
    <n v="44"/>
    <n v="39"/>
    <n v="10208"/>
    <n v="7488"/>
    <n v="0.106351178"/>
    <n v="0.12974843699999999"/>
    <n v="68766.671610000005"/>
    <n v="9571.6060200000011"/>
    <n v="17696"/>
    <n v="23438.41059602649"/>
    <n v="101776.6882260265"/>
    <n v="956.98693836777716"/>
    <n v="106.351178"/>
    <n v="83"/>
    <n v="1.2813394939759037"/>
  </r>
  <r>
    <d v="2010-10-07T00:00:00"/>
    <n v="2010"/>
    <n v="7"/>
    <n v="10"/>
    <n v="4"/>
    <n v="5"/>
    <s v="Friday"/>
    <x v="9"/>
    <s v="Quarter4"/>
    <s v="2010_October"/>
    <s v="2010_Quarter4"/>
    <s v="2010_Friday"/>
    <x v="1"/>
    <n v="41"/>
    <n v="40"/>
    <n v="9512"/>
    <n v="7680"/>
    <n v="0.103779886"/>
    <n v="0.12661146100000001"/>
    <n v="67104.074330000003"/>
    <n v="9340.1897399999998"/>
    <n v="17192"/>
    <n v="22770.860927152316"/>
    <n v="99215.124997152321"/>
    <n v="956.014973818263"/>
    <n v="103.779886"/>
    <n v="81"/>
    <n v="1.2812331604938272"/>
  </r>
  <r>
    <d v="2010-10-08T00:00:00"/>
    <n v="2010"/>
    <n v="8"/>
    <n v="10"/>
    <n v="4"/>
    <n v="6"/>
    <s v="Saturday"/>
    <x v="9"/>
    <s v="Quarter4"/>
    <s v="2010_October"/>
    <s v="2010_Quarter4"/>
    <s v="2010_Saturday"/>
    <x v="1"/>
    <n v="46"/>
    <n v="38"/>
    <n v="10672"/>
    <n v="7296"/>
    <n v="0.107694252"/>
    <n v="0.13138698700000001"/>
    <n v="69635.103109999996"/>
    <n v="9692.482680000001"/>
    <n v="17968"/>
    <n v="23798.675496688742"/>
    <n v="103126.26128668874"/>
    <n v="957.58370917222885"/>
    <n v="107.69425200000001"/>
    <n v="84"/>
    <n v="1.2820744285714287"/>
  </r>
  <r>
    <d v="2010-10-09T00:00:00"/>
    <n v="2010"/>
    <n v="9"/>
    <n v="10"/>
    <n v="4"/>
    <n v="7"/>
    <s v="Sunday"/>
    <x v="9"/>
    <s v="Quarter4"/>
    <s v="2010_October"/>
    <s v="2010_Quarter4"/>
    <s v="2010_Sunday"/>
    <x v="1"/>
    <n v="40"/>
    <n v="36"/>
    <n v="9280"/>
    <n v="6912"/>
    <n v="9.7418555000000004E-2"/>
    <n v="0.118850637"/>
    <n v="62990.837609999995"/>
    <n v="8767.6699499999995"/>
    <n v="16192"/>
    <n v="21446.357615894041"/>
    <n v="93204.86517589404"/>
    <n v="956.74653741162592"/>
    <n v="97.418554999999998"/>
    <n v="76"/>
    <n v="1.2818230921052631"/>
  </r>
  <r>
    <d v="2010-10-10T00:00:00"/>
    <n v="2010"/>
    <n v="10"/>
    <n v="10"/>
    <n v="4"/>
    <n v="1"/>
    <s v="Monday"/>
    <x v="9"/>
    <s v="Quarter4"/>
    <s v="2010_October"/>
    <s v="2010_Quarter4"/>
    <s v="2010_Monday"/>
    <x v="1"/>
    <n v="42"/>
    <n v="36"/>
    <n v="9744"/>
    <n v="6912"/>
    <n v="0.100004974"/>
    <n v="0.122006068"/>
    <n v="64663.216039999999"/>
    <n v="9000.4476599999998"/>
    <n v="16656"/>
    <n v="22060.92715231788"/>
    <n v="95724.59085231788"/>
    <n v="957.19829747986228"/>
    <n v="100.00497399999999"/>
    <n v="78"/>
    <n v="1.2821150512820512"/>
  </r>
  <r>
    <d v="2010-10-11T00:00:00"/>
    <n v="2010"/>
    <n v="11"/>
    <n v="10"/>
    <n v="4"/>
    <n v="2"/>
    <s v="Tuesday"/>
    <x v="9"/>
    <s v="Quarter4"/>
    <s v="2010_October"/>
    <s v="2010_Quarter4"/>
    <s v="2010_Tuesday"/>
    <x v="1"/>
    <n v="45"/>
    <n v="36"/>
    <n v="10440"/>
    <n v="6912"/>
    <n v="0.103803916"/>
    <n v="0.12664077800000001"/>
    <n v="67119.612340000007"/>
    <n v="9342.3524400000006"/>
    <n v="17352"/>
    <n v="22982.781456953642"/>
    <n v="99444.746236953652"/>
    <n v="958.00572915720875"/>
    <n v="103.803916"/>
    <n v="81"/>
    <n v="1.2815298271604938"/>
  </r>
  <r>
    <d v="2010-10-12T00:00:00"/>
    <n v="2010"/>
    <n v="12"/>
    <n v="10"/>
    <n v="4"/>
    <n v="3"/>
    <s v="Wednesday"/>
    <x v="9"/>
    <s v="Quarter4"/>
    <s v="2010_October"/>
    <s v="2010_Quarter4"/>
    <s v="2010_Wednesday"/>
    <x v="1"/>
    <n v="45"/>
    <n v="38"/>
    <n v="10440"/>
    <n v="7296"/>
    <n v="0.10640353"/>
    <n v="0.12981230599999999"/>
    <n v="68800.522179999985"/>
    <n v="9576.3176999999996"/>
    <n v="17736"/>
    <n v="23491.390728476821"/>
    <n v="101868.23060847681"/>
    <n v="957.37641982814682"/>
    <n v="106.40352999999999"/>
    <n v="83"/>
    <n v="1.2819702409638554"/>
  </r>
  <r>
    <d v="2010-10-13T00:00:00"/>
    <n v="2010"/>
    <n v="13"/>
    <n v="10"/>
    <n v="4"/>
    <n v="4"/>
    <s v="Thursday"/>
    <x v="9"/>
    <s v="Quarter4"/>
    <s v="2010_October"/>
    <s v="2010_Quarter4"/>
    <s v="2010_Thursday"/>
    <x v="1"/>
    <n v="46"/>
    <n v="39"/>
    <n v="10672"/>
    <n v="7488"/>
    <n v="0.108882802"/>
    <n v="0.132837018"/>
    <n v="70403.61954"/>
    <n v="9799.4521800000002"/>
    <n v="18160"/>
    <n v="24052.980132450331"/>
    <n v="104256.05185245034"/>
    <n v="957.50706206523182"/>
    <n v="108.882802"/>
    <n v="85"/>
    <n v="1.2809741411764706"/>
  </r>
  <r>
    <d v="2010-10-14T00:00:00"/>
    <n v="2010"/>
    <n v="14"/>
    <n v="10"/>
    <n v="4"/>
    <n v="5"/>
    <s v="Friday"/>
    <x v="9"/>
    <s v="Quarter4"/>
    <s v="2010_October"/>
    <s v="2010_Quarter4"/>
    <s v="2010_Friday"/>
    <x v="1"/>
    <n v="45"/>
    <n v="39"/>
    <n v="10440"/>
    <n v="7488"/>
    <n v="0.107712975"/>
    <n v="0.13140982900000001"/>
    <n v="69647.209369999997"/>
    <n v="9694.1677500000005"/>
    <n v="17928"/>
    <n v="23745.695364238411"/>
    <n v="103087.07248423839"/>
    <n v="957.05343283145226"/>
    <n v="107.712975"/>
    <n v="84"/>
    <n v="1.2822973214285713"/>
  </r>
  <r>
    <d v="2010-10-15T00:00:00"/>
    <n v="2010"/>
    <n v="15"/>
    <n v="10"/>
    <n v="4"/>
    <n v="6"/>
    <s v="Saturday"/>
    <x v="9"/>
    <s v="Quarter4"/>
    <s v="2010_October"/>
    <s v="2010_Quarter4"/>
    <s v="2010_Saturday"/>
    <x v="1"/>
    <n v="45"/>
    <n v="40"/>
    <n v="10440"/>
    <n v="7680"/>
    <n v="0.10893127700000001"/>
    <n v="0.13289615900000001"/>
    <n v="70434.964270000011"/>
    <n v="9803.8149300000005"/>
    <n v="18120"/>
    <n v="24000"/>
    <n v="104238.77920000002"/>
    <n v="956.92240163493182"/>
    <n v="108.93127700000001"/>
    <n v="85"/>
    <n v="1.2815444352941177"/>
  </r>
  <r>
    <d v="2010-10-16T00:00:00"/>
    <n v="2010"/>
    <n v="16"/>
    <n v="10"/>
    <n v="4"/>
    <n v="7"/>
    <s v="Sunday"/>
    <x v="9"/>
    <s v="Quarter4"/>
    <s v="2010_October"/>
    <s v="2010_Quarter4"/>
    <s v="2010_Sunday"/>
    <x v="1"/>
    <n v="46"/>
    <n v="38"/>
    <n v="10672"/>
    <n v="7296"/>
    <n v="0.10759908899999999"/>
    <n v="0.131270889"/>
    <n v="69573.57117000001"/>
    <n v="9683.9180099999994"/>
    <n v="17968"/>
    <n v="23798.675496688742"/>
    <n v="103056.16467668874"/>
    <n v="957.77915625929461"/>
    <n v="107.59908899999999"/>
    <n v="84"/>
    <n v="1.2809415357142857"/>
  </r>
  <r>
    <d v="2010-10-17T00:00:00"/>
    <n v="2010"/>
    <n v="17"/>
    <n v="10"/>
    <n v="4"/>
    <n v="1"/>
    <s v="Monday"/>
    <x v="9"/>
    <s v="Quarter4"/>
    <s v="2010_October"/>
    <s v="2010_Quarter4"/>
    <s v="2010_Monday"/>
    <x v="1"/>
    <n v="43"/>
    <n v="36"/>
    <n v="9976"/>
    <n v="6912"/>
    <n v="0.10120197"/>
    <n v="0.123466403"/>
    <n v="65437.193590000003"/>
    <n v="9108.1772999999994"/>
    <n v="16888"/>
    <n v="22368.2119205298"/>
    <n v="96913.582810529799"/>
    <n v="957.62545739504674"/>
    <n v="101.20197"/>
    <n v="79"/>
    <n v="1.281037594936709"/>
  </r>
  <r>
    <d v="2010-10-18T00:00:00"/>
    <n v="2010"/>
    <n v="18"/>
    <n v="10"/>
    <n v="4"/>
    <n v="2"/>
    <s v="Tuesday"/>
    <x v="9"/>
    <s v="Quarter4"/>
    <s v="2010_October"/>
    <s v="2010_Quarter4"/>
    <s v="2010_Tuesday"/>
    <x v="1"/>
    <n v="43"/>
    <n v="39"/>
    <n v="9976"/>
    <n v="7488"/>
    <n v="0.105100661"/>
    <n v="0.12822280699999999"/>
    <n v="67958.087709999993"/>
    <n v="9459.0594899999996"/>
    <n v="17464"/>
    <n v="23131.125827814569"/>
    <n v="100548.27302781456"/>
    <n v="956.68544870345352"/>
    <n v="105.100661"/>
    <n v="82"/>
    <n v="1.2817153780487804"/>
  </r>
  <r>
    <d v="2010-10-19T00:00:00"/>
    <n v="2010"/>
    <n v="19"/>
    <n v="10"/>
    <n v="4"/>
    <n v="3"/>
    <s v="Wednesday"/>
    <x v="9"/>
    <s v="Quarter4"/>
    <s v="2010_October"/>
    <s v="2010_Quarter4"/>
    <s v="2010_Wednesday"/>
    <x v="1"/>
    <n v="43"/>
    <n v="36"/>
    <n v="9976"/>
    <n v="6912"/>
    <n v="0.101270606"/>
    <n v="0.123550139"/>
    <n v="65481.573669999998"/>
    <n v="9114.3545400000003"/>
    <n v="16888"/>
    <n v="22368.2119205298"/>
    <n v="96964.140130529791"/>
    <n v="957.47565814437598"/>
    <n v="101.270606"/>
    <n v="79"/>
    <n v="1.2819064050632911"/>
  </r>
  <r>
    <d v="2010-10-20T00:00:00"/>
    <n v="2010"/>
    <n v="20"/>
    <n v="10"/>
    <n v="4"/>
    <n v="4"/>
    <s v="Thursday"/>
    <x v="9"/>
    <s v="Quarter4"/>
    <s v="2010_October"/>
    <s v="2010_Quarter4"/>
    <s v="2010_Thursday"/>
    <x v="1"/>
    <n v="46"/>
    <n v="40"/>
    <n v="10672"/>
    <n v="7680"/>
    <n v="0.110252286"/>
    <n v="0.13450778899999999"/>
    <n v="71289.128169999996"/>
    <n v="9922.7057399999994"/>
    <n v="18352"/>
    <n v="24307.284768211921"/>
    <n v="105519.11867821192"/>
    <n v="957.06966727394592"/>
    <n v="110.252286"/>
    <n v="86"/>
    <n v="1.2820033255813954"/>
  </r>
  <r>
    <d v="2010-10-21T00:00:00"/>
    <n v="2010"/>
    <n v="21"/>
    <n v="10"/>
    <n v="4"/>
    <n v="5"/>
    <s v="Friday"/>
    <x v="9"/>
    <s v="Quarter4"/>
    <s v="2010_October"/>
    <s v="2010_Quarter4"/>
    <s v="2010_Friday"/>
    <x v="1"/>
    <n v="45"/>
    <n v="39"/>
    <n v="10440"/>
    <n v="7488"/>
    <n v="0.107703903"/>
    <n v="0.131398761"/>
    <n v="69641.343330000003"/>
    <n v="9693.3512699999992"/>
    <n v="17928"/>
    <n v="23745.695364238411"/>
    <n v="103080.38996423842"/>
    <n v="957.07200104195317"/>
    <n v="107.703903"/>
    <n v="84"/>
    <n v="1.2821893214285713"/>
  </r>
  <r>
    <d v="2010-10-22T00:00:00"/>
    <n v="2010"/>
    <n v="22"/>
    <n v="10"/>
    <n v="4"/>
    <n v="6"/>
    <s v="Saturday"/>
    <x v="9"/>
    <s v="Quarter4"/>
    <s v="2010_October"/>
    <s v="2010_Quarter4"/>
    <s v="2010_Saturday"/>
    <x v="1"/>
    <n v="42"/>
    <n v="38"/>
    <n v="9744"/>
    <n v="7296"/>
    <n v="0.10253522900000001"/>
    <n v="0.12509297899999999"/>
    <n v="66299.278869999995"/>
    <n v="9228.1706099999992"/>
    <n v="17040"/>
    <n v="22569.536423841058"/>
    <n v="98096.98590384105"/>
    <n v="956.71494432260988"/>
    <n v="102.535229"/>
    <n v="80"/>
    <n v="1.2816903625"/>
  </r>
  <r>
    <d v="2010-10-23T00:00:00"/>
    <n v="2010"/>
    <n v="23"/>
    <n v="10"/>
    <n v="4"/>
    <n v="7"/>
    <s v="Sunday"/>
    <x v="9"/>
    <s v="Quarter4"/>
    <s v="2010_October"/>
    <s v="2010_Quarter4"/>
    <s v="2010_Sunday"/>
    <x v="1"/>
    <n v="46"/>
    <n v="39"/>
    <n v="10672"/>
    <n v="7488"/>
    <n v="0.108958152"/>
    <n v="0.13292894499999999"/>
    <n v="70452.340849999993"/>
    <n v="9806.2336799999994"/>
    <n v="18160"/>
    <n v="24052.980132450331"/>
    <n v="104311.55466245033"/>
    <n v="957.35429380676658"/>
    <n v="108.958152"/>
    <n v="85"/>
    <n v="1.2818606117647058"/>
  </r>
  <r>
    <d v="2010-10-24T00:00:00"/>
    <n v="2010"/>
    <n v="24"/>
    <n v="10"/>
    <n v="4"/>
    <n v="1"/>
    <s v="Monday"/>
    <x v="9"/>
    <s v="Quarter4"/>
    <s v="2010_October"/>
    <s v="2010_Quarter4"/>
    <s v="2010_Monday"/>
    <x v="1"/>
    <n v="44"/>
    <n v="40"/>
    <n v="10208"/>
    <n v="7680"/>
    <n v="0.107680345"/>
    <n v="0.131370021"/>
    <n v="69626.111130000005"/>
    <n v="9691.2310500000003"/>
    <n v="17888"/>
    <n v="23692.715231788079"/>
    <n v="103010.05741178809"/>
    <n v="956.6282259941504"/>
    <n v="107.680345"/>
    <n v="84"/>
    <n v="1.281908869047619"/>
  </r>
  <r>
    <d v="2010-10-25T00:00:00"/>
    <n v="2010"/>
    <n v="25"/>
    <n v="10"/>
    <n v="4"/>
    <n v="2"/>
    <s v="Tuesday"/>
    <x v="9"/>
    <s v="Quarter4"/>
    <s v="2010_October"/>
    <s v="2010_Quarter4"/>
    <s v="2010_Tuesday"/>
    <x v="1"/>
    <n v="42"/>
    <n v="36"/>
    <n v="9744"/>
    <n v="6912"/>
    <n v="0.100007397"/>
    <n v="0.12200902499999999"/>
    <n v="64664.78325"/>
    <n v="9000.6657300000006"/>
    <n v="16656"/>
    <n v="22060.92715231788"/>
    <n v="95726.376132317877"/>
    <n v="957.19295776009324"/>
    <n v="100.007397"/>
    <n v="78"/>
    <n v="1.2821461153846154"/>
  </r>
  <r>
    <d v="2010-10-26T00:00:00"/>
    <n v="2010"/>
    <n v="26"/>
    <n v="10"/>
    <n v="4"/>
    <n v="3"/>
    <s v="Wednesday"/>
    <x v="9"/>
    <s v="Quarter4"/>
    <s v="2010_October"/>
    <s v="2010_Quarter4"/>
    <s v="2010_Wednesday"/>
    <x v="1"/>
    <n v="41"/>
    <n v="40"/>
    <n v="9512"/>
    <n v="7680"/>
    <n v="0.103849554"/>
    <n v="0.12669645600000001"/>
    <n v="67149.121680000011"/>
    <n v="9346.459859999999"/>
    <n v="17192"/>
    <n v="22770.860927152316"/>
    <n v="99266.44246715233"/>
    <n v="955.86777837440047"/>
    <n v="103.849554"/>
    <n v="81"/>
    <n v="1.2820932592592593"/>
  </r>
  <r>
    <d v="2010-10-27T00:00:00"/>
    <n v="2010"/>
    <n v="27"/>
    <n v="10"/>
    <n v="4"/>
    <n v="4"/>
    <s v="Thursday"/>
    <x v="9"/>
    <s v="Quarter4"/>
    <s v="2010_October"/>
    <s v="2010_Quarter4"/>
    <s v="2010_Thursday"/>
    <x v="1"/>
    <n v="40"/>
    <n v="38"/>
    <n v="9280"/>
    <n v="7296"/>
    <n v="0.100002985"/>
    <n v="0.122003641"/>
    <n v="64661.929730000003"/>
    <n v="9000.26865"/>
    <n v="16576"/>
    <n v="21954.966887417217"/>
    <n v="95617.165267417222"/>
    <n v="956.14311180228481"/>
    <n v="100.00298500000001"/>
    <n v="78"/>
    <n v="1.2820895512820514"/>
  </r>
  <r>
    <d v="2010-10-28T00:00:00"/>
    <n v="2010"/>
    <n v="28"/>
    <n v="10"/>
    <n v="4"/>
    <n v="5"/>
    <s v="Friday"/>
    <x v="9"/>
    <s v="Quarter4"/>
    <s v="2010_October"/>
    <s v="2010_Quarter4"/>
    <s v="2010_Friday"/>
    <x v="1"/>
    <n v="44"/>
    <n v="40"/>
    <n v="10208"/>
    <n v="7680"/>
    <n v="0.10768773399999999"/>
    <n v="0.131379036"/>
    <n v="69630.889080000008"/>
    <n v="9691.8960599999991"/>
    <n v="17888"/>
    <n v="23692.715231788079"/>
    <n v="103015.50037178809"/>
    <n v="956.61313081198364"/>
    <n v="107.68773399999999"/>
    <n v="84"/>
    <n v="1.2819968333333331"/>
  </r>
  <r>
    <d v="2010-10-29T00:00:00"/>
    <n v="2010"/>
    <n v="29"/>
    <n v="10"/>
    <n v="4"/>
    <n v="6"/>
    <s v="Saturday"/>
    <x v="9"/>
    <s v="Quarter4"/>
    <s v="2010_October"/>
    <s v="2010_Quarter4"/>
    <s v="2010_Saturday"/>
    <x v="1"/>
    <n v="45"/>
    <n v="36"/>
    <n v="10440"/>
    <n v="6912"/>
    <n v="0.10381536500000001"/>
    <n v="0.12665474600000001"/>
    <n v="67127.015380000012"/>
    <n v="9343.38285"/>
    <n v="17352"/>
    <n v="22982.781456953642"/>
    <n v="99453.179686953648"/>
    <n v="957.98131314139914"/>
    <n v="103.815365"/>
    <n v="81"/>
    <n v="1.2816711728395063"/>
  </r>
  <r>
    <d v="2010-10-30T00:00:00"/>
    <n v="2010"/>
    <n v="30"/>
    <n v="10"/>
    <n v="4"/>
    <n v="7"/>
    <s v="Sunday"/>
    <x v="9"/>
    <s v="Quarter4"/>
    <s v="2010_October"/>
    <s v="2010_Quarter4"/>
    <s v="2010_Sunday"/>
    <x v="1"/>
    <n v="44"/>
    <n v="39"/>
    <n v="10208"/>
    <n v="7488"/>
    <n v="0.10639884400000001"/>
    <n v="0.129806589"/>
    <n v="68797.492169999998"/>
    <n v="9575.8959600000017"/>
    <n v="17696"/>
    <n v="23438.41059602649"/>
    <n v="101811.79872602649"/>
    <n v="956.88820384201244"/>
    <n v="106.39884400000001"/>
    <n v="83"/>
    <n v="1.2819137831325302"/>
  </r>
  <r>
    <d v="2010-10-31T00:00:00"/>
    <n v="2010"/>
    <n v="31"/>
    <n v="10"/>
    <n v="4"/>
    <n v="1"/>
    <s v="Monday"/>
    <x v="9"/>
    <s v="Quarter4"/>
    <s v="2010_October"/>
    <s v="2010_Quarter4"/>
    <s v="2010_Monday"/>
    <x v="1"/>
    <n v="46"/>
    <n v="40"/>
    <n v="10672"/>
    <n v="7680"/>
    <n v="0.110272263"/>
    <n v="0.13453216100000001"/>
    <n v="71302.045330000008"/>
    <n v="9924.5036700000001"/>
    <n v="18352"/>
    <n v="24307.284768211921"/>
    <n v="105533.83376821193"/>
    <n v="957.0297271237821"/>
    <n v="110.272263"/>
    <n v="86"/>
    <n v="1.2822356162790698"/>
  </r>
  <r>
    <d v="2010-11-01T00:00:00"/>
    <n v="2010"/>
    <n v="1"/>
    <n v="11"/>
    <n v="4"/>
    <n v="2"/>
    <s v="Tuesday"/>
    <x v="10"/>
    <s v="Quarter4"/>
    <s v="2010_November"/>
    <s v="2010_Quarter4"/>
    <s v="2010_Tuesday"/>
    <x v="1"/>
    <n v="42"/>
    <n v="37"/>
    <n v="9744"/>
    <n v="7104"/>
    <n v="0.101286237"/>
    <n v="0.123569209"/>
    <n v="65491.680769999999"/>
    <n v="9115.7613299999994"/>
    <n v="16848"/>
    <n v="22315.231788079469"/>
    <n v="96922.673888079473"/>
    <n v="956.91849908570964"/>
    <n v="101.286237"/>
    <n v="79"/>
    <n v="1.2821042658227848"/>
  </r>
  <r>
    <d v="2010-11-02T00:00:00"/>
    <n v="2010"/>
    <n v="2"/>
    <n v="11"/>
    <n v="4"/>
    <n v="3"/>
    <s v="Wednesday"/>
    <x v="10"/>
    <s v="Quarter4"/>
    <s v="2010_November"/>
    <s v="2010_Quarter4"/>
    <s v="2010_Wednesday"/>
    <x v="1"/>
    <n v="42"/>
    <n v="39"/>
    <n v="9744"/>
    <n v="7488"/>
    <n v="0.103761069"/>
    <n v="0.12658850499999999"/>
    <n v="67091.907649999994"/>
    <n v="9338.4962099999993"/>
    <n v="17232"/>
    <n v="22823.841059602648"/>
    <n v="99254.244919602643"/>
    <n v="956.56536575970176"/>
    <n v="103.76106899999999"/>
    <n v="81"/>
    <n v="1.2810008518518519"/>
  </r>
  <r>
    <d v="2010-11-03T00:00:00"/>
    <n v="2010"/>
    <n v="3"/>
    <n v="11"/>
    <n v="4"/>
    <n v="4"/>
    <s v="Thursday"/>
    <x v="10"/>
    <s v="Quarter4"/>
    <s v="2010_November"/>
    <s v="2010_Quarter4"/>
    <s v="2010_Thursday"/>
    <x v="1"/>
    <n v="45"/>
    <n v="39"/>
    <n v="10440"/>
    <n v="7488"/>
    <n v="0.10768258"/>
    <n v="0.13137274700000001"/>
    <n v="69627.555909999995"/>
    <n v="9691.4321999999993"/>
    <n v="17928"/>
    <n v="23745.695364238411"/>
    <n v="103064.68347423841"/>
    <n v="957.11565857948801"/>
    <n v="107.68258"/>
    <n v="84"/>
    <n v="1.2819354761904762"/>
  </r>
  <r>
    <d v="2010-11-04T00:00:00"/>
    <n v="2010"/>
    <n v="4"/>
    <n v="11"/>
    <n v="4"/>
    <n v="5"/>
    <s v="Friday"/>
    <x v="10"/>
    <s v="Quarter4"/>
    <s v="2010_November"/>
    <s v="2010_Quarter4"/>
    <s v="2010_Friday"/>
    <x v="1"/>
    <n v="41"/>
    <n v="36"/>
    <n v="9512"/>
    <n v="6912"/>
    <n v="9.8634593000000007E-2"/>
    <n v="0.120334204"/>
    <n v="63777.128120000001"/>
    <n v="8877.1133700000009"/>
    <n v="16424"/>
    <n v="21753.642384105959"/>
    <n v="94407.883874105959"/>
    <n v="957.14780182755908"/>
    <n v="98.63459300000001"/>
    <n v="77"/>
    <n v="1.2809687402597403"/>
  </r>
  <r>
    <d v="2010-11-05T00:00:00"/>
    <n v="2010"/>
    <n v="5"/>
    <n v="11"/>
    <n v="4"/>
    <n v="6"/>
    <s v="Saturday"/>
    <x v="10"/>
    <s v="Quarter4"/>
    <s v="2010_November"/>
    <s v="2010_Quarter4"/>
    <s v="2010_Saturday"/>
    <x v="1"/>
    <n v="40"/>
    <n v="36"/>
    <n v="9280"/>
    <n v="6912"/>
    <n v="9.7420199999999998E-2"/>
    <n v="0.11885264399999999"/>
    <n v="62991.901319999997"/>
    <n v="8767.8179999999993"/>
    <n v="16192"/>
    <n v="21446.357615894041"/>
    <n v="93206.076935894045"/>
    <n v="956.74282064596514"/>
    <n v="97.420199999999994"/>
    <n v="76"/>
    <n v="1.2818447368421051"/>
  </r>
  <r>
    <d v="2010-11-06T00:00:00"/>
    <n v="2010"/>
    <n v="6"/>
    <n v="11"/>
    <n v="4"/>
    <n v="7"/>
    <s v="Sunday"/>
    <x v="10"/>
    <s v="Quarter4"/>
    <s v="2010_November"/>
    <s v="2010_Quarter4"/>
    <s v="2010_Sunday"/>
    <x v="1"/>
    <n v="45"/>
    <n v="40"/>
    <n v="10440"/>
    <n v="7680"/>
    <n v="0.10898256200000001"/>
    <n v="0.132958726"/>
    <n v="70468.124780000013"/>
    <n v="9808.4305800000002"/>
    <n v="18120"/>
    <n v="24000"/>
    <n v="104276.55536000001"/>
    <n v="956.81871894331141"/>
    <n v="108.982562"/>
    <n v="85"/>
    <n v="1.2821477882352941"/>
  </r>
  <r>
    <d v="2010-11-07T00:00:00"/>
    <n v="2010"/>
    <n v="7"/>
    <n v="11"/>
    <n v="4"/>
    <n v="1"/>
    <s v="Monday"/>
    <x v="10"/>
    <s v="Quarter4"/>
    <s v="2010_November"/>
    <s v="2010_Quarter4"/>
    <s v="2010_Monday"/>
    <x v="1"/>
    <n v="44"/>
    <n v="38"/>
    <n v="10208"/>
    <n v="7296"/>
    <n v="0.10513850800000001"/>
    <n v="0.12826898"/>
    <n v="67982.559399999998"/>
    <n v="9462.4657200000001"/>
    <n v="17504"/>
    <n v="23184.1059602649"/>
    <n v="100629.13108026491"/>
    <n v="957.11013019382881"/>
    <n v="105.138508"/>
    <n v="82"/>
    <n v="1.2821769268292682"/>
  </r>
  <r>
    <d v="2010-11-08T00:00:00"/>
    <n v="2010"/>
    <n v="8"/>
    <n v="11"/>
    <n v="4"/>
    <n v="2"/>
    <s v="Tuesday"/>
    <x v="10"/>
    <s v="Quarter4"/>
    <s v="2010_November"/>
    <s v="2010_Quarter4"/>
    <s v="2010_Tuesday"/>
    <x v="1"/>
    <n v="42"/>
    <n v="40"/>
    <n v="9744"/>
    <n v="7680"/>
    <n v="0.105079546"/>
    <n v="0.12819704600000001"/>
    <n v="67944.434380000006"/>
    <n v="9457.1591399999998"/>
    <n v="17424"/>
    <n v="23078.145695364237"/>
    <n v="100479.73921536424"/>
    <n v="956.22547908005095"/>
    <n v="105.07954599999999"/>
    <n v="82"/>
    <n v="1.2814578780487804"/>
  </r>
  <r>
    <d v="2010-11-09T00:00:00"/>
    <n v="2010"/>
    <n v="9"/>
    <n v="11"/>
    <n v="4"/>
    <n v="3"/>
    <s v="Wednesday"/>
    <x v="10"/>
    <s v="Quarter4"/>
    <s v="2010_November"/>
    <s v="2010_Quarter4"/>
    <s v="2010_Wednesday"/>
    <x v="1"/>
    <n v="41"/>
    <n v="38"/>
    <n v="9512"/>
    <n v="7296"/>
    <n v="0.10128609299999999"/>
    <n v="0.12356903399999999"/>
    <n v="65491.588019999996"/>
    <n v="9115.7483699999993"/>
    <n v="16808"/>
    <n v="22262.251655629138"/>
    <n v="96869.588045629134"/>
    <n v="956.39574176910094"/>
    <n v="101.28609299999999"/>
    <n v="79"/>
    <n v="1.2821024430379746"/>
  </r>
  <r>
    <d v="2010-11-10T00:00:00"/>
    <n v="2010"/>
    <n v="10"/>
    <n v="11"/>
    <n v="4"/>
    <n v="4"/>
    <s v="Thursday"/>
    <x v="10"/>
    <s v="Quarter4"/>
    <s v="2010_November"/>
    <s v="2010_Quarter4"/>
    <s v="2010_Thursday"/>
    <x v="1"/>
    <n v="43"/>
    <n v="39"/>
    <n v="9976"/>
    <n v="7488"/>
    <n v="0.10508664400000001"/>
    <n v="0.128205706"/>
    <n v="67949.024179999993"/>
    <n v="9457.7979599999999"/>
    <n v="17464"/>
    <n v="23131.125827814569"/>
    <n v="100537.94796781456"/>
    <n v="956.71480352740684"/>
    <n v="105.08664400000001"/>
    <n v="82"/>
    <n v="1.2815444390243904"/>
  </r>
  <r>
    <d v="2010-11-11T00:00:00"/>
    <n v="2010"/>
    <n v="11"/>
    <n v="11"/>
    <n v="4"/>
    <n v="5"/>
    <s v="Friday"/>
    <x v="10"/>
    <s v="Quarter4"/>
    <s v="2010_November"/>
    <s v="2010_Quarter4"/>
    <s v="2010_Friday"/>
    <x v="1"/>
    <n v="41"/>
    <n v="40"/>
    <n v="9512"/>
    <n v="7680"/>
    <n v="0.10385855099999999"/>
    <n v="0.12670743200000001"/>
    <n v="67154.938959999999"/>
    <n v="9347.2695899999999"/>
    <n v="17192"/>
    <n v="22770.860927152316"/>
    <n v="99273.069477152312"/>
    <n v="955.84878203386756"/>
    <n v="103.85855099999999"/>
    <n v="81"/>
    <n v="1.2822043333333333"/>
  </r>
  <r>
    <d v="2010-11-12T00:00:00"/>
    <n v="2010"/>
    <n v="12"/>
    <n v="11"/>
    <n v="4"/>
    <n v="6"/>
    <s v="Saturday"/>
    <x v="10"/>
    <s v="Quarter4"/>
    <s v="2010_November"/>
    <s v="2010_Quarter4"/>
    <s v="2010_Saturday"/>
    <x v="1"/>
    <n v="46"/>
    <n v="36"/>
    <n v="10672"/>
    <n v="6912"/>
    <n v="0.10511732999999999"/>
    <n v="0.128243142"/>
    <n v="67968.865260000006"/>
    <n v="9460.5596999999998"/>
    <n v="17584"/>
    <n v="23290.066225165563"/>
    <n v="100719.49118516556"/>
    <n v="958.16257114945336"/>
    <n v="105.11733"/>
    <n v="82"/>
    <n v="1.2819186585365854"/>
  </r>
  <r>
    <d v="2010-11-13T00:00:00"/>
    <n v="2010"/>
    <n v="13"/>
    <n v="11"/>
    <n v="4"/>
    <n v="7"/>
    <s v="Sunday"/>
    <x v="10"/>
    <s v="Quarter4"/>
    <s v="2010_November"/>
    <s v="2010_Quarter4"/>
    <s v="2010_Sunday"/>
    <x v="1"/>
    <n v="44"/>
    <n v="38"/>
    <n v="10208"/>
    <n v="7296"/>
    <n v="0.105113423"/>
    <n v="0.12823837699999999"/>
    <n v="67966.33980999999"/>
    <n v="9460.2080700000006"/>
    <n v="17504"/>
    <n v="23184.1059602649"/>
    <n v="100610.6538402649"/>
    <n v="957.1627577979732"/>
    <n v="105.113423"/>
    <n v="82"/>
    <n v="1.281871012195122"/>
  </r>
  <r>
    <d v="2010-11-14T00:00:00"/>
    <n v="2010"/>
    <n v="14"/>
    <n v="11"/>
    <n v="4"/>
    <n v="1"/>
    <s v="Monday"/>
    <x v="10"/>
    <s v="Quarter4"/>
    <s v="2010_November"/>
    <s v="2010_Quarter4"/>
    <s v="2010_Monday"/>
    <x v="1"/>
    <n v="45"/>
    <n v="37"/>
    <n v="10440"/>
    <n v="7104"/>
    <n v="0.105115098"/>
    <n v="0.12824041899999999"/>
    <n v="67967.422070000001"/>
    <n v="9460.3588199999995"/>
    <n v="17544"/>
    <n v="23237.086092715232"/>
    <n v="100664.86698271523"/>
    <n v="957.6632557838193"/>
    <n v="105.115098"/>
    <n v="82"/>
    <n v="1.2818914390243903"/>
  </r>
  <r>
    <d v="2010-11-15T00:00:00"/>
    <n v="2010"/>
    <n v="15"/>
    <n v="11"/>
    <n v="4"/>
    <n v="2"/>
    <s v="Tuesday"/>
    <x v="10"/>
    <s v="Quarter4"/>
    <s v="2010_November"/>
    <s v="2010_Quarter4"/>
    <s v="2010_Tuesday"/>
    <x v="1"/>
    <n v="40"/>
    <n v="39"/>
    <n v="9280"/>
    <n v="7488"/>
    <n v="0.101272902"/>
    <n v="0.123552941"/>
    <n v="65483.058730000004"/>
    <n v="9114.5611800000006"/>
    <n v="16768"/>
    <n v="22209.271523178806"/>
    <n v="96806.891433178811"/>
    <n v="955.90122847648638"/>
    <n v="101.272902"/>
    <n v="79"/>
    <n v="1.2819354683544304"/>
  </r>
  <r>
    <d v="2010-11-16T00:00:00"/>
    <n v="2010"/>
    <n v="16"/>
    <n v="11"/>
    <n v="4"/>
    <n v="3"/>
    <s v="Wednesday"/>
    <x v="10"/>
    <s v="Quarter4"/>
    <s v="2010_November"/>
    <s v="2010_Quarter4"/>
    <s v="2010_Wednesday"/>
    <x v="1"/>
    <n v="44"/>
    <n v="40"/>
    <n v="10208"/>
    <n v="7680"/>
    <n v="0.10766065"/>
    <n v="0.13134599299999999"/>
    <n v="69613.37629"/>
    <n v="9689.4584999999988"/>
    <n v="17888"/>
    <n v="23692.715231788079"/>
    <n v="102995.55002178808"/>
    <n v="956.66847656769755"/>
    <n v="107.66064999999999"/>
    <n v="84"/>
    <n v="1.2816744047619046"/>
  </r>
  <r>
    <d v="2010-11-17T00:00:00"/>
    <n v="2010"/>
    <n v="17"/>
    <n v="11"/>
    <n v="4"/>
    <n v="4"/>
    <s v="Thursday"/>
    <x v="10"/>
    <s v="Quarter4"/>
    <s v="2010_November"/>
    <s v="2010_Quarter4"/>
    <s v="2010_Thursday"/>
    <x v="1"/>
    <n v="40"/>
    <n v="38"/>
    <n v="9280"/>
    <n v="7296"/>
    <n v="0.100002985"/>
    <n v="0.122003641"/>
    <n v="64661.929730000003"/>
    <n v="9000.26865"/>
    <n v="16576"/>
    <n v="21954.966887417217"/>
    <n v="95617.165267417222"/>
    <n v="956.14311180228481"/>
    <n v="100.00298500000001"/>
    <n v="78"/>
    <n v="1.2820895512820514"/>
  </r>
  <r>
    <d v="2010-11-18T00:00:00"/>
    <n v="2010"/>
    <n v="18"/>
    <n v="11"/>
    <n v="4"/>
    <n v="5"/>
    <s v="Friday"/>
    <x v="10"/>
    <s v="Quarter4"/>
    <s v="2010_November"/>
    <s v="2010_Quarter4"/>
    <s v="2010_Friday"/>
    <x v="1"/>
    <n v="46"/>
    <n v="36"/>
    <n v="10672"/>
    <n v="6912"/>
    <n v="0.105144532"/>
    <n v="0.12827632899999999"/>
    <n v="67986.454370000007"/>
    <n v="9463.0078799999992"/>
    <n v="17584"/>
    <n v="23290.066225165563"/>
    <n v="100739.52847516557"/>
    <n v="958.10525339696767"/>
    <n v="105.144532"/>
    <n v="82"/>
    <n v="1.2822503902439024"/>
  </r>
  <r>
    <d v="2010-11-19T00:00:00"/>
    <n v="2010"/>
    <n v="19"/>
    <n v="11"/>
    <n v="4"/>
    <n v="6"/>
    <s v="Saturday"/>
    <x v="10"/>
    <s v="Quarter4"/>
    <s v="2010_November"/>
    <s v="2010_Quarter4"/>
    <s v="2010_Saturday"/>
    <x v="1"/>
    <n v="40"/>
    <n v="38"/>
    <n v="9280"/>
    <n v="7296"/>
    <n v="0.100005934"/>
    <n v="0.122007239"/>
    <n v="64663.836669999997"/>
    <n v="9000.5340600000018"/>
    <n v="16576"/>
    <n v="21954.966887417217"/>
    <n v="95619.337617417215"/>
    <n v="956.13663902601229"/>
    <n v="100.00593400000001"/>
    <n v="78"/>
    <n v="1.2821273589743591"/>
  </r>
  <r>
    <d v="2010-11-20T00:00:00"/>
    <n v="2010"/>
    <n v="20"/>
    <n v="11"/>
    <n v="4"/>
    <n v="7"/>
    <s v="Sunday"/>
    <x v="10"/>
    <s v="Quarter4"/>
    <s v="2010_November"/>
    <s v="2010_Quarter4"/>
    <s v="2010_Sunday"/>
    <x v="1"/>
    <n v="44"/>
    <n v="36"/>
    <n v="10208"/>
    <n v="6912"/>
    <n v="0.102576816"/>
    <n v="0.12514371499999999"/>
    <n v="66326.168949999992"/>
    <n v="9231.9134400000003"/>
    <n v="17120"/>
    <n v="22675.496688741721"/>
    <n v="98233.579078741721"/>
    <n v="957.65868847734282"/>
    <n v="102.57681600000001"/>
    <n v="80"/>
    <n v="1.2822102000000002"/>
  </r>
  <r>
    <d v="2010-11-21T00:00:00"/>
    <n v="2010"/>
    <n v="21"/>
    <n v="11"/>
    <n v="4"/>
    <n v="1"/>
    <s v="Monday"/>
    <x v="10"/>
    <s v="Quarter4"/>
    <s v="2010_November"/>
    <s v="2010_Quarter4"/>
    <s v="2010_Monday"/>
    <x v="1"/>
    <n v="43"/>
    <n v="36"/>
    <n v="9976"/>
    <n v="6912"/>
    <n v="0.10127529"/>
    <n v="0.12355585400000001"/>
    <n v="65484.602620000005"/>
    <n v="9114.7760999999991"/>
    <n v="16888"/>
    <n v="22368.2119205298"/>
    <n v="96967.590640529816"/>
    <n v="957.46544532758003"/>
    <n v="101.27529"/>
    <n v="79"/>
    <n v="1.2819656962025316"/>
  </r>
  <r>
    <d v="2010-11-22T00:00:00"/>
    <n v="2010"/>
    <n v="22"/>
    <n v="11"/>
    <n v="4"/>
    <n v="2"/>
    <s v="Tuesday"/>
    <x v="10"/>
    <s v="Quarter4"/>
    <s v="2010_November"/>
    <s v="2010_Quarter4"/>
    <s v="2010_Tuesday"/>
    <x v="1"/>
    <n v="41"/>
    <n v="39"/>
    <n v="9512"/>
    <n v="7488"/>
    <n v="0.10253026599999999"/>
    <n v="0.12508692499999999"/>
    <n v="66296.07024999999"/>
    <n v="9227.7239399999999"/>
    <n v="17000"/>
    <n v="22516.556291390727"/>
    <n v="98040.35048139072"/>
    <n v="956.20887671734624"/>
    <n v="102.530266"/>
    <n v="80"/>
    <n v="1.281628325"/>
  </r>
  <r>
    <d v="2010-11-23T00:00:00"/>
    <n v="2010"/>
    <n v="23"/>
    <n v="11"/>
    <n v="4"/>
    <n v="3"/>
    <s v="Wednesday"/>
    <x v="10"/>
    <s v="Quarter4"/>
    <s v="2010_November"/>
    <s v="2010_Quarter4"/>
    <s v="2010_Wednesday"/>
    <x v="1"/>
    <n v="42"/>
    <n v="36"/>
    <n v="9744"/>
    <n v="6912"/>
    <n v="9.9983051000000003E-2"/>
    <n v="0.121979322"/>
    <n v="64649.040659999999"/>
    <n v="8998.4745899999998"/>
    <n v="16656"/>
    <n v="22060.92715231788"/>
    <n v="95708.442402317873"/>
    <n v="957.24666776089748"/>
    <n v="99.983051000000003"/>
    <n v="78"/>
    <n v="1.2818339871794873"/>
  </r>
  <r>
    <d v="2010-11-24T00:00:00"/>
    <n v="2010"/>
    <n v="24"/>
    <n v="11"/>
    <n v="4"/>
    <n v="4"/>
    <s v="Thursday"/>
    <x v="10"/>
    <s v="Quarter4"/>
    <s v="2010_November"/>
    <s v="2010_Quarter4"/>
    <s v="2010_Thursday"/>
    <x v="1"/>
    <n v="42"/>
    <n v="39"/>
    <n v="9744"/>
    <n v="7488"/>
    <n v="0.103842095"/>
    <n v="0.126687356"/>
    <n v="67144.298679999993"/>
    <n v="9345.7885499999993"/>
    <n v="17232"/>
    <n v="22823.841059602648"/>
    <n v="99313.928289602642"/>
    <n v="956.39372731841206"/>
    <n v="103.842095"/>
    <n v="81"/>
    <n v="1.2820011728395062"/>
  </r>
  <r>
    <d v="2010-11-25T00:00:00"/>
    <n v="2010"/>
    <n v="25"/>
    <n v="11"/>
    <n v="4"/>
    <n v="5"/>
    <s v="Friday"/>
    <x v="10"/>
    <s v="Quarter4"/>
    <s v="2010_November"/>
    <s v="2010_Quarter4"/>
    <s v="2010_Friday"/>
    <x v="1"/>
    <n v="45"/>
    <n v="40"/>
    <n v="10440"/>
    <n v="7680"/>
    <n v="0.10898799000000001"/>
    <n v="0.13296534800000001"/>
    <n v="70471.634440000009"/>
    <n v="9808.919100000001"/>
    <n v="18120"/>
    <n v="24000"/>
    <n v="104280.55354000001"/>
    <n v="956.80775046865256"/>
    <n v="108.98799000000001"/>
    <n v="85"/>
    <n v="1.2822116470588236"/>
  </r>
  <r>
    <d v="2010-11-26T00:00:00"/>
    <n v="2010"/>
    <n v="26"/>
    <n v="11"/>
    <n v="4"/>
    <n v="6"/>
    <s v="Saturday"/>
    <x v="10"/>
    <s v="Quarter4"/>
    <s v="2010_November"/>
    <s v="2010_Quarter4"/>
    <s v="2010_Saturday"/>
    <x v="1"/>
    <n v="46"/>
    <n v="37"/>
    <n v="10672"/>
    <n v="7104"/>
    <n v="0.10641450299999999"/>
    <n v="0.12982569399999999"/>
    <n v="68807.617819999999"/>
    <n v="9577.3052699999989"/>
    <n v="17776"/>
    <n v="23544.370860927153"/>
    <n v="101929.29395092715"/>
    <n v="957.85152472052755"/>
    <n v="106.414503"/>
    <n v="83"/>
    <n v="1.2821024457831325"/>
  </r>
  <r>
    <d v="2010-11-27T00:00:00"/>
    <n v="2010"/>
    <n v="27"/>
    <n v="11"/>
    <n v="4"/>
    <n v="7"/>
    <s v="Sunday"/>
    <x v="10"/>
    <s v="Quarter4"/>
    <s v="2010_November"/>
    <s v="2010_Quarter4"/>
    <s v="2010_Sunday"/>
    <x v="1"/>
    <n v="41"/>
    <n v="40"/>
    <n v="9512"/>
    <n v="7680"/>
    <n v="0.103855948"/>
    <n v="0.12670425599999999"/>
    <n v="67153.255679999987"/>
    <n v="9347.035319999999"/>
    <n v="17192"/>
    <n v="22770.860927152316"/>
    <n v="99271.151927152299"/>
    <n v="955.85427545423113"/>
    <n v="103.855948"/>
    <n v="81"/>
    <n v="1.2821721975308642"/>
  </r>
  <r>
    <d v="2010-11-28T00:00:00"/>
    <n v="2010"/>
    <n v="28"/>
    <n v="11"/>
    <n v="4"/>
    <n v="1"/>
    <s v="Monday"/>
    <x v="10"/>
    <s v="Quarter4"/>
    <s v="2010_November"/>
    <s v="2010_Quarter4"/>
    <s v="2010_Monday"/>
    <x v="1"/>
    <n v="42"/>
    <n v="36"/>
    <n v="9744"/>
    <n v="6912"/>
    <n v="0.100015939"/>
    <n v="0.122019446"/>
    <n v="64670.306380000002"/>
    <n v="9001.434510000001"/>
    <n v="16656"/>
    <n v="22060.92715231788"/>
    <n v="95732.668042317877"/>
    <n v="957.17411644075924"/>
    <n v="100.015939"/>
    <n v="78"/>
    <n v="1.2822556282051283"/>
  </r>
  <r>
    <d v="2010-11-29T00:00:00"/>
    <n v="2010"/>
    <n v="29"/>
    <n v="11"/>
    <n v="4"/>
    <n v="2"/>
    <s v="Tuesday"/>
    <x v="10"/>
    <s v="Quarter4"/>
    <s v="2010_November"/>
    <s v="2010_Quarter4"/>
    <s v="2010_Tuesday"/>
    <x v="1"/>
    <n v="42"/>
    <n v="39"/>
    <n v="9744"/>
    <n v="7488"/>
    <n v="0.103801199"/>
    <n v="0.12663746300000001"/>
    <n v="67117.855390000012"/>
    <n v="9342.1079099999988"/>
    <n v="17232"/>
    <n v="22823.841059602648"/>
    <n v="99283.804359602655"/>
    <n v="956.48032311845122"/>
    <n v="103.801199"/>
    <n v="81"/>
    <n v="1.2814962839506172"/>
  </r>
  <r>
    <d v="2010-11-30T00:00:00"/>
    <n v="2010"/>
    <n v="30"/>
    <n v="11"/>
    <n v="4"/>
    <n v="3"/>
    <s v="Wednesday"/>
    <x v="10"/>
    <s v="Quarter4"/>
    <s v="2010_November"/>
    <s v="2010_Quarter4"/>
    <s v="2010_Wednesday"/>
    <x v="1"/>
    <n v="45"/>
    <n v="39"/>
    <n v="10440"/>
    <n v="7488"/>
    <n v="0.10767992999999999"/>
    <n v="0.13136951499999999"/>
    <n v="69625.842949999991"/>
    <n v="9691.1936999999998"/>
    <n v="17928"/>
    <n v="23745.695364238411"/>
    <n v="103062.7320142384"/>
    <n v="957.12109038553797"/>
    <n v="107.67993"/>
    <n v="84"/>
    <n v="1.2819039285714287"/>
  </r>
  <r>
    <d v="2010-12-01T00:00:00"/>
    <n v="2010"/>
    <n v="1"/>
    <n v="12"/>
    <n v="4"/>
    <n v="4"/>
    <s v="Thursday"/>
    <x v="11"/>
    <s v="Quarter4"/>
    <s v="2010_December"/>
    <s v="2010_Quarter4"/>
    <s v="2010_Thursday"/>
    <x v="1"/>
    <n v="46"/>
    <n v="40"/>
    <n v="10672"/>
    <n v="7680"/>
    <n v="0.110225371"/>
    <n v="0.13447495300000001"/>
    <n v="71271.725089999993"/>
    <n v="9920.2833900000005"/>
    <n v="18352"/>
    <n v="24307.284768211921"/>
    <n v="105499.29324821191"/>
    <n v="957.12350333764732"/>
    <n v="110.225371"/>
    <n v="86"/>
    <n v="1.2816903604651162"/>
  </r>
  <r>
    <d v="2010-12-02T00:00:00"/>
    <n v="2010"/>
    <n v="2"/>
    <n v="12"/>
    <n v="4"/>
    <n v="5"/>
    <s v="Friday"/>
    <x v="11"/>
    <s v="Quarter4"/>
    <s v="2010_December"/>
    <s v="2010_Quarter4"/>
    <s v="2010_Friday"/>
    <x v="1"/>
    <n v="40"/>
    <n v="37"/>
    <n v="9280"/>
    <n v="7104"/>
    <n v="9.8717924999999998E-2"/>
    <n v="0.120435869"/>
    <n v="63831.010569999999"/>
    <n v="8884.6132500000003"/>
    <n v="16384"/>
    <n v="21700.662251655631"/>
    <n v="94416.286071655632"/>
    <n v="956.42494584094663"/>
    <n v="98.717924999999994"/>
    <n v="77"/>
    <n v="1.282050974025974"/>
  </r>
  <r>
    <d v="2010-12-03T00:00:00"/>
    <n v="2010"/>
    <n v="3"/>
    <n v="12"/>
    <n v="4"/>
    <n v="6"/>
    <s v="Saturday"/>
    <x v="11"/>
    <s v="Quarter4"/>
    <s v="2010_December"/>
    <s v="2010_Quarter4"/>
    <s v="2010_Saturday"/>
    <x v="1"/>
    <n v="42"/>
    <n v="40"/>
    <n v="9744"/>
    <n v="7680"/>
    <n v="0.105115919"/>
    <n v="0.12824142099999999"/>
    <n v="67967.953129999994"/>
    <n v="9460.432710000001"/>
    <n v="17424"/>
    <n v="23078.145695364237"/>
    <n v="100506.53153536424"/>
    <n v="956.14948231926917"/>
    <n v="105.11591900000001"/>
    <n v="82"/>
    <n v="1.2819014512195122"/>
  </r>
  <r>
    <d v="2010-12-04T00:00:00"/>
    <n v="2010"/>
    <n v="4"/>
    <n v="12"/>
    <n v="4"/>
    <n v="7"/>
    <s v="Sunday"/>
    <x v="11"/>
    <s v="Quarter4"/>
    <s v="2010_December"/>
    <s v="2010_Quarter4"/>
    <s v="2010_Sunday"/>
    <x v="1"/>
    <n v="43"/>
    <n v="36"/>
    <n v="9976"/>
    <n v="6912"/>
    <n v="0.101279273"/>
    <n v="0.123560713"/>
    <n v="65487.177890000006"/>
    <n v="9115.1345700000002"/>
    <n v="16888"/>
    <n v="22368.2119205298"/>
    <n v="96970.524380529794"/>
    <n v="957.45675801335767"/>
    <n v="101.279273"/>
    <n v="79"/>
    <n v="1.2820161139240507"/>
  </r>
  <r>
    <d v="2010-12-05T00:00:00"/>
    <n v="2010"/>
    <n v="5"/>
    <n v="12"/>
    <n v="4"/>
    <n v="1"/>
    <s v="Monday"/>
    <x v="11"/>
    <s v="Quarter4"/>
    <s v="2010_December"/>
    <s v="2010_Quarter4"/>
    <s v="2010_Monday"/>
    <x v="1"/>
    <n v="42"/>
    <n v="38"/>
    <n v="9744"/>
    <n v="7296"/>
    <n v="0.10254540700000001"/>
    <n v="0.12510539700000001"/>
    <n v="66305.860410000008"/>
    <n v="9229.0866300000016"/>
    <n v="17040"/>
    <n v="22569.536423841058"/>
    <n v="98104.483463841068"/>
    <n v="956.69310146519831"/>
    <n v="102.54540700000001"/>
    <n v="80"/>
    <n v="1.2818175875000002"/>
  </r>
  <r>
    <d v="2010-12-06T00:00:00"/>
    <n v="2010"/>
    <n v="6"/>
    <n v="12"/>
    <n v="4"/>
    <n v="2"/>
    <s v="Tuesday"/>
    <x v="11"/>
    <s v="Quarter4"/>
    <s v="2010_December"/>
    <s v="2010_Quarter4"/>
    <s v="2010_Tuesday"/>
    <x v="1"/>
    <n v="40"/>
    <n v="39"/>
    <n v="9280"/>
    <n v="7488"/>
    <n v="0.10128722900000001"/>
    <n v="0.12357042"/>
    <n v="65492.3226"/>
    <n v="9115.8506100000013"/>
    <n v="16768"/>
    <n v="22209.271523178806"/>
    <n v="96817.444733178811"/>
    <n v="955.87020880173156"/>
    <n v="101.28722900000001"/>
    <n v="79"/>
    <n v="1.2821168227848103"/>
  </r>
  <r>
    <d v="2010-12-07T00:00:00"/>
    <n v="2010"/>
    <n v="7"/>
    <n v="12"/>
    <n v="4"/>
    <n v="3"/>
    <s v="Wednesday"/>
    <x v="11"/>
    <s v="Quarter4"/>
    <s v="2010_December"/>
    <s v="2010_Quarter4"/>
    <s v="2010_Wednesday"/>
    <x v="1"/>
    <n v="41"/>
    <n v="38"/>
    <n v="9512"/>
    <n v="7296"/>
    <n v="0.10119043"/>
    <n v="0.123452324"/>
    <n v="65429.731720000003"/>
    <n v="9107.1386999999995"/>
    <n v="16808"/>
    <n v="22262.251655629138"/>
    <n v="96799.122075629144"/>
    <n v="956.60352540876795"/>
    <n v="101.19042999999999"/>
    <n v="79"/>
    <n v="1.2808915189873418"/>
  </r>
  <r>
    <d v="2010-12-08T00:00:00"/>
    <n v="2010"/>
    <n v="8"/>
    <n v="12"/>
    <n v="4"/>
    <n v="4"/>
    <s v="Thursday"/>
    <x v="11"/>
    <s v="Quarter4"/>
    <s v="2010_December"/>
    <s v="2010_Quarter4"/>
    <s v="2010_Thursday"/>
    <x v="1"/>
    <n v="44"/>
    <n v="36"/>
    <n v="10208"/>
    <n v="6912"/>
    <n v="0.102482592"/>
    <n v="0.12502876199999999"/>
    <n v="66265.243859999988"/>
    <n v="9223.4332799999993"/>
    <n v="17120"/>
    <n v="22675.496688741721"/>
    <n v="98164.17382874171"/>
    <n v="957.86193452973669"/>
    <n v="102.482592"/>
    <n v="80"/>
    <n v="1.2810324"/>
  </r>
  <r>
    <d v="2010-12-09T00:00:00"/>
    <n v="2010"/>
    <n v="9"/>
    <n v="12"/>
    <n v="4"/>
    <n v="5"/>
    <s v="Friday"/>
    <x v="11"/>
    <s v="Quarter4"/>
    <s v="2010_December"/>
    <s v="2010_Quarter4"/>
    <s v="2010_Friday"/>
    <x v="1"/>
    <n v="45"/>
    <n v="40"/>
    <n v="10440"/>
    <n v="7680"/>
    <n v="0.108995565"/>
    <n v="0.13297459"/>
    <n v="70476.532699999996"/>
    <n v="9809.6008500000007"/>
    <n v="18120"/>
    <n v="24000"/>
    <n v="104286.13355"/>
    <n v="956.79244884872151"/>
    <n v="108.995565"/>
    <n v="85"/>
    <n v="1.2823007647058824"/>
  </r>
  <r>
    <d v="2010-12-10T00:00:00"/>
    <n v="2010"/>
    <n v="10"/>
    <n v="12"/>
    <n v="4"/>
    <n v="6"/>
    <s v="Saturday"/>
    <x v="11"/>
    <s v="Quarter4"/>
    <s v="2010_December"/>
    <s v="2010_Quarter4"/>
    <s v="2010_Saturday"/>
    <x v="1"/>
    <n v="45"/>
    <n v="38"/>
    <n v="10440"/>
    <n v="7296"/>
    <n v="0.106406809"/>
    <n v="0.12981630699999999"/>
    <n v="68802.64271"/>
    <n v="9576.6128100000005"/>
    <n v="17736"/>
    <n v="23491.390728476821"/>
    <n v="101870.64624847683"/>
    <n v="957.36961953700552"/>
    <n v="106.40680900000001"/>
    <n v="83"/>
    <n v="1.2820097469879519"/>
  </r>
  <r>
    <d v="2010-12-11T00:00:00"/>
    <n v="2010"/>
    <n v="11"/>
    <n v="12"/>
    <n v="4"/>
    <n v="7"/>
    <s v="Sunday"/>
    <x v="11"/>
    <s v="Quarter4"/>
    <s v="2010_December"/>
    <s v="2010_Quarter4"/>
    <s v="2010_Sunday"/>
    <x v="1"/>
    <n v="45"/>
    <n v="38"/>
    <n v="10440"/>
    <n v="7296"/>
    <n v="0.10640142800000001"/>
    <n v="0.12980974200000001"/>
    <n v="68799.163260000001"/>
    <n v="9576.1285200000002"/>
    <n v="17736"/>
    <n v="23491.390728476821"/>
    <n v="101866.68250847682"/>
    <n v="957.38078354058189"/>
    <n v="106.40142800000001"/>
    <n v="83"/>
    <n v="1.2819449156626508"/>
  </r>
  <r>
    <d v="2010-12-12T00:00:00"/>
    <n v="2010"/>
    <n v="12"/>
    <n v="12"/>
    <n v="4"/>
    <n v="1"/>
    <s v="Monday"/>
    <x v="11"/>
    <s v="Quarter4"/>
    <s v="2010_December"/>
    <s v="2010_Quarter4"/>
    <s v="2010_Monday"/>
    <x v="1"/>
    <n v="44"/>
    <n v="37"/>
    <n v="10208"/>
    <n v="7104"/>
    <n v="0.103813514"/>
    <n v="0.12665248800000001"/>
    <n v="67125.818639999998"/>
    <n v="9343.2162599999992"/>
    <n v="17312"/>
    <n v="22929.801324503311"/>
    <n v="99398.836224503306"/>
    <n v="957.47492204630805"/>
    <n v="103.813514"/>
    <n v="81"/>
    <n v="1.2816483209876544"/>
  </r>
  <r>
    <d v="2010-12-13T00:00:00"/>
    <n v="2010"/>
    <n v="13"/>
    <n v="12"/>
    <n v="4"/>
    <n v="2"/>
    <s v="Tuesday"/>
    <x v="11"/>
    <s v="Quarter4"/>
    <s v="2010_December"/>
    <s v="2010_Quarter4"/>
    <s v="2010_Tuesday"/>
    <x v="1"/>
    <n v="41"/>
    <n v="37"/>
    <n v="9512"/>
    <n v="7104"/>
    <n v="9.9945144999999999E-2"/>
    <n v="0.121933076"/>
    <n v="64624.530279999999"/>
    <n v="8995.0630499999988"/>
    <n v="16616"/>
    <n v="22007.947019867548"/>
    <n v="95627.540349867544"/>
    <n v="956.8002562792575"/>
    <n v="99.945144999999997"/>
    <n v="78"/>
    <n v="1.2813480128205128"/>
  </r>
  <r>
    <d v="2010-12-14T00:00:00"/>
    <n v="2010"/>
    <n v="14"/>
    <n v="12"/>
    <n v="4"/>
    <n v="3"/>
    <s v="Wednesday"/>
    <x v="11"/>
    <s v="Quarter4"/>
    <s v="2010_December"/>
    <s v="2010_Quarter4"/>
    <s v="2010_Wednesday"/>
    <x v="1"/>
    <n v="40"/>
    <n v="36"/>
    <n v="9280"/>
    <n v="6912"/>
    <n v="9.7433543999999997E-2"/>
    <n v="0.118868924"/>
    <n v="63000.529720000006"/>
    <n v="8769.0189599999994"/>
    <n v="16192"/>
    <n v="21446.357615894041"/>
    <n v="93215.906295894049"/>
    <n v="956.71267275153264"/>
    <n v="97.433543999999998"/>
    <n v="76"/>
    <n v="1.2820203157894736"/>
  </r>
  <r>
    <d v="2010-12-15T00:00:00"/>
    <n v="2010"/>
    <n v="15"/>
    <n v="12"/>
    <n v="4"/>
    <n v="4"/>
    <s v="Thursday"/>
    <x v="11"/>
    <s v="Quarter4"/>
    <s v="2010_December"/>
    <s v="2010_Quarter4"/>
    <s v="2010_Thursday"/>
    <x v="1"/>
    <n v="45"/>
    <n v="39"/>
    <n v="10440"/>
    <n v="7488"/>
    <n v="0.107680345"/>
    <n v="0.131370021"/>
    <n v="69626.111130000005"/>
    <n v="9691.2310500000003"/>
    <n v="17928"/>
    <n v="23745.695364238411"/>
    <n v="103063.03754423841"/>
    <n v="957.12023902076476"/>
    <n v="107.680345"/>
    <n v="84"/>
    <n v="1.281908869047619"/>
  </r>
  <r>
    <d v="2010-12-16T00:00:00"/>
    <n v="2010"/>
    <n v="16"/>
    <n v="12"/>
    <n v="4"/>
    <n v="5"/>
    <s v="Friday"/>
    <x v="11"/>
    <s v="Quarter4"/>
    <s v="2010_December"/>
    <s v="2010_Quarter4"/>
    <s v="2010_Friday"/>
    <x v="1"/>
    <n v="43"/>
    <n v="37"/>
    <n v="9976"/>
    <n v="7104"/>
    <n v="0.102523264"/>
    <n v="0.12507838299999999"/>
    <n v="66291.542989999987"/>
    <n v="9227.0937599999997"/>
    <n v="17080"/>
    <n v="22622.51655629139"/>
    <n v="98141.15330629138"/>
    <n v="957.25740165950413"/>
    <n v="102.523264"/>
    <n v="80"/>
    <n v="1.2815407999999999"/>
  </r>
  <r>
    <d v="2010-12-17T00:00:00"/>
    <n v="2010"/>
    <n v="17"/>
    <n v="12"/>
    <n v="4"/>
    <n v="6"/>
    <s v="Saturday"/>
    <x v="11"/>
    <s v="Quarter4"/>
    <s v="2010_December"/>
    <s v="2010_Quarter4"/>
    <s v="2010_Saturday"/>
    <x v="1"/>
    <n v="42"/>
    <n v="38"/>
    <n v="9744"/>
    <n v="7296"/>
    <n v="0.102489099"/>
    <n v="0.125036701"/>
    <n v="66269.451529999991"/>
    <n v="9224.0189099999989"/>
    <n v="17040"/>
    <n v="22569.536423841058"/>
    <n v="98063.006863841045"/>
    <n v="956.81402042417255"/>
    <n v="102.489099"/>
    <n v="80"/>
    <n v="1.2811137374999999"/>
  </r>
  <r>
    <d v="2010-12-18T00:00:00"/>
    <n v="2010"/>
    <n v="18"/>
    <n v="12"/>
    <n v="4"/>
    <n v="7"/>
    <s v="Sunday"/>
    <x v="11"/>
    <s v="Quarter4"/>
    <s v="2010_December"/>
    <s v="2010_Quarter4"/>
    <s v="2010_Sunday"/>
    <x v="1"/>
    <n v="40"/>
    <n v="39"/>
    <n v="9280"/>
    <n v="7488"/>
    <n v="0.10127383299999999"/>
    <n v="0.123554076"/>
    <n v="65483.660279999996"/>
    <n v="9114.6449699999994"/>
    <n v="16768"/>
    <n v="22209.271523178806"/>
    <n v="96807.576773178793"/>
    <n v="955.89920817136249"/>
    <n v="101.273833"/>
    <n v="79"/>
    <n v="1.2819472531645568"/>
  </r>
  <r>
    <d v="2010-12-19T00:00:00"/>
    <n v="2010"/>
    <n v="19"/>
    <n v="12"/>
    <n v="4"/>
    <n v="1"/>
    <s v="Monday"/>
    <x v="11"/>
    <s v="Quarter4"/>
    <s v="2010_December"/>
    <s v="2010_Quarter4"/>
    <s v="2010_Monday"/>
    <x v="1"/>
    <n v="43"/>
    <n v="39"/>
    <n v="9976"/>
    <n v="7488"/>
    <n v="0.105078582"/>
    <n v="0.12819586999999999"/>
    <n v="67943.811099999992"/>
    <n v="9457.0723799999996"/>
    <n v="17464"/>
    <n v="23131.125827814569"/>
    <n v="100532.00930781456"/>
    <n v="956.73168969690289"/>
    <n v="105.078582"/>
    <n v="82"/>
    <n v="1.2814461219512194"/>
  </r>
  <r>
    <d v="2010-12-20T00:00:00"/>
    <n v="2010"/>
    <n v="20"/>
    <n v="12"/>
    <n v="4"/>
    <n v="2"/>
    <s v="Tuesday"/>
    <x v="11"/>
    <s v="Quarter4"/>
    <s v="2010_December"/>
    <s v="2010_Quarter4"/>
    <s v="2010_Tuesday"/>
    <x v="1"/>
    <n v="43"/>
    <n v="38"/>
    <n v="9976"/>
    <n v="7296"/>
    <n v="0.10385103"/>
    <n v="0.12669825600000001"/>
    <n v="67150.075680000009"/>
    <n v="9346.5926999999992"/>
    <n v="17272"/>
    <n v="22876.821192052979"/>
    <n v="99373.489572052989"/>
    <n v="956.88496851743309"/>
    <n v="103.85102999999999"/>
    <n v="81"/>
    <n v="1.2821114814814814"/>
  </r>
  <r>
    <d v="2010-12-21T00:00:00"/>
    <n v="2010"/>
    <n v="21"/>
    <n v="12"/>
    <n v="4"/>
    <n v="3"/>
    <s v="Wednesday"/>
    <x v="11"/>
    <s v="Quarter4"/>
    <s v="2010_December"/>
    <s v="2010_Quarter4"/>
    <s v="2010_Wednesday"/>
    <x v="1"/>
    <n v="40"/>
    <n v="38"/>
    <n v="9280"/>
    <n v="7296"/>
    <n v="9.9993679000000002E-2"/>
    <n v="0.121992288"/>
    <n v="64655.912640000002"/>
    <n v="8999.4311099999995"/>
    <n v="16576"/>
    <n v="21954.966887417217"/>
    <n v="95610.31063741722"/>
    <n v="956.16354547188143"/>
    <n v="99.993679"/>
    <n v="78"/>
    <n v="1.2819702435897435"/>
  </r>
  <r>
    <d v="2010-12-22T00:00:00"/>
    <n v="2010"/>
    <n v="22"/>
    <n v="12"/>
    <n v="4"/>
    <n v="4"/>
    <s v="Thursday"/>
    <x v="11"/>
    <s v="Quarter4"/>
    <s v="2010_December"/>
    <s v="2010_Quarter4"/>
    <s v="2010_Thursday"/>
    <x v="1"/>
    <n v="44"/>
    <n v="36"/>
    <n v="10208"/>
    <n v="6912"/>
    <n v="0.102550503"/>
    <n v="0.12511161400000001"/>
    <n v="66309.155419999996"/>
    <n v="9229.5452700000005"/>
    <n v="17120"/>
    <n v="22675.496688741721"/>
    <n v="98214.197378741723"/>
    <n v="957.71541343626291"/>
    <n v="102.55050300000001"/>
    <n v="80"/>
    <n v="1.2818812875000001"/>
  </r>
  <r>
    <d v="2010-12-23T00:00:00"/>
    <n v="2010"/>
    <n v="23"/>
    <n v="12"/>
    <n v="4"/>
    <n v="5"/>
    <s v="Friday"/>
    <x v="11"/>
    <s v="Quarter4"/>
    <s v="2010_December"/>
    <s v="2010_Quarter4"/>
    <s v="2010_Friday"/>
    <x v="1"/>
    <n v="43"/>
    <n v="39"/>
    <n v="9976"/>
    <n v="7488"/>
    <n v="0.10514828499999999"/>
    <n v="0.128280908"/>
    <n v="67988.881240000002"/>
    <n v="9463.3456499999993"/>
    <n v="17464"/>
    <n v="23131.125827814569"/>
    <n v="100583.35271781457"/>
    <n v="956.58576569094384"/>
    <n v="105.14828499999999"/>
    <n v="82"/>
    <n v="1.2822961585365853"/>
  </r>
  <r>
    <d v="2010-12-24T00:00:00"/>
    <n v="2010"/>
    <n v="24"/>
    <n v="12"/>
    <n v="4"/>
    <n v="6"/>
    <s v="Saturday"/>
    <x v="11"/>
    <s v="Quarter4"/>
    <s v="2010_December"/>
    <s v="2010_Quarter4"/>
    <s v="2010_Saturday"/>
    <x v="1"/>
    <n v="44"/>
    <n v="40"/>
    <n v="10208"/>
    <n v="7680"/>
    <n v="0.10771001400000001"/>
    <n v="0.13140621699999999"/>
    <n v="69645.295010000002"/>
    <n v="9693.9012600000005"/>
    <n v="17888"/>
    <n v="23692.715231788079"/>
    <n v="103031.91150178808"/>
    <n v="956.56761776846565"/>
    <n v="107.710014"/>
    <n v="84"/>
    <n v="1.2822620714285715"/>
  </r>
  <r>
    <d v="2010-12-25T00:00:00"/>
    <n v="2010"/>
    <n v="25"/>
    <n v="12"/>
    <n v="4"/>
    <n v="7"/>
    <s v="Sunday"/>
    <x v="11"/>
    <s v="Quarter4"/>
    <s v="2010_December"/>
    <s v="2010_Quarter4"/>
    <s v="2010_Sunday"/>
    <x v="1"/>
    <n v="44"/>
    <n v="40"/>
    <n v="10208"/>
    <n v="7680"/>
    <n v="0.107693441"/>
    <n v="0.131385998"/>
    <n v="69634.578940000007"/>
    <n v="9692.4096900000004"/>
    <n v="17888"/>
    <n v="23692.715231788079"/>
    <n v="103019.70386178809"/>
    <n v="956.6014689955731"/>
    <n v="107.69344100000001"/>
    <n v="84"/>
    <n v="1.2820647738095239"/>
  </r>
  <r>
    <d v="2010-12-26T00:00:00"/>
    <n v="2010"/>
    <n v="26"/>
    <n v="12"/>
    <n v="4"/>
    <n v="1"/>
    <s v="Monday"/>
    <x v="11"/>
    <s v="Quarter4"/>
    <s v="2010_December"/>
    <s v="2010_Quarter4"/>
    <s v="2010_Monday"/>
    <x v="1"/>
    <n v="44"/>
    <n v="36"/>
    <n v="10208"/>
    <n v="6912"/>
    <n v="0.102497173"/>
    <n v="0.12504655100000001"/>
    <n v="66274.672030000002"/>
    <n v="9224.745570000001"/>
    <n v="17120"/>
    <n v="22675.496688741721"/>
    <n v="98174.914288741726"/>
    <n v="957.83045927268381"/>
    <n v="102.497173"/>
    <n v="80"/>
    <n v="1.2812146625"/>
  </r>
  <r>
    <d v="2010-12-27T00:00:00"/>
    <n v="2010"/>
    <n v="27"/>
    <n v="12"/>
    <n v="4"/>
    <n v="2"/>
    <s v="Tuesday"/>
    <x v="11"/>
    <s v="Quarter4"/>
    <s v="2010_December"/>
    <s v="2010_Quarter4"/>
    <s v="2010_Tuesday"/>
    <x v="1"/>
    <n v="46"/>
    <n v="38"/>
    <n v="10672"/>
    <n v="7296"/>
    <n v="0.107713264"/>
    <n v="0.13141018300000001"/>
    <n v="69647.396990000008"/>
    <n v="9694.1937600000001"/>
    <n v="17968"/>
    <n v="23798.675496688742"/>
    <n v="103140.26624668874"/>
    <n v="957.54471099017792"/>
    <n v="107.71326400000001"/>
    <n v="84"/>
    <n v="1.2823007619047619"/>
  </r>
  <r>
    <d v="2010-12-28T00:00:00"/>
    <n v="2010"/>
    <n v="28"/>
    <n v="12"/>
    <n v="4"/>
    <n v="3"/>
    <s v="Wednesday"/>
    <x v="11"/>
    <s v="Quarter4"/>
    <s v="2010_December"/>
    <s v="2010_Quarter4"/>
    <s v="2010_Wednesday"/>
    <x v="1"/>
    <n v="42"/>
    <n v="36"/>
    <n v="9744"/>
    <n v="6912"/>
    <n v="9.9992249000000005E-2"/>
    <n v="0.12199054400000001"/>
    <n v="64654.988319999997"/>
    <n v="8999.3024100000002"/>
    <n v="16656"/>
    <n v="22060.92715231788"/>
    <n v="95715.217882317869"/>
    <n v="957.22637343938402"/>
    <n v="99.992249000000001"/>
    <n v="78"/>
    <n v="1.2819519102564103"/>
  </r>
  <r>
    <d v="2010-12-29T00:00:00"/>
    <n v="2010"/>
    <n v="29"/>
    <n v="12"/>
    <n v="4"/>
    <n v="4"/>
    <s v="Thursday"/>
    <x v="11"/>
    <s v="Quarter4"/>
    <s v="2010_December"/>
    <s v="2010_Quarter4"/>
    <s v="2010_Thursday"/>
    <x v="1"/>
    <n v="42"/>
    <n v="38"/>
    <n v="9744"/>
    <n v="7296"/>
    <n v="0.102560266"/>
    <n v="0.12512352500000001"/>
    <n v="66315.468250000005"/>
    <n v="9230.4239400000006"/>
    <n v="17040"/>
    <n v="22569.536423841058"/>
    <n v="98115.428613841068"/>
    <n v="956.66121433266437"/>
    <n v="102.560266"/>
    <n v="80"/>
    <n v="1.282003325"/>
  </r>
  <r>
    <d v="2010-12-30T00:00:00"/>
    <n v="2010"/>
    <n v="30"/>
    <n v="12"/>
    <n v="4"/>
    <n v="5"/>
    <s v="Friday"/>
    <x v="11"/>
    <s v="Quarter4"/>
    <s v="2010_December"/>
    <s v="2010_Quarter4"/>
    <s v="2010_Friday"/>
    <x v="1"/>
    <n v="43"/>
    <n v="39"/>
    <n v="9976"/>
    <n v="7488"/>
    <n v="0.105104369"/>
    <n v="0.12822733"/>
    <n v="67960.484899999996"/>
    <n v="9459.3932100000002"/>
    <n v="17464"/>
    <n v="23131.125827814569"/>
    <n v="100551.00393781456"/>
    <n v="956.67768042843727"/>
    <n v="105.10436900000001"/>
    <n v="82"/>
    <n v="1.2817605975609756"/>
  </r>
  <r>
    <d v="2010-12-31T00:00:00"/>
    <n v="2010"/>
    <n v="31"/>
    <n v="12"/>
    <n v="4"/>
    <n v="6"/>
    <s v="Saturday"/>
    <x v="11"/>
    <s v="Quarter4"/>
    <s v="2010_December"/>
    <s v="2010_Quarter4"/>
    <s v="2010_Saturday"/>
    <x v="1"/>
    <n v="41"/>
    <n v="39"/>
    <n v="9512"/>
    <n v="7488"/>
    <n v="0.102526694"/>
    <n v="0.12508256700000001"/>
    <n v="66293.760510000007"/>
    <n v="9227.4024600000012"/>
    <n v="17000"/>
    <n v="22516.556291390727"/>
    <n v="98037.719261390739"/>
    <n v="956.21652699920992"/>
    <n v="102.52669400000001"/>
    <n v="80"/>
    <n v="1.281583675"/>
  </r>
  <r>
    <d v="2010-01-01T00:00:00"/>
    <n v="2010"/>
    <n v="1"/>
    <n v="1"/>
    <n v="1"/>
    <n v="6"/>
    <s v="Saturday"/>
    <x v="0"/>
    <s v="Quarter1"/>
    <s v="2010_January"/>
    <s v="2010_Quarter1"/>
    <s v="2010_Saturday"/>
    <x v="2"/>
    <n v="24"/>
    <n v="25"/>
    <n v="5760"/>
    <n v="5000"/>
    <n v="3.6414731999999998E-2"/>
    <n v="4.4425973000000001E-2"/>
    <n v="27010.991583999999"/>
    <n v="5462.2098000000005"/>
    <n v="10760"/>
    <n v="10760"/>
    <n v="43233.201384"/>
    <n v="1187.244804767477"/>
    <n v="36.414732000000001"/>
    <n v="49"/>
    <n v="0.74315779591836739"/>
  </r>
  <r>
    <d v="2010-01-02T00:00:00"/>
    <n v="2010"/>
    <n v="2"/>
    <n v="1"/>
    <n v="1"/>
    <n v="7"/>
    <s v="Sunday"/>
    <x v="0"/>
    <s v="Quarter1"/>
    <s v="2010_January"/>
    <s v="2010_Quarter1"/>
    <s v="2010_Sunday"/>
    <x v="2"/>
    <n v="23"/>
    <n v="34"/>
    <n v="5520"/>
    <n v="6800"/>
    <n v="4.2361673000000002E-2"/>
    <n v="5.1681241000000003E-2"/>
    <n v="31422.194528"/>
    <n v="6354.2509500000006"/>
    <n v="12320"/>
    <n v="12320"/>
    <n v="50096.445478000001"/>
    <n v="1182.5889283928893"/>
    <n v="42.361673000000003"/>
    <n v="57"/>
    <n v="0.74318724561403515"/>
  </r>
  <r>
    <d v="2010-01-03T00:00:00"/>
    <n v="2010"/>
    <n v="3"/>
    <n v="1"/>
    <n v="1"/>
    <n v="1"/>
    <s v="Monday"/>
    <x v="0"/>
    <s v="Quarter1"/>
    <s v="2010_January"/>
    <s v="2010_Quarter1"/>
    <s v="2010_Monday"/>
    <x v="2"/>
    <n v="20"/>
    <n v="27"/>
    <n v="4800"/>
    <n v="5400"/>
    <n v="3.4925828999999999E-2"/>
    <n v="4.2609512000000002E-2"/>
    <n v="25906.583296000001"/>
    <n v="5238.87435"/>
    <n v="10200"/>
    <n v="10200"/>
    <n v="41345.457646000003"/>
    <n v="1183.8074808761162"/>
    <n v="34.925829"/>
    <n v="47"/>
    <n v="0.74310274468085102"/>
  </r>
  <r>
    <d v="2010-01-04T00:00:00"/>
    <n v="2010"/>
    <n v="4"/>
    <n v="1"/>
    <n v="1"/>
    <n v="2"/>
    <s v="Tuesday"/>
    <x v="0"/>
    <s v="Quarter1"/>
    <s v="2010_January"/>
    <s v="2010_Quarter1"/>
    <s v="2010_Tuesday"/>
    <x v="2"/>
    <n v="23"/>
    <n v="32"/>
    <n v="5520"/>
    <n v="6400"/>
    <n v="4.0866110999999997E-2"/>
    <n v="4.9856655999999999E-2"/>
    <n v="30312.846848000001"/>
    <n v="6129.9166499999992"/>
    <n v="11920"/>
    <n v="11920"/>
    <n v="48362.763498"/>
    <n v="1183.444235689567"/>
    <n v="40.866110999999997"/>
    <n v="55"/>
    <n v="0.74302019999999991"/>
  </r>
  <r>
    <d v="2010-01-05T00:00:00"/>
    <n v="2010"/>
    <n v="5"/>
    <n v="1"/>
    <n v="1"/>
    <n v="3"/>
    <s v="Wednesday"/>
    <x v="0"/>
    <s v="Quarter1"/>
    <s v="2010_January"/>
    <s v="2010_Quarter1"/>
    <s v="2010_Wednesday"/>
    <x v="2"/>
    <n v="23"/>
    <n v="30"/>
    <n v="5520"/>
    <n v="6000"/>
    <n v="3.9364464000000002E-2"/>
    <n v="4.8024645999999997E-2"/>
    <n v="29198.984767999998"/>
    <n v="5904.6696000000011"/>
    <n v="11520"/>
    <n v="11520"/>
    <n v="46623.654368000003"/>
    <n v="1184.4097348308869"/>
    <n v="39.364464000000005"/>
    <n v="53"/>
    <n v="0.74272573584905666"/>
  </r>
  <r>
    <d v="2010-01-06T00:00:00"/>
    <n v="2010"/>
    <n v="6"/>
    <n v="1"/>
    <n v="1"/>
    <n v="4"/>
    <s v="Thursday"/>
    <x v="0"/>
    <s v="Quarter1"/>
    <s v="2010_January"/>
    <s v="2010_Quarter1"/>
    <s v="2010_Thursday"/>
    <x v="2"/>
    <n v="23"/>
    <n v="30"/>
    <n v="5520"/>
    <n v="6000"/>
    <n v="3.9377460000000003E-2"/>
    <n v="4.8040500999999999E-2"/>
    <n v="29208.624607999998"/>
    <n v="5906.6190000000006"/>
    <n v="11520"/>
    <n v="11520"/>
    <n v="46635.243607999997"/>
    <n v="1184.3131478769831"/>
    <n v="39.377460000000006"/>
    <n v="53"/>
    <n v="0.74297094339622649"/>
  </r>
  <r>
    <d v="2010-01-07T00:00:00"/>
    <n v="2010"/>
    <n v="7"/>
    <n v="1"/>
    <n v="1"/>
    <n v="5"/>
    <s v="Friday"/>
    <x v="0"/>
    <s v="Quarter1"/>
    <s v="2010_January"/>
    <s v="2010_Quarter1"/>
    <s v="2010_Friday"/>
    <x v="2"/>
    <n v="22"/>
    <n v="26"/>
    <n v="5280"/>
    <n v="5200"/>
    <n v="3.5673330000000003E-2"/>
    <n v="4.3521463000000003E-2"/>
    <n v="26461.049504000002"/>
    <n v="5350.9994999999999"/>
    <n v="10480"/>
    <n v="10480"/>
    <n v="42292.049004"/>
    <n v="1185.5368984056156"/>
    <n v="35.67333"/>
    <n v="48"/>
    <n v="0.74319437499999996"/>
  </r>
  <r>
    <d v="2010-01-08T00:00:00"/>
    <n v="2010"/>
    <n v="8"/>
    <n v="1"/>
    <n v="1"/>
    <n v="6"/>
    <s v="Saturday"/>
    <x v="0"/>
    <s v="Quarter1"/>
    <s v="2010_January"/>
    <s v="2010_Quarter1"/>
    <s v="2010_Saturday"/>
    <x v="2"/>
    <n v="23"/>
    <n v="25"/>
    <n v="5520"/>
    <n v="5000"/>
    <n v="3.5648165000000002E-2"/>
    <n v="4.3490761000000003E-2"/>
    <n v="26442.382688000005"/>
    <n v="5347.2247500000012"/>
    <n v="10520"/>
    <n v="10520"/>
    <n v="42309.607438000006"/>
    <n v="1186.8663488849986"/>
    <n v="35.648165000000006"/>
    <n v="48"/>
    <n v="0.74267010416666679"/>
  </r>
  <r>
    <d v="2010-01-09T00:00:00"/>
    <n v="2010"/>
    <n v="9"/>
    <n v="1"/>
    <n v="1"/>
    <n v="7"/>
    <s v="Sunday"/>
    <x v="0"/>
    <s v="Quarter1"/>
    <s v="2010_January"/>
    <s v="2010_Quarter1"/>
    <s v="2010_Sunday"/>
    <x v="2"/>
    <n v="22"/>
    <n v="34"/>
    <n v="5280"/>
    <n v="6800"/>
    <n v="4.1619002000000002E-2"/>
    <n v="5.0775183000000002E-2"/>
    <n v="30871.311264"/>
    <n v="6242.8503000000001"/>
    <n v="12080"/>
    <n v="12080"/>
    <n v="49194.161564000002"/>
    <n v="1182.012042576129"/>
    <n v="41.619002000000002"/>
    <n v="56"/>
    <n v="0.74319646428571429"/>
  </r>
  <r>
    <d v="2010-01-10T00:00:00"/>
    <n v="2010"/>
    <n v="10"/>
    <n v="1"/>
    <n v="1"/>
    <n v="1"/>
    <s v="Monday"/>
    <x v="0"/>
    <s v="Quarter1"/>
    <s v="2010_January"/>
    <s v="2010_Quarter1"/>
    <s v="2010_Monday"/>
    <x v="2"/>
    <n v="24"/>
    <n v="29"/>
    <n v="5760"/>
    <n v="5800"/>
    <n v="3.9373557000000003E-2"/>
    <n v="4.8035739000000001E-2"/>
    <n v="29205.729311999999"/>
    <n v="5906.033550000001"/>
    <n v="11560"/>
    <n v="11560"/>
    <n v="46671.762862000003"/>
    <n v="1185.3580529186122"/>
    <n v="39.373557000000005"/>
    <n v="53"/>
    <n v="0.74289730188679259"/>
  </r>
  <r>
    <d v="2010-01-11T00:00:00"/>
    <n v="2010"/>
    <n v="11"/>
    <n v="1"/>
    <n v="1"/>
    <n v="2"/>
    <s v="Tuesday"/>
    <x v="0"/>
    <s v="Quarter1"/>
    <s v="2010_January"/>
    <s v="2010_Quarter1"/>
    <s v="2010_Tuesday"/>
    <x v="2"/>
    <n v="23"/>
    <n v="31"/>
    <n v="5520"/>
    <n v="6200"/>
    <n v="4.0124825000000003E-2"/>
    <n v="4.8952286999999997E-2"/>
    <n v="29762.990495999999"/>
    <n v="6018.7237500000001"/>
    <n v="11720"/>
    <n v="11720"/>
    <n v="47501.714245999996"/>
    <n v="1183.8485088969235"/>
    <n v="40.124825000000001"/>
    <n v="54"/>
    <n v="0.74305231481481482"/>
  </r>
  <r>
    <d v="2010-01-12T00:00:00"/>
    <n v="2010"/>
    <n v="12"/>
    <n v="1"/>
    <n v="1"/>
    <n v="3"/>
    <s v="Wednesday"/>
    <x v="0"/>
    <s v="Quarter1"/>
    <s v="2010_January"/>
    <s v="2010_Quarter1"/>
    <s v="2010_Wednesday"/>
    <x v="2"/>
    <n v="20"/>
    <n v="26"/>
    <n v="4800"/>
    <n v="5200"/>
    <n v="3.4169154E-2"/>
    <n v="4.1686368000000001E-2"/>
    <n v="25345.311744000002"/>
    <n v="5125.3730999999998"/>
    <n v="10000"/>
    <n v="10000"/>
    <n v="40470.684844000003"/>
    <n v="1184.4216231985142"/>
    <n v="34.169153999999999"/>
    <n v="46"/>
    <n v="0.74280769565217386"/>
  </r>
  <r>
    <d v="2010-01-13T00:00:00"/>
    <n v="2010"/>
    <n v="13"/>
    <n v="1"/>
    <n v="1"/>
    <n v="4"/>
    <s v="Thursday"/>
    <x v="0"/>
    <s v="Quarter1"/>
    <s v="2010_January"/>
    <s v="2010_Quarter1"/>
    <s v="2010_Thursday"/>
    <x v="2"/>
    <n v="24"/>
    <n v="26"/>
    <n v="5760"/>
    <n v="5200"/>
    <n v="3.7159927000000002E-2"/>
    <n v="4.5335110999999997E-2"/>
    <n v="27563.747487999997"/>
    <n v="5573.9890500000001"/>
    <n v="10960"/>
    <n v="10960"/>
    <n v="44097.736537999997"/>
    <n v="1186.7013769429632"/>
    <n v="37.159927000000003"/>
    <n v="50"/>
    <n v="0.74319854000000007"/>
  </r>
  <r>
    <d v="2010-01-14T00:00:00"/>
    <n v="2010"/>
    <n v="14"/>
    <n v="1"/>
    <n v="1"/>
    <n v="5"/>
    <s v="Friday"/>
    <x v="0"/>
    <s v="Quarter1"/>
    <s v="2010_January"/>
    <s v="2010_Quarter1"/>
    <s v="2010_Friday"/>
    <x v="2"/>
    <n v="23"/>
    <n v="29"/>
    <n v="5520"/>
    <n v="5800"/>
    <n v="3.8627109999999999E-2"/>
    <n v="4.7125074000000003E-2"/>
    <n v="28652.044992000003"/>
    <n v="5794.0664999999999"/>
    <n v="11320"/>
    <n v="11320"/>
    <n v="45766.111492000004"/>
    <n v="1184.818421362613"/>
    <n v="38.627110000000002"/>
    <n v="52"/>
    <n v="0.74282903846153847"/>
  </r>
  <r>
    <d v="2010-01-15T00:00:00"/>
    <n v="2010"/>
    <n v="15"/>
    <n v="1"/>
    <n v="1"/>
    <n v="6"/>
    <s v="Saturday"/>
    <x v="0"/>
    <s v="Quarter1"/>
    <s v="2010_January"/>
    <s v="2010_Quarter1"/>
    <s v="2010_Saturday"/>
    <x v="2"/>
    <n v="21"/>
    <n v="34"/>
    <n v="5040"/>
    <n v="6800"/>
    <n v="4.0847512000000002E-2"/>
    <n v="4.9833965000000001E-2"/>
    <n v="30299.050719999999"/>
    <n v="6127.1268"/>
    <n v="11840"/>
    <n v="11840"/>
    <n v="48266.177519999997"/>
    <n v="1181.6185406837017"/>
    <n v="40.847512000000002"/>
    <n v="55"/>
    <n v="0.74268203636363639"/>
  </r>
  <r>
    <d v="2010-01-16T00:00:00"/>
    <n v="2010"/>
    <n v="16"/>
    <n v="1"/>
    <n v="1"/>
    <n v="7"/>
    <s v="Sunday"/>
    <x v="0"/>
    <s v="Quarter1"/>
    <s v="2010_January"/>
    <s v="2010_Quarter1"/>
    <s v="2010_Sunday"/>
    <x v="2"/>
    <n v="22"/>
    <n v="33"/>
    <n v="5280"/>
    <n v="6600"/>
    <n v="4.0874515E-2"/>
    <n v="4.9866909000000001E-2"/>
    <n v="30319.080672"/>
    <n v="6131.1772500000006"/>
    <n v="11880"/>
    <n v="11880"/>
    <n v="48330.257922000004"/>
    <n v="1182.4056608867409"/>
    <n v="40.874515000000002"/>
    <n v="55"/>
    <n v="0.74317300000000008"/>
  </r>
  <r>
    <d v="2010-01-17T00:00:00"/>
    <n v="2010"/>
    <n v="17"/>
    <n v="1"/>
    <n v="1"/>
    <n v="1"/>
    <s v="Monday"/>
    <x v="0"/>
    <s v="Quarter1"/>
    <s v="2010_January"/>
    <s v="2010_Quarter1"/>
    <s v="2010_Monday"/>
    <x v="2"/>
    <n v="20"/>
    <n v="34"/>
    <n v="4800"/>
    <n v="6800"/>
    <n v="4.0132832E-2"/>
    <n v="4.8962053999999998E-2"/>
    <n v="29768.928831999998"/>
    <n v="6019.9247999999998"/>
    <n v="11600"/>
    <n v="11600"/>
    <n v="47388.853631999998"/>
    <n v="1180.8001396960972"/>
    <n v="40.132832000000001"/>
    <n v="54"/>
    <n v="0.74320059259259263"/>
  </r>
  <r>
    <d v="2010-01-18T00:00:00"/>
    <n v="2010"/>
    <n v="18"/>
    <n v="1"/>
    <n v="1"/>
    <n v="2"/>
    <s v="Tuesday"/>
    <x v="0"/>
    <s v="Quarter1"/>
    <s v="2010_January"/>
    <s v="2010_Quarter1"/>
    <s v="2010_Tuesday"/>
    <x v="2"/>
    <n v="20"/>
    <n v="31"/>
    <n v="4800"/>
    <n v="6200"/>
    <n v="3.7893294000000001E-2"/>
    <n v="4.6229818999999998E-2"/>
    <n v="28107.729951999998"/>
    <n v="5683.9941000000008"/>
    <n v="11000"/>
    <n v="11000"/>
    <n v="44791.724051999998"/>
    <n v="1182.0488356594176"/>
    <n v="37.893294000000004"/>
    <n v="51"/>
    <n v="0.74300576470588242"/>
  </r>
  <r>
    <d v="2010-01-19T00:00:00"/>
    <n v="2010"/>
    <n v="19"/>
    <n v="1"/>
    <n v="1"/>
    <n v="3"/>
    <s v="Wednesday"/>
    <x v="0"/>
    <s v="Quarter1"/>
    <s v="2010_January"/>
    <s v="2010_Quarter1"/>
    <s v="2010_Wednesday"/>
    <x v="2"/>
    <n v="22"/>
    <n v="29"/>
    <n v="5280"/>
    <n v="5800"/>
    <n v="3.7899143000000003E-2"/>
    <n v="4.6236955000000003E-2"/>
    <n v="28112.068640000001"/>
    <n v="5684.8714500000006"/>
    <n v="11080"/>
    <n v="11080"/>
    <n v="44876.940090000004"/>
    <n v="1184.1149043924293"/>
    <n v="37.899143000000002"/>
    <n v="51"/>
    <n v="0.74312045098039226"/>
  </r>
  <r>
    <d v="2010-01-20T00:00:00"/>
    <n v="2010"/>
    <n v="20"/>
    <n v="1"/>
    <n v="1"/>
    <n v="4"/>
    <s v="Thursday"/>
    <x v="0"/>
    <s v="Quarter1"/>
    <s v="2010_January"/>
    <s v="2010_Quarter1"/>
    <s v="2010_Thursday"/>
    <x v="2"/>
    <n v="21"/>
    <n v="25"/>
    <n v="5040"/>
    <n v="5000"/>
    <n v="3.4176863000000002E-2"/>
    <n v="4.1695772999999998E-2"/>
    <n v="25351.029983999997"/>
    <n v="5126.5294500000009"/>
    <n v="10040"/>
    <n v="10040"/>
    <n v="40517.559433999995"/>
    <n v="1185.5259926576641"/>
    <n v="34.176863000000004"/>
    <n v="46"/>
    <n v="0.74297528260869572"/>
  </r>
  <r>
    <d v="2010-01-21T00:00:00"/>
    <n v="2010"/>
    <n v="21"/>
    <n v="1"/>
    <n v="1"/>
    <n v="5"/>
    <s v="Friday"/>
    <x v="0"/>
    <s v="Quarter1"/>
    <s v="2010_January"/>
    <s v="2010_Quarter1"/>
    <s v="2010_Friday"/>
    <x v="2"/>
    <n v="21"/>
    <n v="34"/>
    <n v="5040"/>
    <n v="6800"/>
    <n v="4.0861496999999997E-2"/>
    <n v="4.9851026E-2"/>
    <n v="30309.423808"/>
    <n v="6129.2245499999999"/>
    <n v="11840"/>
    <n v="11840"/>
    <n v="48278.648357999999"/>
    <n v="1181.5193250996163"/>
    <n v="40.861497"/>
    <n v="55"/>
    <n v="0.74293630909090913"/>
  </r>
  <r>
    <d v="2010-01-22T00:00:00"/>
    <n v="2010"/>
    <n v="22"/>
    <n v="1"/>
    <n v="1"/>
    <n v="6"/>
    <s v="Saturday"/>
    <x v="0"/>
    <s v="Quarter1"/>
    <s v="2010_January"/>
    <s v="2010_Quarter1"/>
    <s v="2010_Saturday"/>
    <x v="2"/>
    <n v="22"/>
    <n v="27"/>
    <n v="5280"/>
    <n v="5400"/>
    <n v="3.6411218000000002E-2"/>
    <n v="4.4421686000000002E-2"/>
    <n v="27008.385087999999"/>
    <n v="5461.6827000000012"/>
    <n v="10680"/>
    <n v="10680"/>
    <n v="43150.067788"/>
    <n v="1185.0761978904411"/>
    <n v="36.411218000000005"/>
    <n v="49"/>
    <n v="0.74308608163265322"/>
  </r>
  <r>
    <d v="2010-01-23T00:00:00"/>
    <n v="2010"/>
    <n v="23"/>
    <n v="1"/>
    <n v="1"/>
    <n v="7"/>
    <s v="Sunday"/>
    <x v="0"/>
    <s v="Quarter1"/>
    <s v="2010_January"/>
    <s v="2010_Quarter1"/>
    <s v="2010_Sunday"/>
    <x v="2"/>
    <n v="21"/>
    <n v="25"/>
    <n v="5040"/>
    <n v="5000"/>
    <n v="3.4187227000000001E-2"/>
    <n v="4.1708416999999998E-2"/>
    <n v="25358.717535999996"/>
    <n v="5128.0840500000004"/>
    <n v="10040"/>
    <n v="10040"/>
    <n v="40526.801586000001"/>
    <n v="1185.4369348528912"/>
    <n v="34.187227"/>
    <n v="46"/>
    <n v="0.74320058695652169"/>
  </r>
  <r>
    <d v="2010-01-24T00:00:00"/>
    <n v="2010"/>
    <n v="24"/>
    <n v="1"/>
    <n v="1"/>
    <n v="1"/>
    <s v="Monday"/>
    <x v="0"/>
    <s v="Quarter1"/>
    <s v="2010_January"/>
    <s v="2010_Quarter1"/>
    <s v="2010_Monday"/>
    <x v="2"/>
    <n v="22"/>
    <n v="27"/>
    <n v="5280"/>
    <n v="5400"/>
    <n v="3.6393230999999998E-2"/>
    <n v="4.4399741999999999E-2"/>
    <n v="26995.043135999997"/>
    <n v="5458.9846500000003"/>
    <n v="10680"/>
    <n v="10680"/>
    <n v="43134.027785999999"/>
    <n v="1185.2211689036349"/>
    <n v="36.393231"/>
    <n v="49"/>
    <n v="0.74271900000000002"/>
  </r>
  <r>
    <d v="2010-01-25T00:00:00"/>
    <n v="2010"/>
    <n v="25"/>
    <n v="1"/>
    <n v="1"/>
    <n v="2"/>
    <s v="Tuesday"/>
    <x v="0"/>
    <s v="Quarter1"/>
    <s v="2010_January"/>
    <s v="2010_Quarter1"/>
    <s v="2010_Tuesday"/>
    <x v="2"/>
    <n v="21"/>
    <n v="32"/>
    <n v="5040"/>
    <n v="6400"/>
    <n v="3.9375037000000002E-2"/>
    <n v="4.8037546E-2"/>
    <n v="29206.827967999998"/>
    <n v="5906.2555499999999"/>
    <n v="11440"/>
    <n v="11440"/>
    <n v="46553.083517999999"/>
    <n v="1182.2994228043519"/>
    <n v="39.375036999999999"/>
    <n v="53"/>
    <n v="0.74292522641509429"/>
  </r>
  <r>
    <d v="2010-01-26T00:00:00"/>
    <n v="2010"/>
    <n v="26"/>
    <n v="1"/>
    <n v="1"/>
    <n v="3"/>
    <s v="Wednesday"/>
    <x v="0"/>
    <s v="Quarter1"/>
    <s v="2010_January"/>
    <s v="2010_Quarter1"/>
    <s v="2010_Wednesday"/>
    <x v="2"/>
    <n v="21"/>
    <n v="25"/>
    <n v="5040"/>
    <n v="5000"/>
    <n v="3.4187069E-2"/>
    <n v="4.1708225000000002E-2"/>
    <n v="25358.6008"/>
    <n v="5128.0603499999997"/>
    <n v="10040"/>
    <n v="10040"/>
    <n v="40526.66115"/>
    <n v="1185.4383056353852"/>
    <n v="34.187069000000001"/>
    <n v="46"/>
    <n v="0.74319715217391302"/>
  </r>
  <r>
    <d v="2010-01-27T00:00:00"/>
    <n v="2010"/>
    <n v="27"/>
    <n v="1"/>
    <n v="1"/>
    <n v="4"/>
    <s v="Thursday"/>
    <x v="0"/>
    <s v="Quarter1"/>
    <s v="2010_January"/>
    <s v="2010_Quarter1"/>
    <s v="2010_Thursday"/>
    <x v="2"/>
    <n v="21"/>
    <n v="27"/>
    <n v="5040"/>
    <n v="5400"/>
    <n v="3.5661314999999999E-2"/>
    <n v="4.3506804000000003E-2"/>
    <n v="26452.136832"/>
    <n v="5349.1972500000002"/>
    <n v="10440"/>
    <n v="10440"/>
    <n v="42241.334082000001"/>
    <n v="1184.5142020702265"/>
    <n v="35.661315000000002"/>
    <n v="48"/>
    <n v="0.7429440625"/>
  </r>
  <r>
    <d v="2010-01-28T00:00:00"/>
    <n v="2010"/>
    <n v="28"/>
    <n v="1"/>
    <n v="1"/>
    <n v="5"/>
    <s v="Friday"/>
    <x v="0"/>
    <s v="Quarter1"/>
    <s v="2010_January"/>
    <s v="2010_Quarter1"/>
    <s v="2010_Friday"/>
    <x v="2"/>
    <n v="22"/>
    <n v="31"/>
    <n v="5280"/>
    <n v="6200"/>
    <n v="3.938171E-2"/>
    <n v="4.8045685999999997E-2"/>
    <n v="29211.777087999999"/>
    <n v="5907.2564999999995"/>
    <n v="11480"/>
    <n v="11480"/>
    <n v="46599.033587999998"/>
    <n v="1183.2658761643413"/>
    <n v="39.381709999999998"/>
    <n v="53"/>
    <n v="0.74305113207547169"/>
  </r>
  <r>
    <d v="2010-01-29T00:00:00"/>
    <n v="2010"/>
    <n v="29"/>
    <n v="1"/>
    <n v="1"/>
    <n v="6"/>
    <s v="Saturday"/>
    <x v="0"/>
    <s v="Quarter1"/>
    <s v="2010_January"/>
    <s v="2010_Quarter1"/>
    <s v="2010_Saturday"/>
    <x v="2"/>
    <n v="23"/>
    <n v="27"/>
    <n v="5520"/>
    <n v="5400"/>
    <n v="3.7124404999999999E-2"/>
    <n v="4.5291774E-2"/>
    <n v="27537.398591999998"/>
    <n v="5568.6607499999991"/>
    <n v="10920"/>
    <n v="10920"/>
    <n v="44026.059341999993"/>
    <n v="1185.9061267648599"/>
    <n v="37.124404999999996"/>
    <n v="50"/>
    <n v="0.74248809999999987"/>
  </r>
  <r>
    <d v="2010-01-30T00:00:00"/>
    <n v="2010"/>
    <n v="30"/>
    <n v="1"/>
    <n v="1"/>
    <n v="7"/>
    <s v="Sunday"/>
    <x v="0"/>
    <s v="Quarter1"/>
    <s v="2010_January"/>
    <s v="2010_Quarter1"/>
    <s v="2010_Sunday"/>
    <x v="2"/>
    <n v="23"/>
    <n v="29"/>
    <n v="5520"/>
    <n v="5800"/>
    <n v="3.8628562999999998E-2"/>
    <n v="4.7126846999999999E-2"/>
    <n v="28653.122975999999"/>
    <n v="5794.2844500000001"/>
    <n v="11320"/>
    <n v="11320"/>
    <n v="45767.407425999998"/>
    <n v="1184.8074034232129"/>
    <n v="38.628563"/>
    <n v="52"/>
    <n v="0.74285698076923079"/>
  </r>
  <r>
    <d v="2010-01-31T00:00:00"/>
    <n v="2010"/>
    <n v="31"/>
    <n v="1"/>
    <n v="1"/>
    <n v="1"/>
    <s v="Monday"/>
    <x v="0"/>
    <s v="Quarter1"/>
    <s v="2010_January"/>
    <s v="2010_Quarter1"/>
    <s v="2010_Monday"/>
    <x v="2"/>
    <n v="24"/>
    <n v="29"/>
    <n v="5760"/>
    <n v="5800"/>
    <n v="3.9386314999999998E-2"/>
    <n v="4.8051304000000003E-2"/>
    <n v="29215.192832000001"/>
    <n v="5907.9472499999993"/>
    <n v="11560"/>
    <n v="11560"/>
    <n v="46683.140081999998"/>
    <n v="1185.2629544551198"/>
    <n v="39.386314999999996"/>
    <n v="53"/>
    <n v="0.74313801886792441"/>
  </r>
  <r>
    <d v="2010-02-01T00:00:00"/>
    <n v="2010"/>
    <n v="1"/>
    <n v="2"/>
    <n v="1"/>
    <n v="2"/>
    <s v="Tuesday"/>
    <x v="1"/>
    <s v="Quarter1"/>
    <s v="2010_February"/>
    <s v="2010_Quarter1"/>
    <s v="2010_Tuesday"/>
    <x v="2"/>
    <n v="21"/>
    <n v="30"/>
    <n v="5040"/>
    <n v="6000"/>
    <n v="3.7887152E-2"/>
    <n v="4.6222326000000001E-2"/>
    <n v="28103.174208"/>
    <n v="5683.0727999999999"/>
    <n v="11040"/>
    <n v="11040"/>
    <n v="44826.247007999998"/>
    <n v="1183.1516659790104"/>
    <n v="37.887152"/>
    <n v="51"/>
    <n v="0.74288533333333329"/>
  </r>
  <r>
    <d v="2010-02-02T00:00:00"/>
    <n v="2010"/>
    <n v="2"/>
    <n v="2"/>
    <n v="1"/>
    <n v="3"/>
    <s v="Wednesday"/>
    <x v="1"/>
    <s v="Quarter1"/>
    <s v="2010_February"/>
    <s v="2010_Quarter1"/>
    <s v="2010_Wednesday"/>
    <x v="2"/>
    <n v="21"/>
    <n v="31"/>
    <n v="5040"/>
    <n v="6200"/>
    <n v="3.8613375999999998E-2"/>
    <n v="4.7108319000000003E-2"/>
    <n v="28641.857952000002"/>
    <n v="5792.0063999999993"/>
    <n v="11240"/>
    <n v="11240"/>
    <n v="45673.864352000004"/>
    <n v="1182.8508429824942"/>
    <n v="38.613375999999995"/>
    <n v="52"/>
    <n v="0.74256492307692301"/>
  </r>
  <r>
    <d v="2010-02-03T00:00:00"/>
    <n v="2010"/>
    <n v="3"/>
    <n v="2"/>
    <n v="1"/>
    <n v="4"/>
    <s v="Thursday"/>
    <x v="1"/>
    <s v="Quarter1"/>
    <s v="2010_February"/>
    <s v="2010_Quarter1"/>
    <s v="2010_Thursday"/>
    <x v="2"/>
    <n v="22"/>
    <n v="32"/>
    <n v="5280"/>
    <n v="6400"/>
    <n v="4.0127271999999999E-2"/>
    <n v="4.8955272000000001E-2"/>
    <n v="29764.805376"/>
    <n v="6019.0907999999999"/>
    <n v="11680"/>
    <n v="11680"/>
    <n v="47463.896176000002"/>
    <n v="1182.8338636127571"/>
    <n v="40.127271999999998"/>
    <n v="54"/>
    <n v="0.74309762962962955"/>
  </r>
  <r>
    <d v="2010-02-04T00:00:00"/>
    <n v="2010"/>
    <n v="4"/>
    <n v="2"/>
    <n v="1"/>
    <n v="5"/>
    <s v="Friday"/>
    <x v="1"/>
    <s v="Quarter1"/>
    <s v="2010_February"/>
    <s v="2010_Quarter1"/>
    <s v="2010_Friday"/>
    <x v="2"/>
    <n v="22"/>
    <n v="32"/>
    <n v="5280"/>
    <n v="6400"/>
    <n v="4.0131913999999998E-2"/>
    <n v="4.8960934999999997E-2"/>
    <n v="29768.248479999998"/>
    <n v="6019.7870999999996"/>
    <n v="11680"/>
    <n v="11680"/>
    <n v="47468.035579999996"/>
    <n v="1182.8001918871848"/>
    <n v="40.131913999999995"/>
    <n v="54"/>
    <n v="0.74318359259259248"/>
  </r>
  <r>
    <d v="2010-02-05T00:00:00"/>
    <n v="2010"/>
    <n v="5"/>
    <n v="2"/>
    <n v="1"/>
    <n v="6"/>
    <s v="Saturday"/>
    <x v="1"/>
    <s v="Quarter1"/>
    <s v="2010_February"/>
    <s v="2010_Quarter1"/>
    <s v="2010_Saturday"/>
    <x v="2"/>
    <n v="24"/>
    <n v="25"/>
    <n v="5760"/>
    <n v="5000"/>
    <n v="3.6405145999999999E-2"/>
    <n v="4.4414278000000001E-2"/>
    <n v="27003.881024000002"/>
    <n v="5460.7719000000006"/>
    <n v="10760"/>
    <n v="10760"/>
    <n v="43224.652924000002"/>
    <n v="1187.3226088421675"/>
    <n v="36.405146000000002"/>
    <n v="49"/>
    <n v="0.74296216326530617"/>
  </r>
  <r>
    <d v="2010-02-06T00:00:00"/>
    <n v="2010"/>
    <n v="6"/>
    <n v="2"/>
    <n v="1"/>
    <n v="7"/>
    <s v="Sunday"/>
    <x v="1"/>
    <s v="Quarter1"/>
    <s v="2010_February"/>
    <s v="2010_Quarter1"/>
    <s v="2010_Sunday"/>
    <x v="2"/>
    <n v="23"/>
    <n v="29"/>
    <n v="5520"/>
    <n v="5800"/>
    <n v="3.8637644999999998E-2"/>
    <n v="4.7137927000000003E-2"/>
    <n v="28659.859616000002"/>
    <n v="5795.6467499999999"/>
    <n v="11320"/>
    <n v="11320"/>
    <n v="45775.506366000001"/>
    <n v="1184.7385203213084"/>
    <n v="38.637644999999999"/>
    <n v="52"/>
    <n v="0.74303163461538457"/>
  </r>
  <r>
    <d v="2010-02-07T00:00:00"/>
    <n v="2010"/>
    <n v="7"/>
    <n v="2"/>
    <n v="1"/>
    <n v="1"/>
    <s v="Monday"/>
    <x v="1"/>
    <s v="Quarter1"/>
    <s v="2010_February"/>
    <s v="2010_Quarter1"/>
    <s v="2010_Monday"/>
    <x v="2"/>
    <n v="23"/>
    <n v="29"/>
    <n v="5520"/>
    <n v="5800"/>
    <n v="3.8643901000000001E-2"/>
    <n v="4.7145558999999997E-2"/>
    <n v="28664.499872"/>
    <n v="5796.5851499999999"/>
    <n v="11320"/>
    <n v="11320"/>
    <n v="45781.085021999999"/>
    <n v="1184.6910854574439"/>
    <n v="38.643901"/>
    <n v="52"/>
    <n v="0.74315194230769233"/>
  </r>
  <r>
    <d v="2010-02-08T00:00:00"/>
    <n v="2010"/>
    <n v="8"/>
    <n v="2"/>
    <n v="1"/>
    <n v="2"/>
    <s v="Tuesday"/>
    <x v="1"/>
    <s v="Quarter1"/>
    <s v="2010_February"/>
    <s v="2010_Quarter1"/>
    <s v="2010_Tuesday"/>
    <x v="2"/>
    <n v="21"/>
    <n v="32"/>
    <n v="5040"/>
    <n v="6400"/>
    <n v="3.9363384000000001E-2"/>
    <n v="4.8023328999999997E-2"/>
    <n v="29198.184031999997"/>
    <n v="5904.5076000000008"/>
    <n v="11440"/>
    <n v="11440"/>
    <n v="46542.691632000002"/>
    <n v="1182.3854278382164"/>
    <n v="39.363384000000003"/>
    <n v="53"/>
    <n v="0.74270535849056607"/>
  </r>
  <r>
    <d v="2010-02-09T00:00:00"/>
    <n v="2010"/>
    <n v="9"/>
    <n v="2"/>
    <n v="1"/>
    <n v="3"/>
    <s v="Wednesday"/>
    <x v="1"/>
    <s v="Quarter1"/>
    <s v="2010_February"/>
    <s v="2010_Quarter1"/>
    <s v="2010_Wednesday"/>
    <x v="2"/>
    <n v="20"/>
    <n v="34"/>
    <n v="4800"/>
    <n v="6800"/>
    <n v="4.0126060999999998E-2"/>
    <n v="4.8953794000000002E-2"/>
    <n v="29763.906752000003"/>
    <n v="6018.9091500000004"/>
    <n v="11600"/>
    <n v="11600"/>
    <n v="47382.815902000002"/>
    <n v="1180.8489226490485"/>
    <n v="40.126061"/>
    <n v="54"/>
    <n v="0.74307520370370372"/>
  </r>
  <r>
    <d v="2010-02-10T00:00:00"/>
    <n v="2010"/>
    <n v="10"/>
    <n v="2"/>
    <n v="1"/>
    <n v="4"/>
    <s v="Thursday"/>
    <x v="1"/>
    <s v="Quarter1"/>
    <s v="2010_February"/>
    <s v="2010_Quarter1"/>
    <s v="2010_Thursday"/>
    <x v="2"/>
    <n v="24"/>
    <n v="29"/>
    <n v="5760"/>
    <n v="5800"/>
    <n v="3.9383161E-2"/>
    <n v="4.8047456000000002E-2"/>
    <n v="29212.853248000003"/>
    <n v="5907.47415"/>
    <n v="11560"/>
    <n v="11560"/>
    <n v="46680.327398000001"/>
    <n v="1185.286457783315"/>
    <n v="39.383161000000001"/>
    <n v="53"/>
    <n v="0.74307850943396225"/>
  </r>
  <r>
    <d v="2010-02-11T00:00:00"/>
    <n v="2010"/>
    <n v="11"/>
    <n v="2"/>
    <n v="1"/>
    <n v="5"/>
    <s v="Friday"/>
    <x v="1"/>
    <s v="Quarter1"/>
    <s v="2010_February"/>
    <s v="2010_Quarter1"/>
    <s v="2010_Friday"/>
    <x v="2"/>
    <n v="23"/>
    <n v="29"/>
    <n v="5520"/>
    <n v="5800"/>
    <n v="3.8645998000000001E-2"/>
    <n v="4.7148117000000003E-2"/>
    <n v="28666.055136000003"/>
    <n v="5796.8996999999999"/>
    <n v="11320"/>
    <n v="11320"/>
    <n v="45782.954836000004"/>
    <n v="1184.6751851511249"/>
    <n v="38.645997999999999"/>
    <n v="52"/>
    <n v="0.7431922692307692"/>
  </r>
  <r>
    <d v="2010-02-12T00:00:00"/>
    <n v="2010"/>
    <n v="12"/>
    <n v="2"/>
    <n v="1"/>
    <n v="6"/>
    <s v="Saturday"/>
    <x v="1"/>
    <s v="Quarter1"/>
    <s v="2010_February"/>
    <s v="2010_Quarter1"/>
    <s v="2010_Saturday"/>
    <x v="2"/>
    <n v="22"/>
    <n v="26"/>
    <n v="5280"/>
    <n v="5200"/>
    <n v="3.5673562999999998E-2"/>
    <n v="4.3521746E-2"/>
    <n v="26461.221568000001"/>
    <n v="5351.0344500000001"/>
    <n v="10480"/>
    <n v="10480"/>
    <n v="42292.256018"/>
    <n v="1185.5349581425326"/>
    <n v="35.673563000000001"/>
    <n v="48"/>
    <n v="0.7431992291666667"/>
  </r>
  <r>
    <d v="2010-02-13T00:00:00"/>
    <n v="2010"/>
    <n v="13"/>
    <n v="2"/>
    <n v="1"/>
    <n v="7"/>
    <s v="Sunday"/>
    <x v="1"/>
    <s v="Quarter1"/>
    <s v="2010_February"/>
    <s v="2010_Quarter1"/>
    <s v="2010_Sunday"/>
    <x v="2"/>
    <n v="22"/>
    <n v="32"/>
    <n v="5280"/>
    <n v="6400"/>
    <n v="4.0115432999999999E-2"/>
    <n v="4.8940827999999999E-2"/>
    <n v="29756.023423999999"/>
    <n v="6017.314949999999"/>
    <n v="11680"/>
    <n v="11680"/>
    <n v="47453.338373999999"/>
    <n v="1182.9197599337892"/>
    <n v="40.115432999999996"/>
    <n v="54"/>
    <n v="0.7428783888888888"/>
  </r>
  <r>
    <d v="2010-02-14T00:00:00"/>
    <n v="2010"/>
    <n v="14"/>
    <n v="2"/>
    <n v="1"/>
    <n v="1"/>
    <s v="Monday"/>
    <x v="1"/>
    <s v="Quarter1"/>
    <s v="2010_February"/>
    <s v="2010_Quarter1"/>
    <s v="2010_Monday"/>
    <x v="2"/>
    <n v="22"/>
    <n v="30"/>
    <n v="5280"/>
    <n v="6000"/>
    <n v="3.8626408000000001E-2"/>
    <n v="4.7124218000000002E-2"/>
    <n v="28651.524544"/>
    <n v="5793.9611999999997"/>
    <n v="11280"/>
    <n v="11280"/>
    <n v="45725.485743999998"/>
    <n v="1183.7881934038496"/>
    <n v="38.626407999999998"/>
    <n v="52"/>
    <n v="0.74281553846153847"/>
  </r>
  <r>
    <d v="2010-02-15T00:00:00"/>
    <n v="2010"/>
    <n v="15"/>
    <n v="2"/>
    <n v="1"/>
    <n v="2"/>
    <s v="Tuesday"/>
    <x v="1"/>
    <s v="Quarter1"/>
    <s v="2010_February"/>
    <s v="2010_Quarter1"/>
    <s v="2010_Tuesday"/>
    <x v="2"/>
    <n v="20"/>
    <n v="29"/>
    <n v="4800"/>
    <n v="5800"/>
    <n v="3.6413585999999998E-2"/>
    <n v="4.4424575000000001E-2"/>
    <n v="27010.141600000003"/>
    <n v="5462.0378999999994"/>
    <n v="10600"/>
    <n v="10600"/>
    <n v="43072.179499999998"/>
    <n v="1182.8601418162991"/>
    <n v="36.413585999999995"/>
    <n v="49"/>
    <n v="0.74313440816326526"/>
  </r>
  <r>
    <d v="2010-02-16T00:00:00"/>
    <n v="2010"/>
    <n v="16"/>
    <n v="2"/>
    <n v="1"/>
    <n v="3"/>
    <s v="Wednesday"/>
    <x v="1"/>
    <s v="Quarter1"/>
    <s v="2010_February"/>
    <s v="2010_Quarter1"/>
    <s v="2010_Wednesday"/>
    <x v="2"/>
    <n v="21"/>
    <n v="27"/>
    <n v="5040"/>
    <n v="5400"/>
    <n v="3.5672848E-2"/>
    <n v="4.3520874000000001E-2"/>
    <n v="26460.691392000001"/>
    <n v="5350.9272000000001"/>
    <n v="10440"/>
    <n v="10440"/>
    <n v="42251.618591999999"/>
    <n v="1184.4195504659453"/>
    <n v="35.672848000000002"/>
    <n v="48"/>
    <n v="0.74318433333333334"/>
  </r>
  <r>
    <d v="2010-02-17T00:00:00"/>
    <n v="2010"/>
    <n v="17"/>
    <n v="2"/>
    <n v="1"/>
    <n v="4"/>
    <s v="Thursday"/>
    <x v="1"/>
    <s v="Quarter1"/>
    <s v="2010_February"/>
    <s v="2010_Quarter1"/>
    <s v="2010_Thursday"/>
    <x v="2"/>
    <n v="23"/>
    <n v="26"/>
    <n v="5520"/>
    <n v="5200"/>
    <n v="3.6411734000000001E-2"/>
    <n v="4.4422314999999997E-2"/>
    <n v="27008.767519999998"/>
    <n v="5461.7601000000004"/>
    <n v="10720"/>
    <n v="10720"/>
    <n v="43190.527619999993"/>
    <n v="1186.1705795170312"/>
    <n v="36.411734000000003"/>
    <n v="49"/>
    <n v="0.74309661224489798"/>
  </r>
  <r>
    <d v="2010-02-18T00:00:00"/>
    <n v="2010"/>
    <n v="18"/>
    <n v="2"/>
    <n v="1"/>
    <n v="5"/>
    <s v="Friday"/>
    <x v="1"/>
    <s v="Quarter1"/>
    <s v="2010_February"/>
    <s v="2010_Quarter1"/>
    <s v="2010_Friday"/>
    <x v="2"/>
    <n v="22"/>
    <n v="25"/>
    <n v="5280"/>
    <n v="5000"/>
    <n v="3.490364E-2"/>
    <n v="4.2582439999999999E-2"/>
    <n v="25890.123519999997"/>
    <n v="5235.5460000000003"/>
    <n v="10280"/>
    <n v="10280"/>
    <n v="41405.669519999996"/>
    <n v="1186.2851416070071"/>
    <n v="34.903640000000003"/>
    <n v="47"/>
    <n v="0.74263063829787235"/>
  </r>
  <r>
    <d v="2010-02-19T00:00:00"/>
    <n v="2010"/>
    <n v="19"/>
    <n v="2"/>
    <n v="1"/>
    <n v="6"/>
    <s v="Saturday"/>
    <x v="1"/>
    <s v="Quarter1"/>
    <s v="2010_February"/>
    <s v="2010_Quarter1"/>
    <s v="2010_Saturday"/>
    <x v="2"/>
    <n v="23"/>
    <n v="26"/>
    <n v="5520"/>
    <n v="5200"/>
    <n v="3.6410355999999998E-2"/>
    <n v="4.4420635E-2"/>
    <n v="27007.746079999997"/>
    <n v="5461.5533999999998"/>
    <n v="10720"/>
    <n v="10720"/>
    <n v="43189.299480000001"/>
    <n v="1186.1817412606458"/>
    <n v="36.410356"/>
    <n v="49"/>
    <n v="0.74306848979591833"/>
  </r>
  <r>
    <d v="2010-02-20T00:00:00"/>
    <n v="2010"/>
    <n v="20"/>
    <n v="2"/>
    <n v="1"/>
    <n v="7"/>
    <s v="Sunday"/>
    <x v="1"/>
    <s v="Quarter1"/>
    <s v="2010_February"/>
    <s v="2010_Quarter1"/>
    <s v="2010_Sunday"/>
    <x v="2"/>
    <n v="22"/>
    <n v="28"/>
    <n v="5280"/>
    <n v="5600"/>
    <n v="3.7137494E-2"/>
    <n v="4.5307742999999998E-2"/>
    <n v="27547.107743999997"/>
    <n v="5570.6240999999991"/>
    <n v="10880"/>
    <n v="10880"/>
    <n v="43997.731843999994"/>
    <n v="1184.7253841091162"/>
    <n v="37.137493999999997"/>
    <n v="50"/>
    <n v="0.74274987999999997"/>
  </r>
  <r>
    <d v="2010-02-21T00:00:00"/>
    <n v="2010"/>
    <n v="21"/>
    <n v="2"/>
    <n v="1"/>
    <n v="1"/>
    <s v="Monday"/>
    <x v="1"/>
    <s v="Quarter1"/>
    <s v="2010_February"/>
    <s v="2010_Quarter1"/>
    <s v="2010_Monday"/>
    <x v="2"/>
    <n v="24"/>
    <n v="29"/>
    <n v="5760"/>
    <n v="5800"/>
    <n v="3.9389667000000003E-2"/>
    <n v="4.8055394000000001E-2"/>
    <n v="29217.679552000001"/>
    <n v="5908.4500500000004"/>
    <n v="11560"/>
    <n v="11560"/>
    <n v="46686.129602000001"/>
    <n v="1185.2379864495933"/>
    <n v="39.389667000000003"/>
    <n v="53"/>
    <n v="0.74320126415094345"/>
  </r>
  <r>
    <d v="2010-02-22T00:00:00"/>
    <n v="2010"/>
    <n v="22"/>
    <n v="2"/>
    <n v="1"/>
    <n v="2"/>
    <s v="Tuesday"/>
    <x v="1"/>
    <s v="Quarter1"/>
    <s v="2010_February"/>
    <s v="2010_Quarter1"/>
    <s v="2010_Tuesday"/>
    <x v="2"/>
    <n v="21"/>
    <n v="30"/>
    <n v="5040"/>
    <n v="6000"/>
    <n v="3.7867642999999999E-2"/>
    <n v="4.6198524999999997E-2"/>
    <n v="28088.703199999996"/>
    <n v="5680.1464500000002"/>
    <n v="11040"/>
    <n v="11040"/>
    <n v="44808.849649999996"/>
    <n v="1183.3017874917643"/>
    <n v="37.867643000000001"/>
    <n v="51"/>
    <n v="0.74250280392156864"/>
  </r>
  <r>
    <d v="2010-02-23T00:00:00"/>
    <n v="2010"/>
    <n v="23"/>
    <n v="2"/>
    <n v="1"/>
    <n v="3"/>
    <s v="Wednesday"/>
    <x v="1"/>
    <s v="Quarter1"/>
    <s v="2010_February"/>
    <s v="2010_Quarter1"/>
    <s v="2010_Wednesday"/>
    <x v="2"/>
    <n v="22"/>
    <n v="29"/>
    <n v="5280"/>
    <n v="5800"/>
    <n v="3.7877145000000001E-2"/>
    <n v="4.6210116000000002E-2"/>
    <n v="28095.750528"/>
    <n v="5681.5717500000001"/>
    <n v="11080"/>
    <n v="11080"/>
    <n v="44857.322278"/>
    <n v="1184.2846729340345"/>
    <n v="37.877144999999999"/>
    <n v="51"/>
    <n v="0.74268911764705881"/>
  </r>
  <r>
    <d v="2010-02-24T00:00:00"/>
    <n v="2010"/>
    <n v="24"/>
    <n v="2"/>
    <n v="1"/>
    <n v="4"/>
    <s v="Thursday"/>
    <x v="1"/>
    <s v="Quarter1"/>
    <s v="2010_February"/>
    <s v="2010_Quarter1"/>
    <s v="2010_Thursday"/>
    <x v="2"/>
    <n v="23"/>
    <n v="25"/>
    <n v="5520"/>
    <n v="5000"/>
    <n v="3.5650294999999999E-2"/>
    <n v="4.3493360000000002E-2"/>
    <n v="26443.962880000003"/>
    <n v="5347.5442499999999"/>
    <n v="10520"/>
    <n v="10520"/>
    <n v="42311.507129999998"/>
    <n v="1186.8487239726908"/>
    <n v="35.650295"/>
    <n v="48"/>
    <n v="0.74271447916666666"/>
  </r>
  <r>
    <d v="2010-02-25T00:00:00"/>
    <n v="2010"/>
    <n v="25"/>
    <n v="2"/>
    <n v="1"/>
    <n v="5"/>
    <s v="Friday"/>
    <x v="1"/>
    <s v="Quarter1"/>
    <s v="2010_February"/>
    <s v="2010_Quarter1"/>
    <s v="2010_Friday"/>
    <x v="2"/>
    <n v="21"/>
    <n v="29"/>
    <n v="5040"/>
    <n v="5800"/>
    <n v="3.7143388999999999E-2"/>
    <n v="4.5314935000000001E-2"/>
    <n v="27551.480479999998"/>
    <n v="5571.5083500000001"/>
    <n v="10840"/>
    <n v="10840"/>
    <n v="43962.988830000002"/>
    <n v="1183.6019817685458"/>
    <n v="37.143388999999999"/>
    <n v="50"/>
    <n v="0.74286777999999998"/>
  </r>
  <r>
    <d v="2010-02-26T00:00:00"/>
    <n v="2010"/>
    <n v="26"/>
    <n v="2"/>
    <n v="1"/>
    <n v="6"/>
    <s v="Saturday"/>
    <x v="1"/>
    <s v="Quarter1"/>
    <s v="2010_February"/>
    <s v="2010_Quarter1"/>
    <s v="2010_Saturday"/>
    <x v="2"/>
    <n v="23"/>
    <n v="31"/>
    <n v="5520"/>
    <n v="6200"/>
    <n v="4.0101365999999999E-2"/>
    <n v="4.8923666999999997E-2"/>
    <n v="29745.589535999996"/>
    <n v="6015.2048999999997"/>
    <n v="11720"/>
    <n v="11720"/>
    <n v="47480.794435999996"/>
    <n v="1184.0193781927528"/>
    <n v="40.101365999999999"/>
    <n v="54"/>
    <n v="0.74261788888888891"/>
  </r>
  <r>
    <d v="2010-02-27T00:00:00"/>
    <n v="2010"/>
    <n v="27"/>
    <n v="2"/>
    <n v="1"/>
    <n v="7"/>
    <s v="Sunday"/>
    <x v="1"/>
    <s v="Quarter1"/>
    <s v="2010_February"/>
    <s v="2010_Quarter1"/>
    <s v="2010_Sunday"/>
    <x v="2"/>
    <n v="22"/>
    <n v="25"/>
    <n v="5280"/>
    <n v="5000"/>
    <n v="3.4924586000000001E-2"/>
    <n v="4.2607995000000003E-2"/>
    <n v="25905.660960000001"/>
    <n v="5238.6878999999999"/>
    <n v="10280"/>
    <n v="10280"/>
    <n v="41424.348859999998"/>
    <n v="1186.1085156456829"/>
    <n v="34.924585999999998"/>
    <n v="47"/>
    <n v="0.74307629787234042"/>
  </r>
  <r>
    <d v="2010-02-28T00:00:00"/>
    <n v="2010"/>
    <n v="28"/>
    <n v="2"/>
    <n v="1"/>
    <n v="1"/>
    <s v="Monday"/>
    <x v="1"/>
    <s v="Quarter1"/>
    <s v="2010_February"/>
    <s v="2010_Quarter1"/>
    <s v="2010_Monday"/>
    <x v="2"/>
    <n v="20"/>
    <n v="32"/>
    <n v="4800"/>
    <n v="6400"/>
    <n v="3.8612805E-2"/>
    <n v="4.7107622000000002E-2"/>
    <n v="28641.434175999999"/>
    <n v="5791.9207500000002"/>
    <n v="11200"/>
    <n v="11200"/>
    <n v="45633.354926"/>
    <n v="1181.8192158274956"/>
    <n v="38.612805000000002"/>
    <n v="52"/>
    <n v="0.74255394230769234"/>
  </r>
  <r>
    <d v="2010-03-01T00:00:00"/>
    <n v="2010"/>
    <n v="1"/>
    <n v="3"/>
    <n v="1"/>
    <n v="2"/>
    <s v="Tuesday"/>
    <x v="2"/>
    <s v="Quarter1"/>
    <s v="2010_March"/>
    <s v="2010_Quarter1"/>
    <s v="2010_Tuesday"/>
    <x v="2"/>
    <n v="21"/>
    <n v="32"/>
    <n v="5040"/>
    <n v="6400"/>
    <n v="3.9381264999999999E-2"/>
    <n v="4.8045142999999998E-2"/>
    <n v="29211.446943999996"/>
    <n v="5907.1897499999995"/>
    <n v="11440"/>
    <n v="11440"/>
    <n v="46558.636693999993"/>
    <n v="1182.2534571705605"/>
    <n v="39.381264999999999"/>
    <n v="53"/>
    <n v="0.74304273584905656"/>
  </r>
  <r>
    <d v="2010-03-02T00:00:00"/>
    <n v="2010"/>
    <n v="2"/>
    <n v="3"/>
    <n v="1"/>
    <n v="3"/>
    <s v="Wednesday"/>
    <x v="2"/>
    <s v="Quarter1"/>
    <s v="2010_March"/>
    <s v="2010_Quarter1"/>
    <s v="2010_Wednesday"/>
    <x v="2"/>
    <n v="20"/>
    <n v="31"/>
    <n v="4800"/>
    <n v="6200"/>
    <n v="3.7894227000000003E-2"/>
    <n v="4.6230957000000003E-2"/>
    <n v="28108.421856000001"/>
    <n v="5684.1340500000006"/>
    <n v="11000"/>
    <n v="11000"/>
    <n v="44792.555906000001"/>
    <n v="1182.0416842386044"/>
    <n v="37.894227000000001"/>
    <n v="51"/>
    <n v="0.7430240588235294"/>
  </r>
  <r>
    <d v="2010-03-03T00:00:00"/>
    <n v="2010"/>
    <n v="3"/>
    <n v="3"/>
    <n v="1"/>
    <n v="4"/>
    <s v="Thursday"/>
    <x v="2"/>
    <s v="Quarter1"/>
    <s v="2010_March"/>
    <s v="2010_Quarter1"/>
    <s v="2010_Thursday"/>
    <x v="2"/>
    <n v="22"/>
    <n v="27"/>
    <n v="5280"/>
    <n v="5400"/>
    <n v="3.6416828999999998E-2"/>
    <n v="4.4428531E-2"/>
    <n v="27012.546847999998"/>
    <n v="5462.5243499999997"/>
    <n v="10680"/>
    <n v="10680"/>
    <n v="43155.071197999998"/>
    <n v="1185.0309975643404"/>
    <n v="36.416829"/>
    <n v="49"/>
    <n v="0.7432005918367347"/>
  </r>
  <r>
    <d v="2010-03-04T00:00:00"/>
    <n v="2010"/>
    <n v="4"/>
    <n v="3"/>
    <n v="1"/>
    <n v="5"/>
    <s v="Friday"/>
    <x v="2"/>
    <s v="Quarter1"/>
    <s v="2010_March"/>
    <s v="2010_Quarter1"/>
    <s v="2010_Friday"/>
    <x v="2"/>
    <n v="23"/>
    <n v="33"/>
    <n v="5520"/>
    <n v="6600"/>
    <n v="4.1616172999999999E-2"/>
    <n v="5.0771731E-2"/>
    <n v="30869.212448000002"/>
    <n v="6242.4259499999998"/>
    <n v="12120"/>
    <n v="12120"/>
    <n v="49231.638398000003"/>
    <n v="1182.9929291672256"/>
    <n v="41.616172999999996"/>
    <n v="56"/>
    <n v="0.74314594642857135"/>
  </r>
  <r>
    <d v="2010-03-05T00:00:00"/>
    <n v="2010"/>
    <n v="5"/>
    <n v="3"/>
    <n v="1"/>
    <n v="6"/>
    <s v="Saturday"/>
    <x v="2"/>
    <s v="Quarter1"/>
    <s v="2010_March"/>
    <s v="2010_Quarter1"/>
    <s v="2010_Saturday"/>
    <x v="2"/>
    <n v="22"/>
    <n v="25"/>
    <n v="5280"/>
    <n v="5000"/>
    <n v="3.4929057999999999E-2"/>
    <n v="4.2613450999999997E-2"/>
    <n v="25908.978208"/>
    <n v="5239.3586999999998"/>
    <n v="10280"/>
    <n v="10280"/>
    <n v="41428.336907999997"/>
    <n v="1186.0708327146986"/>
    <n v="34.929057999999998"/>
    <n v="47"/>
    <n v="0.74317144680851055"/>
  </r>
  <r>
    <d v="2010-03-06T00:00:00"/>
    <n v="2010"/>
    <n v="6"/>
    <n v="3"/>
    <n v="1"/>
    <n v="7"/>
    <s v="Sunday"/>
    <x v="2"/>
    <s v="Quarter1"/>
    <s v="2010_March"/>
    <s v="2010_Quarter1"/>
    <s v="2010_Sunday"/>
    <x v="2"/>
    <n v="22"/>
    <n v="32"/>
    <n v="5280"/>
    <n v="6400"/>
    <n v="4.0126877999999998E-2"/>
    <n v="4.8954790999999998E-2"/>
    <n v="29764.512928"/>
    <n v="6019.0316999999995"/>
    <n v="11680"/>
    <n v="11680"/>
    <n v="47463.544628000003"/>
    <n v="1182.8367167762219"/>
    <n v="40.126877999999998"/>
    <n v="54"/>
    <n v="0.7430903333333333"/>
  </r>
  <r>
    <d v="2010-03-07T00:00:00"/>
    <n v="2010"/>
    <n v="7"/>
    <n v="3"/>
    <n v="1"/>
    <n v="1"/>
    <s v="Monday"/>
    <x v="2"/>
    <s v="Quarter1"/>
    <s v="2010_March"/>
    <s v="2010_Quarter1"/>
    <s v="2010_Monday"/>
    <x v="2"/>
    <n v="22"/>
    <n v="25"/>
    <n v="5280"/>
    <n v="5000"/>
    <n v="3.4922951000000001E-2"/>
    <n v="4.2605999999999998E-2"/>
    <n v="25904.447999999997"/>
    <n v="5238.44265"/>
    <n v="10280"/>
    <n v="10280"/>
    <n v="41422.890650000001"/>
    <n v="1186.1222910400672"/>
    <n v="34.922950999999998"/>
    <n v="47"/>
    <n v="0.74304151063829782"/>
  </r>
  <r>
    <d v="2010-03-08T00:00:00"/>
    <n v="2010"/>
    <n v="8"/>
    <n v="3"/>
    <n v="1"/>
    <n v="2"/>
    <s v="Tuesday"/>
    <x v="2"/>
    <s v="Quarter1"/>
    <s v="2010_March"/>
    <s v="2010_Quarter1"/>
    <s v="2010_Tuesday"/>
    <x v="2"/>
    <n v="22"/>
    <n v="31"/>
    <n v="5280"/>
    <n v="6200"/>
    <n v="3.9357226000000002E-2"/>
    <n v="4.8015816000000003E-2"/>
    <n v="29193.616128000001"/>
    <n v="5903.5839000000005"/>
    <n v="11480"/>
    <n v="11480"/>
    <n v="46577.200027999999"/>
    <n v="1183.447228420011"/>
    <n v="39.357226000000004"/>
    <n v="53"/>
    <n v="0.74258916981132084"/>
  </r>
  <r>
    <d v="2010-03-09T00:00:00"/>
    <n v="2010"/>
    <n v="9"/>
    <n v="3"/>
    <n v="1"/>
    <n v="3"/>
    <s v="Wednesday"/>
    <x v="2"/>
    <s v="Quarter1"/>
    <s v="2010_March"/>
    <s v="2010_Quarter1"/>
    <s v="2010_Wednesday"/>
    <x v="2"/>
    <n v="20"/>
    <n v="26"/>
    <n v="4800"/>
    <n v="5200"/>
    <n v="3.4186612999999998E-2"/>
    <n v="4.1707668000000003E-2"/>
    <n v="25358.262144000004"/>
    <n v="5127.9919499999987"/>
    <n v="10000"/>
    <n v="10000"/>
    <n v="40486.254094000004"/>
    <n v="1184.2721621472126"/>
    <n v="34.186612999999994"/>
    <n v="46"/>
    <n v="0.74318723913043461"/>
  </r>
  <r>
    <d v="2010-03-10T00:00:00"/>
    <n v="2010"/>
    <n v="10"/>
    <n v="3"/>
    <n v="1"/>
    <n v="4"/>
    <s v="Thursday"/>
    <x v="2"/>
    <s v="Quarter1"/>
    <s v="2010_March"/>
    <s v="2010_Quarter1"/>
    <s v="2010_Thursday"/>
    <x v="2"/>
    <n v="24"/>
    <n v="30"/>
    <n v="5760"/>
    <n v="6000"/>
    <n v="4.0121947999999998E-2"/>
    <n v="4.8948775999999999E-2"/>
    <n v="29760.855808"/>
    <n v="6018.2921999999999"/>
    <n v="11760"/>
    <n v="11760"/>
    <n v="47539.148008000004"/>
    <n v="1184.8663980123799"/>
    <n v="40.121947999999996"/>
    <n v="54"/>
    <n v="0.74299903703703696"/>
  </r>
  <r>
    <d v="2010-03-11T00:00:00"/>
    <n v="2010"/>
    <n v="11"/>
    <n v="3"/>
    <n v="1"/>
    <n v="5"/>
    <s v="Friday"/>
    <x v="2"/>
    <s v="Quarter1"/>
    <s v="2010_March"/>
    <s v="2010_Quarter1"/>
    <s v="2010_Friday"/>
    <x v="2"/>
    <n v="20"/>
    <n v="28"/>
    <n v="4800"/>
    <n v="5600"/>
    <n v="3.5666510999999998E-2"/>
    <n v="4.3513143999999997E-2"/>
    <n v="26455.991552"/>
    <n v="5349.9766499999996"/>
    <n v="10400"/>
    <n v="10400"/>
    <n v="42205.968202000004"/>
    <n v="1183.350067574594"/>
    <n v="35.666511"/>
    <n v="48"/>
    <n v="0.74305231250000003"/>
  </r>
  <r>
    <d v="2010-03-12T00:00:00"/>
    <n v="2010"/>
    <n v="12"/>
    <n v="3"/>
    <n v="1"/>
    <n v="6"/>
    <s v="Saturday"/>
    <x v="2"/>
    <s v="Quarter1"/>
    <s v="2010_March"/>
    <s v="2010_Quarter1"/>
    <s v="2010_Saturday"/>
    <x v="2"/>
    <n v="20"/>
    <n v="32"/>
    <n v="4800"/>
    <n v="6400"/>
    <n v="3.8626306999999999E-2"/>
    <n v="4.7124093999999998E-2"/>
    <n v="28651.449152000001"/>
    <n v="5793.9460499999996"/>
    <n v="11200"/>
    <n v="11200"/>
    <n v="45645.395202"/>
    <n v="1181.7178173932082"/>
    <n v="38.626306999999997"/>
    <n v="52"/>
    <n v="0.74281359615384612"/>
  </r>
  <r>
    <d v="2010-03-13T00:00:00"/>
    <n v="2010"/>
    <n v="13"/>
    <n v="3"/>
    <n v="1"/>
    <n v="7"/>
    <s v="Sunday"/>
    <x v="2"/>
    <s v="Quarter1"/>
    <s v="2010_March"/>
    <s v="2010_Quarter1"/>
    <s v="2010_Sunday"/>
    <x v="2"/>
    <n v="23"/>
    <n v="25"/>
    <n v="5520"/>
    <n v="5000"/>
    <n v="3.5663223000000001E-2"/>
    <n v="4.3509131999999999E-2"/>
    <n v="26453.552255999999"/>
    <n v="5349.4834500000006"/>
    <n v="10520"/>
    <n v="10520"/>
    <n v="42323.035705999995"/>
    <n v="1186.7417509068093"/>
    <n v="35.663223000000002"/>
    <n v="48"/>
    <n v="0.74298381250000001"/>
  </r>
  <r>
    <d v="2010-03-14T00:00:00"/>
    <n v="2010"/>
    <n v="14"/>
    <n v="3"/>
    <n v="1"/>
    <n v="1"/>
    <s v="Monday"/>
    <x v="2"/>
    <s v="Quarter1"/>
    <s v="2010_March"/>
    <s v="2010_Quarter1"/>
    <s v="2010_Monday"/>
    <x v="2"/>
    <n v="21"/>
    <n v="30"/>
    <n v="5040"/>
    <n v="6000"/>
    <n v="3.7899993E-2"/>
    <n v="4.6237990999999999E-2"/>
    <n v="28112.698528000001"/>
    <n v="5684.9989500000001"/>
    <n v="11040"/>
    <n v="11040"/>
    <n v="44837.697478000002"/>
    <n v="1183.05292241083"/>
    <n v="37.899993000000002"/>
    <n v="51"/>
    <n v="0.74313711764705881"/>
  </r>
  <r>
    <d v="2010-03-15T00:00:00"/>
    <n v="2010"/>
    <n v="15"/>
    <n v="3"/>
    <n v="1"/>
    <n v="2"/>
    <s v="Tuesday"/>
    <x v="2"/>
    <s v="Quarter1"/>
    <s v="2010_March"/>
    <s v="2010_Quarter1"/>
    <s v="2010_Tuesday"/>
    <x v="2"/>
    <n v="20"/>
    <n v="32"/>
    <n v="4800"/>
    <n v="6400"/>
    <n v="3.8615996999999999E-2"/>
    <n v="4.7111515999999999E-2"/>
    <n v="28643.801728000002"/>
    <n v="5792.3995500000001"/>
    <n v="11200"/>
    <n v="11200"/>
    <n v="45636.201278"/>
    <n v="1181.7952357412914"/>
    <n v="38.615997"/>
    <n v="52"/>
    <n v="0.74261532692307697"/>
  </r>
  <r>
    <d v="2010-03-16T00:00:00"/>
    <n v="2010"/>
    <n v="16"/>
    <n v="3"/>
    <n v="1"/>
    <n v="3"/>
    <s v="Wednesday"/>
    <x v="2"/>
    <s v="Quarter1"/>
    <s v="2010_March"/>
    <s v="2010_Quarter1"/>
    <s v="2010_Wednesday"/>
    <x v="2"/>
    <n v="21"/>
    <n v="26"/>
    <n v="5040"/>
    <n v="5200"/>
    <n v="3.4900164999999997E-2"/>
    <n v="4.2578201000000003E-2"/>
    <n v="25887.546208"/>
    <n v="5235.0247499999987"/>
    <n v="10240"/>
    <n v="10240"/>
    <n v="41362.570957999997"/>
    <n v="1185.1683497198367"/>
    <n v="34.900164999999994"/>
    <n v="47"/>
    <n v="0.74255670212765945"/>
  </r>
  <r>
    <d v="2010-03-17T00:00:00"/>
    <n v="2010"/>
    <n v="17"/>
    <n v="3"/>
    <n v="1"/>
    <n v="4"/>
    <s v="Thursday"/>
    <x v="2"/>
    <s v="Quarter1"/>
    <s v="2010_March"/>
    <s v="2010_Quarter1"/>
    <s v="2010_Thursday"/>
    <x v="2"/>
    <n v="24"/>
    <n v="31"/>
    <n v="5760"/>
    <n v="6200"/>
    <n v="4.0833657000000002E-2"/>
    <n v="4.9817061000000003E-2"/>
    <n v="30288.773088000002"/>
    <n v="6125.0485500000004"/>
    <n v="11960"/>
    <n v="11960"/>
    <n v="48373.821638000001"/>
    <n v="1184.6556294970103"/>
    <n v="40.833657000000002"/>
    <n v="55"/>
    <n v="0.74243012727272728"/>
  </r>
  <r>
    <d v="2010-03-18T00:00:00"/>
    <n v="2010"/>
    <n v="18"/>
    <n v="3"/>
    <n v="1"/>
    <n v="5"/>
    <s v="Friday"/>
    <x v="2"/>
    <s v="Quarter1"/>
    <s v="2010_March"/>
    <s v="2010_Quarter1"/>
    <s v="2010_Friday"/>
    <x v="2"/>
    <n v="24"/>
    <n v="34"/>
    <n v="5760"/>
    <n v="6800"/>
    <n v="4.3070784000000001E-2"/>
    <n v="5.2546357000000002E-2"/>
    <n v="31948.185056000002"/>
    <n v="6460.6176000000005"/>
    <n v="12560"/>
    <n v="12560"/>
    <n v="50968.802656"/>
    <n v="1183.3729949285344"/>
    <n v="43.070784000000003"/>
    <n v="58"/>
    <n v="0.74259972413793107"/>
  </r>
  <r>
    <d v="2010-03-19T00:00:00"/>
    <n v="2010"/>
    <n v="19"/>
    <n v="3"/>
    <n v="1"/>
    <n v="6"/>
    <s v="Saturday"/>
    <x v="2"/>
    <s v="Quarter1"/>
    <s v="2010_March"/>
    <s v="2010_Quarter1"/>
    <s v="2010_Saturday"/>
    <x v="2"/>
    <n v="22"/>
    <n v="30"/>
    <n v="5280"/>
    <n v="6000"/>
    <n v="3.8638782000000003E-2"/>
    <n v="4.7139314000000002E-2"/>
    <n v="28660.702912000001"/>
    <n v="5795.8173000000006"/>
    <n v="11280"/>
    <n v="11280"/>
    <n v="45736.520212000003"/>
    <n v="1183.6946674975416"/>
    <n v="38.638782000000006"/>
    <n v="52"/>
    <n v="0.74305350000000014"/>
  </r>
  <r>
    <d v="2010-03-20T00:00:00"/>
    <n v="2010"/>
    <n v="20"/>
    <n v="3"/>
    <n v="1"/>
    <n v="7"/>
    <s v="Sunday"/>
    <x v="2"/>
    <s v="Quarter1"/>
    <s v="2010_March"/>
    <s v="2010_Quarter1"/>
    <s v="2010_Sunday"/>
    <x v="2"/>
    <n v="24"/>
    <n v="33"/>
    <n v="5760"/>
    <n v="6600"/>
    <n v="4.2321652000000001E-2"/>
    <n v="5.1632416E-2"/>
    <n v="31392.508927999999"/>
    <n v="6348.2478000000001"/>
    <n v="12360"/>
    <n v="12360"/>
    <n v="50100.756728"/>
    <n v="1183.80909913441"/>
    <n v="42.321652"/>
    <n v="57"/>
    <n v="0.74248512280701751"/>
  </r>
  <r>
    <d v="2010-03-21T00:00:00"/>
    <n v="2010"/>
    <n v="21"/>
    <n v="3"/>
    <n v="1"/>
    <n v="1"/>
    <s v="Monday"/>
    <x v="2"/>
    <s v="Quarter1"/>
    <s v="2010_March"/>
    <s v="2010_Quarter1"/>
    <s v="2010_Monday"/>
    <x v="2"/>
    <n v="24"/>
    <n v="28"/>
    <n v="5760"/>
    <n v="5600"/>
    <n v="3.8614497999999997E-2"/>
    <n v="4.7109687999999997E-2"/>
    <n v="28642.690304"/>
    <n v="5792.1746999999996"/>
    <n v="11360"/>
    <n v="11360"/>
    <n v="45794.865003999999"/>
    <n v="1185.9500285100171"/>
    <n v="38.614497999999998"/>
    <n v="52"/>
    <n v="0.74258649999999993"/>
  </r>
  <r>
    <d v="2010-03-22T00:00:00"/>
    <n v="2010"/>
    <n v="22"/>
    <n v="3"/>
    <n v="1"/>
    <n v="2"/>
    <s v="Tuesday"/>
    <x v="2"/>
    <s v="Quarter1"/>
    <s v="2010_March"/>
    <s v="2010_Quarter1"/>
    <s v="2010_Tuesday"/>
    <x v="2"/>
    <n v="23"/>
    <n v="31"/>
    <n v="5520"/>
    <n v="6200"/>
    <n v="4.0105212000000001E-2"/>
    <n v="4.8928357999999998E-2"/>
    <n v="29748.441663999998"/>
    <n v="6015.7818000000007"/>
    <n v="11720"/>
    <n v="11720"/>
    <n v="47484.223463999995"/>
    <n v="1183.9913341936701"/>
    <n v="40.105212000000002"/>
    <n v="54"/>
    <n v="0.74268911111111113"/>
  </r>
  <r>
    <d v="2010-03-23T00:00:00"/>
    <n v="2010"/>
    <n v="23"/>
    <n v="3"/>
    <n v="1"/>
    <n v="3"/>
    <s v="Wednesday"/>
    <x v="2"/>
    <s v="Quarter1"/>
    <s v="2010_March"/>
    <s v="2010_Quarter1"/>
    <s v="2010_Wednesday"/>
    <x v="2"/>
    <n v="20"/>
    <n v="28"/>
    <n v="4800"/>
    <n v="5600"/>
    <n v="3.5667610000000002E-2"/>
    <n v="4.3514483999999999E-2"/>
    <n v="26456.806271999998"/>
    <n v="5350.1415000000006"/>
    <n v="10400"/>
    <n v="10400"/>
    <n v="42206.947772"/>
    <n v="1183.3410697268473"/>
    <n v="35.667610000000003"/>
    <n v="48"/>
    <n v="0.7430752083333334"/>
  </r>
  <r>
    <d v="2010-03-24T00:00:00"/>
    <n v="2010"/>
    <n v="24"/>
    <n v="3"/>
    <n v="1"/>
    <n v="4"/>
    <s v="Thursday"/>
    <x v="2"/>
    <s v="Quarter1"/>
    <s v="2010_March"/>
    <s v="2010_Quarter1"/>
    <s v="2010_Thursday"/>
    <x v="2"/>
    <n v="22"/>
    <n v="27"/>
    <n v="5280"/>
    <n v="5400"/>
    <n v="3.6416559000000001E-2"/>
    <n v="4.4428202E-2"/>
    <n v="27012.346815999997"/>
    <n v="5462.4838499999996"/>
    <n v="10680"/>
    <n v="10680"/>
    <n v="43154.830665999994"/>
    <n v="1185.0331786152556"/>
    <n v="36.416558999999999"/>
    <n v="49"/>
    <n v="0.74319508163265302"/>
  </r>
  <r>
    <d v="2010-03-25T00:00:00"/>
    <n v="2010"/>
    <n v="25"/>
    <n v="3"/>
    <n v="1"/>
    <n v="5"/>
    <s v="Friday"/>
    <x v="2"/>
    <s v="Quarter1"/>
    <s v="2010_March"/>
    <s v="2010_Quarter1"/>
    <s v="2010_Friday"/>
    <x v="2"/>
    <n v="21"/>
    <n v="25"/>
    <n v="5040"/>
    <n v="5000"/>
    <n v="3.4153765000000003E-2"/>
    <n v="4.1667594000000002E-2"/>
    <n v="25333.897152000001"/>
    <n v="5123.0647499999995"/>
    <n v="10040"/>
    <n v="10040"/>
    <n v="40496.961902000003"/>
    <n v="1185.7246749223696"/>
    <n v="34.153765"/>
    <n v="46"/>
    <n v="0.74247315217391308"/>
  </r>
  <r>
    <d v="2010-03-26T00:00:00"/>
    <n v="2010"/>
    <n v="26"/>
    <n v="3"/>
    <n v="1"/>
    <n v="6"/>
    <s v="Saturday"/>
    <x v="2"/>
    <s v="Quarter1"/>
    <s v="2010_March"/>
    <s v="2010_Quarter1"/>
    <s v="2010_Saturday"/>
    <x v="2"/>
    <n v="21"/>
    <n v="29"/>
    <n v="5040"/>
    <n v="5800"/>
    <n v="3.7124256000000001E-2"/>
    <n v="4.5291592999999998E-2"/>
    <n v="27537.288543999999"/>
    <n v="5568.6384000000007"/>
    <n v="10840"/>
    <n v="10840"/>
    <n v="43945.926943999999"/>
    <n v="1183.7523947685308"/>
    <n v="37.124256000000003"/>
    <n v="50"/>
    <n v="0.74248512"/>
  </r>
  <r>
    <d v="2010-03-27T00:00:00"/>
    <n v="2010"/>
    <n v="27"/>
    <n v="3"/>
    <n v="1"/>
    <n v="7"/>
    <s v="Sunday"/>
    <x v="2"/>
    <s v="Quarter1"/>
    <s v="2010_March"/>
    <s v="2010_Quarter1"/>
    <s v="2010_Sunday"/>
    <x v="2"/>
    <n v="22"/>
    <n v="34"/>
    <n v="5280"/>
    <n v="6800"/>
    <n v="4.1594234000000001E-2"/>
    <n v="5.0744966000000002E-2"/>
    <n v="30852.939328000004"/>
    <n v="6239.1351000000004"/>
    <n v="12080"/>
    <n v="12080"/>
    <n v="49172.074428000007"/>
    <n v="1182.1848775481719"/>
    <n v="41.594234"/>
    <n v="56"/>
    <n v="0.74275417857142856"/>
  </r>
  <r>
    <d v="2010-03-28T00:00:00"/>
    <n v="2010"/>
    <n v="28"/>
    <n v="3"/>
    <n v="1"/>
    <n v="1"/>
    <s v="Monday"/>
    <x v="2"/>
    <s v="Quarter1"/>
    <s v="2010_March"/>
    <s v="2010_Quarter1"/>
    <s v="2010_Monday"/>
    <x v="2"/>
    <n v="21"/>
    <n v="31"/>
    <n v="5040"/>
    <n v="6200"/>
    <n v="3.8617703000000003E-2"/>
    <n v="4.7113598E-2"/>
    <n v="28645.067583999997"/>
    <n v="5792.6554500000011"/>
    <n v="11240"/>
    <n v="11240"/>
    <n v="45677.723033999995"/>
    <n v="1182.8182280546305"/>
    <n v="38.617703000000006"/>
    <n v="52"/>
    <n v="0.7426481346153847"/>
  </r>
  <r>
    <d v="2010-03-29T00:00:00"/>
    <n v="2010"/>
    <n v="29"/>
    <n v="3"/>
    <n v="1"/>
    <n v="2"/>
    <s v="Tuesday"/>
    <x v="2"/>
    <s v="Quarter1"/>
    <s v="2010_March"/>
    <s v="2010_Quarter1"/>
    <s v="2010_Tuesday"/>
    <x v="2"/>
    <n v="22"/>
    <n v="26"/>
    <n v="5280"/>
    <n v="5200"/>
    <n v="3.5658989000000002E-2"/>
    <n v="4.3503965999999998E-2"/>
    <n v="26450.411327999998"/>
    <n v="5348.8483500000011"/>
    <n v="10480"/>
    <n v="10480"/>
    <n v="42279.259678000002"/>
    <n v="1185.6550301524251"/>
    <n v="35.658989000000005"/>
    <n v="48"/>
    <n v="0.74289560416666678"/>
  </r>
  <r>
    <d v="2010-03-30T00:00:00"/>
    <n v="2010"/>
    <n v="30"/>
    <n v="3"/>
    <n v="1"/>
    <n v="3"/>
    <s v="Wednesday"/>
    <x v="2"/>
    <s v="Quarter1"/>
    <s v="2010_March"/>
    <s v="2010_Quarter1"/>
    <s v="2010_Wednesday"/>
    <x v="2"/>
    <n v="24"/>
    <n v="33"/>
    <n v="5760"/>
    <n v="6600"/>
    <n v="4.2355661000000003E-2"/>
    <n v="5.1673906999999998E-2"/>
    <n v="31417.735455999999"/>
    <n v="6353.3491500000009"/>
    <n v="12360"/>
    <n v="12360"/>
    <n v="50131.084605999997"/>
    <n v="1183.5746018932391"/>
    <n v="42.355661000000005"/>
    <n v="57"/>
    <n v="0.74308177192982461"/>
  </r>
  <r>
    <d v="2010-03-31T00:00:00"/>
    <n v="2010"/>
    <n v="31"/>
    <n v="3"/>
    <n v="1"/>
    <n v="4"/>
    <s v="Thursday"/>
    <x v="2"/>
    <s v="Quarter1"/>
    <s v="2010_March"/>
    <s v="2010_Quarter1"/>
    <s v="2010_Thursday"/>
    <x v="2"/>
    <n v="21"/>
    <n v="33"/>
    <n v="5040"/>
    <n v="6600"/>
    <n v="4.0132794999999999E-2"/>
    <n v="4.896201E-2"/>
    <n v="29768.90208"/>
    <n v="6019.9192499999999"/>
    <n v="11640"/>
    <n v="11640"/>
    <n v="47428.821329999999"/>
    <n v="1181.7971145543188"/>
    <n v="40.132795000000002"/>
    <n v="54"/>
    <n v="0.74319990740740749"/>
  </r>
  <r>
    <d v="2010-04-01T00:00:00"/>
    <n v="2010"/>
    <n v="1"/>
    <n v="4"/>
    <n v="2"/>
    <n v="5"/>
    <s v="Friday"/>
    <x v="3"/>
    <s v="Quarter2"/>
    <s v="2010_April"/>
    <s v="2010_Quarter2"/>
    <s v="2010_Friday"/>
    <x v="2"/>
    <n v="24"/>
    <n v="30"/>
    <n v="5760"/>
    <n v="6000"/>
    <n v="4.0112039000000002E-2"/>
    <n v="4.8936687999999999E-2"/>
    <n v="29753.506303999999"/>
    <n v="6016.8058500000006"/>
    <n v="11760"/>
    <n v="11760"/>
    <n v="47530.312153999999"/>
    <n v="1184.9388198391011"/>
    <n v="40.112039000000003"/>
    <n v="54"/>
    <n v="0.74281553703703707"/>
  </r>
  <r>
    <d v="2010-04-02T00:00:00"/>
    <n v="2010"/>
    <n v="2"/>
    <n v="4"/>
    <n v="2"/>
    <n v="6"/>
    <s v="Saturday"/>
    <x v="3"/>
    <s v="Quarter2"/>
    <s v="2010_April"/>
    <s v="2010_Quarter2"/>
    <s v="2010_Saturday"/>
    <x v="2"/>
    <n v="20"/>
    <n v="32"/>
    <n v="4800"/>
    <n v="6400"/>
    <n v="3.8632277999999999E-2"/>
    <n v="4.7131379000000001E-2"/>
    <n v="28655.878432000001"/>
    <n v="5794.8416999999999"/>
    <n v="11200"/>
    <n v="11200"/>
    <n v="45650.720132000002"/>
    <n v="1181.6730075301282"/>
    <n v="38.632277999999999"/>
    <n v="52"/>
    <n v="0.74292842307692308"/>
  </r>
  <r>
    <d v="2010-04-03T00:00:00"/>
    <n v="2010"/>
    <n v="3"/>
    <n v="4"/>
    <n v="2"/>
    <n v="7"/>
    <s v="Sunday"/>
    <x v="3"/>
    <s v="Quarter2"/>
    <s v="2010_April"/>
    <s v="2010_Quarter2"/>
    <s v="2010_Sunday"/>
    <x v="2"/>
    <n v="24"/>
    <n v="29"/>
    <n v="5760"/>
    <n v="5800"/>
    <n v="3.9382630000000002E-2"/>
    <n v="4.8046809000000003E-2"/>
    <n v="29212.459872000003"/>
    <n v="5907.3944999999994"/>
    <n v="11560"/>
    <n v="11560"/>
    <n v="46679.854372000002"/>
    <n v="1185.2904280897442"/>
    <n v="39.382629999999999"/>
    <n v="53"/>
    <n v="0.74306849056603774"/>
  </r>
  <r>
    <d v="2010-04-04T00:00:00"/>
    <n v="2010"/>
    <n v="4"/>
    <n v="4"/>
    <n v="2"/>
    <n v="1"/>
    <s v="Monday"/>
    <x v="3"/>
    <s v="Quarter2"/>
    <s v="2010_April"/>
    <s v="2010_Quarter2"/>
    <s v="2010_Monday"/>
    <x v="2"/>
    <n v="24"/>
    <n v="31"/>
    <n v="5760"/>
    <n v="6200"/>
    <n v="4.0868704999999998E-2"/>
    <n v="4.9859819999999999E-2"/>
    <n v="30314.770560000001"/>
    <n v="6130.3057499999995"/>
    <n v="11960"/>
    <n v="11960"/>
    <n v="48405.076310000004"/>
    <n v="1184.4044559278304"/>
    <n v="40.868704999999999"/>
    <n v="55"/>
    <n v="0.74306736363636361"/>
  </r>
  <r>
    <d v="2010-04-05T00:00:00"/>
    <n v="2010"/>
    <n v="5"/>
    <n v="4"/>
    <n v="2"/>
    <n v="2"/>
    <s v="Tuesday"/>
    <x v="3"/>
    <s v="Quarter2"/>
    <s v="2010_April"/>
    <s v="2010_Quarter2"/>
    <s v="2010_Tuesday"/>
    <x v="2"/>
    <n v="22"/>
    <n v="33"/>
    <n v="5280"/>
    <n v="6600"/>
    <n v="4.0872492000000003E-2"/>
    <n v="4.9864440000000003E-2"/>
    <n v="30317.579519999999"/>
    <n v="6130.8738000000003"/>
    <n v="11880"/>
    <n v="11880"/>
    <n v="48328.453320000001"/>
    <n v="1182.4200325245645"/>
    <n v="40.872492000000001"/>
    <n v="55"/>
    <n v="0.74313621818181819"/>
  </r>
  <r>
    <d v="2010-04-06T00:00:00"/>
    <n v="2010"/>
    <n v="6"/>
    <n v="4"/>
    <n v="2"/>
    <n v="3"/>
    <s v="Wednesday"/>
    <x v="3"/>
    <s v="Quarter2"/>
    <s v="2010_April"/>
    <s v="2010_Quarter2"/>
    <s v="2010_Wednesday"/>
    <x v="2"/>
    <n v="22"/>
    <n v="33"/>
    <n v="5280"/>
    <n v="6600"/>
    <n v="4.0868453999999999E-2"/>
    <n v="4.9859514000000001E-2"/>
    <n v="30314.584511999998"/>
    <n v="6130.2681000000002"/>
    <n v="11880"/>
    <n v="11880"/>
    <n v="48324.852611999995"/>
    <n v="1182.448756490764"/>
    <n v="40.868454"/>
    <n v="55"/>
    <n v="0.74306280000000002"/>
  </r>
  <r>
    <d v="2010-04-07T00:00:00"/>
    <n v="2010"/>
    <n v="7"/>
    <n v="4"/>
    <n v="2"/>
    <n v="4"/>
    <s v="Thursday"/>
    <x v="3"/>
    <s v="Quarter2"/>
    <s v="2010_April"/>
    <s v="2010_Quarter2"/>
    <s v="2010_Thursday"/>
    <x v="2"/>
    <n v="21"/>
    <n v="25"/>
    <n v="5040"/>
    <n v="5000"/>
    <n v="3.4159948000000002E-2"/>
    <n v="4.1675136000000002E-2"/>
    <n v="25338.482688"/>
    <n v="5123.9921999999997"/>
    <n v="10040"/>
    <n v="10040"/>
    <n v="40502.474887999997"/>
    <n v="1185.671444464728"/>
    <n v="34.159948"/>
    <n v="46"/>
    <n v="0.74260756521739135"/>
  </r>
  <r>
    <d v="2010-04-08T00:00:00"/>
    <n v="2010"/>
    <n v="8"/>
    <n v="4"/>
    <n v="2"/>
    <n v="5"/>
    <s v="Friday"/>
    <x v="3"/>
    <s v="Quarter2"/>
    <s v="2010_April"/>
    <s v="2010_Quarter2"/>
    <s v="2010_Friday"/>
    <x v="2"/>
    <n v="20"/>
    <n v="34"/>
    <n v="4800"/>
    <n v="6800"/>
    <n v="4.0124437999999998E-2"/>
    <n v="4.8951815000000003E-2"/>
    <n v="29762.703520000003"/>
    <n v="6018.6656999999996"/>
    <n v="11600"/>
    <n v="11600"/>
    <n v="47381.36922"/>
    <n v="1180.8606321165173"/>
    <n v="40.124437999999998"/>
    <n v="54"/>
    <n v="0.74304514814814815"/>
  </r>
  <r>
    <d v="2010-04-09T00:00:00"/>
    <n v="2010"/>
    <n v="9"/>
    <n v="4"/>
    <n v="2"/>
    <n v="6"/>
    <s v="Saturday"/>
    <x v="3"/>
    <s v="Quarter2"/>
    <s v="2010_April"/>
    <s v="2010_Quarter2"/>
    <s v="2010_Saturday"/>
    <x v="2"/>
    <n v="21"/>
    <n v="29"/>
    <n v="5040"/>
    <n v="5800"/>
    <n v="3.7124404999999999E-2"/>
    <n v="4.5291774E-2"/>
    <n v="27537.398591999998"/>
    <n v="5568.6607499999991"/>
    <n v="10840"/>
    <n v="10840"/>
    <n v="43946.059341999993"/>
    <n v="1183.7512100732658"/>
    <n v="37.124404999999996"/>
    <n v="50"/>
    <n v="0.74248809999999987"/>
  </r>
  <r>
    <d v="2010-04-10T00:00:00"/>
    <n v="2010"/>
    <n v="10"/>
    <n v="4"/>
    <n v="2"/>
    <n v="7"/>
    <s v="Sunday"/>
    <x v="3"/>
    <s v="Quarter2"/>
    <s v="2010_April"/>
    <s v="2010_Quarter2"/>
    <s v="2010_Sunday"/>
    <x v="2"/>
    <n v="21"/>
    <n v="25"/>
    <n v="5040"/>
    <n v="5000"/>
    <n v="3.4184431000000001E-2"/>
    <n v="4.1705005000000003E-2"/>
    <n v="25356.643039999999"/>
    <n v="5127.6646500000006"/>
    <n v="10040"/>
    <n v="10040"/>
    <n v="40524.307690000001"/>
    <n v="1185.4609395136633"/>
    <n v="34.184431000000004"/>
    <n v="46"/>
    <n v="0.74313980434782612"/>
  </r>
  <r>
    <d v="2010-04-11T00:00:00"/>
    <n v="2010"/>
    <n v="11"/>
    <n v="4"/>
    <n v="2"/>
    <n v="1"/>
    <s v="Monday"/>
    <x v="3"/>
    <s v="Quarter2"/>
    <s v="2010_April"/>
    <s v="2010_Quarter2"/>
    <s v="2010_Monday"/>
    <x v="2"/>
    <n v="20"/>
    <n v="28"/>
    <n v="4800"/>
    <n v="5600"/>
    <n v="3.5658162E-2"/>
    <n v="4.3502958000000001E-2"/>
    <n v="26449.798464"/>
    <n v="5348.7242999999999"/>
    <n v="10400"/>
    <n v="10400"/>
    <n v="42198.522764000001"/>
    <n v="1183.4183367050721"/>
    <n v="35.658161999999997"/>
    <n v="48"/>
    <n v="0.74287837499999998"/>
  </r>
  <r>
    <d v="2010-04-12T00:00:00"/>
    <n v="2010"/>
    <n v="12"/>
    <n v="4"/>
    <n v="2"/>
    <n v="2"/>
    <s v="Tuesday"/>
    <x v="3"/>
    <s v="Quarter2"/>
    <s v="2010_April"/>
    <s v="2010_Quarter2"/>
    <s v="2010_Tuesday"/>
    <x v="2"/>
    <n v="24"/>
    <n v="33"/>
    <n v="5760"/>
    <n v="6600"/>
    <n v="4.2360548999999997E-2"/>
    <n v="5.1679869000000003E-2"/>
    <n v="31421.360352000003"/>
    <n v="6354.0823499999997"/>
    <n v="12360"/>
    <n v="12360"/>
    <n v="50135.442702"/>
    <n v="1183.5409097743279"/>
    <n v="42.360548999999999"/>
    <n v="57"/>
    <n v="0.74316752631578942"/>
  </r>
  <r>
    <d v="2010-04-13T00:00:00"/>
    <n v="2010"/>
    <n v="13"/>
    <n v="4"/>
    <n v="2"/>
    <n v="3"/>
    <s v="Wednesday"/>
    <x v="3"/>
    <s v="Quarter2"/>
    <s v="2010_April"/>
    <s v="2010_Quarter2"/>
    <s v="2010_Wednesday"/>
    <x v="2"/>
    <n v="24"/>
    <n v="26"/>
    <n v="5760"/>
    <n v="5200"/>
    <n v="3.7155975000000001E-2"/>
    <n v="4.5330290000000002E-2"/>
    <n v="27560.816320000002"/>
    <n v="5573.3962499999998"/>
    <n v="10960"/>
    <n v="10960"/>
    <n v="44094.212570000003"/>
    <n v="1186.7327548261082"/>
    <n v="37.155974999999998"/>
    <n v="50"/>
    <n v="0.74311949999999993"/>
  </r>
  <r>
    <d v="2010-04-14T00:00:00"/>
    <n v="2010"/>
    <n v="14"/>
    <n v="4"/>
    <n v="2"/>
    <n v="4"/>
    <s v="Thursday"/>
    <x v="3"/>
    <s v="Quarter2"/>
    <s v="2010_April"/>
    <s v="2010_Quarter2"/>
    <s v="2010_Thursday"/>
    <x v="2"/>
    <n v="21"/>
    <n v="26"/>
    <n v="5040"/>
    <n v="5200"/>
    <n v="3.4923291000000002E-2"/>
    <n v="4.2606416000000001E-2"/>
    <n v="25904.700928000002"/>
    <n v="5238.4936499999994"/>
    <n v="10240"/>
    <n v="10240"/>
    <n v="41383.194578000002"/>
    <n v="1184.9740787029493"/>
    <n v="34.923290999999999"/>
    <n v="47"/>
    <n v="0.74304874468085103"/>
  </r>
  <r>
    <d v="2010-04-15T00:00:00"/>
    <n v="2010"/>
    <n v="15"/>
    <n v="4"/>
    <n v="2"/>
    <n v="5"/>
    <s v="Friday"/>
    <x v="3"/>
    <s v="Quarter2"/>
    <s v="2010_April"/>
    <s v="2010_Quarter2"/>
    <s v="2010_Friday"/>
    <x v="2"/>
    <n v="22"/>
    <n v="26"/>
    <n v="5280"/>
    <n v="5200"/>
    <n v="3.5673057000000001E-2"/>
    <n v="4.3521129999999998E-2"/>
    <n v="26460.847040000001"/>
    <n v="5350.9585500000003"/>
    <n v="10480"/>
    <n v="10480"/>
    <n v="42291.805590000004"/>
    <n v="1185.5391476542088"/>
    <n v="35.673057"/>
    <n v="48"/>
    <n v="0.7431886875"/>
  </r>
  <r>
    <d v="2010-04-16T00:00:00"/>
    <n v="2010"/>
    <n v="16"/>
    <n v="4"/>
    <n v="2"/>
    <n v="6"/>
    <s v="Saturday"/>
    <x v="3"/>
    <s v="Quarter2"/>
    <s v="2010_April"/>
    <s v="2010_Quarter2"/>
    <s v="2010_Saturday"/>
    <x v="2"/>
    <n v="22"/>
    <n v="27"/>
    <n v="5280"/>
    <n v="5400"/>
    <n v="3.6397382999999998E-2"/>
    <n v="4.4404806999999998E-2"/>
    <n v="26998.122656"/>
    <n v="5459.6074499999995"/>
    <n v="10680"/>
    <n v="10680"/>
    <n v="43137.730106000003"/>
    <n v="1185.1876852245121"/>
    <n v="36.397382999999998"/>
    <n v="49"/>
    <n v="0.7428037346938775"/>
  </r>
  <r>
    <d v="2010-04-17T00:00:00"/>
    <n v="2010"/>
    <n v="17"/>
    <n v="4"/>
    <n v="2"/>
    <n v="7"/>
    <s v="Sunday"/>
    <x v="3"/>
    <s v="Quarter2"/>
    <s v="2010_April"/>
    <s v="2010_Quarter2"/>
    <s v="2010_Sunday"/>
    <x v="2"/>
    <n v="23"/>
    <n v="26"/>
    <n v="5520"/>
    <n v="5200"/>
    <n v="3.6396593999999997E-2"/>
    <n v="4.4403843999999998E-2"/>
    <n v="26997.537152000001"/>
    <n v="5459.4890999999998"/>
    <n v="10720"/>
    <n v="10720"/>
    <n v="43177.026251999996"/>
    <n v="1186.29304302485"/>
    <n v="36.396594"/>
    <n v="49"/>
    <n v="0.74278763265306125"/>
  </r>
  <r>
    <d v="2010-04-18T00:00:00"/>
    <n v="2010"/>
    <n v="18"/>
    <n v="4"/>
    <n v="2"/>
    <n v="1"/>
    <s v="Monday"/>
    <x v="3"/>
    <s v="Quarter2"/>
    <s v="2010_April"/>
    <s v="2010_Quarter2"/>
    <s v="2010_Monday"/>
    <x v="2"/>
    <n v="23"/>
    <n v="27"/>
    <n v="5520"/>
    <n v="5400"/>
    <n v="3.7153980000000003E-2"/>
    <n v="4.5327856E-2"/>
    <n v="27559.336447999998"/>
    <n v="5573.0970000000007"/>
    <n v="10920"/>
    <n v="10920"/>
    <n v="44052.433447999996"/>
    <n v="1185.6719912106319"/>
    <n v="37.153980000000004"/>
    <n v="50"/>
    <n v="0.74307960000000006"/>
  </r>
  <r>
    <d v="2010-04-19T00:00:00"/>
    <n v="2010"/>
    <n v="19"/>
    <n v="4"/>
    <n v="2"/>
    <n v="2"/>
    <s v="Tuesday"/>
    <x v="3"/>
    <s v="Quarter2"/>
    <s v="2010_April"/>
    <s v="2010_Quarter2"/>
    <s v="2010_Tuesday"/>
    <x v="2"/>
    <n v="21"/>
    <n v="26"/>
    <n v="5040"/>
    <n v="5200"/>
    <n v="3.4925685999999997E-2"/>
    <n v="4.2609335999999998E-2"/>
    <n v="25906.476287999998"/>
    <n v="5238.8528999999999"/>
    <n v="10240"/>
    <n v="10240"/>
    <n v="41385.329187999996"/>
    <n v="1184.9539387143318"/>
    <n v="34.925685999999999"/>
    <n v="47"/>
    <n v="0.74309970212765952"/>
  </r>
  <r>
    <d v="2010-04-20T00:00:00"/>
    <n v="2010"/>
    <n v="20"/>
    <n v="4"/>
    <n v="2"/>
    <n v="3"/>
    <s v="Wednesday"/>
    <x v="3"/>
    <s v="Quarter2"/>
    <s v="2010_April"/>
    <s v="2010_Quarter2"/>
    <s v="2010_Wednesday"/>
    <x v="2"/>
    <n v="24"/>
    <n v="25"/>
    <n v="5760"/>
    <n v="5000"/>
    <n v="3.6403493000000002E-2"/>
    <n v="4.4412261000000001E-2"/>
    <n v="27002.654688000002"/>
    <n v="5460.5239500000007"/>
    <n v="10760"/>
    <n v="10760"/>
    <n v="43223.178638000005"/>
    <n v="1187.3360239908845"/>
    <n v="36.403493000000005"/>
    <n v="49"/>
    <n v="0.74292842857142871"/>
  </r>
  <r>
    <d v="2010-04-21T00:00:00"/>
    <n v="2010"/>
    <n v="21"/>
    <n v="4"/>
    <n v="2"/>
    <n v="4"/>
    <s v="Thursday"/>
    <x v="3"/>
    <s v="Quarter2"/>
    <s v="2010_April"/>
    <s v="2010_Quarter2"/>
    <s v="2010_Thursday"/>
    <x v="2"/>
    <n v="23"/>
    <n v="29"/>
    <n v="5520"/>
    <n v="5800"/>
    <n v="3.8613940999999999E-2"/>
    <n v="4.7109008000000001E-2"/>
    <n v="28642.276864000003"/>
    <n v="5792.0911499999993"/>
    <n v="11320"/>
    <n v="11320"/>
    <n v="45754.368014"/>
    <n v="1184.9183696116386"/>
    <n v="38.613940999999997"/>
    <n v="52"/>
    <n v="0.74257578846153838"/>
  </r>
  <r>
    <d v="2010-04-22T00:00:00"/>
    <n v="2010"/>
    <n v="22"/>
    <n v="4"/>
    <n v="2"/>
    <n v="5"/>
    <s v="Friday"/>
    <x v="3"/>
    <s v="Quarter2"/>
    <s v="2010_April"/>
    <s v="2010_Quarter2"/>
    <s v="2010_Friday"/>
    <x v="2"/>
    <n v="22"/>
    <n v="34"/>
    <n v="5280"/>
    <n v="6800"/>
    <n v="4.1604345000000001E-2"/>
    <n v="5.0757300999999998E-2"/>
    <n v="30860.439007999998"/>
    <n v="6240.65175"/>
    <n v="12080"/>
    <n v="12080"/>
    <n v="49181.090757999998"/>
    <n v="1182.1142901781052"/>
    <n v="41.604345000000002"/>
    <n v="56"/>
    <n v="0.74293473214285721"/>
  </r>
  <r>
    <d v="2010-04-23T00:00:00"/>
    <n v="2010"/>
    <n v="23"/>
    <n v="4"/>
    <n v="2"/>
    <n v="6"/>
    <s v="Saturday"/>
    <x v="3"/>
    <s v="Quarter2"/>
    <s v="2010_April"/>
    <s v="2010_Quarter2"/>
    <s v="2010_Saturday"/>
    <x v="2"/>
    <n v="20"/>
    <n v="34"/>
    <n v="4800"/>
    <n v="6800"/>
    <n v="4.0131300000000002E-2"/>
    <n v="4.8960187000000002E-2"/>
    <n v="29767.793696000004"/>
    <n v="6019.6950000000006"/>
    <n v="11600"/>
    <n v="11600"/>
    <n v="47387.488696000008"/>
    <n v="1180.8112046208323"/>
    <n v="40.131300000000003"/>
    <n v="54"/>
    <n v="0.74317222222222223"/>
  </r>
  <r>
    <d v="2010-04-24T00:00:00"/>
    <n v="2010"/>
    <n v="24"/>
    <n v="4"/>
    <n v="2"/>
    <n v="7"/>
    <s v="Sunday"/>
    <x v="3"/>
    <s v="Quarter2"/>
    <s v="2010_April"/>
    <s v="2010_Quarter2"/>
    <s v="2010_Sunday"/>
    <x v="2"/>
    <n v="24"/>
    <n v="32"/>
    <n v="5760"/>
    <n v="6400"/>
    <n v="4.1615526999999999E-2"/>
    <n v="5.0770942999999999E-2"/>
    <n v="30868.733343999997"/>
    <n v="6242.3290500000003"/>
    <n v="12160"/>
    <n v="12160"/>
    <n v="49271.062393999993"/>
    <n v="1183.9586314502276"/>
    <n v="41.615527"/>
    <n v="56"/>
    <n v="0.74313441071428576"/>
  </r>
  <r>
    <d v="2010-04-25T00:00:00"/>
    <n v="2010"/>
    <n v="25"/>
    <n v="4"/>
    <n v="2"/>
    <n v="1"/>
    <s v="Monday"/>
    <x v="3"/>
    <s v="Quarter2"/>
    <s v="2010_April"/>
    <s v="2010_Quarter2"/>
    <s v="2010_Monday"/>
    <x v="2"/>
    <n v="21"/>
    <n v="28"/>
    <n v="5040"/>
    <n v="5600"/>
    <n v="3.6394426000000001E-2"/>
    <n v="4.4401199000000002E-2"/>
    <n v="26995.928992000005"/>
    <n v="5459.1639000000005"/>
    <n v="10640"/>
    <n v="10640"/>
    <n v="43095.092892000001"/>
    <n v="1184.1124487579498"/>
    <n v="36.394426000000003"/>
    <n v="49"/>
    <n v="0.74274338775510207"/>
  </r>
  <r>
    <d v="2010-04-26T00:00:00"/>
    <n v="2010"/>
    <n v="26"/>
    <n v="4"/>
    <n v="2"/>
    <n v="2"/>
    <s v="Tuesday"/>
    <x v="3"/>
    <s v="Quarter2"/>
    <s v="2010_April"/>
    <s v="2010_Quarter2"/>
    <s v="2010_Tuesday"/>
    <x v="2"/>
    <n v="21"/>
    <n v="29"/>
    <n v="5040"/>
    <n v="5800"/>
    <n v="3.7152734E-2"/>
    <n v="4.5326335000000002E-2"/>
    <n v="27558.411680000001"/>
    <n v="5572.9101000000001"/>
    <n v="10840"/>
    <n v="10840"/>
    <n v="43971.321779999998"/>
    <n v="1183.5285602400081"/>
    <n v="37.152734000000002"/>
    <n v="50"/>
    <n v="0.74305468000000008"/>
  </r>
  <r>
    <d v="2010-04-27T00:00:00"/>
    <n v="2010"/>
    <n v="27"/>
    <n v="4"/>
    <n v="2"/>
    <n v="3"/>
    <s v="Wednesday"/>
    <x v="3"/>
    <s v="Quarter2"/>
    <s v="2010_April"/>
    <s v="2010_Quarter2"/>
    <s v="2010_Wednesday"/>
    <x v="2"/>
    <n v="20"/>
    <n v="30"/>
    <n v="4800"/>
    <n v="6000"/>
    <n v="3.7158573E-2"/>
    <n v="4.5333459E-2"/>
    <n v="27562.743071999997"/>
    <n v="5573.7859499999995"/>
    <n v="10800"/>
    <n v="10800"/>
    <n v="43936.529021999995"/>
    <n v="1182.4062517686025"/>
    <n v="37.158572999999997"/>
    <n v="50"/>
    <n v="0.74317145999999989"/>
  </r>
  <r>
    <d v="2010-04-28T00:00:00"/>
    <n v="2010"/>
    <n v="28"/>
    <n v="4"/>
    <n v="2"/>
    <n v="4"/>
    <s v="Thursday"/>
    <x v="3"/>
    <s v="Quarter2"/>
    <s v="2010_April"/>
    <s v="2010_Quarter2"/>
    <s v="2010_Thursday"/>
    <x v="2"/>
    <n v="21"/>
    <n v="32"/>
    <n v="5040"/>
    <n v="6400"/>
    <n v="3.9351553999999997E-2"/>
    <n v="4.8008896000000002E-2"/>
    <n v="29189.408768000001"/>
    <n v="5902.7331000000004"/>
    <n v="11440"/>
    <n v="11440"/>
    <n v="46532.141867999999"/>
    <n v="1182.4727904773467"/>
    <n v="39.351554"/>
    <n v="53"/>
    <n v="0.7424821509433962"/>
  </r>
  <r>
    <d v="2010-04-29T00:00:00"/>
    <n v="2010"/>
    <n v="29"/>
    <n v="4"/>
    <n v="2"/>
    <n v="5"/>
    <s v="Friday"/>
    <x v="3"/>
    <s v="Quarter2"/>
    <s v="2010_April"/>
    <s v="2010_Quarter2"/>
    <s v="2010_Friday"/>
    <x v="2"/>
    <n v="22"/>
    <n v="33"/>
    <n v="5280"/>
    <n v="6600"/>
    <n v="4.0875729E-2"/>
    <n v="4.9868389999999999E-2"/>
    <n v="30319.98112"/>
    <n v="6131.3593499999997"/>
    <n v="11880"/>
    <n v="11880"/>
    <n v="48331.340470000003"/>
    <n v="1182.3970275857343"/>
    <n v="40.875729"/>
    <n v="55"/>
    <n v="0.7431950727272727"/>
  </r>
  <r>
    <d v="2010-04-30T00:00:00"/>
    <n v="2010"/>
    <n v="30"/>
    <n v="4"/>
    <n v="2"/>
    <n v="6"/>
    <s v="Saturday"/>
    <x v="3"/>
    <s v="Quarter2"/>
    <s v="2010_April"/>
    <s v="2010_Quarter2"/>
    <s v="2010_Saturday"/>
    <x v="2"/>
    <n v="22"/>
    <n v="34"/>
    <n v="5280"/>
    <n v="6800"/>
    <n v="4.1598533E-2"/>
    <n v="5.0750209999999997E-2"/>
    <n v="30856.127679999998"/>
    <n v="6239.7799500000001"/>
    <n v="12080"/>
    <n v="12080"/>
    <n v="49175.907630000002"/>
    <n v="1182.1548521915424"/>
    <n v="41.598533000000003"/>
    <n v="56"/>
    <n v="0.7428309464285715"/>
  </r>
  <r>
    <d v="2010-05-01T00:00:00"/>
    <n v="2010"/>
    <n v="1"/>
    <n v="5"/>
    <n v="2"/>
    <n v="7"/>
    <s v="Sunday"/>
    <x v="4"/>
    <s v="Quarter2"/>
    <s v="2010_May"/>
    <s v="2010_Quarter2"/>
    <s v="2010_Sunday"/>
    <x v="2"/>
    <n v="22"/>
    <n v="31"/>
    <n v="5280"/>
    <n v="6200"/>
    <n v="3.9385077999999997E-2"/>
    <n v="4.8049794999999999E-2"/>
    <n v="29214.275359999996"/>
    <n v="5907.7617"/>
    <n v="11480"/>
    <n v="11480"/>
    <n v="46602.037059999995"/>
    <n v="1183.2409487674493"/>
    <n v="39.385078"/>
    <n v="53"/>
    <n v="0.74311467924528307"/>
  </r>
  <r>
    <d v="2010-05-02T00:00:00"/>
    <n v="2010"/>
    <n v="2"/>
    <n v="5"/>
    <n v="2"/>
    <n v="1"/>
    <s v="Monday"/>
    <x v="4"/>
    <s v="Quarter2"/>
    <s v="2010_May"/>
    <s v="2010_Quarter2"/>
    <s v="2010_Monday"/>
    <x v="2"/>
    <n v="20"/>
    <n v="32"/>
    <n v="4800"/>
    <n v="6400"/>
    <n v="3.8634862999999998E-2"/>
    <n v="4.7134532999999999E-2"/>
    <n v="28657.796063999998"/>
    <n v="5795.2294499999989"/>
    <n v="11200"/>
    <n v="11200"/>
    <n v="45653.025513999994"/>
    <n v="1181.6536146122739"/>
    <n v="38.634862999999996"/>
    <n v="52"/>
    <n v="0.74297813461538453"/>
  </r>
  <r>
    <d v="2010-05-03T00:00:00"/>
    <n v="2010"/>
    <n v="3"/>
    <n v="5"/>
    <n v="2"/>
    <n v="2"/>
    <s v="Tuesday"/>
    <x v="4"/>
    <s v="Quarter2"/>
    <s v="2010_May"/>
    <s v="2010_Quarter2"/>
    <s v="2010_Tuesday"/>
    <x v="2"/>
    <n v="24"/>
    <n v="32"/>
    <n v="5760"/>
    <n v="6400"/>
    <n v="4.1612086999999999E-2"/>
    <n v="5.0766746000000001E-2"/>
    <n v="30866.181568000004"/>
    <n v="6241.8130500000007"/>
    <n v="12160"/>
    <n v="12160"/>
    <n v="49267.994618000004"/>
    <n v="1183.9827840886712"/>
    <n v="41.612087000000002"/>
    <n v="56"/>
    <n v="0.74307298214285722"/>
  </r>
  <r>
    <d v="2010-05-04T00:00:00"/>
    <n v="2010"/>
    <n v="4"/>
    <n v="5"/>
    <n v="2"/>
    <n v="3"/>
    <s v="Wednesday"/>
    <x v="4"/>
    <s v="Quarter2"/>
    <s v="2010_May"/>
    <s v="2010_Quarter2"/>
    <s v="2010_Wednesday"/>
    <x v="2"/>
    <n v="22"/>
    <n v="28"/>
    <n v="5280"/>
    <n v="5600"/>
    <n v="3.7124404999999999E-2"/>
    <n v="4.5291774E-2"/>
    <n v="27537.398591999998"/>
    <n v="5568.6607499999991"/>
    <n v="10880"/>
    <n v="10880"/>
    <n v="43986.059341999993"/>
    <n v="1184.8286684190628"/>
    <n v="37.124404999999996"/>
    <n v="50"/>
    <n v="0.74248809999999987"/>
  </r>
  <r>
    <d v="2010-05-05T00:00:00"/>
    <n v="2010"/>
    <n v="5"/>
    <n v="5"/>
    <n v="2"/>
    <n v="4"/>
    <s v="Thursday"/>
    <x v="4"/>
    <s v="Quarter2"/>
    <s v="2010_May"/>
    <s v="2010_Quarter2"/>
    <s v="2010_Thursday"/>
    <x v="2"/>
    <n v="20"/>
    <n v="26"/>
    <n v="4800"/>
    <n v="5200"/>
    <n v="3.4180242999999999E-2"/>
    <n v="4.1699896E-2"/>
    <n v="25353.536768000002"/>
    <n v="5127.0364499999996"/>
    <n v="10000"/>
    <n v="10000"/>
    <n v="40480.573218000005"/>
    <n v="1184.3266654950348"/>
    <n v="34.180242999999997"/>
    <n v="46"/>
    <n v="0.74304876086956517"/>
  </r>
  <r>
    <d v="2010-05-06T00:00:00"/>
    <n v="2010"/>
    <n v="6"/>
    <n v="5"/>
    <n v="2"/>
    <n v="5"/>
    <s v="Friday"/>
    <x v="4"/>
    <s v="Quarter2"/>
    <s v="2010_May"/>
    <s v="2010_Quarter2"/>
    <s v="2010_Friday"/>
    <x v="2"/>
    <n v="21"/>
    <n v="28"/>
    <n v="5040"/>
    <n v="5600"/>
    <n v="3.6403021000000001E-2"/>
    <n v="4.4411685999999999E-2"/>
    <n v="27002.305087999997"/>
    <n v="5460.4531500000003"/>
    <n v="10640"/>
    <n v="10640"/>
    <n v="43102.758237999995"/>
    <n v="1184.0434407353168"/>
    <n v="36.403021000000003"/>
    <n v="49"/>
    <n v="0.7429187959183674"/>
  </r>
  <r>
    <d v="2010-05-07T00:00:00"/>
    <n v="2010"/>
    <n v="7"/>
    <n v="5"/>
    <n v="2"/>
    <n v="6"/>
    <s v="Saturday"/>
    <x v="4"/>
    <s v="Quarter2"/>
    <s v="2010_May"/>
    <s v="2010_Quarter2"/>
    <s v="2010_Saturday"/>
    <x v="2"/>
    <n v="24"/>
    <n v="34"/>
    <n v="5760"/>
    <n v="6800"/>
    <n v="4.3096052000000003E-2"/>
    <n v="5.2577183E-2"/>
    <n v="31966.927263999998"/>
    <n v="6464.4078"/>
    <n v="12560"/>
    <n v="12560"/>
    <n v="50991.335063999999"/>
    <n v="1183.2020033760864"/>
    <n v="43.096052"/>
    <n v="58"/>
    <n v="0.7430353793103448"/>
  </r>
  <r>
    <d v="2010-05-08T00:00:00"/>
    <n v="2010"/>
    <n v="8"/>
    <n v="5"/>
    <n v="2"/>
    <n v="7"/>
    <s v="Sunday"/>
    <x v="4"/>
    <s v="Quarter2"/>
    <s v="2010_May"/>
    <s v="2010_Quarter2"/>
    <s v="2010_Sunday"/>
    <x v="2"/>
    <n v="20"/>
    <n v="27"/>
    <n v="4800"/>
    <n v="5400"/>
    <n v="3.4926750999999999E-2"/>
    <n v="4.2610636E-2"/>
    <n v="25907.266688"/>
    <n v="5239.0126499999997"/>
    <n v="10200"/>
    <n v="10200"/>
    <n v="41346.279338"/>
    <n v="1183.7997567537845"/>
    <n v="34.926750999999996"/>
    <n v="47"/>
    <n v="0.74312236170212753"/>
  </r>
  <r>
    <d v="2010-05-09T00:00:00"/>
    <n v="2010"/>
    <n v="9"/>
    <n v="5"/>
    <n v="2"/>
    <n v="1"/>
    <s v="Monday"/>
    <x v="4"/>
    <s v="Quarter2"/>
    <s v="2010_May"/>
    <s v="2010_Quarter2"/>
    <s v="2010_Monday"/>
    <x v="2"/>
    <n v="23"/>
    <n v="30"/>
    <n v="5520"/>
    <n v="6000"/>
    <n v="3.9371612E-2"/>
    <n v="4.8033367E-2"/>
    <n v="29204.287135999999"/>
    <n v="5905.7417999999998"/>
    <n v="11520"/>
    <n v="11520"/>
    <n v="46630.028936000002"/>
    <n v="1184.3566104430777"/>
    <n v="39.371611999999999"/>
    <n v="53"/>
    <n v="0.74286060377358487"/>
  </r>
  <r>
    <d v="2010-05-10T00:00:00"/>
    <n v="2010"/>
    <n v="10"/>
    <n v="5"/>
    <n v="2"/>
    <n v="2"/>
    <s v="Tuesday"/>
    <x v="4"/>
    <s v="Quarter2"/>
    <s v="2010_May"/>
    <s v="2010_Quarter2"/>
    <s v="2010_Tuesday"/>
    <x v="2"/>
    <n v="21"/>
    <n v="33"/>
    <n v="5040"/>
    <n v="6600"/>
    <n v="4.0125142000000003E-2"/>
    <n v="4.8952673000000002E-2"/>
    <n v="29763.225184000003"/>
    <n v="6018.7713000000003"/>
    <n v="11640"/>
    <n v="11640"/>
    <n v="47421.996484000003"/>
    <n v="1181.8524276873586"/>
    <n v="40.125142000000004"/>
    <n v="54"/>
    <n v="0.74305818518518529"/>
  </r>
  <r>
    <d v="2010-05-11T00:00:00"/>
    <n v="2010"/>
    <n v="11"/>
    <n v="5"/>
    <n v="2"/>
    <n v="3"/>
    <s v="Wednesday"/>
    <x v="4"/>
    <s v="Quarter2"/>
    <s v="2010_May"/>
    <s v="2010_Quarter2"/>
    <s v="2010_Wednesday"/>
    <x v="2"/>
    <n v="24"/>
    <n v="26"/>
    <n v="5760"/>
    <n v="5200"/>
    <n v="3.7148182000000002E-2"/>
    <n v="4.5320781999999997E-2"/>
    <n v="27555.035455999998"/>
    <n v="5572.2272999999996"/>
    <n v="10960"/>
    <n v="10960"/>
    <n v="44087.262755999996"/>
    <n v="1186.7946258042991"/>
    <n v="37.148181999999998"/>
    <n v="50"/>
    <n v="0.74296363999999993"/>
  </r>
  <r>
    <d v="2010-05-12T00:00:00"/>
    <n v="2010"/>
    <n v="12"/>
    <n v="5"/>
    <n v="2"/>
    <n v="4"/>
    <s v="Thursday"/>
    <x v="4"/>
    <s v="Quarter2"/>
    <s v="2010_May"/>
    <s v="2010_Quarter2"/>
    <s v="2010_Thursday"/>
    <x v="2"/>
    <n v="21"/>
    <n v="30"/>
    <n v="5040"/>
    <n v="6000"/>
    <n v="3.7900835000000001E-2"/>
    <n v="4.6239018999999999E-2"/>
    <n v="28113.323551999998"/>
    <n v="5685.1252500000001"/>
    <n v="11040"/>
    <n v="11040"/>
    <n v="44838.448801999999"/>
    <n v="1183.0464632771282"/>
    <n v="37.900835000000001"/>
    <n v="51"/>
    <n v="0.74315362745098046"/>
  </r>
  <r>
    <d v="2010-05-13T00:00:00"/>
    <n v="2010"/>
    <n v="13"/>
    <n v="5"/>
    <n v="2"/>
    <n v="5"/>
    <s v="Friday"/>
    <x v="4"/>
    <s v="Quarter2"/>
    <s v="2010_May"/>
    <s v="2010_Quarter2"/>
    <s v="2010_Friday"/>
    <x v="2"/>
    <n v="20"/>
    <n v="30"/>
    <n v="4800"/>
    <n v="6000"/>
    <n v="3.7159995000000001E-2"/>
    <n v="4.5335194000000002E-2"/>
    <n v="27563.797952000001"/>
    <n v="5573.9992500000008"/>
    <n v="10800"/>
    <n v="10800"/>
    <n v="43937.797202000002"/>
    <n v="1182.3951322383116"/>
    <n v="37.159995000000002"/>
    <n v="50"/>
    <n v="0.74319990000000002"/>
  </r>
  <r>
    <d v="2010-05-14T00:00:00"/>
    <n v="2010"/>
    <n v="14"/>
    <n v="5"/>
    <n v="2"/>
    <n v="6"/>
    <s v="Saturday"/>
    <x v="4"/>
    <s v="Quarter2"/>
    <s v="2010_May"/>
    <s v="2010_Quarter2"/>
    <s v="2010_Saturday"/>
    <x v="2"/>
    <n v="23"/>
    <n v="26"/>
    <n v="5520"/>
    <n v="5200"/>
    <n v="3.6391420000000001E-2"/>
    <n v="4.4397532000000003E-2"/>
    <n v="26993.699456000002"/>
    <n v="5458.7130000000006"/>
    <n v="10720"/>
    <n v="10720"/>
    <n v="43172.412456000005"/>
    <n v="1186.3349233418207"/>
    <n v="36.391420000000004"/>
    <n v="49"/>
    <n v="0.74268204081632661"/>
  </r>
  <r>
    <d v="2010-05-15T00:00:00"/>
    <n v="2010"/>
    <n v="15"/>
    <n v="5"/>
    <n v="2"/>
    <n v="7"/>
    <s v="Sunday"/>
    <x v="4"/>
    <s v="Quarter2"/>
    <s v="2010_May"/>
    <s v="2010_Quarter2"/>
    <s v="2010_Sunday"/>
    <x v="2"/>
    <n v="20"/>
    <n v="29"/>
    <n v="4800"/>
    <n v="5800"/>
    <n v="3.6410133999999997E-2"/>
    <n v="4.4420362999999997E-2"/>
    <n v="27007.580703999996"/>
    <n v="5461.5200999999997"/>
    <n v="10600"/>
    <n v="10600"/>
    <n v="43069.100803999994"/>
    <n v="1182.887731311288"/>
    <n v="36.410133999999999"/>
    <n v="49"/>
    <n v="0.74306395918367341"/>
  </r>
  <r>
    <d v="2010-05-16T00:00:00"/>
    <n v="2010"/>
    <n v="16"/>
    <n v="5"/>
    <n v="2"/>
    <n v="1"/>
    <s v="Monday"/>
    <x v="4"/>
    <s v="Quarter2"/>
    <s v="2010_May"/>
    <s v="2010_Quarter2"/>
    <s v="2010_Monday"/>
    <x v="2"/>
    <n v="22"/>
    <n v="31"/>
    <n v="5280"/>
    <n v="6200"/>
    <n v="3.9352649000000003E-2"/>
    <n v="4.8010231E-2"/>
    <n v="29190.220448"/>
    <n v="5902.8973500000011"/>
    <n v="11480"/>
    <n v="11480"/>
    <n v="46573.117797999999"/>
    <n v="1183.4811373943337"/>
    <n v="39.352649000000007"/>
    <n v="53"/>
    <n v="0.7425028113207548"/>
  </r>
  <r>
    <d v="2010-05-17T00:00:00"/>
    <n v="2010"/>
    <n v="17"/>
    <n v="5"/>
    <n v="2"/>
    <n v="2"/>
    <s v="Tuesday"/>
    <x v="4"/>
    <s v="Quarter2"/>
    <s v="2010_May"/>
    <s v="2010_Quarter2"/>
    <s v="2010_Tuesday"/>
    <x v="2"/>
    <n v="22"/>
    <n v="34"/>
    <n v="5280"/>
    <n v="6800"/>
    <n v="4.1619533E-2"/>
    <n v="5.0775830000000001E-2"/>
    <n v="30871.70464"/>
    <n v="6242.9299499999997"/>
    <n v="12080"/>
    <n v="12080"/>
    <n v="49194.634590000001"/>
    <n v="1182.0083274360625"/>
    <n v="41.619532999999997"/>
    <n v="56"/>
    <n v="0.74320594642857141"/>
  </r>
  <r>
    <d v="2010-05-18T00:00:00"/>
    <n v="2010"/>
    <n v="18"/>
    <n v="5"/>
    <n v="2"/>
    <n v="3"/>
    <s v="Wednesday"/>
    <x v="4"/>
    <s v="Quarter2"/>
    <s v="2010_May"/>
    <s v="2010_Quarter2"/>
    <s v="2010_Wednesday"/>
    <x v="2"/>
    <n v="21"/>
    <n v="31"/>
    <n v="5040"/>
    <n v="6200"/>
    <n v="3.8644996000000001E-2"/>
    <n v="4.7146896000000001E-2"/>
    <n v="28665.312768"/>
    <n v="5796.7493999999997"/>
    <n v="11240"/>
    <n v="11240"/>
    <n v="45702.062167999997"/>
    <n v="1182.6126768909485"/>
    <n v="38.644995999999999"/>
    <n v="52"/>
    <n v="0.74317299999999997"/>
  </r>
  <r>
    <d v="2010-05-19T00:00:00"/>
    <n v="2010"/>
    <n v="19"/>
    <n v="5"/>
    <n v="2"/>
    <n v="4"/>
    <s v="Thursday"/>
    <x v="4"/>
    <s v="Quarter2"/>
    <s v="2010_May"/>
    <s v="2010_Quarter2"/>
    <s v="2010_Thursday"/>
    <x v="2"/>
    <n v="20"/>
    <n v="31"/>
    <n v="4800"/>
    <n v="6200"/>
    <n v="3.7879352999999998E-2"/>
    <n v="4.621281E-2"/>
    <n v="28097.388479999998"/>
    <n v="5681.9029499999988"/>
    <n v="11000"/>
    <n v="11000"/>
    <n v="44779.291429999997"/>
    <n v="1182.1556569353231"/>
    <n v="37.879352999999995"/>
    <n v="51"/>
    <n v="0.74273241176470572"/>
  </r>
  <r>
    <d v="2010-05-20T00:00:00"/>
    <n v="2010"/>
    <n v="20"/>
    <n v="5"/>
    <n v="2"/>
    <n v="5"/>
    <s v="Friday"/>
    <x v="4"/>
    <s v="Quarter2"/>
    <s v="2010_May"/>
    <s v="2010_Quarter2"/>
    <s v="2010_Friday"/>
    <x v="2"/>
    <n v="24"/>
    <n v="27"/>
    <n v="5760"/>
    <n v="5400"/>
    <n v="3.7883791E-2"/>
    <n v="4.6218225000000002E-2"/>
    <n v="28100.680800000002"/>
    <n v="5682.5686500000002"/>
    <n v="11160"/>
    <n v="11160"/>
    <n v="44943.249450000003"/>
    <n v="1186.3450901732617"/>
    <n v="37.883791000000002"/>
    <n v="51"/>
    <n v="0.74281943137254902"/>
  </r>
  <r>
    <d v="2010-05-21T00:00:00"/>
    <n v="2010"/>
    <n v="21"/>
    <n v="5"/>
    <n v="2"/>
    <n v="6"/>
    <s v="Saturday"/>
    <x v="4"/>
    <s v="Quarter2"/>
    <s v="2010_May"/>
    <s v="2010_Quarter2"/>
    <s v="2010_Saturday"/>
    <x v="2"/>
    <n v="22"/>
    <n v="30"/>
    <n v="5280"/>
    <n v="6000"/>
    <n v="3.8639326000000002E-2"/>
    <n v="4.7139977E-2"/>
    <n v="28661.106016000002"/>
    <n v="5795.898900000001"/>
    <n v="11280"/>
    <n v="11280"/>
    <n v="45737.004916000005"/>
    <n v="1183.6905466725791"/>
    <n v="38.639326000000004"/>
    <n v="52"/>
    <n v="0.74306396153846166"/>
  </r>
  <r>
    <d v="2010-05-22T00:00:00"/>
    <n v="2010"/>
    <n v="22"/>
    <n v="5"/>
    <n v="2"/>
    <n v="7"/>
    <s v="Sunday"/>
    <x v="4"/>
    <s v="Quarter2"/>
    <s v="2010_May"/>
    <s v="2010_Quarter2"/>
    <s v="2010_Sunday"/>
    <x v="2"/>
    <n v="22"/>
    <n v="32"/>
    <n v="5280"/>
    <n v="6400"/>
    <n v="4.0124952999999998E-2"/>
    <n v="4.8952441999999999E-2"/>
    <n v="29763.084735999997"/>
    <n v="6018.7429499999998"/>
    <n v="11680"/>
    <n v="11680"/>
    <n v="47461.827685999997"/>
    <n v="1182.8506736444028"/>
    <n v="40.124952999999998"/>
    <n v="54"/>
    <n v="0.74305468518518514"/>
  </r>
  <r>
    <d v="2010-05-23T00:00:00"/>
    <n v="2010"/>
    <n v="23"/>
    <n v="5"/>
    <n v="2"/>
    <n v="1"/>
    <s v="Monday"/>
    <x v="4"/>
    <s v="Quarter2"/>
    <s v="2010_May"/>
    <s v="2010_Quarter2"/>
    <s v="2010_Monday"/>
    <x v="2"/>
    <n v="23"/>
    <n v="33"/>
    <n v="5520"/>
    <n v="6600"/>
    <n v="4.1605797999999999E-2"/>
    <n v="5.0759073000000002E-2"/>
    <n v="30861.516384000002"/>
    <n v="6240.8697000000002"/>
    <n v="12120"/>
    <n v="12120"/>
    <n v="49222.386084000005"/>
    <n v="1183.065544951211"/>
    <n v="41.605798"/>
    <n v="56"/>
    <n v="0.74296067857142856"/>
  </r>
  <r>
    <d v="2010-05-24T00:00:00"/>
    <n v="2010"/>
    <n v="24"/>
    <n v="5"/>
    <n v="2"/>
    <n v="2"/>
    <s v="Tuesday"/>
    <x v="4"/>
    <s v="Quarter2"/>
    <s v="2010_May"/>
    <s v="2010_Quarter2"/>
    <s v="2010_Tuesday"/>
    <x v="2"/>
    <n v="22"/>
    <n v="30"/>
    <n v="5280"/>
    <n v="6000"/>
    <n v="3.8637579999999998E-2"/>
    <n v="4.7137848000000003E-2"/>
    <n v="28659.811584000003"/>
    <n v="5795.6369999999997"/>
    <n v="11280"/>
    <n v="11280"/>
    <n v="45735.448584000005"/>
    <n v="1183.7037563946812"/>
    <n v="38.63758"/>
    <n v="52"/>
    <n v="0.74303038461538462"/>
  </r>
  <r>
    <d v="2010-05-25T00:00:00"/>
    <n v="2010"/>
    <n v="25"/>
    <n v="5"/>
    <n v="2"/>
    <n v="3"/>
    <s v="Wednesday"/>
    <x v="4"/>
    <s v="Quarter2"/>
    <s v="2010_May"/>
    <s v="2010_Quarter2"/>
    <s v="2010_Wednesday"/>
    <x v="2"/>
    <n v="21"/>
    <n v="28"/>
    <n v="5040"/>
    <n v="5600"/>
    <n v="3.6415207999999998E-2"/>
    <n v="4.4426554E-2"/>
    <n v="27011.344832000002"/>
    <n v="5462.2812000000004"/>
    <n v="10640"/>
    <n v="10640"/>
    <n v="43113.626032"/>
    <n v="1183.9456205220631"/>
    <n v="36.415208"/>
    <n v="49"/>
    <n v="0.74316751020408167"/>
  </r>
  <r>
    <d v="2010-05-26T00:00:00"/>
    <n v="2010"/>
    <n v="26"/>
    <n v="5"/>
    <n v="2"/>
    <n v="4"/>
    <s v="Thursday"/>
    <x v="4"/>
    <s v="Quarter2"/>
    <s v="2010_May"/>
    <s v="2010_Quarter2"/>
    <s v="2010_Thursday"/>
    <x v="2"/>
    <n v="24"/>
    <n v="34"/>
    <n v="5760"/>
    <n v="6800"/>
    <n v="4.3100987E-2"/>
    <n v="5.2583204000000001E-2"/>
    <n v="31970.588032"/>
    <n v="6465.1480500000007"/>
    <n v="12560"/>
    <n v="12560"/>
    <n v="50995.736082000003"/>
    <n v="1183.1686379246953"/>
    <n v="43.100987000000003"/>
    <n v="58"/>
    <n v="0.74312046551724142"/>
  </r>
  <r>
    <d v="2010-05-27T00:00:00"/>
    <n v="2010"/>
    <n v="27"/>
    <n v="5"/>
    <n v="2"/>
    <n v="5"/>
    <s v="Friday"/>
    <x v="4"/>
    <s v="Quarter2"/>
    <s v="2010_May"/>
    <s v="2010_Quarter2"/>
    <s v="2010_Friday"/>
    <x v="2"/>
    <n v="23"/>
    <n v="29"/>
    <n v="5520"/>
    <n v="5800"/>
    <n v="3.8608916E-2"/>
    <n v="4.7102878000000001E-2"/>
    <n v="28638.549824000002"/>
    <n v="5791.3374000000003"/>
    <n v="11320"/>
    <n v="11320"/>
    <n v="45749.887224000006"/>
    <n v="1184.9565324237542"/>
    <n v="38.608916000000001"/>
    <n v="52"/>
    <n v="0.74247915384615382"/>
  </r>
  <r>
    <d v="2010-05-28T00:00:00"/>
    <n v="2010"/>
    <n v="28"/>
    <n v="5"/>
    <n v="2"/>
    <n v="6"/>
    <s v="Saturday"/>
    <x v="4"/>
    <s v="Quarter2"/>
    <s v="2010_May"/>
    <s v="2010_Quarter2"/>
    <s v="2010_Saturday"/>
    <x v="2"/>
    <n v="20"/>
    <n v="33"/>
    <n v="4800"/>
    <n v="6600"/>
    <n v="3.9357365999999998E-2"/>
    <n v="4.8015987000000003E-2"/>
    <n v="29193.720096000001"/>
    <n v="5903.6049000000003"/>
    <n v="11400"/>
    <n v="11400"/>
    <n v="46497.324996000003"/>
    <n v="1181.4135375827743"/>
    <n v="39.357365999999999"/>
    <n v="53"/>
    <n v="0.74259181132075469"/>
  </r>
  <r>
    <d v="2010-05-29T00:00:00"/>
    <n v="2010"/>
    <n v="29"/>
    <n v="5"/>
    <n v="2"/>
    <n v="7"/>
    <s v="Sunday"/>
    <x v="4"/>
    <s v="Quarter2"/>
    <s v="2010_May"/>
    <s v="2010_Quarter2"/>
    <s v="2010_Sunday"/>
    <x v="2"/>
    <n v="21"/>
    <n v="34"/>
    <n v="5040"/>
    <n v="6800"/>
    <n v="4.0865897999999998E-2"/>
    <n v="4.9856394999999998E-2"/>
    <n v="30312.688159999998"/>
    <n v="6129.8846999999987"/>
    <n v="11840"/>
    <n v="11840"/>
    <n v="48282.57286"/>
    <n v="1181.4881165709367"/>
    <n v="40.865897999999994"/>
    <n v="55"/>
    <n v="0.74301632727272715"/>
  </r>
  <r>
    <d v="2010-05-30T00:00:00"/>
    <n v="2010"/>
    <n v="30"/>
    <n v="5"/>
    <n v="2"/>
    <n v="1"/>
    <s v="Monday"/>
    <x v="4"/>
    <s v="Quarter2"/>
    <s v="2010_May"/>
    <s v="2010_Quarter2"/>
    <s v="2010_Monday"/>
    <x v="2"/>
    <n v="24"/>
    <n v="29"/>
    <n v="5760"/>
    <n v="5800"/>
    <n v="3.9383390999999997E-2"/>
    <n v="4.8047738E-2"/>
    <n v="29213.024704000003"/>
    <n v="5907.5086499999998"/>
    <n v="11560"/>
    <n v="11560"/>
    <n v="46680.533353999999"/>
    <n v="1185.2847651945463"/>
    <n v="39.383390999999996"/>
    <n v="53"/>
    <n v="0.74308284905660371"/>
  </r>
  <r>
    <d v="2010-05-31T00:00:00"/>
    <n v="2010"/>
    <n v="31"/>
    <n v="5"/>
    <n v="2"/>
    <n v="2"/>
    <s v="Tuesday"/>
    <x v="4"/>
    <s v="Quarter2"/>
    <s v="2010_May"/>
    <s v="2010_Quarter2"/>
    <s v="2010_Tuesday"/>
    <x v="2"/>
    <n v="21"/>
    <n v="32"/>
    <n v="5040"/>
    <n v="6400"/>
    <n v="3.936796E-2"/>
    <n v="4.8028911000000001E-2"/>
    <n v="29201.577888"/>
    <n v="5905.1940000000004"/>
    <n v="11440"/>
    <n v="11440"/>
    <n v="46546.771888000003"/>
    <n v="1182.3516353908101"/>
    <n v="39.367960000000004"/>
    <n v="53"/>
    <n v="0.74279169811320767"/>
  </r>
  <r>
    <d v="2010-06-01T00:00:00"/>
    <n v="2010"/>
    <n v="1"/>
    <n v="6"/>
    <n v="2"/>
    <n v="3"/>
    <s v="Wednesday"/>
    <x v="5"/>
    <s v="Quarter2"/>
    <s v="2010_June"/>
    <s v="2010_Quarter2"/>
    <s v="2010_Wednesday"/>
    <x v="2"/>
    <n v="22"/>
    <n v="34"/>
    <n v="5280"/>
    <n v="6800"/>
    <n v="4.1600893999999999E-2"/>
    <n v="5.0753091E-2"/>
    <n v="30857.879327999999"/>
    <n v="6240.1340999999993"/>
    <n v="12080"/>
    <n v="12080"/>
    <n v="49178.013427999998"/>
    <n v="1182.1383797184744"/>
    <n v="41.600893999999997"/>
    <n v="56"/>
    <n v="0.74287310714285704"/>
  </r>
  <r>
    <d v="2010-06-02T00:00:00"/>
    <n v="2010"/>
    <n v="2"/>
    <n v="6"/>
    <n v="2"/>
    <n v="4"/>
    <s v="Thursday"/>
    <x v="5"/>
    <s v="Quarter2"/>
    <s v="2010_June"/>
    <s v="2010_Quarter2"/>
    <s v="2010_Thursday"/>
    <x v="2"/>
    <n v="23"/>
    <n v="29"/>
    <n v="5520"/>
    <n v="5800"/>
    <n v="3.8616263999999997E-2"/>
    <n v="4.7111842000000001E-2"/>
    <n v="28643.999936"/>
    <n v="5792.4395999999988"/>
    <n v="11320"/>
    <n v="11320"/>
    <n v="45756.439535999998"/>
    <n v="1184.9007334319033"/>
    <n v="38.616263999999994"/>
    <n v="52"/>
    <n v="0.7426204615384614"/>
  </r>
  <r>
    <d v="2010-06-03T00:00:00"/>
    <n v="2010"/>
    <n v="3"/>
    <n v="6"/>
    <n v="2"/>
    <n v="5"/>
    <s v="Friday"/>
    <x v="5"/>
    <s v="Quarter2"/>
    <s v="2010_June"/>
    <s v="2010_Quarter2"/>
    <s v="2010_Friday"/>
    <x v="2"/>
    <n v="22"/>
    <n v="34"/>
    <n v="5280"/>
    <n v="6800"/>
    <n v="4.1594354E-2"/>
    <n v="5.0745112000000002E-2"/>
    <n v="30853.028095999998"/>
    <n v="6239.1531000000004"/>
    <n v="12080"/>
    <n v="12080"/>
    <n v="49172.181195999998"/>
    <n v="1182.1840338234365"/>
    <n v="41.594354000000003"/>
    <n v="56"/>
    <n v="0.74275632142857151"/>
  </r>
  <r>
    <d v="2010-06-04T00:00:00"/>
    <n v="2010"/>
    <n v="4"/>
    <n v="6"/>
    <n v="2"/>
    <n v="6"/>
    <s v="Saturday"/>
    <x v="5"/>
    <s v="Quarter2"/>
    <s v="2010_June"/>
    <s v="2010_Quarter2"/>
    <s v="2010_Saturday"/>
    <x v="2"/>
    <n v="20"/>
    <n v="26"/>
    <n v="4800"/>
    <n v="5200"/>
    <n v="3.4181662000000002E-2"/>
    <n v="4.1701626999999998E-2"/>
    <n v="25354.589215999997"/>
    <n v="5127.2493000000004"/>
    <n v="10000"/>
    <n v="10000"/>
    <n v="40481.838515999996"/>
    <n v="1184.314516830691"/>
    <n v="34.181662000000003"/>
    <n v="46"/>
    <n v="0.74307960869565226"/>
  </r>
  <r>
    <d v="2010-06-05T00:00:00"/>
    <n v="2010"/>
    <n v="5"/>
    <n v="6"/>
    <n v="2"/>
    <n v="7"/>
    <s v="Sunday"/>
    <x v="5"/>
    <s v="Quarter2"/>
    <s v="2010_June"/>
    <s v="2010_Quarter2"/>
    <s v="2010_Sunday"/>
    <x v="2"/>
    <n v="22"/>
    <n v="30"/>
    <n v="5280"/>
    <n v="6000"/>
    <n v="3.8645961E-2"/>
    <n v="4.7148071999999999E-2"/>
    <n v="28666.027775999999"/>
    <n v="5796.8941500000001"/>
    <n v="11280"/>
    <n v="11280"/>
    <n v="45742.921925999995"/>
    <n v="1183.6404307813693"/>
    <n v="38.645961"/>
    <n v="52"/>
    <n v="0.74319155769230771"/>
  </r>
  <r>
    <d v="2010-06-06T00:00:00"/>
    <n v="2010"/>
    <n v="6"/>
    <n v="6"/>
    <n v="2"/>
    <n v="1"/>
    <s v="Monday"/>
    <x v="5"/>
    <s v="Quarter2"/>
    <s v="2010_June"/>
    <s v="2010_Quarter2"/>
    <s v="2010_Monday"/>
    <x v="2"/>
    <n v="23"/>
    <n v="28"/>
    <n v="5520"/>
    <n v="5600"/>
    <n v="3.7899143000000003E-2"/>
    <n v="4.6236955000000003E-2"/>
    <n v="28112.068640000001"/>
    <n v="5684.8714500000006"/>
    <n v="11120"/>
    <n v="11120"/>
    <n v="44916.940090000004"/>
    <n v="1185.1703372289976"/>
    <n v="37.899143000000002"/>
    <n v="51"/>
    <n v="0.74312045098039226"/>
  </r>
  <r>
    <d v="2010-06-07T00:00:00"/>
    <n v="2010"/>
    <n v="7"/>
    <n v="6"/>
    <n v="2"/>
    <n v="2"/>
    <s v="Tuesday"/>
    <x v="5"/>
    <s v="Quarter2"/>
    <s v="2010_June"/>
    <s v="2010_Quarter2"/>
    <s v="2010_Tuesday"/>
    <x v="2"/>
    <n v="24"/>
    <n v="25"/>
    <n v="5760"/>
    <n v="5000"/>
    <n v="3.6408427E-2"/>
    <n v="4.4418280999999997E-2"/>
    <n v="27006.314848000002"/>
    <n v="5461.2640500000007"/>
    <n v="10760"/>
    <n v="10760"/>
    <n v="43227.578898000007"/>
    <n v="1187.2959767803206"/>
    <n v="36.408427000000003"/>
    <n v="49"/>
    <n v="0.74302912244897967"/>
  </r>
  <r>
    <d v="2010-06-08T00:00:00"/>
    <n v="2010"/>
    <n v="8"/>
    <n v="6"/>
    <n v="2"/>
    <n v="3"/>
    <s v="Wednesday"/>
    <x v="5"/>
    <s v="Quarter2"/>
    <s v="2010_June"/>
    <s v="2010_Quarter2"/>
    <s v="2010_Wednesday"/>
    <x v="2"/>
    <n v="24"/>
    <n v="34"/>
    <n v="5760"/>
    <n v="6800"/>
    <n v="4.3066501E-2"/>
    <n v="5.2541130999999998E-2"/>
    <n v="31945.007647999999"/>
    <n v="6459.9751500000002"/>
    <n v="12560"/>
    <n v="12560"/>
    <n v="50964.982797999997"/>
    <n v="1183.4019856407651"/>
    <n v="43.066501000000002"/>
    <n v="58"/>
    <n v="0.74252587931034486"/>
  </r>
  <r>
    <d v="2010-06-09T00:00:00"/>
    <n v="2010"/>
    <n v="9"/>
    <n v="6"/>
    <n v="2"/>
    <n v="4"/>
    <s v="Thursday"/>
    <x v="5"/>
    <s v="Quarter2"/>
    <s v="2010_June"/>
    <s v="2010_Quarter2"/>
    <s v="2010_Thursday"/>
    <x v="2"/>
    <n v="21"/>
    <n v="30"/>
    <n v="5040"/>
    <n v="6000"/>
    <n v="3.7883988E-2"/>
    <n v="4.6218465E-2"/>
    <n v="28100.826720000001"/>
    <n v="5682.5982000000004"/>
    <n v="11040"/>
    <n v="11040"/>
    <n v="44823.424920000005"/>
    <n v="1183.175987702245"/>
    <n v="37.883988000000002"/>
    <n v="51"/>
    <n v="0.74282329411764714"/>
  </r>
  <r>
    <d v="2010-06-10T00:00:00"/>
    <n v="2010"/>
    <n v="10"/>
    <n v="6"/>
    <n v="2"/>
    <n v="5"/>
    <s v="Friday"/>
    <x v="5"/>
    <s v="Quarter2"/>
    <s v="2010_June"/>
    <s v="2010_Quarter2"/>
    <s v="2010_Friday"/>
    <x v="2"/>
    <n v="24"/>
    <n v="34"/>
    <n v="5760"/>
    <n v="6800"/>
    <n v="4.3089006999999999E-2"/>
    <n v="5.2568588999999999E-2"/>
    <n v="31961.702111999999"/>
    <n v="6463.3510499999993"/>
    <n v="12560"/>
    <n v="12560"/>
    <n v="50985.053161999997"/>
    <n v="1183.2496664868606"/>
    <n v="43.089006999999995"/>
    <n v="58"/>
    <n v="0.74291391379310334"/>
  </r>
  <r>
    <d v="2010-06-11T00:00:00"/>
    <n v="2010"/>
    <n v="11"/>
    <n v="6"/>
    <n v="2"/>
    <n v="6"/>
    <s v="Saturday"/>
    <x v="5"/>
    <s v="Quarter2"/>
    <s v="2010_June"/>
    <s v="2010_Quarter2"/>
    <s v="2010_Saturday"/>
    <x v="2"/>
    <n v="24"/>
    <n v="32"/>
    <n v="5760"/>
    <n v="6400"/>
    <n v="4.1612639999999999E-2"/>
    <n v="5.0767421E-2"/>
    <n v="30866.591968000001"/>
    <n v="6241.8959999999997"/>
    <n v="12160"/>
    <n v="12160"/>
    <n v="49268.487968000001"/>
    <n v="1183.9789056402094"/>
    <n v="41.612639999999999"/>
    <n v="56"/>
    <n v="0.74308285714285716"/>
  </r>
  <r>
    <d v="2010-06-12T00:00:00"/>
    <n v="2010"/>
    <n v="12"/>
    <n v="6"/>
    <n v="2"/>
    <n v="7"/>
    <s v="Sunday"/>
    <x v="5"/>
    <s v="Quarter2"/>
    <s v="2010_June"/>
    <s v="2010_Quarter2"/>
    <s v="2010_Sunday"/>
    <x v="2"/>
    <n v="21"/>
    <n v="33"/>
    <n v="5040"/>
    <n v="6600"/>
    <n v="4.0130021000000002E-2"/>
    <n v="4.8958624999999999E-2"/>
    <n v="29766.843999999997"/>
    <n v="6019.5031499999996"/>
    <n v="11640"/>
    <n v="11640"/>
    <n v="47426.347149999994"/>
    <n v="1181.8171525502066"/>
    <n v="40.130020999999999"/>
    <n v="54"/>
    <n v="0.74314853703703698"/>
  </r>
  <r>
    <d v="2010-06-13T00:00:00"/>
    <n v="2010"/>
    <n v="13"/>
    <n v="6"/>
    <n v="2"/>
    <n v="1"/>
    <s v="Monday"/>
    <x v="5"/>
    <s v="Quarter2"/>
    <s v="2010_June"/>
    <s v="2010_Quarter2"/>
    <s v="2010_Monday"/>
    <x v="2"/>
    <n v="24"/>
    <n v="30"/>
    <n v="5760"/>
    <n v="6000"/>
    <n v="4.0114956E-2"/>
    <n v="4.8940246999999999E-2"/>
    <n v="29755.670176"/>
    <n v="6017.2434000000003"/>
    <n v="11760"/>
    <n v="11760"/>
    <n v="47532.913575999999"/>
    <n v="1184.917504982431"/>
    <n v="40.114955999999999"/>
    <n v="54"/>
    <n v="0.74286955555555556"/>
  </r>
  <r>
    <d v="2010-06-14T00:00:00"/>
    <n v="2010"/>
    <n v="14"/>
    <n v="6"/>
    <n v="2"/>
    <n v="2"/>
    <s v="Tuesday"/>
    <x v="5"/>
    <s v="Quarter2"/>
    <s v="2010_June"/>
    <s v="2010_Quarter2"/>
    <s v="2010_Tuesday"/>
    <x v="2"/>
    <n v="22"/>
    <n v="30"/>
    <n v="5280"/>
    <n v="6000"/>
    <n v="3.8613092000000002E-2"/>
    <n v="4.7107971999999998E-2"/>
    <n v="28641.646975999996"/>
    <n v="5791.9638000000004"/>
    <n v="11280"/>
    <n v="11280"/>
    <n v="45713.610775999994"/>
    <n v="1183.8888938497853"/>
    <n v="38.613092000000002"/>
    <n v="52"/>
    <n v="0.74255946153846153"/>
  </r>
  <r>
    <d v="2010-06-15T00:00:00"/>
    <n v="2010"/>
    <n v="15"/>
    <n v="6"/>
    <n v="2"/>
    <n v="3"/>
    <s v="Wednesday"/>
    <x v="5"/>
    <s v="Quarter2"/>
    <s v="2010_June"/>
    <s v="2010_Quarter2"/>
    <s v="2010_Wednesday"/>
    <x v="2"/>
    <n v="22"/>
    <n v="30"/>
    <n v="5280"/>
    <n v="6000"/>
    <n v="3.8633566000000001E-2"/>
    <n v="4.7132950999999999E-2"/>
    <n v="28656.834208"/>
    <n v="5795.0349000000006"/>
    <n v="11280"/>
    <n v="11280"/>
    <n v="45731.869107999999"/>
    <n v="1183.734090402113"/>
    <n v="38.633566000000002"/>
    <n v="52"/>
    <n v="0.7429531923076923"/>
  </r>
  <r>
    <d v="2010-06-16T00:00:00"/>
    <n v="2010"/>
    <n v="16"/>
    <n v="6"/>
    <n v="2"/>
    <n v="4"/>
    <s v="Thursday"/>
    <x v="5"/>
    <s v="Quarter2"/>
    <s v="2010_June"/>
    <s v="2010_Quarter2"/>
    <s v="2010_Thursday"/>
    <x v="2"/>
    <n v="22"/>
    <n v="34"/>
    <n v="5280"/>
    <n v="6800"/>
    <n v="4.1612396000000003E-2"/>
    <n v="5.0767123999999997E-2"/>
    <n v="30866.411391999998"/>
    <n v="6241.8594000000003"/>
    <n v="12080"/>
    <n v="12080"/>
    <n v="49188.270791999996"/>
    <n v="1182.0581249875636"/>
    <n v="41.612396000000004"/>
    <n v="56"/>
    <n v="0.74307850000000009"/>
  </r>
  <r>
    <d v="2010-06-17T00:00:00"/>
    <n v="2010"/>
    <n v="17"/>
    <n v="6"/>
    <n v="2"/>
    <n v="5"/>
    <s v="Friday"/>
    <x v="5"/>
    <s v="Quarter2"/>
    <s v="2010_June"/>
    <s v="2010_Quarter2"/>
    <s v="2010_Friday"/>
    <x v="2"/>
    <n v="21"/>
    <n v="34"/>
    <n v="5040"/>
    <n v="6800"/>
    <n v="4.0857134000000003E-2"/>
    <n v="4.9845702999999998E-2"/>
    <n v="30306.187424"/>
    <n v="6128.5700999999999"/>
    <n v="11840"/>
    <n v="11840"/>
    <n v="48274.757524000001"/>
    <n v="1181.5502654689387"/>
    <n v="40.857134000000002"/>
    <n v="55"/>
    <n v="0.74285698181818183"/>
  </r>
  <r>
    <d v="2010-06-18T00:00:00"/>
    <n v="2010"/>
    <n v="18"/>
    <n v="6"/>
    <n v="2"/>
    <n v="6"/>
    <s v="Saturday"/>
    <x v="5"/>
    <s v="Quarter2"/>
    <s v="2010_June"/>
    <s v="2010_Quarter2"/>
    <s v="2010_Saturday"/>
    <x v="2"/>
    <n v="21"/>
    <n v="25"/>
    <n v="5040"/>
    <n v="5000"/>
    <n v="3.4172963000000001E-2"/>
    <n v="4.1691014999999998E-2"/>
    <n v="25348.137119999999"/>
    <n v="5125.9444500000009"/>
    <n v="10040"/>
    <n v="10040"/>
    <n v="40514.081570000002"/>
    <n v="1185.5595187926783"/>
    <n v="34.172963000000003"/>
    <n v="46"/>
    <n v="0.74289050000000001"/>
  </r>
  <r>
    <d v="2010-06-19T00:00:00"/>
    <n v="2010"/>
    <n v="19"/>
    <n v="6"/>
    <n v="2"/>
    <n v="7"/>
    <s v="Sunday"/>
    <x v="5"/>
    <s v="Quarter2"/>
    <s v="2010_June"/>
    <s v="2010_Quarter2"/>
    <s v="2010_Sunday"/>
    <x v="2"/>
    <n v="21"/>
    <n v="26"/>
    <n v="5040"/>
    <n v="5200"/>
    <n v="3.4911774999999999E-2"/>
    <n v="4.2592366E-2"/>
    <n v="25896.158528"/>
    <n v="5236.7662499999997"/>
    <n v="10240"/>
    <n v="10240"/>
    <n v="41372.924778000001"/>
    <n v="1185.070789955538"/>
    <n v="34.911774999999999"/>
    <n v="47"/>
    <n v="0.74280372340425527"/>
  </r>
  <r>
    <d v="2010-06-20T00:00:00"/>
    <n v="2010"/>
    <n v="20"/>
    <n v="6"/>
    <n v="2"/>
    <n v="1"/>
    <s v="Monday"/>
    <x v="5"/>
    <s v="Quarter2"/>
    <s v="2010_June"/>
    <s v="2010_Quarter2"/>
    <s v="2010_Monday"/>
    <x v="2"/>
    <n v="24"/>
    <n v="28"/>
    <n v="5760"/>
    <n v="5600"/>
    <n v="3.8635158000000003E-2"/>
    <n v="4.7134892999999997E-2"/>
    <n v="28658.014943999999"/>
    <n v="5795.2737000000006"/>
    <n v="11360"/>
    <n v="11360"/>
    <n v="45813.288644"/>
    <n v="1185.7927083927027"/>
    <n v="38.635158000000004"/>
    <n v="52"/>
    <n v="0.74298380769230776"/>
  </r>
  <r>
    <d v="2010-06-21T00:00:00"/>
    <n v="2010"/>
    <n v="21"/>
    <n v="6"/>
    <n v="2"/>
    <n v="2"/>
    <s v="Tuesday"/>
    <x v="5"/>
    <s v="Quarter2"/>
    <s v="2010_June"/>
    <s v="2010_Quarter2"/>
    <s v="2010_Tuesday"/>
    <x v="2"/>
    <n v="23"/>
    <n v="33"/>
    <n v="5520"/>
    <n v="6600"/>
    <n v="4.1612940000000001E-2"/>
    <n v="5.0767787000000002E-2"/>
    <n v="30866.814495999999"/>
    <n v="6241.9410000000007"/>
    <n v="12120"/>
    <n v="12120"/>
    <n v="49228.755495999998"/>
    <n v="1183.0155594870248"/>
    <n v="41.612940000000002"/>
    <n v="56"/>
    <n v="0.74308821428571437"/>
  </r>
  <r>
    <d v="2010-06-22T00:00:00"/>
    <n v="2010"/>
    <n v="22"/>
    <n v="6"/>
    <n v="2"/>
    <n v="3"/>
    <s v="Wednesday"/>
    <x v="5"/>
    <s v="Quarter2"/>
    <s v="2010_June"/>
    <s v="2010_Quarter2"/>
    <s v="2010_Wednesday"/>
    <x v="2"/>
    <n v="21"/>
    <n v="29"/>
    <n v="5040"/>
    <n v="5800"/>
    <n v="3.7150018999999999E-2"/>
    <n v="4.5323024000000003E-2"/>
    <n v="27556.398592000001"/>
    <n v="5572.5028499999999"/>
    <n v="10840"/>
    <n v="10840"/>
    <n v="43968.901442000002"/>
    <n v="1183.5499045639788"/>
    <n v="37.150019"/>
    <n v="50"/>
    <n v="0.74300038000000002"/>
  </r>
  <r>
    <d v="2010-06-23T00:00:00"/>
    <n v="2010"/>
    <n v="23"/>
    <n v="6"/>
    <n v="2"/>
    <n v="4"/>
    <s v="Thursday"/>
    <x v="5"/>
    <s v="Quarter2"/>
    <s v="2010_June"/>
    <s v="2010_Quarter2"/>
    <s v="2010_Thursday"/>
    <x v="2"/>
    <n v="23"/>
    <n v="28"/>
    <n v="5520"/>
    <n v="5600"/>
    <n v="3.7880898000000003E-2"/>
    <n v="4.6214695E-2"/>
    <n v="28098.53456"/>
    <n v="5682.1347000000005"/>
    <n v="11120"/>
    <n v="11120"/>
    <n v="44900.669260000002"/>
    <n v="1185.3116380715155"/>
    <n v="37.880898000000002"/>
    <n v="51"/>
    <n v="0.74276270588235294"/>
  </r>
  <r>
    <d v="2010-06-24T00:00:00"/>
    <n v="2010"/>
    <n v="24"/>
    <n v="6"/>
    <n v="2"/>
    <n v="5"/>
    <s v="Friday"/>
    <x v="5"/>
    <s v="Quarter2"/>
    <s v="2010_June"/>
    <s v="2010_Quarter2"/>
    <s v="2010_Friday"/>
    <x v="2"/>
    <n v="23"/>
    <n v="32"/>
    <n v="5520"/>
    <n v="6400"/>
    <n v="4.0867349999999997E-2"/>
    <n v="4.9858167000000002E-2"/>
    <n v="30313.765536000003"/>
    <n v="6130.1024999999991"/>
    <n v="11920"/>
    <n v="11920"/>
    <n v="48363.868036"/>
    <n v="1183.4353838944783"/>
    <n v="40.867349999999995"/>
    <n v="55"/>
    <n v="0.74304272727272713"/>
  </r>
  <r>
    <d v="2010-06-25T00:00:00"/>
    <n v="2010"/>
    <n v="25"/>
    <n v="6"/>
    <n v="2"/>
    <n v="6"/>
    <s v="Saturday"/>
    <x v="5"/>
    <s v="Quarter2"/>
    <s v="2010_June"/>
    <s v="2010_Quarter2"/>
    <s v="2010_Saturday"/>
    <x v="2"/>
    <n v="23"/>
    <n v="33"/>
    <n v="5520"/>
    <n v="6600"/>
    <n v="4.1614475999999997E-2"/>
    <n v="5.0769661000000001E-2"/>
    <n v="30867.953888"/>
    <n v="6242.1713999999993"/>
    <n v="12120"/>
    <n v="12120"/>
    <n v="49230.125287999996"/>
    <n v="1183.004810345323"/>
    <n v="41.614475999999996"/>
    <n v="56"/>
    <n v="0.74311564285714282"/>
  </r>
  <r>
    <d v="2010-06-26T00:00:00"/>
    <n v="2010"/>
    <n v="26"/>
    <n v="6"/>
    <n v="2"/>
    <n v="7"/>
    <s v="Sunday"/>
    <x v="5"/>
    <s v="Quarter2"/>
    <s v="2010_June"/>
    <s v="2010_Quarter2"/>
    <s v="2010_Sunday"/>
    <x v="2"/>
    <n v="22"/>
    <n v="30"/>
    <n v="5280"/>
    <n v="6000"/>
    <n v="3.8619711000000001E-2"/>
    <n v="4.7116048000000001E-2"/>
    <n v="28646.557184000001"/>
    <n v="5792.9566500000001"/>
    <n v="11280"/>
    <n v="11280"/>
    <n v="45719.513833999998"/>
    <n v="1183.8388390322236"/>
    <n v="38.619711000000002"/>
    <n v="52"/>
    <n v="0.74268675000000006"/>
  </r>
  <r>
    <d v="2010-06-27T00:00:00"/>
    <n v="2010"/>
    <n v="27"/>
    <n v="6"/>
    <n v="2"/>
    <n v="1"/>
    <s v="Monday"/>
    <x v="5"/>
    <s v="Quarter2"/>
    <s v="2010_June"/>
    <s v="2010_Quarter2"/>
    <s v="2010_Monday"/>
    <x v="2"/>
    <n v="24"/>
    <n v="28"/>
    <n v="5760"/>
    <n v="5600"/>
    <n v="3.8644418999999999E-2"/>
    <n v="4.7146190999999997E-2"/>
    <n v="28664.884127999998"/>
    <n v="5796.6628499999997"/>
    <n v="11360"/>
    <n v="11360"/>
    <n v="45821.546977999998"/>
    <n v="1185.7222378734689"/>
    <n v="38.644418999999999"/>
    <n v="52"/>
    <n v="0.74316190384615388"/>
  </r>
  <r>
    <d v="2010-06-28T00:00:00"/>
    <n v="2010"/>
    <n v="28"/>
    <n v="6"/>
    <n v="2"/>
    <n v="2"/>
    <s v="Tuesday"/>
    <x v="5"/>
    <s v="Quarter2"/>
    <s v="2010_June"/>
    <s v="2010_Quarter2"/>
    <s v="2010_Tuesday"/>
    <x v="2"/>
    <n v="24"/>
    <n v="28"/>
    <n v="5760"/>
    <n v="5600"/>
    <n v="3.8646673999999999E-2"/>
    <n v="4.7148942999999999E-2"/>
    <n v="28666.557343999997"/>
    <n v="5797.0010999999995"/>
    <n v="11360"/>
    <n v="11360"/>
    <n v="45823.558443999995"/>
    <n v="1185.7050995902002"/>
    <n v="38.646673999999997"/>
    <n v="52"/>
    <n v="0.74320526923076913"/>
  </r>
  <r>
    <d v="2010-06-29T00:00:00"/>
    <n v="2010"/>
    <n v="29"/>
    <n v="6"/>
    <n v="2"/>
    <n v="3"/>
    <s v="Wednesday"/>
    <x v="5"/>
    <s v="Quarter2"/>
    <s v="2010_June"/>
    <s v="2010_Quarter2"/>
    <s v="2010_Wednesday"/>
    <x v="2"/>
    <n v="21"/>
    <n v="34"/>
    <n v="5040"/>
    <n v="6800"/>
    <n v="4.0837493000000002E-2"/>
    <n v="4.9821742000000002E-2"/>
    <n v="30291.619136000001"/>
    <n v="6125.6239500000001"/>
    <n v="11840"/>
    <n v="11840"/>
    <n v="48257.243086000002"/>
    <n v="1181.6896567573333"/>
    <n v="40.837493000000002"/>
    <n v="55"/>
    <n v="0.7424998727272728"/>
  </r>
  <r>
    <d v="2010-06-30T00:00:00"/>
    <n v="2010"/>
    <n v="30"/>
    <n v="6"/>
    <n v="2"/>
    <n v="4"/>
    <s v="Thursday"/>
    <x v="5"/>
    <s v="Quarter2"/>
    <s v="2010_June"/>
    <s v="2010_Quarter2"/>
    <s v="2010_Thursday"/>
    <x v="2"/>
    <n v="24"/>
    <n v="33"/>
    <n v="5760"/>
    <n v="6600"/>
    <n v="4.2337232000000002E-2"/>
    <n v="5.1651423000000002E-2"/>
    <n v="31404.065183999999"/>
    <n v="6350.5847999999996"/>
    <n v="12360"/>
    <n v="12360"/>
    <n v="50114.649983999996"/>
    <n v="1183.7016171487071"/>
    <n v="42.337232"/>
    <n v="57"/>
    <n v="0.74275845614035085"/>
  </r>
  <r>
    <d v="2010-07-01T00:00:00"/>
    <n v="2010"/>
    <n v="1"/>
    <n v="7"/>
    <n v="3"/>
    <n v="5"/>
    <s v="Friday"/>
    <x v="6"/>
    <s v="Quarter3"/>
    <s v="2010_July"/>
    <s v="2010_Quarter3"/>
    <s v="2010_Friday"/>
    <x v="2"/>
    <n v="23"/>
    <n v="29"/>
    <n v="5520"/>
    <n v="5800"/>
    <n v="3.8639562000000002E-2"/>
    <n v="4.7140265000000001E-2"/>
    <n v="28661.28112"/>
    <n v="5795.9343000000008"/>
    <n v="11320"/>
    <n v="11320"/>
    <n v="45777.21542"/>
    <n v="1184.7239733204015"/>
    <n v="38.639562000000005"/>
    <n v="52"/>
    <n v="0.74306850000000013"/>
  </r>
  <r>
    <d v="2010-07-02T00:00:00"/>
    <n v="2010"/>
    <n v="2"/>
    <n v="7"/>
    <n v="3"/>
    <n v="6"/>
    <s v="Saturday"/>
    <x v="6"/>
    <s v="Quarter3"/>
    <s v="2010_July"/>
    <s v="2010_Quarter3"/>
    <s v="2010_Saturday"/>
    <x v="2"/>
    <n v="24"/>
    <n v="27"/>
    <n v="5760"/>
    <n v="5400"/>
    <n v="3.7890843E-2"/>
    <n v="4.6226827999999998E-2"/>
    <n v="28105.911423999998"/>
    <n v="5683.6264500000007"/>
    <n v="11160"/>
    <n v="11160"/>
    <n v="44949.537874000001"/>
    <n v="1186.2902568306542"/>
    <n v="37.890843000000004"/>
    <n v="51"/>
    <n v="0.74295770588235299"/>
  </r>
  <r>
    <d v="2010-07-03T00:00:00"/>
    <n v="2010"/>
    <n v="3"/>
    <n v="7"/>
    <n v="3"/>
    <n v="7"/>
    <s v="Sunday"/>
    <x v="6"/>
    <s v="Quarter3"/>
    <s v="2010_July"/>
    <s v="2010_Quarter3"/>
    <s v="2010_Sunday"/>
    <x v="2"/>
    <n v="22"/>
    <n v="29"/>
    <n v="5280"/>
    <n v="5800"/>
    <n v="3.7872452000000001E-2"/>
    <n v="4.6204390999999997E-2"/>
    <n v="28092.269727999996"/>
    <n v="5680.8678"/>
    <n v="11080"/>
    <n v="11080"/>
    <n v="44853.137527999992"/>
    <n v="1184.320928784859"/>
    <n v="37.872452000000003"/>
    <n v="51"/>
    <n v="0.7425970980392157"/>
  </r>
  <r>
    <d v="2010-07-04T00:00:00"/>
    <n v="2010"/>
    <n v="4"/>
    <n v="7"/>
    <n v="3"/>
    <n v="1"/>
    <s v="Monday"/>
    <x v="6"/>
    <s v="Quarter3"/>
    <s v="2010_July"/>
    <s v="2010_Quarter3"/>
    <s v="2010_Monday"/>
    <x v="2"/>
    <n v="23"/>
    <n v="26"/>
    <n v="5520"/>
    <n v="5200"/>
    <n v="3.6376876000000002E-2"/>
    <n v="4.4379789000000003E-2"/>
    <n v="26982.911712000001"/>
    <n v="5456.5314000000008"/>
    <n v="10720"/>
    <n v="10720"/>
    <n v="43159.443112000001"/>
    <n v="1186.4527100128114"/>
    <n v="36.376876000000003"/>
    <n v="49"/>
    <n v="0.74238522448979594"/>
  </r>
  <r>
    <d v="2010-07-05T00:00:00"/>
    <n v="2010"/>
    <n v="5"/>
    <n v="7"/>
    <n v="3"/>
    <n v="2"/>
    <s v="Tuesday"/>
    <x v="6"/>
    <s v="Quarter3"/>
    <s v="2010_July"/>
    <s v="2010_Quarter3"/>
    <s v="2010_Tuesday"/>
    <x v="2"/>
    <n v="21"/>
    <n v="29"/>
    <n v="5040"/>
    <n v="5800"/>
    <n v="3.7124552999999998E-2"/>
    <n v="4.5291954000000002E-2"/>
    <n v="27537.508032000002"/>
    <n v="5568.6829499999994"/>
    <n v="10840"/>
    <n v="10840"/>
    <n v="43946.190982"/>
    <n v="1183.7500368556628"/>
    <n v="37.124552999999999"/>
    <n v="50"/>
    <n v="0.74249105999999998"/>
  </r>
  <r>
    <d v="2010-07-06T00:00:00"/>
    <n v="2010"/>
    <n v="6"/>
    <n v="7"/>
    <n v="3"/>
    <n v="3"/>
    <s v="Wednesday"/>
    <x v="6"/>
    <s v="Quarter3"/>
    <s v="2010_July"/>
    <s v="2010_Quarter3"/>
    <s v="2010_Wednesday"/>
    <x v="2"/>
    <n v="22"/>
    <n v="27"/>
    <n v="5280"/>
    <n v="5400"/>
    <n v="3.6405434E-2"/>
    <n v="4.4414628999999997E-2"/>
    <n v="27004.094431999998"/>
    <n v="5460.8150999999998"/>
    <n v="10680"/>
    <n v="10680"/>
    <n v="43144.909531999998"/>
    <n v="1185.1227905152841"/>
    <n v="36.405434"/>
    <n v="49"/>
    <n v="0.7429680408163265"/>
  </r>
  <r>
    <d v="2010-07-07T00:00:00"/>
    <n v="2010"/>
    <n v="7"/>
    <n v="7"/>
    <n v="3"/>
    <n v="4"/>
    <s v="Thursday"/>
    <x v="6"/>
    <s v="Quarter3"/>
    <s v="2010_July"/>
    <s v="2010_Quarter3"/>
    <s v="2010_Thursday"/>
    <x v="2"/>
    <n v="20"/>
    <n v="33"/>
    <n v="4800"/>
    <n v="6600"/>
    <n v="3.9389880000000002E-2"/>
    <n v="4.8055652999999997E-2"/>
    <n v="29217.837024"/>
    <n v="5908.4820000000009"/>
    <n v="11400"/>
    <n v="11400"/>
    <n v="46526.319024000004"/>
    <n v="1181.1744291681009"/>
    <n v="39.389880000000005"/>
    <n v="53"/>
    <n v="0.74320528301886801"/>
  </r>
  <r>
    <d v="2010-07-08T00:00:00"/>
    <n v="2010"/>
    <n v="8"/>
    <n v="7"/>
    <n v="3"/>
    <n v="5"/>
    <s v="Friday"/>
    <x v="6"/>
    <s v="Quarter3"/>
    <s v="2010_July"/>
    <s v="2010_Quarter3"/>
    <s v="2010_Friday"/>
    <x v="2"/>
    <n v="22"/>
    <n v="27"/>
    <n v="5280"/>
    <n v="5400"/>
    <n v="3.6412808999999997E-2"/>
    <n v="4.4423627E-2"/>
    <n v="27009.565216000003"/>
    <n v="5461.9213499999996"/>
    <n v="10680"/>
    <n v="10680"/>
    <n v="43151.486566000007"/>
    <n v="1185.0633815699309"/>
    <n v="36.412808999999996"/>
    <n v="49"/>
    <n v="0.74311855102040802"/>
  </r>
  <r>
    <d v="2010-07-09T00:00:00"/>
    <n v="2010"/>
    <n v="9"/>
    <n v="7"/>
    <n v="3"/>
    <n v="6"/>
    <s v="Saturday"/>
    <x v="6"/>
    <s v="Quarter3"/>
    <s v="2010_July"/>
    <s v="2010_Quarter3"/>
    <s v="2010_Saturday"/>
    <x v="2"/>
    <n v="22"/>
    <n v="30"/>
    <n v="5280"/>
    <n v="6000"/>
    <n v="3.8613375999999998E-2"/>
    <n v="4.7108319000000003E-2"/>
    <n v="28641.857952000002"/>
    <n v="5792.0063999999993"/>
    <n v="11280"/>
    <n v="11280"/>
    <n v="45713.864352000004"/>
    <n v="1183.8867534400517"/>
    <n v="38.613375999999995"/>
    <n v="52"/>
    <n v="0.74256492307692301"/>
  </r>
  <r>
    <d v="2010-07-10T00:00:00"/>
    <n v="2010"/>
    <n v="10"/>
    <n v="7"/>
    <n v="3"/>
    <n v="7"/>
    <s v="Sunday"/>
    <x v="6"/>
    <s v="Quarter3"/>
    <s v="2010_July"/>
    <s v="2010_Quarter3"/>
    <s v="2010_Sunday"/>
    <x v="2"/>
    <n v="21"/>
    <n v="29"/>
    <n v="5040"/>
    <n v="5800"/>
    <n v="3.7148107999999999E-2"/>
    <n v="4.5320692000000003E-2"/>
    <n v="27554.980736000001"/>
    <n v="5572.2161999999998"/>
    <n v="10840"/>
    <n v="10840"/>
    <n v="43967.196936"/>
    <n v="1183.5649055397384"/>
    <n v="37.148108000000001"/>
    <n v="50"/>
    <n v="0.74296216000000004"/>
  </r>
  <r>
    <d v="2010-07-11T00:00:00"/>
    <n v="2010"/>
    <n v="11"/>
    <n v="7"/>
    <n v="3"/>
    <n v="1"/>
    <s v="Monday"/>
    <x v="6"/>
    <s v="Quarter3"/>
    <s v="2010_July"/>
    <s v="2010_Quarter3"/>
    <s v="2010_Monday"/>
    <x v="2"/>
    <n v="24"/>
    <n v="31"/>
    <n v="5760"/>
    <n v="6200"/>
    <n v="4.0866252999999998E-2"/>
    <n v="4.9856827999999999E-2"/>
    <n v="30312.951423999999"/>
    <n v="6129.9379500000005"/>
    <n v="11960"/>
    <n v="11960"/>
    <n v="48402.889373999998"/>
    <n v="1184.4220064413539"/>
    <n v="40.866253"/>
    <n v="55"/>
    <n v="0.74302278181818182"/>
  </r>
  <r>
    <d v="2010-07-12T00:00:00"/>
    <n v="2010"/>
    <n v="12"/>
    <n v="7"/>
    <n v="3"/>
    <n v="2"/>
    <s v="Tuesday"/>
    <x v="6"/>
    <s v="Quarter3"/>
    <s v="2010_July"/>
    <s v="2010_Quarter3"/>
    <s v="2010_Tuesday"/>
    <x v="2"/>
    <n v="23"/>
    <n v="27"/>
    <n v="5520"/>
    <n v="5400"/>
    <n v="3.7146736999999999E-2"/>
    <n v="4.5319019000000002E-2"/>
    <n v="27553.963552000001"/>
    <n v="5572.01055"/>
    <n v="10920"/>
    <n v="10920"/>
    <n v="44045.974102"/>
    <n v="1185.7292903546279"/>
    <n v="37.146737000000002"/>
    <n v="50"/>
    <n v="0.74293474000000004"/>
  </r>
  <r>
    <d v="2010-07-13T00:00:00"/>
    <n v="2010"/>
    <n v="13"/>
    <n v="7"/>
    <n v="3"/>
    <n v="3"/>
    <s v="Wednesday"/>
    <x v="6"/>
    <s v="Quarter3"/>
    <s v="2010_July"/>
    <s v="2010_Quarter3"/>
    <s v="2010_Wednesday"/>
    <x v="2"/>
    <n v="24"/>
    <n v="26"/>
    <n v="5760"/>
    <n v="5200"/>
    <n v="3.7147126000000003E-2"/>
    <n v="4.5319493000000002E-2"/>
    <n v="27554.251744000001"/>
    <n v="5572.0689000000002"/>
    <n v="10960"/>
    <n v="10960"/>
    <n v="44086.320643999999"/>
    <n v="1186.803001771927"/>
    <n v="37.147126"/>
    <n v="50"/>
    <n v="0.74294252000000005"/>
  </r>
  <r>
    <d v="2010-07-14T00:00:00"/>
    <n v="2010"/>
    <n v="14"/>
    <n v="7"/>
    <n v="3"/>
    <n v="4"/>
    <s v="Thursday"/>
    <x v="6"/>
    <s v="Quarter3"/>
    <s v="2010_July"/>
    <s v="2010_Quarter3"/>
    <s v="2010_Thursday"/>
    <x v="2"/>
    <n v="24"/>
    <n v="28"/>
    <n v="5760"/>
    <n v="5600"/>
    <n v="3.8603690000000003E-2"/>
    <n v="4.7096501999999998E-2"/>
    <n v="28634.673215999999"/>
    <n v="5790.5535"/>
    <n v="11360"/>
    <n v="11360"/>
    <n v="45785.226715999997"/>
    <n v="1186.0323900642659"/>
    <n v="38.60369"/>
    <n v="52"/>
    <n v="0.74237865384615387"/>
  </r>
  <r>
    <d v="2010-07-15T00:00:00"/>
    <n v="2010"/>
    <n v="15"/>
    <n v="7"/>
    <n v="3"/>
    <n v="5"/>
    <s v="Friday"/>
    <x v="6"/>
    <s v="Quarter3"/>
    <s v="2010_July"/>
    <s v="2010_Quarter3"/>
    <s v="2010_Friday"/>
    <x v="2"/>
    <n v="21"/>
    <n v="29"/>
    <n v="5040"/>
    <n v="5800"/>
    <n v="3.7130377999999999E-2"/>
    <n v="4.5299061000000002E-2"/>
    <n v="27541.829088000002"/>
    <n v="5569.5567000000001"/>
    <n v="10840"/>
    <n v="10840"/>
    <n v="43951.385788"/>
    <n v="1183.7042377537875"/>
    <n v="37.130378"/>
    <n v="50"/>
    <n v="0.74260756000000006"/>
  </r>
  <r>
    <d v="2010-07-16T00:00:00"/>
    <n v="2010"/>
    <n v="16"/>
    <n v="7"/>
    <n v="3"/>
    <n v="6"/>
    <s v="Saturday"/>
    <x v="6"/>
    <s v="Quarter3"/>
    <s v="2010_July"/>
    <s v="2010_Quarter3"/>
    <s v="2010_Saturday"/>
    <x v="2"/>
    <n v="21"/>
    <n v="26"/>
    <n v="5040"/>
    <n v="5200"/>
    <n v="3.4915448000000002E-2"/>
    <n v="4.2596846000000001E-2"/>
    <n v="25898.882367999999"/>
    <n v="5237.3172000000004"/>
    <n v="10240"/>
    <n v="10240"/>
    <n v="41376.199567999996"/>
    <n v="1185.039916085281"/>
    <n v="34.915448000000005"/>
    <n v="47"/>
    <n v="0.74288187234042569"/>
  </r>
  <r>
    <d v="2010-07-17T00:00:00"/>
    <n v="2010"/>
    <n v="17"/>
    <n v="7"/>
    <n v="3"/>
    <n v="7"/>
    <s v="Sunday"/>
    <x v="6"/>
    <s v="Quarter3"/>
    <s v="2010_July"/>
    <s v="2010_Quarter3"/>
    <s v="2010_Sunday"/>
    <x v="2"/>
    <n v="21"/>
    <n v="31"/>
    <n v="5040"/>
    <n v="6200"/>
    <n v="3.8632525000000001E-2"/>
    <n v="4.7131680000000002E-2"/>
    <n v="28656.061440000001"/>
    <n v="5794.8787499999999"/>
    <n v="11240"/>
    <n v="11240"/>
    <n v="45690.940190000001"/>
    <n v="1182.7065455856173"/>
    <n v="38.632525000000001"/>
    <n v="52"/>
    <n v="0.74293317307692308"/>
  </r>
  <r>
    <d v="2010-07-18T00:00:00"/>
    <n v="2010"/>
    <n v="18"/>
    <n v="7"/>
    <n v="3"/>
    <n v="1"/>
    <s v="Monday"/>
    <x v="6"/>
    <s v="Quarter3"/>
    <s v="2010_July"/>
    <s v="2010_Quarter3"/>
    <s v="2010_Monday"/>
    <x v="2"/>
    <n v="24"/>
    <n v="33"/>
    <n v="5760"/>
    <n v="6600"/>
    <n v="4.2345241999999998E-2"/>
    <n v="5.1661195E-2"/>
    <n v="31410.006559999998"/>
    <n v="6351.7862999999998"/>
    <n v="12360"/>
    <n v="12360"/>
    <n v="50121.792860000001"/>
    <n v="1183.6463907798661"/>
    <n v="42.345241999999999"/>
    <n v="57"/>
    <n v="0.74289898245614028"/>
  </r>
  <r>
    <d v="2010-07-19T00:00:00"/>
    <n v="2010"/>
    <n v="19"/>
    <n v="7"/>
    <n v="3"/>
    <n v="2"/>
    <s v="Tuesday"/>
    <x v="6"/>
    <s v="Quarter3"/>
    <s v="2010_July"/>
    <s v="2010_Quarter3"/>
    <s v="2010_Tuesday"/>
    <x v="2"/>
    <n v="22"/>
    <n v="28"/>
    <n v="5280"/>
    <n v="5600"/>
    <n v="3.7129457999999997E-2"/>
    <n v="4.5297939000000002E-2"/>
    <n v="27541.146912"/>
    <n v="5569.4187000000002"/>
    <n v="10880"/>
    <n v="10880"/>
    <n v="43990.565611999999"/>
    <n v="1184.7887898606007"/>
    <n v="37.129458"/>
    <n v="50"/>
    <n v="0.74258915999999997"/>
  </r>
  <r>
    <d v="2010-07-20T00:00:00"/>
    <n v="2010"/>
    <n v="20"/>
    <n v="7"/>
    <n v="3"/>
    <n v="3"/>
    <s v="Wednesday"/>
    <x v="6"/>
    <s v="Quarter3"/>
    <s v="2010_July"/>
    <s v="2010_Quarter3"/>
    <s v="2010_Wednesday"/>
    <x v="2"/>
    <n v="20"/>
    <n v="29"/>
    <n v="4800"/>
    <n v="5800"/>
    <n v="3.6404408999999999E-2"/>
    <n v="4.4413379000000003E-2"/>
    <n v="27003.334432000003"/>
    <n v="5460.6613500000003"/>
    <n v="10600"/>
    <n v="10600"/>
    <n v="43063.995782000005"/>
    <n v="1182.9335227499505"/>
    <n v="36.404409000000001"/>
    <n v="49"/>
    <n v="0.74294712244897965"/>
  </r>
  <r>
    <d v="2010-07-21T00:00:00"/>
    <n v="2010"/>
    <n v="21"/>
    <n v="7"/>
    <n v="3"/>
    <n v="4"/>
    <s v="Thursday"/>
    <x v="6"/>
    <s v="Quarter3"/>
    <s v="2010_July"/>
    <s v="2010_Quarter3"/>
    <s v="2010_Thursday"/>
    <x v="2"/>
    <n v="22"/>
    <n v="33"/>
    <n v="5280"/>
    <n v="6600"/>
    <n v="4.0875177999999998E-2"/>
    <n v="4.9867717999999998E-2"/>
    <n v="30319.572543999999"/>
    <n v="6131.2766999999994"/>
    <n v="11880"/>
    <n v="11880"/>
    <n v="48330.849243999997"/>
    <n v="1182.4009486637588"/>
    <n v="40.875177999999998"/>
    <n v="55"/>
    <n v="0.74318505454545447"/>
  </r>
  <r>
    <d v="2010-07-22T00:00:00"/>
    <n v="2010"/>
    <n v="22"/>
    <n v="7"/>
    <n v="3"/>
    <n v="5"/>
    <s v="Friday"/>
    <x v="6"/>
    <s v="Quarter3"/>
    <s v="2010_July"/>
    <s v="2010_Quarter3"/>
    <s v="2010_Friday"/>
    <x v="2"/>
    <n v="20"/>
    <n v="26"/>
    <n v="4800"/>
    <n v="5200"/>
    <n v="3.4187594000000002E-2"/>
    <n v="4.1708864999999998E-2"/>
    <n v="25358.989919999996"/>
    <n v="5128.1391000000003"/>
    <n v="10000"/>
    <n v="10000"/>
    <n v="40487.129019999993"/>
    <n v="1184.2637718231938"/>
    <n v="34.187594000000004"/>
    <n v="46"/>
    <n v="0.74320856521739143"/>
  </r>
  <r>
    <d v="2010-07-23T00:00:00"/>
    <n v="2010"/>
    <n v="23"/>
    <n v="7"/>
    <n v="3"/>
    <n v="6"/>
    <s v="Saturday"/>
    <x v="6"/>
    <s v="Quarter3"/>
    <s v="2010_July"/>
    <s v="2010_Quarter3"/>
    <s v="2010_Saturday"/>
    <x v="2"/>
    <n v="22"/>
    <n v="34"/>
    <n v="5280"/>
    <n v="6800"/>
    <n v="4.1601287000000001E-2"/>
    <n v="5.0753569999999998E-2"/>
    <n v="30858.170559999999"/>
    <n v="6240.1930499999999"/>
    <n v="12080"/>
    <n v="12080"/>
    <n v="49178.36361"/>
    <n v="1182.1356298424132"/>
    <n v="41.601286999999999"/>
    <n v="56"/>
    <n v="0.742880125"/>
  </r>
  <r>
    <d v="2010-07-24T00:00:00"/>
    <n v="2010"/>
    <n v="24"/>
    <n v="7"/>
    <n v="3"/>
    <n v="7"/>
    <s v="Sunday"/>
    <x v="6"/>
    <s v="Quarter3"/>
    <s v="2010_July"/>
    <s v="2010_Quarter3"/>
    <s v="2010_Sunday"/>
    <x v="2"/>
    <n v="24"/>
    <n v="34"/>
    <n v="5760"/>
    <n v="6800"/>
    <n v="4.3104691000000001E-2"/>
    <n v="5.2587723000000003E-2"/>
    <n v="31973.335584000004"/>
    <n v="6465.7036500000004"/>
    <n v="12560"/>
    <n v="12560"/>
    <n v="50999.039234000003"/>
    <n v="1183.1435987790749"/>
    <n v="43.104691000000003"/>
    <n v="58"/>
    <n v="0.74318432758620689"/>
  </r>
  <r>
    <d v="2010-07-25T00:00:00"/>
    <n v="2010"/>
    <n v="25"/>
    <n v="7"/>
    <n v="3"/>
    <n v="1"/>
    <s v="Monday"/>
    <x v="6"/>
    <s v="Quarter3"/>
    <s v="2010_July"/>
    <s v="2010_Quarter3"/>
    <s v="2010_Monday"/>
    <x v="2"/>
    <n v="21"/>
    <n v="26"/>
    <n v="5040"/>
    <n v="5200"/>
    <n v="3.4925046000000001E-2"/>
    <n v="4.2608555999999999E-2"/>
    <n v="25906.002047999998"/>
    <n v="5238.7569000000003"/>
    <n v="10240"/>
    <n v="10240"/>
    <n v="41384.758948000002"/>
    <n v="1184.9593254079036"/>
    <n v="34.925046000000002"/>
    <n v="47"/>
    <n v="0.74308608510638297"/>
  </r>
  <r>
    <d v="2010-07-26T00:00:00"/>
    <n v="2010"/>
    <n v="26"/>
    <n v="7"/>
    <n v="3"/>
    <n v="2"/>
    <s v="Tuesday"/>
    <x v="6"/>
    <s v="Quarter3"/>
    <s v="2010_July"/>
    <s v="2010_Quarter3"/>
    <s v="2010_Tuesday"/>
    <x v="2"/>
    <n v="22"/>
    <n v="25"/>
    <n v="5280"/>
    <n v="5000"/>
    <n v="3.4898581999999997E-2"/>
    <n v="4.2576269999999999E-2"/>
    <n v="25886.372159999999"/>
    <n v="5234.7873"/>
    <n v="10280"/>
    <n v="10280"/>
    <n v="41401.159459999995"/>
    <n v="1186.3278416297831"/>
    <n v="34.898581999999998"/>
    <n v="47"/>
    <n v="0.74252302127659564"/>
  </r>
  <r>
    <d v="2010-07-27T00:00:00"/>
    <n v="2010"/>
    <n v="27"/>
    <n v="7"/>
    <n v="3"/>
    <n v="3"/>
    <s v="Wednesday"/>
    <x v="6"/>
    <s v="Quarter3"/>
    <s v="2010_July"/>
    <s v="2010_Quarter3"/>
    <s v="2010_Wednesday"/>
    <x v="2"/>
    <n v="24"/>
    <n v="26"/>
    <n v="5760"/>
    <n v="5200"/>
    <n v="3.7157930999999998E-2"/>
    <n v="4.5332676000000002E-2"/>
    <n v="27562.267007999999"/>
    <n v="5573.6896499999993"/>
    <n v="10960"/>
    <n v="10960"/>
    <n v="44095.956657999996"/>
    <n v="1186.7172221725693"/>
    <n v="37.157930999999998"/>
    <n v="50"/>
    <n v="0.74315861999999999"/>
  </r>
  <r>
    <d v="2010-07-28T00:00:00"/>
    <n v="2010"/>
    <n v="28"/>
    <n v="7"/>
    <n v="3"/>
    <n v="4"/>
    <s v="Thursday"/>
    <x v="6"/>
    <s v="Quarter3"/>
    <s v="2010_July"/>
    <s v="2010_Quarter3"/>
    <s v="2010_Thursday"/>
    <x v="2"/>
    <n v="23"/>
    <n v="27"/>
    <n v="5520"/>
    <n v="5400"/>
    <n v="3.7125865000000001E-2"/>
    <n v="4.5293554999999999E-2"/>
    <n v="27538.48144"/>
    <n v="5568.8797500000001"/>
    <n v="10920"/>
    <n v="10920"/>
    <n v="44027.361189999996"/>
    <n v="1185.8945559921633"/>
    <n v="37.125864999999997"/>
    <n v="50"/>
    <n v="0.74251729999999994"/>
  </r>
  <r>
    <d v="2010-07-29T00:00:00"/>
    <n v="2010"/>
    <n v="29"/>
    <n v="7"/>
    <n v="3"/>
    <n v="5"/>
    <s v="Friday"/>
    <x v="6"/>
    <s v="Quarter3"/>
    <s v="2010_July"/>
    <s v="2010_Quarter3"/>
    <s v="2010_Friday"/>
    <x v="2"/>
    <n v="24"/>
    <n v="31"/>
    <n v="5760"/>
    <n v="6200"/>
    <n v="4.0871834000000003E-2"/>
    <n v="4.9863637000000002E-2"/>
    <n v="30317.091296000002"/>
    <n v="6130.7750999999998"/>
    <n v="11960"/>
    <n v="11960"/>
    <n v="48407.866396000005"/>
    <n v="1184.3820464723947"/>
    <n v="40.871834"/>
    <n v="55"/>
    <n v="0.7431242545454545"/>
  </r>
  <r>
    <d v="2010-07-30T00:00:00"/>
    <n v="2010"/>
    <n v="30"/>
    <n v="7"/>
    <n v="3"/>
    <n v="6"/>
    <s v="Saturday"/>
    <x v="6"/>
    <s v="Quarter3"/>
    <s v="2010_July"/>
    <s v="2010_Quarter3"/>
    <s v="2010_Saturday"/>
    <x v="2"/>
    <n v="23"/>
    <n v="26"/>
    <n v="5520"/>
    <n v="5200"/>
    <n v="3.6404334000000003E-2"/>
    <n v="4.4413287000000003E-2"/>
    <n v="27003.278496000003"/>
    <n v="5460.6501000000007"/>
    <n v="10720"/>
    <n v="10720"/>
    <n v="43183.928596000005"/>
    <n v="1186.2304250916936"/>
    <n v="36.404334000000006"/>
    <n v="49"/>
    <n v="0.74294559183673481"/>
  </r>
  <r>
    <d v="2010-07-31T00:00:00"/>
    <n v="2010"/>
    <n v="31"/>
    <n v="7"/>
    <n v="3"/>
    <n v="7"/>
    <s v="Sunday"/>
    <x v="6"/>
    <s v="Quarter3"/>
    <s v="2010_July"/>
    <s v="2010_Quarter3"/>
    <s v="2010_Sunday"/>
    <x v="2"/>
    <n v="21"/>
    <n v="31"/>
    <n v="5040"/>
    <n v="6200"/>
    <n v="3.8641237000000002E-2"/>
    <n v="4.7142309E-2"/>
    <n v="28662.523871999998"/>
    <n v="5796.1855500000001"/>
    <n v="11240"/>
    <n v="11240"/>
    <n v="45698.709422"/>
    <n v="1182.6409548431382"/>
    <n v="38.641237000000004"/>
    <n v="52"/>
    <n v="0.74310071153846158"/>
  </r>
  <r>
    <d v="2010-08-01T00:00:00"/>
    <n v="2010"/>
    <n v="1"/>
    <n v="8"/>
    <n v="3"/>
    <n v="1"/>
    <s v="Monday"/>
    <x v="7"/>
    <s v="Quarter3"/>
    <s v="2010_August"/>
    <s v="2010_Quarter3"/>
    <s v="2010_Monday"/>
    <x v="2"/>
    <n v="24"/>
    <n v="28"/>
    <n v="5760"/>
    <n v="5600"/>
    <n v="3.8613799999999997E-2"/>
    <n v="4.7108836000000001E-2"/>
    <n v="28642.172288000002"/>
    <n v="5792.07"/>
    <n v="11360"/>
    <n v="11360"/>
    <n v="45794.242288000001"/>
    <n v="1185.955339490027"/>
    <n v="38.613799999999998"/>
    <n v="52"/>
    <n v="0.74257307692307684"/>
  </r>
  <r>
    <d v="2010-08-02T00:00:00"/>
    <n v="2010"/>
    <n v="2"/>
    <n v="8"/>
    <n v="3"/>
    <n v="2"/>
    <s v="Tuesday"/>
    <x v="7"/>
    <s v="Quarter3"/>
    <s v="2010_August"/>
    <s v="2010_Quarter3"/>
    <s v="2010_Tuesday"/>
    <x v="2"/>
    <n v="23"/>
    <n v="33"/>
    <n v="5520"/>
    <n v="6600"/>
    <n v="4.1615829E-2"/>
    <n v="5.0771311E-2"/>
    <n v="30868.957087999999"/>
    <n v="6242.37435"/>
    <n v="12120"/>
    <n v="12120"/>
    <n v="49231.331438000001"/>
    <n v="1182.9953318483697"/>
    <n v="41.615828999999998"/>
    <n v="56"/>
    <n v="0.7431398035714285"/>
  </r>
  <r>
    <d v="2010-08-03T00:00:00"/>
    <n v="2010"/>
    <n v="3"/>
    <n v="8"/>
    <n v="3"/>
    <n v="3"/>
    <s v="Wednesday"/>
    <x v="7"/>
    <s v="Quarter3"/>
    <s v="2010_August"/>
    <s v="2010_Quarter3"/>
    <s v="2010_Wednesday"/>
    <x v="2"/>
    <n v="22"/>
    <n v="25"/>
    <n v="5280"/>
    <n v="5000"/>
    <n v="3.492207E-2"/>
    <n v="4.2604926000000001E-2"/>
    <n v="25903.795008000001"/>
    <n v="5238.3104999999996"/>
    <n v="10280"/>
    <n v="10280"/>
    <n v="41422.105508000001"/>
    <n v="1186.1297313704486"/>
    <n v="34.922069999999998"/>
    <n v="47"/>
    <n v="0.74302276595744676"/>
  </r>
  <r>
    <d v="2010-08-04T00:00:00"/>
    <n v="2010"/>
    <n v="4"/>
    <n v="8"/>
    <n v="3"/>
    <n v="4"/>
    <s v="Thursday"/>
    <x v="7"/>
    <s v="Quarter3"/>
    <s v="2010_August"/>
    <s v="2010_Quarter3"/>
    <s v="2010_Thursday"/>
    <x v="2"/>
    <n v="23"/>
    <n v="25"/>
    <n v="5520"/>
    <n v="5000"/>
    <n v="3.5670098999999997E-2"/>
    <n v="4.3517521000000003E-2"/>
    <n v="26458.652768"/>
    <n v="5350.5148499999987"/>
    <n v="10520"/>
    <n v="10520"/>
    <n v="42329.167617999999"/>
    <n v="1186.6848930808969"/>
    <n v="35.670098999999993"/>
    <n v="48"/>
    <n v="0.74312706249999982"/>
  </r>
  <r>
    <d v="2010-08-05T00:00:00"/>
    <n v="2010"/>
    <n v="5"/>
    <n v="8"/>
    <n v="3"/>
    <n v="5"/>
    <s v="Friday"/>
    <x v="7"/>
    <s v="Quarter3"/>
    <s v="2010_August"/>
    <s v="2010_Quarter3"/>
    <s v="2010_Friday"/>
    <x v="2"/>
    <n v="24"/>
    <n v="26"/>
    <n v="5760"/>
    <n v="5200"/>
    <n v="3.7155036000000002E-2"/>
    <n v="4.5329144000000002E-2"/>
    <n v="27560.119552"/>
    <n v="5573.2554"/>
    <n v="10960"/>
    <n v="10960"/>
    <n v="44093.374951999998"/>
    <n v="1186.740202647092"/>
    <n v="37.155036000000003"/>
    <n v="50"/>
    <n v="0.74310072000000005"/>
  </r>
  <r>
    <d v="2010-08-06T00:00:00"/>
    <n v="2010"/>
    <n v="6"/>
    <n v="8"/>
    <n v="3"/>
    <n v="6"/>
    <s v="Saturday"/>
    <x v="7"/>
    <s v="Quarter3"/>
    <s v="2010_August"/>
    <s v="2010_Quarter3"/>
    <s v="2010_Saturday"/>
    <x v="2"/>
    <n v="22"/>
    <n v="25"/>
    <n v="5280"/>
    <n v="5000"/>
    <n v="3.4928761000000003E-2"/>
    <n v="4.2613088E-2"/>
    <n v="25908.757503999997"/>
    <n v="5239.3141500000002"/>
    <n v="10280"/>
    <n v="10280"/>
    <n v="41428.071653999999"/>
    <n v="1186.0733237574616"/>
    <n v="34.928761000000002"/>
    <n v="47"/>
    <n v="0.74316512765957454"/>
  </r>
  <r>
    <d v="2010-08-07T00:00:00"/>
    <n v="2010"/>
    <n v="7"/>
    <n v="8"/>
    <n v="3"/>
    <n v="7"/>
    <s v="Sunday"/>
    <x v="7"/>
    <s v="Quarter3"/>
    <s v="2010_August"/>
    <s v="2010_Quarter3"/>
    <s v="2010_Sunday"/>
    <x v="2"/>
    <n v="21"/>
    <n v="27"/>
    <n v="5040"/>
    <n v="5400"/>
    <n v="3.5672811999999998E-2"/>
    <n v="4.3520831000000003E-2"/>
    <n v="26460.665248000001"/>
    <n v="5350.9218000000001"/>
    <n v="10440"/>
    <n v="10440"/>
    <n v="42251.587048000001"/>
    <n v="1184.4198614900333"/>
    <n v="35.672812"/>
    <n v="48"/>
    <n v="0.74318358333333334"/>
  </r>
  <r>
    <d v="2010-08-08T00:00:00"/>
    <n v="2010"/>
    <n v="8"/>
    <n v="8"/>
    <n v="3"/>
    <n v="1"/>
    <s v="Monday"/>
    <x v="7"/>
    <s v="Quarter3"/>
    <s v="2010_August"/>
    <s v="2010_Quarter3"/>
    <s v="2010_Monday"/>
    <x v="2"/>
    <n v="24"/>
    <n v="31"/>
    <n v="5760"/>
    <n v="6200"/>
    <n v="4.0848158000000002E-2"/>
    <n v="4.9834753000000002E-2"/>
    <n v="30299.529824000001"/>
    <n v="6127.2237000000005"/>
    <n v="11960"/>
    <n v="11960"/>
    <n v="48386.753524"/>
    <n v="1184.5516638473634"/>
    <n v="40.848158000000005"/>
    <n v="55"/>
    <n v="0.74269378181818191"/>
  </r>
  <r>
    <d v="2010-08-09T00:00:00"/>
    <n v="2010"/>
    <n v="9"/>
    <n v="8"/>
    <n v="3"/>
    <n v="2"/>
    <s v="Tuesday"/>
    <x v="7"/>
    <s v="Quarter3"/>
    <s v="2010_August"/>
    <s v="2010_Quarter3"/>
    <s v="2010_Tuesday"/>
    <x v="2"/>
    <n v="22"/>
    <n v="30"/>
    <n v="5280"/>
    <n v="6000"/>
    <n v="3.8621034999999998E-2"/>
    <n v="4.7117662999999997E-2"/>
    <n v="28647.539103999999"/>
    <n v="5793.1552499999998"/>
    <n v="11280"/>
    <n v="11280"/>
    <n v="45720.694353999999"/>
    <n v="1183.8288216253138"/>
    <n v="38.621034999999999"/>
    <n v="52"/>
    <n v="0.74271221153846156"/>
  </r>
  <r>
    <d v="2010-08-10T00:00:00"/>
    <n v="2010"/>
    <n v="10"/>
    <n v="8"/>
    <n v="3"/>
    <n v="3"/>
    <s v="Wednesday"/>
    <x v="7"/>
    <s v="Quarter3"/>
    <s v="2010_August"/>
    <s v="2010_Quarter3"/>
    <s v="2010_Wednesday"/>
    <x v="2"/>
    <n v="23"/>
    <n v="25"/>
    <n v="5520"/>
    <n v="5000"/>
    <n v="3.5673627999999999E-2"/>
    <n v="4.3521826E-2"/>
    <n v="26461.270207999998"/>
    <n v="5351.0442000000003"/>
    <n v="10520"/>
    <n v="10520"/>
    <n v="42332.314407999998"/>
    <n v="1186.6557112722037"/>
    <n v="35.673628000000001"/>
    <n v="48"/>
    <n v="0.74320058333333339"/>
  </r>
  <r>
    <d v="2010-08-11T00:00:00"/>
    <n v="2010"/>
    <n v="11"/>
    <n v="8"/>
    <n v="3"/>
    <n v="4"/>
    <s v="Thursday"/>
    <x v="7"/>
    <s v="Quarter3"/>
    <s v="2010_August"/>
    <s v="2010_Quarter3"/>
    <s v="2010_Thursday"/>
    <x v="2"/>
    <n v="20"/>
    <n v="25"/>
    <n v="4800"/>
    <n v="5000"/>
    <n v="3.3429050000000002E-2"/>
    <n v="4.0783440999999997E-2"/>
    <n v="24796.332127999998"/>
    <n v="5014.357500000001"/>
    <n v="9800"/>
    <n v="9800"/>
    <n v="39610.689628"/>
    <n v="1184.9181962394982"/>
    <n v="33.429050000000004"/>
    <n v="45"/>
    <n v="0.7428677777777779"/>
  </r>
  <r>
    <d v="2010-08-12T00:00:00"/>
    <n v="2010"/>
    <n v="12"/>
    <n v="8"/>
    <n v="3"/>
    <n v="5"/>
    <s v="Friday"/>
    <x v="7"/>
    <s v="Quarter3"/>
    <s v="2010_August"/>
    <s v="2010_Quarter3"/>
    <s v="2010_Friday"/>
    <x v="2"/>
    <n v="21"/>
    <n v="34"/>
    <n v="5040"/>
    <n v="6800"/>
    <n v="4.0875016E-2"/>
    <n v="4.9867519999999999E-2"/>
    <n v="30319.452160000001"/>
    <n v="6131.2524000000003"/>
    <n v="11840"/>
    <n v="11840"/>
    <n v="48290.704559999998"/>
    <n v="1181.4235023174058"/>
    <n v="40.875016000000002"/>
    <n v="55"/>
    <n v="0.74318210909090909"/>
  </r>
  <r>
    <d v="2010-08-13T00:00:00"/>
    <n v="2010"/>
    <n v="13"/>
    <n v="8"/>
    <n v="3"/>
    <n v="6"/>
    <s v="Saturday"/>
    <x v="7"/>
    <s v="Quarter3"/>
    <s v="2010_August"/>
    <s v="2010_Quarter3"/>
    <s v="2010_Saturday"/>
    <x v="2"/>
    <n v="21"/>
    <n v="29"/>
    <n v="5040"/>
    <n v="5800"/>
    <n v="3.7153705000000002E-2"/>
    <n v="4.5327520000000003E-2"/>
    <n v="27559.132160000001"/>
    <n v="5573.0557500000004"/>
    <n v="10840"/>
    <n v="10840"/>
    <n v="43972.187910000001"/>
    <n v="1183.5209411820435"/>
    <n v="37.153705000000002"/>
    <n v="50"/>
    <n v="0.74307410000000007"/>
  </r>
  <r>
    <d v="2010-08-14T00:00:00"/>
    <n v="2010"/>
    <n v="14"/>
    <n v="8"/>
    <n v="3"/>
    <n v="7"/>
    <s v="Sunday"/>
    <x v="7"/>
    <s v="Quarter3"/>
    <s v="2010_August"/>
    <s v="2010_Quarter3"/>
    <s v="2010_Sunday"/>
    <x v="2"/>
    <n v="24"/>
    <n v="29"/>
    <n v="5760"/>
    <n v="5800"/>
    <n v="3.9383619000000002E-2"/>
    <n v="4.8048014999999999E-2"/>
    <n v="29213.19312"/>
    <n v="5907.5428500000007"/>
    <n v="11560"/>
    <n v="11560"/>
    <n v="46680.735970000002"/>
    <n v="1185.2830480103923"/>
    <n v="39.383619000000003"/>
    <n v="53"/>
    <n v="0.74308715094339628"/>
  </r>
  <r>
    <d v="2010-08-15T00:00:00"/>
    <n v="2010"/>
    <n v="15"/>
    <n v="8"/>
    <n v="3"/>
    <n v="1"/>
    <s v="Monday"/>
    <x v="7"/>
    <s v="Quarter3"/>
    <s v="2010_August"/>
    <s v="2010_Quarter3"/>
    <s v="2010_Monday"/>
    <x v="2"/>
    <n v="24"/>
    <n v="29"/>
    <n v="5760"/>
    <n v="5800"/>
    <n v="3.9346243000000003E-2"/>
    <n v="4.8002416999999999E-2"/>
    <n v="29185.469536000001"/>
    <n v="5901.9364500000001"/>
    <n v="11560"/>
    <n v="11560"/>
    <n v="46647.405985999998"/>
    <n v="1185.5618841676953"/>
    <n v="39.346243000000001"/>
    <n v="53"/>
    <n v="0.74238194339622643"/>
  </r>
  <r>
    <d v="2010-08-16T00:00:00"/>
    <n v="2010"/>
    <n v="16"/>
    <n v="8"/>
    <n v="3"/>
    <n v="2"/>
    <s v="Tuesday"/>
    <x v="7"/>
    <s v="Quarter3"/>
    <s v="2010_August"/>
    <s v="2010_Quarter3"/>
    <s v="2010_Tuesday"/>
    <x v="2"/>
    <n v="23"/>
    <n v="28"/>
    <n v="5520"/>
    <n v="5600"/>
    <n v="3.7899809E-2"/>
    <n v="4.6237766999999999E-2"/>
    <n v="28112.562335999999"/>
    <n v="5684.9713499999998"/>
    <n v="11120"/>
    <n v="11120"/>
    <n v="44917.533685999995"/>
    <n v="1185.1651728904492"/>
    <n v="37.899808999999998"/>
    <n v="51"/>
    <n v="0.74313350980392157"/>
  </r>
  <r>
    <d v="2010-08-17T00:00:00"/>
    <n v="2010"/>
    <n v="17"/>
    <n v="8"/>
    <n v="3"/>
    <n v="3"/>
    <s v="Wednesday"/>
    <x v="7"/>
    <s v="Quarter3"/>
    <s v="2010_August"/>
    <s v="2010_Quarter3"/>
    <s v="2010_Wednesday"/>
    <x v="2"/>
    <n v="21"/>
    <n v="28"/>
    <n v="5040"/>
    <n v="5600"/>
    <n v="3.6414569000000001E-2"/>
    <n v="4.4425774000000001E-2"/>
    <n v="27010.870592000003"/>
    <n v="5462.1853499999997"/>
    <n v="10640"/>
    <n v="10640"/>
    <n v="43113.055942000006"/>
    <n v="1183.9507407598317"/>
    <n v="36.414569"/>
    <n v="49"/>
    <n v="0.74315446938775509"/>
  </r>
  <r>
    <d v="2010-08-18T00:00:00"/>
    <n v="2010"/>
    <n v="18"/>
    <n v="8"/>
    <n v="3"/>
    <n v="4"/>
    <s v="Thursday"/>
    <x v="7"/>
    <s v="Quarter3"/>
    <s v="2010_August"/>
    <s v="2010_Quarter3"/>
    <s v="2010_Thursday"/>
    <x v="2"/>
    <n v="21"/>
    <n v="33"/>
    <n v="5040"/>
    <n v="6600"/>
    <n v="4.0123021000000002E-2"/>
    <n v="4.8950085999999997E-2"/>
    <n v="29761.652287999997"/>
    <n v="6018.4531500000003"/>
    <n v="11640"/>
    <n v="11640"/>
    <n v="47420.105437999999"/>
    <n v="1181.8677720703033"/>
    <n v="40.123021000000001"/>
    <n v="54"/>
    <n v="0.74301890740740739"/>
  </r>
  <r>
    <d v="2010-08-19T00:00:00"/>
    <n v="2010"/>
    <n v="19"/>
    <n v="8"/>
    <n v="3"/>
    <n v="5"/>
    <s v="Friday"/>
    <x v="7"/>
    <s v="Quarter3"/>
    <s v="2010_August"/>
    <s v="2010_Quarter3"/>
    <s v="2010_Friday"/>
    <x v="2"/>
    <n v="23"/>
    <n v="25"/>
    <n v="5520"/>
    <n v="5000"/>
    <n v="3.5661388000000002E-2"/>
    <n v="4.3506893999999997E-2"/>
    <n v="26452.191551999997"/>
    <n v="5349.2082"/>
    <n v="10520"/>
    <n v="10520"/>
    <n v="42321.399751999998"/>
    <n v="1186.7569414852835"/>
    <n v="35.661388000000002"/>
    <n v="48"/>
    <n v="0.74294558333333338"/>
  </r>
  <r>
    <d v="2010-08-20T00:00:00"/>
    <n v="2010"/>
    <n v="20"/>
    <n v="8"/>
    <n v="3"/>
    <n v="6"/>
    <s v="Saturday"/>
    <x v="7"/>
    <s v="Quarter3"/>
    <s v="2010_August"/>
    <s v="2010_Quarter3"/>
    <s v="2010_Saturday"/>
    <x v="2"/>
    <n v="21"/>
    <n v="32"/>
    <n v="5040"/>
    <n v="6400"/>
    <n v="3.9377383000000002E-2"/>
    <n v="4.8040407E-2"/>
    <n v="29208.567456000001"/>
    <n v="5906.6074500000004"/>
    <n v="11440"/>
    <n v="11440"/>
    <n v="46555.174906"/>
    <n v="1182.2820959432474"/>
    <n v="39.377383000000002"/>
    <n v="53"/>
    <n v="0.74296949056603778"/>
  </r>
  <r>
    <d v="2010-08-21T00:00:00"/>
    <n v="2010"/>
    <n v="21"/>
    <n v="8"/>
    <n v="3"/>
    <n v="7"/>
    <s v="Sunday"/>
    <x v="7"/>
    <s v="Quarter3"/>
    <s v="2010_August"/>
    <s v="2010_Quarter3"/>
    <s v="2010_Sunday"/>
    <x v="2"/>
    <n v="21"/>
    <n v="26"/>
    <n v="5040"/>
    <n v="5200"/>
    <n v="3.4929167999999997E-2"/>
    <n v="4.2613585000000002E-2"/>
    <n v="25909.059679999998"/>
    <n v="5239.3751999999995"/>
    <n v="10240"/>
    <n v="10240"/>
    <n v="41388.434880000001"/>
    <n v="1184.9247276660012"/>
    <n v="34.929167999999997"/>
    <n v="47"/>
    <n v="0.74317378723404248"/>
  </r>
  <r>
    <d v="2010-08-22T00:00:00"/>
    <n v="2010"/>
    <n v="22"/>
    <n v="8"/>
    <n v="3"/>
    <n v="1"/>
    <s v="Monday"/>
    <x v="7"/>
    <s v="Quarter3"/>
    <s v="2010_August"/>
    <s v="2010_Quarter3"/>
    <s v="2010_Monday"/>
    <x v="2"/>
    <n v="24"/>
    <n v="30"/>
    <n v="5760"/>
    <n v="6000"/>
    <n v="4.0106088999999998E-2"/>
    <n v="4.8929429000000003E-2"/>
    <n v="29749.092832000002"/>
    <n v="6015.9133499999998"/>
    <n v="11760"/>
    <n v="11760"/>
    <n v="47525.006182000005"/>
    <n v="1184.98231483005"/>
    <n v="40.106088999999997"/>
    <n v="54"/>
    <n v="0.74270535185185182"/>
  </r>
  <r>
    <d v="2010-08-23T00:00:00"/>
    <n v="2010"/>
    <n v="23"/>
    <n v="8"/>
    <n v="3"/>
    <n v="2"/>
    <s v="Tuesday"/>
    <x v="7"/>
    <s v="Quarter3"/>
    <s v="2010_August"/>
    <s v="2010_Quarter3"/>
    <s v="2010_Tuesday"/>
    <x v="2"/>
    <n v="21"/>
    <n v="25"/>
    <n v="5040"/>
    <n v="5000"/>
    <n v="3.4182204000000001E-2"/>
    <n v="4.1702288999999997E-2"/>
    <n v="25354.991711999995"/>
    <n v="5127.3306000000002"/>
    <n v="10040"/>
    <n v="10040"/>
    <n v="40522.322311999997"/>
    <n v="1185.4800911023758"/>
    <n v="34.182203999999999"/>
    <n v="46"/>
    <n v="0.74309139130434776"/>
  </r>
  <r>
    <d v="2010-08-24T00:00:00"/>
    <n v="2010"/>
    <n v="24"/>
    <n v="8"/>
    <n v="3"/>
    <n v="3"/>
    <s v="Wednesday"/>
    <x v="7"/>
    <s v="Quarter3"/>
    <s v="2010_August"/>
    <s v="2010_Quarter3"/>
    <s v="2010_Wednesday"/>
    <x v="2"/>
    <n v="20"/>
    <n v="31"/>
    <n v="4800"/>
    <n v="6200"/>
    <n v="3.7893088999999998E-2"/>
    <n v="4.6229567999999999E-2"/>
    <n v="28107.577344000001"/>
    <n v="5683.9633499999991"/>
    <n v="11000"/>
    <n v="11000"/>
    <n v="44791.540694000003"/>
    <n v="1182.0503916690457"/>
    <n v="37.893088999999996"/>
    <n v="51"/>
    <n v="0.74300174509803918"/>
  </r>
  <r>
    <d v="2010-08-25T00:00:00"/>
    <n v="2010"/>
    <n v="25"/>
    <n v="8"/>
    <n v="3"/>
    <n v="4"/>
    <s v="Thursday"/>
    <x v="7"/>
    <s v="Quarter3"/>
    <s v="2010_August"/>
    <s v="2010_Quarter3"/>
    <s v="2010_Thursday"/>
    <x v="2"/>
    <n v="24"/>
    <n v="29"/>
    <n v="5760"/>
    <n v="5800"/>
    <n v="3.9357924000000002E-2"/>
    <n v="4.8016667999999998E-2"/>
    <n v="29194.134143999996"/>
    <n v="5903.6886000000004"/>
    <n v="11560"/>
    <n v="11560"/>
    <n v="46657.822743999997"/>
    <n v="1185.4746897727632"/>
    <n v="39.357924000000004"/>
    <n v="53"/>
    <n v="0.74260233962264155"/>
  </r>
  <r>
    <d v="2010-08-26T00:00:00"/>
    <n v="2010"/>
    <n v="26"/>
    <n v="8"/>
    <n v="3"/>
    <n v="5"/>
    <s v="Friday"/>
    <x v="7"/>
    <s v="Quarter3"/>
    <s v="2010_August"/>
    <s v="2010_Quarter3"/>
    <s v="2010_Friday"/>
    <x v="2"/>
    <n v="23"/>
    <n v="25"/>
    <n v="5520"/>
    <n v="5000"/>
    <n v="3.5672304000000002E-2"/>
    <n v="4.3520211000000003E-2"/>
    <n v="26460.288288000003"/>
    <n v="5350.8456000000006"/>
    <n v="10520"/>
    <n v="10520"/>
    <n v="42331.133888000004"/>
    <n v="1186.6666612843399"/>
    <n v="35.672304000000004"/>
    <n v="48"/>
    <n v="0.74317300000000008"/>
  </r>
  <r>
    <d v="2010-08-27T00:00:00"/>
    <n v="2010"/>
    <n v="27"/>
    <n v="8"/>
    <n v="3"/>
    <n v="6"/>
    <s v="Saturday"/>
    <x v="7"/>
    <s v="Quarter3"/>
    <s v="2010_August"/>
    <s v="2010_Quarter3"/>
    <s v="2010_Saturday"/>
    <x v="2"/>
    <n v="21"/>
    <n v="29"/>
    <n v="5040"/>
    <n v="5800"/>
    <n v="3.7154621999999998E-2"/>
    <n v="4.5328638999999997E-2"/>
    <n v="27559.812511999997"/>
    <n v="5573.193299999999"/>
    <n v="10840"/>
    <n v="10840"/>
    <n v="43973.005811999996"/>
    <n v="1183.5137445887622"/>
    <n v="37.154621999999996"/>
    <n v="50"/>
    <n v="0.74309243999999997"/>
  </r>
  <r>
    <d v="2010-08-28T00:00:00"/>
    <n v="2010"/>
    <n v="28"/>
    <n v="8"/>
    <n v="3"/>
    <n v="7"/>
    <s v="Sunday"/>
    <x v="7"/>
    <s v="Quarter3"/>
    <s v="2010_August"/>
    <s v="2010_Quarter3"/>
    <s v="2010_Sunday"/>
    <x v="2"/>
    <n v="23"/>
    <n v="31"/>
    <n v="5520"/>
    <n v="6200"/>
    <n v="4.0114276999999997E-2"/>
    <n v="4.8939417999999998E-2"/>
    <n v="29755.166143999999"/>
    <n v="6017.1415499999994"/>
    <n v="11720"/>
    <n v="11720"/>
    <n v="47492.307693999996"/>
    <n v="1183.925306543603"/>
    <n v="40.114276999999994"/>
    <n v="54"/>
    <n v="0.74285698148148138"/>
  </r>
  <r>
    <d v="2010-08-29T00:00:00"/>
    <n v="2010"/>
    <n v="29"/>
    <n v="8"/>
    <n v="3"/>
    <n v="1"/>
    <s v="Monday"/>
    <x v="7"/>
    <s v="Quarter3"/>
    <s v="2010_August"/>
    <s v="2010_Quarter3"/>
    <s v="2010_Monday"/>
    <x v="2"/>
    <n v="23"/>
    <n v="27"/>
    <n v="5520"/>
    <n v="5400"/>
    <n v="3.7143120000000002E-2"/>
    <n v="4.5314607E-2"/>
    <n v="27551.281056"/>
    <n v="5571.4680000000008"/>
    <n v="10920"/>
    <n v="10920"/>
    <n v="44042.749056000001"/>
    <n v="1185.7579292208086"/>
    <n v="37.143120000000003"/>
    <n v="50"/>
    <n v="0.74286240000000003"/>
  </r>
  <r>
    <d v="2010-08-30T00:00:00"/>
    <n v="2010"/>
    <n v="30"/>
    <n v="8"/>
    <n v="3"/>
    <n v="2"/>
    <s v="Tuesday"/>
    <x v="7"/>
    <s v="Quarter3"/>
    <s v="2010_August"/>
    <s v="2010_Quarter3"/>
    <s v="2010_Tuesday"/>
    <x v="2"/>
    <n v="24"/>
    <n v="31"/>
    <n v="5760"/>
    <n v="6200"/>
    <n v="4.0856932999999998E-2"/>
    <n v="4.9845458000000002E-2"/>
    <n v="30306.038464000001"/>
    <n v="6128.5399499999994"/>
    <n v="11960"/>
    <n v="11960"/>
    <n v="48394.578414000003"/>
    <n v="1184.4887724196039"/>
    <n v="40.856932999999998"/>
    <n v="55"/>
    <n v="0.74285332727272724"/>
  </r>
  <r>
    <d v="2010-08-31T00:00:00"/>
    <n v="2010"/>
    <n v="31"/>
    <n v="8"/>
    <n v="3"/>
    <n v="3"/>
    <s v="Wednesday"/>
    <x v="7"/>
    <s v="Quarter3"/>
    <s v="2010_August"/>
    <s v="2010_Quarter3"/>
    <s v="2010_Wednesday"/>
    <x v="2"/>
    <n v="21"/>
    <n v="28"/>
    <n v="5040"/>
    <n v="5600"/>
    <n v="3.6407799999999997E-2"/>
    <n v="4.4417515999999997E-2"/>
    <n v="27005.849728000001"/>
    <n v="5461.1699999999992"/>
    <n v="10640"/>
    <n v="10640"/>
    <n v="43107.019727999999"/>
    <n v="1184.0050683644715"/>
    <n v="36.407799999999995"/>
    <n v="49"/>
    <n v="0.74301632653061211"/>
  </r>
  <r>
    <d v="2010-09-01T00:00:00"/>
    <n v="2010"/>
    <n v="1"/>
    <n v="9"/>
    <n v="3"/>
    <n v="4"/>
    <s v="Thursday"/>
    <x v="8"/>
    <s v="Quarter3"/>
    <s v="2010_September"/>
    <s v="2010_Quarter3"/>
    <s v="2010_Thursday"/>
    <x v="2"/>
    <n v="21"/>
    <n v="27"/>
    <n v="5040"/>
    <n v="5400"/>
    <n v="3.5657308999999998E-2"/>
    <n v="4.3501917000000001E-2"/>
    <n v="26449.165536"/>
    <n v="5348.5963499999998"/>
    <n v="10440"/>
    <n v="10440"/>
    <n v="42237.761886"/>
    <n v="1184.5470976511435"/>
    <n v="35.657308999999998"/>
    <n v="48"/>
    <n v="0.74286060416666666"/>
  </r>
  <r>
    <d v="2010-09-02T00:00:00"/>
    <n v="2010"/>
    <n v="2"/>
    <n v="9"/>
    <n v="3"/>
    <n v="5"/>
    <s v="Friday"/>
    <x v="8"/>
    <s v="Quarter3"/>
    <s v="2010_September"/>
    <s v="2010_Quarter3"/>
    <s v="2010_Friday"/>
    <x v="2"/>
    <n v="20"/>
    <n v="32"/>
    <n v="4800"/>
    <n v="6400"/>
    <n v="3.8605211E-2"/>
    <n v="4.7098358E-2"/>
    <n v="28635.801663999999"/>
    <n v="5790.7816499999999"/>
    <n v="11200"/>
    <n v="11200"/>
    <n v="45626.583313999996"/>
    <n v="1181.876283851939"/>
    <n v="38.605210999999997"/>
    <n v="52"/>
    <n v="0.74240790384615374"/>
  </r>
  <r>
    <d v="2010-09-03T00:00:00"/>
    <n v="2010"/>
    <n v="3"/>
    <n v="9"/>
    <n v="3"/>
    <n v="6"/>
    <s v="Saturday"/>
    <x v="8"/>
    <s v="Quarter3"/>
    <s v="2010_September"/>
    <s v="2010_Quarter3"/>
    <s v="2010_Saturday"/>
    <x v="2"/>
    <n v="23"/>
    <n v="34"/>
    <n v="5520"/>
    <n v="6800"/>
    <n v="4.2347899000000001E-2"/>
    <n v="5.1664436000000001E-2"/>
    <n v="31411.977088"/>
    <n v="6352.1848499999996"/>
    <n v="12320"/>
    <n v="12320"/>
    <n v="50084.161937999997"/>
    <n v="1182.6835125397838"/>
    <n v="42.347898999999998"/>
    <n v="57"/>
    <n v="0.74294559649122804"/>
  </r>
  <r>
    <d v="2010-09-04T00:00:00"/>
    <n v="2010"/>
    <n v="4"/>
    <n v="9"/>
    <n v="3"/>
    <n v="7"/>
    <s v="Sunday"/>
    <x v="8"/>
    <s v="Quarter3"/>
    <s v="2010_September"/>
    <s v="2010_Quarter3"/>
    <s v="2010_Sunday"/>
    <x v="2"/>
    <n v="23"/>
    <n v="27"/>
    <n v="5520"/>
    <n v="5400"/>
    <n v="3.7133745000000003E-2"/>
    <n v="4.5303168999999997E-2"/>
    <n v="27544.326751999997"/>
    <n v="5570.0617500000008"/>
    <n v="10920"/>
    <n v="10920"/>
    <n v="44034.388502000002"/>
    <n v="1185.8321454515292"/>
    <n v="37.133745000000005"/>
    <n v="50"/>
    <n v="0.74267490000000014"/>
  </r>
  <r>
    <d v="2010-09-05T00:00:00"/>
    <n v="2010"/>
    <n v="5"/>
    <n v="9"/>
    <n v="3"/>
    <n v="1"/>
    <s v="Monday"/>
    <x v="8"/>
    <s v="Quarter3"/>
    <s v="2010_September"/>
    <s v="2010_Quarter3"/>
    <s v="2010_Monday"/>
    <x v="2"/>
    <n v="23"/>
    <n v="25"/>
    <n v="5520"/>
    <n v="5000"/>
    <n v="3.5655238999999998E-2"/>
    <n v="4.3499391999999998E-2"/>
    <n v="26447.630336000002"/>
    <n v="5348.2858500000002"/>
    <n v="10520"/>
    <n v="10520"/>
    <n v="42315.916186000002"/>
    <n v="1186.8078120581383"/>
    <n v="35.655239000000002"/>
    <n v="48"/>
    <n v="0.74281747916666674"/>
  </r>
  <r>
    <d v="2010-09-06T00:00:00"/>
    <n v="2010"/>
    <n v="6"/>
    <n v="9"/>
    <n v="3"/>
    <n v="2"/>
    <s v="Tuesday"/>
    <x v="8"/>
    <s v="Quarter3"/>
    <s v="2010_September"/>
    <s v="2010_Quarter3"/>
    <s v="2010_Tuesday"/>
    <x v="2"/>
    <n v="24"/>
    <n v="30"/>
    <n v="5760"/>
    <n v="6000"/>
    <n v="4.0102999E-2"/>
    <n v="4.8925659000000003E-2"/>
    <n v="29746.800672000001"/>
    <n v="6015.44985"/>
    <n v="11760"/>
    <n v="11760"/>
    <n v="47522.250522000002"/>
    <n v="1185.0049050446328"/>
    <n v="40.102998999999997"/>
    <n v="54"/>
    <n v="0.74264812962962956"/>
  </r>
  <r>
    <d v="2010-09-07T00:00:00"/>
    <n v="2010"/>
    <n v="7"/>
    <n v="9"/>
    <n v="3"/>
    <n v="3"/>
    <s v="Wednesday"/>
    <x v="8"/>
    <s v="Quarter3"/>
    <s v="2010_September"/>
    <s v="2010_Quarter3"/>
    <s v="2010_Wednesday"/>
    <x v="2"/>
    <n v="23"/>
    <n v="34"/>
    <n v="5520"/>
    <n v="6800"/>
    <n v="4.2359756999999998E-2"/>
    <n v="5.1678902999999998E-2"/>
    <n v="31420.773023999998"/>
    <n v="6353.9635499999995"/>
    <n v="12320"/>
    <n v="12320"/>
    <n v="50094.736573999995"/>
    <n v="1182.6020761639402"/>
    <n v="42.359756999999995"/>
    <n v="57"/>
    <n v="0.74315363157894732"/>
  </r>
  <r>
    <d v="2010-09-08T00:00:00"/>
    <n v="2010"/>
    <n v="8"/>
    <n v="9"/>
    <n v="3"/>
    <n v="4"/>
    <s v="Thursday"/>
    <x v="8"/>
    <s v="Quarter3"/>
    <s v="2010_September"/>
    <s v="2010_Quarter3"/>
    <s v="2010_Thursday"/>
    <x v="2"/>
    <n v="23"/>
    <n v="31"/>
    <n v="5520"/>
    <n v="6200"/>
    <n v="4.0121126E-2"/>
    <n v="4.8947773E-2"/>
    <n v="29760.245983999997"/>
    <n v="6018.1688999999997"/>
    <n v="11720"/>
    <n v="11720"/>
    <n v="47498.414883999998"/>
    <n v="1183.875419747691"/>
    <n v="40.121125999999997"/>
    <n v="54"/>
    <n v="0.74298381481481479"/>
  </r>
  <r>
    <d v="2010-09-09T00:00:00"/>
    <n v="2010"/>
    <n v="9"/>
    <n v="9"/>
    <n v="3"/>
    <n v="5"/>
    <s v="Friday"/>
    <x v="8"/>
    <s v="Quarter3"/>
    <s v="2010_September"/>
    <s v="2010_Quarter3"/>
    <s v="2010_Friday"/>
    <x v="2"/>
    <n v="24"/>
    <n v="28"/>
    <n v="5760"/>
    <n v="5600"/>
    <n v="3.8629767000000002E-2"/>
    <n v="4.7128314999999997E-2"/>
    <n v="28654.015519999997"/>
    <n v="5794.4650499999998"/>
    <n v="11360"/>
    <n v="11360"/>
    <n v="45808.48057"/>
    <n v="1185.833726876996"/>
    <n v="38.629767000000001"/>
    <n v="52"/>
    <n v="0.7428801346153846"/>
  </r>
  <r>
    <d v="2010-09-10T00:00:00"/>
    <n v="2010"/>
    <n v="10"/>
    <n v="9"/>
    <n v="3"/>
    <n v="6"/>
    <s v="Saturday"/>
    <x v="8"/>
    <s v="Quarter3"/>
    <s v="2010_September"/>
    <s v="2010_Quarter3"/>
    <s v="2010_Saturday"/>
    <x v="2"/>
    <n v="21"/>
    <n v="28"/>
    <n v="5040"/>
    <n v="5600"/>
    <n v="3.6410133999999997E-2"/>
    <n v="4.4420362999999997E-2"/>
    <n v="27007.580703999996"/>
    <n v="5461.5200999999997"/>
    <n v="10640"/>
    <n v="10640"/>
    <n v="43109.100803999994"/>
    <n v="1183.98632655403"/>
    <n v="36.410133999999999"/>
    <n v="49"/>
    <n v="0.74306395918367341"/>
  </r>
  <r>
    <d v="2010-09-11T00:00:00"/>
    <n v="2010"/>
    <n v="11"/>
    <n v="9"/>
    <n v="3"/>
    <n v="7"/>
    <s v="Sunday"/>
    <x v="8"/>
    <s v="Quarter3"/>
    <s v="2010_September"/>
    <s v="2010_Quarter3"/>
    <s v="2010_Sunday"/>
    <x v="2"/>
    <n v="21"/>
    <n v="34"/>
    <n v="5040"/>
    <n v="6800"/>
    <n v="4.0861923000000001E-2"/>
    <n v="4.9851545999999997E-2"/>
    <n v="30309.739967999998"/>
    <n v="6129.2884500000009"/>
    <n v="11840"/>
    <n v="11840"/>
    <n v="48279.028418000002"/>
    <n v="1181.5163084223911"/>
    <n v="40.861923000000004"/>
    <n v="55"/>
    <n v="0.74294405454545465"/>
  </r>
  <r>
    <d v="2010-09-12T00:00:00"/>
    <n v="2010"/>
    <n v="12"/>
    <n v="9"/>
    <n v="3"/>
    <n v="1"/>
    <s v="Monday"/>
    <x v="8"/>
    <s v="Quarter3"/>
    <s v="2010_September"/>
    <s v="2010_Quarter3"/>
    <s v="2010_Monday"/>
    <x v="2"/>
    <n v="24"/>
    <n v="33"/>
    <n v="5760"/>
    <n v="6600"/>
    <n v="4.2351631000000001E-2"/>
    <n v="5.1668989999999998E-2"/>
    <n v="31414.745920000001"/>
    <n v="6352.7446499999996"/>
    <n v="12360"/>
    <n v="12360"/>
    <n v="50127.490570000002"/>
    <n v="1183.6023639797959"/>
    <n v="42.351630999999998"/>
    <n v="57"/>
    <n v="0.74301107017543855"/>
  </r>
  <r>
    <d v="2010-09-13T00:00:00"/>
    <n v="2010"/>
    <n v="13"/>
    <n v="9"/>
    <n v="3"/>
    <n v="2"/>
    <s v="Tuesday"/>
    <x v="8"/>
    <s v="Quarter3"/>
    <s v="2010_September"/>
    <s v="2010_Quarter3"/>
    <s v="2010_Tuesday"/>
    <x v="2"/>
    <n v="22"/>
    <n v="30"/>
    <n v="5280"/>
    <n v="6000"/>
    <n v="3.8634337999999997E-2"/>
    <n v="4.7133891999999997E-2"/>
    <n v="28657.406335999996"/>
    <n v="5795.1507000000001"/>
    <n v="11280"/>
    <n v="11280"/>
    <n v="45732.557035999998"/>
    <n v="1183.7282428910778"/>
    <n v="38.634338"/>
    <n v="52"/>
    <n v="0.74296803846153847"/>
  </r>
  <r>
    <d v="2010-09-14T00:00:00"/>
    <n v="2010"/>
    <n v="14"/>
    <n v="9"/>
    <n v="3"/>
    <n v="3"/>
    <s v="Wednesday"/>
    <x v="8"/>
    <s v="Quarter3"/>
    <s v="2010_September"/>
    <s v="2010_Quarter3"/>
    <s v="2010_Wednesday"/>
    <x v="2"/>
    <n v="20"/>
    <n v="25"/>
    <n v="4800"/>
    <n v="5000"/>
    <n v="3.3424226000000001E-2"/>
    <n v="4.0777556E-2"/>
    <n v="24792.754047999999"/>
    <n v="5013.6339000000007"/>
    <n v="9800"/>
    <n v="9800"/>
    <n v="39606.387948000003"/>
    <n v="1184.9605118155914"/>
    <n v="33.424226000000004"/>
    <n v="45"/>
    <n v="0.74276057777777793"/>
  </r>
  <r>
    <d v="2010-09-15T00:00:00"/>
    <n v="2010"/>
    <n v="15"/>
    <n v="9"/>
    <n v="3"/>
    <n v="4"/>
    <s v="Thursday"/>
    <x v="8"/>
    <s v="Quarter3"/>
    <s v="2010_September"/>
    <s v="2010_Quarter3"/>
    <s v="2010_Thursday"/>
    <x v="2"/>
    <n v="22"/>
    <n v="31"/>
    <n v="5280"/>
    <n v="6200"/>
    <n v="3.9368807999999998E-2"/>
    <n v="4.8029944999999998E-2"/>
    <n v="29202.206559999999"/>
    <n v="5905.3212000000003"/>
    <n v="11480"/>
    <n v="11480"/>
    <n v="46587.527759999997"/>
    <n v="1183.3614002232425"/>
    <n v="39.368808000000001"/>
    <n v="53"/>
    <n v="0.74280769811320757"/>
  </r>
  <r>
    <d v="2010-09-16T00:00:00"/>
    <n v="2010"/>
    <n v="16"/>
    <n v="9"/>
    <n v="3"/>
    <n v="5"/>
    <s v="Friday"/>
    <x v="8"/>
    <s v="Quarter3"/>
    <s v="2010_September"/>
    <s v="2010_Quarter3"/>
    <s v="2010_Friday"/>
    <x v="2"/>
    <n v="21"/>
    <n v="28"/>
    <n v="5040"/>
    <n v="5600"/>
    <n v="3.6403647999999997E-2"/>
    <n v="4.4412449999999999E-2"/>
    <n v="27002.7696"/>
    <n v="5460.5472"/>
    <n v="10640"/>
    <n v="10640"/>
    <n v="43103.316800000001"/>
    <n v="1184.0383908777494"/>
    <n v="36.403647999999997"/>
    <n v="49"/>
    <n v="0.74293159183673463"/>
  </r>
  <r>
    <d v="2010-09-17T00:00:00"/>
    <n v="2010"/>
    <n v="17"/>
    <n v="9"/>
    <n v="3"/>
    <n v="6"/>
    <s v="Saturday"/>
    <x v="8"/>
    <s v="Quarter3"/>
    <s v="2010_September"/>
    <s v="2010_Quarter3"/>
    <s v="2010_Saturday"/>
    <x v="2"/>
    <n v="23"/>
    <n v="32"/>
    <n v="5520"/>
    <n v="6400"/>
    <n v="4.0845647999999998E-2"/>
    <n v="4.9831689999999998E-2"/>
    <n v="30297.667519999995"/>
    <n v="6126.8471999999992"/>
    <n v="11920"/>
    <n v="11920"/>
    <n v="48344.514719999992"/>
    <n v="1183.5903477403515"/>
    <n v="40.845647999999997"/>
    <n v="55"/>
    <n v="0.74264814545454538"/>
  </r>
  <r>
    <d v="2010-09-18T00:00:00"/>
    <n v="2010"/>
    <n v="18"/>
    <n v="9"/>
    <n v="3"/>
    <n v="7"/>
    <s v="Sunday"/>
    <x v="8"/>
    <s v="Quarter3"/>
    <s v="2010_September"/>
    <s v="2010_Quarter3"/>
    <s v="2010_Sunday"/>
    <x v="2"/>
    <n v="21"/>
    <n v="32"/>
    <n v="5040"/>
    <n v="6400"/>
    <n v="3.9385025999999997E-2"/>
    <n v="4.8049731999999998E-2"/>
    <n v="29214.237055999998"/>
    <n v="5907.7538999999997"/>
    <n v="11440"/>
    <n v="11440"/>
    <n v="46561.990955999994"/>
    <n v="1182.2257259903802"/>
    <n v="39.385025999999996"/>
    <n v="53"/>
    <n v="0.74311369811320749"/>
  </r>
  <r>
    <d v="2010-09-19T00:00:00"/>
    <n v="2010"/>
    <n v="19"/>
    <n v="9"/>
    <n v="3"/>
    <n v="1"/>
    <s v="Monday"/>
    <x v="8"/>
    <s v="Quarter3"/>
    <s v="2010_September"/>
    <s v="2010_Quarter3"/>
    <s v="2010_Monday"/>
    <x v="2"/>
    <n v="23"/>
    <n v="33"/>
    <n v="5520"/>
    <n v="6600"/>
    <n v="4.1611581000000002E-2"/>
    <n v="5.0766129E-2"/>
    <n v="30865.806432000001"/>
    <n v="6241.7371499999999"/>
    <n v="12120"/>
    <n v="12120"/>
    <n v="49227.543581999998"/>
    <n v="1183.0250713617443"/>
    <n v="41.611581000000001"/>
    <n v="56"/>
    <n v="0.74306394642857143"/>
  </r>
  <r>
    <d v="2010-09-20T00:00:00"/>
    <n v="2010"/>
    <n v="20"/>
    <n v="9"/>
    <n v="3"/>
    <n v="2"/>
    <s v="Tuesday"/>
    <x v="8"/>
    <s v="Quarter3"/>
    <s v="2010_September"/>
    <s v="2010_Quarter3"/>
    <s v="2010_Tuesday"/>
    <x v="2"/>
    <n v="20"/>
    <n v="28"/>
    <n v="4800"/>
    <n v="5600"/>
    <n v="3.5668131999999998E-2"/>
    <n v="4.3515120999999997E-2"/>
    <n v="26457.193567999995"/>
    <n v="5350.2197999999999"/>
    <n v="10400"/>
    <n v="10400"/>
    <n v="42207.413367999994"/>
    <n v="1183.336805190695"/>
    <n v="35.668132"/>
    <n v="48"/>
    <n v="0.74308608333333337"/>
  </r>
  <r>
    <d v="2010-09-21T00:00:00"/>
    <n v="2010"/>
    <n v="21"/>
    <n v="9"/>
    <n v="3"/>
    <n v="3"/>
    <s v="Wednesday"/>
    <x v="8"/>
    <s v="Quarter3"/>
    <s v="2010_September"/>
    <s v="2010_Quarter3"/>
    <s v="2010_Wednesday"/>
    <x v="2"/>
    <n v="23"/>
    <n v="31"/>
    <n v="5520"/>
    <n v="6200"/>
    <n v="4.0126001000000001E-2"/>
    <n v="4.8953720999999999E-2"/>
    <n v="29763.862368000002"/>
    <n v="6018.9001500000004"/>
    <n v="11720"/>
    <n v="11720"/>
    <n v="47502.762518000003"/>
    <n v="1183.8399375507167"/>
    <n v="40.126001000000002"/>
    <n v="54"/>
    <n v="0.74307409259259261"/>
  </r>
  <r>
    <d v="2010-09-22T00:00:00"/>
    <n v="2010"/>
    <n v="22"/>
    <n v="9"/>
    <n v="3"/>
    <n v="4"/>
    <s v="Thursday"/>
    <x v="8"/>
    <s v="Quarter3"/>
    <s v="2010_September"/>
    <s v="2010_Quarter3"/>
    <s v="2010_Thursday"/>
    <x v="2"/>
    <n v="21"/>
    <n v="27"/>
    <n v="5040"/>
    <n v="5400"/>
    <n v="3.5640829999999998E-2"/>
    <n v="4.3481813000000001E-2"/>
    <n v="26436.942304"/>
    <n v="5346.1244999999999"/>
    <n v="10440"/>
    <n v="10440"/>
    <n v="42223.066804000002"/>
    <n v="1184.6824780455449"/>
    <n v="35.640830000000001"/>
    <n v="48"/>
    <n v="0.74251729166666669"/>
  </r>
  <r>
    <d v="2010-09-23T00:00:00"/>
    <n v="2010"/>
    <n v="23"/>
    <n v="9"/>
    <n v="3"/>
    <n v="5"/>
    <s v="Friday"/>
    <x v="8"/>
    <s v="Quarter3"/>
    <s v="2010_September"/>
    <s v="2010_Quarter3"/>
    <s v="2010_Friday"/>
    <x v="2"/>
    <n v="20"/>
    <n v="31"/>
    <n v="4800"/>
    <n v="6200"/>
    <n v="3.7870251000000001E-2"/>
    <n v="4.6201706000000002E-2"/>
    <n v="28090.637247999999"/>
    <n v="5680.5376500000002"/>
    <n v="11000"/>
    <n v="11000"/>
    <n v="44771.174897999997"/>
    <n v="1182.2254597150675"/>
    <n v="37.870251000000003"/>
    <n v="51"/>
    <n v="0.74255394117647067"/>
  </r>
  <r>
    <d v="2010-09-24T00:00:00"/>
    <n v="2010"/>
    <n v="24"/>
    <n v="9"/>
    <n v="3"/>
    <n v="6"/>
    <s v="Saturday"/>
    <x v="8"/>
    <s v="Quarter3"/>
    <s v="2010_September"/>
    <s v="2010_Quarter3"/>
    <s v="2010_Saturday"/>
    <x v="2"/>
    <n v="24"/>
    <n v="25"/>
    <n v="5760"/>
    <n v="5000"/>
    <n v="3.6414361999999999E-2"/>
    <n v="4.4425521000000003E-2"/>
    <n v="27010.716768000002"/>
    <n v="5462.1542999999992"/>
    <n v="10760"/>
    <n v="10760"/>
    <n v="43232.871068"/>
    <n v="1187.2477971191697"/>
    <n v="36.414361999999997"/>
    <n v="49"/>
    <n v="0.74315024489795911"/>
  </r>
  <r>
    <d v="2010-09-25T00:00:00"/>
    <n v="2010"/>
    <n v="25"/>
    <n v="9"/>
    <n v="3"/>
    <n v="7"/>
    <s v="Sunday"/>
    <x v="8"/>
    <s v="Quarter3"/>
    <s v="2010_September"/>
    <s v="2010_Quarter3"/>
    <s v="2010_Sunday"/>
    <x v="2"/>
    <n v="24"/>
    <n v="32"/>
    <n v="5760"/>
    <n v="6400"/>
    <n v="4.1616743999999997E-2"/>
    <n v="5.0772427000000002E-2"/>
    <n v="30869.635616"/>
    <n v="6242.5115999999998"/>
    <n v="12160"/>
    <n v="12160"/>
    <n v="49272.147215999998"/>
    <n v="1183.9500758636957"/>
    <n v="41.616743999999997"/>
    <n v="56"/>
    <n v="0.74315614285714282"/>
  </r>
  <r>
    <d v="2010-09-26T00:00:00"/>
    <n v="2010"/>
    <n v="26"/>
    <n v="9"/>
    <n v="3"/>
    <n v="1"/>
    <s v="Monday"/>
    <x v="8"/>
    <s v="Quarter3"/>
    <s v="2010_September"/>
    <s v="2010_Quarter3"/>
    <s v="2010_Monday"/>
    <x v="2"/>
    <n v="23"/>
    <n v="33"/>
    <n v="5520"/>
    <n v="6600"/>
    <n v="4.1594948E-2"/>
    <n v="5.0745836000000002E-2"/>
    <n v="30853.468288000004"/>
    <n v="6239.2422000000006"/>
    <n v="12120"/>
    <n v="12120"/>
    <n v="49212.710488000004"/>
    <n v="1183.141531707168"/>
    <n v="41.594948000000002"/>
    <n v="56"/>
    <n v="0.74276692857142856"/>
  </r>
  <r>
    <d v="2010-09-27T00:00:00"/>
    <n v="2010"/>
    <n v="27"/>
    <n v="9"/>
    <n v="3"/>
    <n v="2"/>
    <s v="Tuesday"/>
    <x v="8"/>
    <s v="Quarter3"/>
    <s v="2010_September"/>
    <s v="2010_Quarter3"/>
    <s v="2010_Tuesday"/>
    <x v="2"/>
    <n v="20"/>
    <n v="31"/>
    <n v="4800"/>
    <n v="6200"/>
    <n v="3.7893429999999999E-2"/>
    <n v="4.6229985000000001E-2"/>
    <n v="28107.830880000001"/>
    <n v="5684.0145000000002"/>
    <n v="11000"/>
    <n v="11000"/>
    <n v="44791.845379999999"/>
    <n v="1182.0477950927111"/>
    <n v="37.893430000000002"/>
    <n v="51"/>
    <n v="0.74300843137254902"/>
  </r>
  <r>
    <d v="2010-09-28T00:00:00"/>
    <n v="2010"/>
    <n v="28"/>
    <n v="9"/>
    <n v="3"/>
    <n v="3"/>
    <s v="Wednesday"/>
    <x v="8"/>
    <s v="Quarter3"/>
    <s v="2010_September"/>
    <s v="2010_Quarter3"/>
    <s v="2010_Wednesday"/>
    <x v="2"/>
    <n v="24"/>
    <n v="32"/>
    <n v="5760"/>
    <n v="6400"/>
    <n v="4.1584243999999999E-2"/>
    <n v="5.0732777999999999E-2"/>
    <n v="30845.529023999996"/>
    <n v="6237.6365999999998"/>
    <n v="12160"/>
    <n v="12160"/>
    <n v="49243.165623999994"/>
    <n v="1184.1784504727318"/>
    <n v="41.584243999999998"/>
    <n v="56"/>
    <n v="0.74257578571428573"/>
  </r>
  <r>
    <d v="2010-09-29T00:00:00"/>
    <n v="2010"/>
    <n v="29"/>
    <n v="9"/>
    <n v="3"/>
    <n v="4"/>
    <s v="Thursday"/>
    <x v="8"/>
    <s v="Quarter3"/>
    <s v="2010_September"/>
    <s v="2010_Quarter3"/>
    <s v="2010_Thursday"/>
    <x v="2"/>
    <n v="21"/>
    <n v="29"/>
    <n v="5040"/>
    <n v="5800"/>
    <n v="3.7154516999999998E-2"/>
    <n v="4.5328510000000002E-2"/>
    <n v="27559.734080000002"/>
    <n v="5573.1775499999994"/>
    <n v="10840"/>
    <n v="10840"/>
    <n v="43972.911630000002"/>
    <n v="1183.5145543676426"/>
    <n v="37.154516999999998"/>
    <n v="50"/>
    <n v="0.74309033999999996"/>
  </r>
  <r>
    <d v="2010-09-30T00:00:00"/>
    <n v="2010"/>
    <n v="30"/>
    <n v="9"/>
    <n v="3"/>
    <n v="5"/>
    <s v="Friday"/>
    <x v="8"/>
    <s v="Quarter3"/>
    <s v="2010_September"/>
    <s v="2010_Quarter3"/>
    <s v="2010_Friday"/>
    <x v="2"/>
    <n v="24"/>
    <n v="25"/>
    <n v="5760"/>
    <n v="5000"/>
    <n v="3.6382780000000003E-2"/>
    <n v="4.4386992E-2"/>
    <n v="26987.291136"/>
    <n v="5457.4170000000004"/>
    <n v="10760"/>
    <n v="10760"/>
    <n v="43204.708136000001"/>
    <n v="1187.5043120948976"/>
    <n v="36.382780000000004"/>
    <n v="49"/>
    <n v="0.74250571428571432"/>
  </r>
  <r>
    <d v="2010-10-01T00:00:00"/>
    <n v="2010"/>
    <n v="1"/>
    <n v="10"/>
    <n v="4"/>
    <n v="6"/>
    <s v="Saturday"/>
    <x v="9"/>
    <s v="Quarter4"/>
    <s v="2010_October"/>
    <s v="2010_Quarter4"/>
    <s v="2010_Saturday"/>
    <x v="2"/>
    <n v="23"/>
    <n v="29"/>
    <n v="5520"/>
    <n v="5800"/>
    <n v="3.8634937000000001E-2"/>
    <n v="4.7134624E-2"/>
    <n v="28657.851392"/>
    <n v="5795.2405500000004"/>
    <n v="11320"/>
    <n v="11320"/>
    <n v="45773.091941999999"/>
    <n v="1184.7590677318822"/>
    <n v="38.634937000000001"/>
    <n v="52"/>
    <n v="0.74297955769230772"/>
  </r>
  <r>
    <d v="2010-10-02T00:00:00"/>
    <n v="2010"/>
    <n v="2"/>
    <n v="10"/>
    <n v="4"/>
    <n v="7"/>
    <s v="Sunday"/>
    <x v="9"/>
    <s v="Quarter4"/>
    <s v="2010_October"/>
    <s v="2010_Quarter4"/>
    <s v="2010_Sunday"/>
    <x v="2"/>
    <n v="22"/>
    <n v="32"/>
    <n v="5280"/>
    <n v="6400"/>
    <n v="4.0129739999999997E-2"/>
    <n v="4.8958281999999999E-2"/>
    <n v="29766.635455999996"/>
    <n v="6019.4609999999993"/>
    <n v="11680"/>
    <n v="11680"/>
    <n v="47466.096455999999"/>
    <n v="1182.8159478730738"/>
    <n v="40.129739999999998"/>
    <n v="54"/>
    <n v="0.74314333333333327"/>
  </r>
  <r>
    <d v="2010-10-03T00:00:00"/>
    <n v="2010"/>
    <n v="3"/>
    <n v="10"/>
    <n v="4"/>
    <n v="1"/>
    <s v="Monday"/>
    <x v="9"/>
    <s v="Quarter4"/>
    <s v="2010_October"/>
    <s v="2010_Quarter4"/>
    <s v="2010_Monday"/>
    <x v="2"/>
    <n v="21"/>
    <n v="34"/>
    <n v="5040"/>
    <n v="6800"/>
    <n v="4.0843128999999999E-2"/>
    <n v="4.9828616999999999E-2"/>
    <n v="30295.799136000001"/>
    <n v="6126.4693499999994"/>
    <n v="11840"/>
    <n v="11840"/>
    <n v="48262.268486000001"/>
    <n v="1181.6496352666811"/>
    <n v="40.843128999999998"/>
    <n v="55"/>
    <n v="0.7426023454545454"/>
  </r>
  <r>
    <d v="2010-10-04T00:00:00"/>
    <n v="2010"/>
    <n v="4"/>
    <n v="10"/>
    <n v="4"/>
    <n v="2"/>
    <s v="Tuesday"/>
    <x v="9"/>
    <s v="Quarter4"/>
    <s v="2010_October"/>
    <s v="2010_Quarter4"/>
    <s v="2010_Tuesday"/>
    <x v="2"/>
    <n v="22"/>
    <n v="30"/>
    <n v="5280"/>
    <n v="6000"/>
    <n v="3.8623328999999998E-2"/>
    <n v="4.7120461000000002E-2"/>
    <n v="28649.240288000005"/>
    <n v="5793.49935"/>
    <n v="11280"/>
    <n v="11280"/>
    <n v="45722.739638000006"/>
    <n v="1183.811463739959"/>
    <n v="38.623328999999998"/>
    <n v="52"/>
    <n v="0.74275632692307691"/>
  </r>
  <r>
    <d v="2010-10-05T00:00:00"/>
    <n v="2010"/>
    <n v="5"/>
    <n v="10"/>
    <n v="4"/>
    <n v="3"/>
    <s v="Wednesday"/>
    <x v="9"/>
    <s v="Quarter4"/>
    <s v="2010_October"/>
    <s v="2010_Quarter4"/>
    <s v="2010_Wednesday"/>
    <x v="2"/>
    <n v="24"/>
    <n v="29"/>
    <n v="5760"/>
    <n v="5800"/>
    <n v="3.9350597000000001E-2"/>
    <n v="4.8007728E-2"/>
    <n v="29188.698624000001"/>
    <n v="5902.5895499999997"/>
    <n v="11560"/>
    <n v="11560"/>
    <n v="46651.288174000001"/>
    <n v="1185.5293624643102"/>
    <n v="39.350597"/>
    <n v="53"/>
    <n v="0.74246409433962268"/>
  </r>
  <r>
    <d v="2010-10-06T00:00:00"/>
    <n v="2010"/>
    <n v="6"/>
    <n v="10"/>
    <n v="4"/>
    <n v="4"/>
    <s v="Thursday"/>
    <x v="9"/>
    <s v="Quarter4"/>
    <s v="2010_October"/>
    <s v="2010_Quarter4"/>
    <s v="2010_Thursday"/>
    <x v="2"/>
    <n v="21"/>
    <n v="25"/>
    <n v="5040"/>
    <n v="5000"/>
    <n v="3.4163155000000001E-2"/>
    <n v="4.1679049000000003E-2"/>
    <n v="25340.861792000003"/>
    <n v="5124.4732500000009"/>
    <n v="10040"/>
    <n v="10040"/>
    <n v="40505.335042000006"/>
    <n v="1185.6438622837968"/>
    <n v="34.163155000000003"/>
    <n v="46"/>
    <n v="0.7426772826086957"/>
  </r>
  <r>
    <d v="2010-10-07T00:00:00"/>
    <n v="2010"/>
    <n v="7"/>
    <n v="10"/>
    <n v="4"/>
    <n v="5"/>
    <s v="Friday"/>
    <x v="9"/>
    <s v="Quarter4"/>
    <s v="2010_October"/>
    <s v="2010_Quarter4"/>
    <s v="2010_Friday"/>
    <x v="2"/>
    <n v="24"/>
    <n v="31"/>
    <n v="5760"/>
    <n v="6200"/>
    <n v="4.0865463999999997E-2"/>
    <n v="4.9855865999999999E-2"/>
    <n v="30312.366527999999"/>
    <n v="6129.8195999999998"/>
    <n v="11960"/>
    <n v="11960"/>
    <n v="48402.186128000001"/>
    <n v="1184.4276655711044"/>
    <n v="40.865463999999996"/>
    <n v="55"/>
    <n v="0.74300843636363634"/>
  </r>
  <r>
    <d v="2010-10-08T00:00:00"/>
    <n v="2010"/>
    <n v="8"/>
    <n v="10"/>
    <n v="4"/>
    <n v="6"/>
    <s v="Saturday"/>
    <x v="9"/>
    <s v="Quarter4"/>
    <s v="2010_October"/>
    <s v="2010_Quarter4"/>
    <s v="2010_Saturday"/>
    <x v="2"/>
    <n v="21"/>
    <n v="29"/>
    <n v="5040"/>
    <n v="5800"/>
    <n v="3.714862E-2"/>
    <n v="4.5321316E-2"/>
    <n v="27555.360128"/>
    <n v="5572.2930000000006"/>
    <n v="10840"/>
    <n v="10840"/>
    <n v="43967.653127999998"/>
    <n v="1183.5608732706626"/>
    <n v="37.148620000000001"/>
    <n v="50"/>
    <n v="0.74297239999999998"/>
  </r>
  <r>
    <d v="2010-10-09T00:00:00"/>
    <n v="2010"/>
    <n v="9"/>
    <n v="10"/>
    <n v="4"/>
    <n v="7"/>
    <s v="Sunday"/>
    <x v="9"/>
    <s v="Quarter4"/>
    <s v="2010_October"/>
    <s v="2010_Quarter4"/>
    <s v="2010_Sunday"/>
    <x v="2"/>
    <n v="21"/>
    <n v="30"/>
    <n v="5040"/>
    <n v="6000"/>
    <n v="3.7869967999999997E-2"/>
    <n v="4.6201361000000003E-2"/>
    <n v="28090.427488000005"/>
    <n v="5680.4952000000003"/>
    <n v="11040"/>
    <n v="11040"/>
    <n v="44810.922688000006"/>
    <n v="1183.2838804616895"/>
    <n v="37.869968"/>
    <n v="51"/>
    <n v="0.74254839215686275"/>
  </r>
  <r>
    <d v="2010-10-10T00:00:00"/>
    <n v="2010"/>
    <n v="10"/>
    <n v="10"/>
    <n v="4"/>
    <n v="1"/>
    <s v="Monday"/>
    <x v="9"/>
    <s v="Quarter4"/>
    <s v="2010_October"/>
    <s v="2010_Quarter4"/>
    <s v="2010_Monday"/>
    <x v="2"/>
    <n v="21"/>
    <n v="31"/>
    <n v="5040"/>
    <n v="6200"/>
    <n v="3.8636438000000002E-2"/>
    <n v="4.7136455000000001E-2"/>
    <n v="28658.964639999998"/>
    <n v="5795.4657000000007"/>
    <n v="11240"/>
    <n v="11240"/>
    <n v="45694.430339999999"/>
    <n v="1182.6770972003162"/>
    <n v="38.636438000000005"/>
    <n v="52"/>
    <n v="0.74300842307692316"/>
  </r>
  <r>
    <d v="2010-10-11T00:00:00"/>
    <n v="2010"/>
    <n v="11"/>
    <n v="10"/>
    <n v="4"/>
    <n v="2"/>
    <s v="Tuesday"/>
    <x v="9"/>
    <s v="Quarter4"/>
    <s v="2010_October"/>
    <s v="2010_Quarter4"/>
    <s v="2010_Tuesday"/>
    <x v="2"/>
    <n v="23"/>
    <n v="29"/>
    <n v="5520"/>
    <n v="5800"/>
    <n v="3.8642558E-2"/>
    <n v="4.7143920999999998E-2"/>
    <n v="28663.503968000001"/>
    <n v="5796.3837000000003"/>
    <n v="11320"/>
    <n v="11320"/>
    <n v="45779.887668000003"/>
    <n v="1184.7012733473805"/>
    <n v="38.642558000000001"/>
    <n v="52"/>
    <n v="0.74312611538461537"/>
  </r>
  <r>
    <d v="2010-10-12T00:00:00"/>
    <n v="2010"/>
    <n v="12"/>
    <n v="10"/>
    <n v="4"/>
    <n v="3"/>
    <s v="Wednesday"/>
    <x v="9"/>
    <s v="Quarter4"/>
    <s v="2010_October"/>
    <s v="2010_Quarter4"/>
    <s v="2010_Wednesday"/>
    <x v="2"/>
    <n v="21"/>
    <n v="28"/>
    <n v="5040"/>
    <n v="5600"/>
    <n v="3.6383064999999999E-2"/>
    <n v="4.4387338999999998E-2"/>
    <n v="26987.502111999998"/>
    <n v="5457.45975"/>
    <n v="10640"/>
    <n v="10640"/>
    <n v="43084.961861999996"/>
    <n v="1184.2037459460876"/>
    <n v="36.383065000000002"/>
    <n v="49"/>
    <n v="0.74251153061224495"/>
  </r>
  <r>
    <d v="2010-10-13T00:00:00"/>
    <n v="2010"/>
    <n v="13"/>
    <n v="10"/>
    <n v="4"/>
    <n v="4"/>
    <s v="Thursday"/>
    <x v="9"/>
    <s v="Quarter4"/>
    <s v="2010_October"/>
    <s v="2010_Quarter4"/>
    <s v="2010_Thursday"/>
    <x v="2"/>
    <n v="22"/>
    <n v="32"/>
    <n v="5280"/>
    <n v="6400"/>
    <n v="4.0110311000000003E-2"/>
    <n v="4.8934579999999998E-2"/>
    <n v="29752.224639999997"/>
    <n v="6016.5466500000002"/>
    <n v="11680"/>
    <n v="11680"/>
    <n v="47448.771289999997"/>
    <n v="1182.9569531385582"/>
    <n v="40.110311000000003"/>
    <n v="54"/>
    <n v="0.74278353703703714"/>
  </r>
  <r>
    <d v="2010-10-14T00:00:00"/>
    <n v="2010"/>
    <n v="14"/>
    <n v="10"/>
    <n v="4"/>
    <n v="5"/>
    <s v="Friday"/>
    <x v="9"/>
    <s v="Quarter4"/>
    <s v="2010_October"/>
    <s v="2010_Quarter4"/>
    <s v="2010_Friday"/>
    <x v="2"/>
    <n v="22"/>
    <n v="27"/>
    <n v="5280"/>
    <n v="5400"/>
    <n v="3.6413979999999999E-2"/>
    <n v="4.4425055999999997E-2"/>
    <n v="27010.434047999999"/>
    <n v="5462.0969999999988"/>
    <n v="10680"/>
    <n v="10680"/>
    <n v="43152.531047999997"/>
    <n v="1185.0539558707947"/>
    <n v="36.413979999999995"/>
    <n v="49"/>
    <n v="0.7431424489795917"/>
  </r>
  <r>
    <d v="2010-10-15T00:00:00"/>
    <n v="2010"/>
    <n v="15"/>
    <n v="10"/>
    <n v="4"/>
    <n v="6"/>
    <s v="Saturday"/>
    <x v="9"/>
    <s v="Quarter4"/>
    <s v="2010_October"/>
    <s v="2010_Quarter4"/>
    <s v="2010_Saturday"/>
    <x v="2"/>
    <n v="22"/>
    <n v="32"/>
    <n v="5280"/>
    <n v="6400"/>
    <n v="4.0128297E-2"/>
    <n v="4.8956523000000002E-2"/>
    <n v="29765.565984000001"/>
    <n v="6019.2445500000003"/>
    <n v="11680"/>
    <n v="11680"/>
    <n v="47464.810534000004"/>
    <n v="1182.8264362676541"/>
    <n v="40.128297000000003"/>
    <n v="54"/>
    <n v="0.74311661111111116"/>
  </r>
  <r>
    <d v="2010-10-16T00:00:00"/>
    <n v="2010"/>
    <n v="16"/>
    <n v="10"/>
    <n v="4"/>
    <n v="7"/>
    <s v="Sunday"/>
    <x v="9"/>
    <s v="Quarter4"/>
    <s v="2010_October"/>
    <s v="2010_Quarter4"/>
    <s v="2010_Sunday"/>
    <x v="2"/>
    <n v="23"/>
    <n v="34"/>
    <n v="5520"/>
    <n v="6800"/>
    <n v="4.2327430999999999E-2"/>
    <n v="5.1639466000000002E-2"/>
    <n v="31396.795328"/>
    <n v="6349.1146499999995"/>
    <n v="12320"/>
    <n v="12320"/>
    <n v="50065.909977999996"/>
    <n v="1182.8242063167027"/>
    <n v="42.327430999999997"/>
    <n v="57"/>
    <n v="0.74258650877192978"/>
  </r>
  <r>
    <d v="2010-10-17T00:00:00"/>
    <n v="2010"/>
    <n v="17"/>
    <n v="10"/>
    <n v="4"/>
    <n v="1"/>
    <s v="Monday"/>
    <x v="9"/>
    <s v="Quarter4"/>
    <s v="2010_October"/>
    <s v="2010_Quarter4"/>
    <s v="2010_Monday"/>
    <x v="2"/>
    <n v="23"/>
    <n v="31"/>
    <n v="5520"/>
    <n v="6200"/>
    <n v="4.0128759999999999E-2"/>
    <n v="4.8957087000000003E-2"/>
    <n v="29765.908896000001"/>
    <n v="6019.3140000000003"/>
    <n v="11720"/>
    <n v="11720"/>
    <n v="47505.222895999999"/>
    <n v="1183.8198562826262"/>
    <n v="40.12876"/>
    <n v="54"/>
    <n v="0.74312518518518522"/>
  </r>
  <r>
    <d v="2010-10-18T00:00:00"/>
    <n v="2010"/>
    <n v="18"/>
    <n v="10"/>
    <n v="4"/>
    <n v="2"/>
    <s v="Tuesday"/>
    <x v="9"/>
    <s v="Quarter4"/>
    <s v="2010_October"/>
    <s v="2010_Quarter4"/>
    <s v="2010_Tuesday"/>
    <x v="2"/>
    <n v="20"/>
    <n v="29"/>
    <n v="4800"/>
    <n v="5800"/>
    <n v="3.6412379000000002E-2"/>
    <n v="4.4423101999999999E-2"/>
    <n v="27009.246016000001"/>
    <n v="5461.8568500000001"/>
    <n v="10600"/>
    <n v="10600"/>
    <n v="43071.102866000001"/>
    <n v="1182.8697835425694"/>
    <n v="36.412379000000001"/>
    <n v="49"/>
    <n v="0.74310977551020407"/>
  </r>
  <r>
    <d v="2010-10-19T00:00:00"/>
    <n v="2010"/>
    <n v="19"/>
    <n v="10"/>
    <n v="4"/>
    <n v="3"/>
    <s v="Wednesday"/>
    <x v="9"/>
    <s v="Quarter4"/>
    <s v="2010_October"/>
    <s v="2010_Quarter4"/>
    <s v="2010_Wednesday"/>
    <x v="2"/>
    <n v="21"/>
    <n v="29"/>
    <n v="5040"/>
    <n v="5800"/>
    <n v="3.7155388999999997E-2"/>
    <n v="4.5329573999999997E-2"/>
    <n v="27560.380992000002"/>
    <n v="5573.3083500000002"/>
    <n v="10840"/>
    <n v="10840"/>
    <n v="43973.689342000005"/>
    <n v="1183.5077097968212"/>
    <n v="37.155389"/>
    <n v="50"/>
    <n v="0.74310778"/>
  </r>
  <r>
    <d v="2010-10-20T00:00:00"/>
    <n v="2010"/>
    <n v="20"/>
    <n v="10"/>
    <n v="4"/>
    <n v="4"/>
    <s v="Thursday"/>
    <x v="9"/>
    <s v="Quarter4"/>
    <s v="2010_October"/>
    <s v="2010_Quarter4"/>
    <s v="2010_Thursday"/>
    <x v="2"/>
    <n v="24"/>
    <n v="27"/>
    <n v="5760"/>
    <n v="5400"/>
    <n v="3.7890689999999998E-2"/>
    <n v="4.6226640999999999E-2"/>
    <n v="28105.797728000001"/>
    <n v="5683.6035000000002"/>
    <n v="11160"/>
    <n v="11160"/>
    <n v="44949.401228000002"/>
    <n v="1186.2914406678792"/>
    <n v="37.890689999999999"/>
    <n v="51"/>
    <n v="0.74295470588235291"/>
  </r>
  <r>
    <d v="2010-10-21T00:00:00"/>
    <n v="2010"/>
    <n v="21"/>
    <n v="10"/>
    <n v="4"/>
    <n v="5"/>
    <s v="Friday"/>
    <x v="9"/>
    <s v="Quarter4"/>
    <s v="2010_October"/>
    <s v="2010_Quarter4"/>
    <s v="2010_Friday"/>
    <x v="2"/>
    <n v="21"/>
    <n v="33"/>
    <n v="5040"/>
    <n v="6600"/>
    <n v="4.0126239000000001E-2"/>
    <n v="4.8954011999999998E-2"/>
    <n v="29764.039295999999"/>
    <n v="6018.9358499999998"/>
    <n v="11640"/>
    <n v="11640"/>
    <n v="47422.975145999997"/>
    <n v="1181.8445069322345"/>
    <n v="40.126238999999998"/>
    <n v="54"/>
    <n v="0.74307849999999998"/>
  </r>
  <r>
    <d v="2010-10-22T00:00:00"/>
    <n v="2010"/>
    <n v="22"/>
    <n v="10"/>
    <n v="4"/>
    <n v="6"/>
    <s v="Saturday"/>
    <x v="9"/>
    <s v="Quarter4"/>
    <s v="2010_October"/>
    <s v="2010_Quarter4"/>
    <s v="2010_Saturday"/>
    <x v="2"/>
    <n v="21"/>
    <n v="33"/>
    <n v="5040"/>
    <n v="6600"/>
    <n v="4.0113177999999999E-2"/>
    <n v="4.8938077000000003E-2"/>
    <n v="29754.350816000006"/>
    <n v="6016.9766999999993"/>
    <n v="11640"/>
    <n v="11640"/>
    <n v="47411.327516000005"/>
    <n v="1181.9389507358408"/>
    <n v="40.113177999999998"/>
    <n v="54"/>
    <n v="0.7428366296296296"/>
  </r>
  <r>
    <d v="2010-10-23T00:00:00"/>
    <n v="2010"/>
    <n v="23"/>
    <n v="10"/>
    <n v="4"/>
    <n v="7"/>
    <s v="Sunday"/>
    <x v="9"/>
    <s v="Quarter4"/>
    <s v="2010_October"/>
    <s v="2010_Quarter4"/>
    <s v="2010_Sunday"/>
    <x v="2"/>
    <n v="22"/>
    <n v="28"/>
    <n v="5280"/>
    <n v="5600"/>
    <n v="3.7158296E-2"/>
    <n v="4.5333122000000003E-2"/>
    <n v="27562.538176000002"/>
    <n v="5573.7443999999996"/>
    <n v="10880"/>
    <n v="10880"/>
    <n v="44016.282575999998"/>
    <n v="1184.5613850538248"/>
    <n v="37.158296"/>
    <n v="50"/>
    <n v="0.74316592000000004"/>
  </r>
  <r>
    <d v="2010-10-24T00:00:00"/>
    <n v="2010"/>
    <n v="24"/>
    <n v="10"/>
    <n v="4"/>
    <n v="1"/>
    <s v="Monday"/>
    <x v="9"/>
    <s v="Quarter4"/>
    <s v="2010_October"/>
    <s v="2010_Quarter4"/>
    <s v="2010_Monday"/>
    <x v="2"/>
    <n v="20"/>
    <n v="27"/>
    <n v="4800"/>
    <n v="5400"/>
    <n v="3.4895526000000003E-2"/>
    <n v="4.2572541999999998E-2"/>
    <n v="25884.105535999999"/>
    <n v="5234.3289000000004"/>
    <n v="10200"/>
    <n v="10200"/>
    <n v="41318.434435999996"/>
    <n v="1184.0610866848658"/>
    <n v="34.895526000000004"/>
    <n v="47"/>
    <n v="0.74245800000000006"/>
  </r>
  <r>
    <d v="2010-10-25T00:00:00"/>
    <n v="2010"/>
    <n v="25"/>
    <n v="10"/>
    <n v="4"/>
    <n v="2"/>
    <s v="Tuesday"/>
    <x v="9"/>
    <s v="Quarter4"/>
    <s v="2010_October"/>
    <s v="2010_Quarter4"/>
    <s v="2010_Tuesday"/>
    <x v="2"/>
    <n v="21"/>
    <n v="29"/>
    <n v="5040"/>
    <n v="5800"/>
    <n v="3.7155239E-2"/>
    <n v="4.5329390999999997E-2"/>
    <n v="27560.269727999996"/>
    <n v="5573.2858500000002"/>
    <n v="10840"/>
    <n v="10840"/>
    <n v="43973.555578"/>
    <n v="1183.508887616091"/>
    <n v="37.155239000000002"/>
    <n v="50"/>
    <n v="0.74310478000000002"/>
  </r>
  <r>
    <d v="2010-10-26T00:00:00"/>
    <n v="2010"/>
    <n v="26"/>
    <n v="10"/>
    <n v="4"/>
    <n v="3"/>
    <s v="Wednesday"/>
    <x v="9"/>
    <s v="Quarter4"/>
    <s v="2010_October"/>
    <s v="2010_Quarter4"/>
    <s v="2010_Wednesday"/>
    <x v="2"/>
    <n v="24"/>
    <n v="29"/>
    <n v="5760"/>
    <n v="5800"/>
    <n v="3.9363262000000003E-2"/>
    <n v="4.8023179999999999E-2"/>
    <n v="29198.093439999997"/>
    <n v="5904.4893000000011"/>
    <n v="11560"/>
    <n v="11560"/>
    <n v="46662.582739999998"/>
    <n v="1185.434853950874"/>
    <n v="39.363262000000006"/>
    <n v="53"/>
    <n v="0.74270305660377367"/>
  </r>
  <r>
    <d v="2010-10-27T00:00:00"/>
    <n v="2010"/>
    <n v="27"/>
    <n v="10"/>
    <n v="4"/>
    <n v="4"/>
    <s v="Thursday"/>
    <x v="9"/>
    <s v="Quarter4"/>
    <s v="2010_October"/>
    <s v="2010_Quarter4"/>
    <s v="2010_Thursday"/>
    <x v="2"/>
    <n v="20"/>
    <n v="30"/>
    <n v="4800"/>
    <n v="6000"/>
    <n v="3.7133864000000003E-2"/>
    <n v="4.5303313999999997E-2"/>
    <n v="27544.414912"/>
    <n v="5570.0796"/>
    <n v="10800"/>
    <n v="10800"/>
    <n v="43914.494511999997"/>
    <n v="1182.5996484502662"/>
    <n v="37.133864000000003"/>
    <n v="50"/>
    <n v="0.74267728000000011"/>
  </r>
  <r>
    <d v="2010-10-28T00:00:00"/>
    <n v="2010"/>
    <n v="28"/>
    <n v="10"/>
    <n v="4"/>
    <n v="5"/>
    <s v="Friday"/>
    <x v="9"/>
    <s v="Quarter4"/>
    <s v="2010_October"/>
    <s v="2010_Quarter4"/>
    <s v="2010_Friday"/>
    <x v="2"/>
    <n v="22"/>
    <n v="34"/>
    <n v="5280"/>
    <n v="6800"/>
    <n v="4.1587737999999999E-2"/>
    <n v="5.0737040999999997E-2"/>
    <n v="30848.120928"/>
    <n v="6238.1607000000004"/>
    <n v="12080"/>
    <n v="12080"/>
    <n v="49166.281627999997"/>
    <n v="1182.2302436357561"/>
    <n v="41.587738000000002"/>
    <n v="56"/>
    <n v="0.74263817857142855"/>
  </r>
  <r>
    <d v="2010-10-29T00:00:00"/>
    <n v="2010"/>
    <n v="29"/>
    <n v="10"/>
    <n v="4"/>
    <n v="6"/>
    <s v="Saturday"/>
    <x v="9"/>
    <s v="Quarter4"/>
    <s v="2010_October"/>
    <s v="2010_Quarter4"/>
    <s v="2010_Saturday"/>
    <x v="2"/>
    <n v="20"/>
    <n v="26"/>
    <n v="4800"/>
    <n v="5200"/>
    <n v="3.4169783000000002E-2"/>
    <n v="4.1687135E-2"/>
    <n v="25345.77808"/>
    <n v="5125.4674500000001"/>
    <n v="10000"/>
    <n v="10000"/>
    <n v="40471.24553"/>
    <n v="1184.4162290992599"/>
    <n v="34.169783000000002"/>
    <n v="46"/>
    <n v="0.74282136956521749"/>
  </r>
  <r>
    <d v="2010-10-30T00:00:00"/>
    <n v="2010"/>
    <n v="30"/>
    <n v="10"/>
    <n v="4"/>
    <n v="7"/>
    <s v="Sunday"/>
    <x v="9"/>
    <s v="Quarter4"/>
    <s v="2010_October"/>
    <s v="2010_Quarter4"/>
    <s v="2010_Sunday"/>
    <x v="2"/>
    <n v="24"/>
    <n v="30"/>
    <n v="5760"/>
    <n v="6000"/>
    <n v="4.0132794999999999E-2"/>
    <n v="4.896201E-2"/>
    <n v="29768.90208"/>
    <n v="6019.9192499999999"/>
    <n v="11760"/>
    <n v="11760"/>
    <n v="47548.821329999999"/>
    <n v="1184.7871878846215"/>
    <n v="40.132795000000002"/>
    <n v="54"/>
    <n v="0.74319990740740749"/>
  </r>
  <r>
    <d v="2010-10-31T00:00:00"/>
    <n v="2010"/>
    <n v="31"/>
    <n v="10"/>
    <n v="4"/>
    <n v="1"/>
    <s v="Monday"/>
    <x v="9"/>
    <s v="Quarter4"/>
    <s v="2010_October"/>
    <s v="2010_Quarter4"/>
    <s v="2010_Monday"/>
    <x v="2"/>
    <n v="24"/>
    <n v="26"/>
    <n v="5760"/>
    <n v="5200"/>
    <n v="3.7121032999999998E-2"/>
    <n v="4.528766E-2"/>
    <n v="27534.897280000001"/>
    <n v="5568.1549499999992"/>
    <n v="10960"/>
    <n v="10960"/>
    <n v="44063.052230000001"/>
    <n v="1187.010400006918"/>
    <n v="37.121032999999997"/>
    <n v="50"/>
    <n v="0.74242065999999995"/>
  </r>
  <r>
    <d v="2010-11-01T00:00:00"/>
    <n v="2010"/>
    <n v="1"/>
    <n v="11"/>
    <n v="4"/>
    <n v="2"/>
    <s v="Tuesday"/>
    <x v="10"/>
    <s v="Quarter4"/>
    <s v="2010_November"/>
    <s v="2010_Quarter4"/>
    <s v="2010_Tuesday"/>
    <x v="2"/>
    <n v="21"/>
    <n v="26"/>
    <n v="5040"/>
    <n v="5200"/>
    <n v="3.4905606999999998E-2"/>
    <n v="4.2584840999999998E-2"/>
    <n v="25891.583327999997"/>
    <n v="5235.8410499999991"/>
    <n v="10240"/>
    <n v="10240"/>
    <n v="41367.424377999996"/>
    <n v="1185.1226187815614"/>
    <n v="34.905606999999996"/>
    <n v="47"/>
    <n v="0.74267248936170205"/>
  </r>
  <r>
    <d v="2010-11-02T00:00:00"/>
    <n v="2010"/>
    <n v="2"/>
    <n v="11"/>
    <n v="4"/>
    <n v="3"/>
    <s v="Wednesday"/>
    <x v="10"/>
    <s v="Quarter4"/>
    <s v="2010_November"/>
    <s v="2010_Quarter4"/>
    <s v="2010_Wednesday"/>
    <x v="2"/>
    <n v="20"/>
    <n v="30"/>
    <n v="4800"/>
    <n v="6000"/>
    <n v="3.7135383000000001E-2"/>
    <n v="4.5305167E-2"/>
    <n v="27545.541535999997"/>
    <n v="5570.3074500000002"/>
    <n v="10800"/>
    <n v="10800"/>
    <n v="43915.848985999997"/>
    <n v="1182.5877488862843"/>
    <n v="37.135383000000004"/>
    <n v="50"/>
    <n v="0.7427076600000001"/>
  </r>
  <r>
    <d v="2010-11-03T00:00:00"/>
    <n v="2010"/>
    <n v="3"/>
    <n v="11"/>
    <n v="4"/>
    <n v="4"/>
    <s v="Thursday"/>
    <x v="10"/>
    <s v="Quarter4"/>
    <s v="2010_November"/>
    <s v="2010_Quarter4"/>
    <s v="2010_Thursday"/>
    <x v="2"/>
    <n v="21"/>
    <n v="27"/>
    <n v="5040"/>
    <n v="5400"/>
    <n v="3.5669269000000003E-2"/>
    <n v="4.3516508000000002E-2"/>
    <n v="26458.036864000002"/>
    <n v="5350.3903499999997"/>
    <n v="10440"/>
    <n v="10440"/>
    <n v="42248.427214000003"/>
    <n v="1184.4489219557597"/>
    <n v="35.669269"/>
    <n v="48"/>
    <n v="0.74310977083333329"/>
  </r>
  <r>
    <d v="2010-11-04T00:00:00"/>
    <n v="2010"/>
    <n v="4"/>
    <n v="11"/>
    <n v="4"/>
    <n v="5"/>
    <s v="Friday"/>
    <x v="10"/>
    <s v="Quarter4"/>
    <s v="2010_November"/>
    <s v="2010_Quarter4"/>
    <s v="2010_Friday"/>
    <x v="2"/>
    <n v="21"/>
    <n v="30"/>
    <n v="5040"/>
    <n v="6000"/>
    <n v="3.7901664000000002E-2"/>
    <n v="4.6240030000000001E-2"/>
    <n v="28113.938240000003"/>
    <n v="5685.249600000001"/>
    <n v="11040"/>
    <n v="11040"/>
    <n v="44839.187840000006"/>
    <n v="1183.0400860500479"/>
    <n v="37.901664000000004"/>
    <n v="51"/>
    <n v="0.74316988235294124"/>
  </r>
  <r>
    <d v="2010-11-05T00:00:00"/>
    <n v="2010"/>
    <n v="5"/>
    <n v="11"/>
    <n v="4"/>
    <n v="6"/>
    <s v="Saturday"/>
    <x v="10"/>
    <s v="Quarter4"/>
    <s v="2010_November"/>
    <s v="2010_Quarter4"/>
    <s v="2010_Saturday"/>
    <x v="2"/>
    <n v="22"/>
    <n v="26"/>
    <n v="5280"/>
    <n v="5200"/>
    <n v="3.5672341000000003E-2"/>
    <n v="4.3520257E-2"/>
    <n v="26460.316256000002"/>
    <n v="5350.8511500000004"/>
    <n v="10480"/>
    <n v="10480"/>
    <n v="42291.167406"/>
    <n v="1185.5450531267347"/>
    <n v="35.672341000000003"/>
    <n v="48"/>
    <n v="0.74317377083333336"/>
  </r>
  <r>
    <d v="2010-11-06T00:00:00"/>
    <n v="2010"/>
    <n v="6"/>
    <n v="11"/>
    <n v="4"/>
    <n v="7"/>
    <s v="Sunday"/>
    <x v="10"/>
    <s v="Quarter4"/>
    <s v="2010_November"/>
    <s v="2010_Quarter4"/>
    <s v="2010_Sunday"/>
    <x v="2"/>
    <n v="23"/>
    <n v="29"/>
    <n v="5520"/>
    <n v="5800"/>
    <n v="3.8639145999999999E-2"/>
    <n v="4.7139757999999997E-2"/>
    <n v="28660.972863999996"/>
    <n v="5795.8718999999992"/>
    <n v="11320"/>
    <n v="11320"/>
    <n v="45776.844763999994"/>
    <n v="1184.7271356359688"/>
    <n v="38.639145999999997"/>
    <n v="52"/>
    <n v="0.7430604999999999"/>
  </r>
  <r>
    <d v="2010-11-07T00:00:00"/>
    <n v="2010"/>
    <n v="7"/>
    <n v="11"/>
    <n v="4"/>
    <n v="1"/>
    <s v="Monday"/>
    <x v="10"/>
    <s v="Quarter4"/>
    <s v="2010_November"/>
    <s v="2010_Quarter4"/>
    <s v="2010_Monday"/>
    <x v="2"/>
    <n v="21"/>
    <n v="26"/>
    <n v="5040"/>
    <n v="5200"/>
    <n v="3.4925295000000002E-2"/>
    <n v="4.2608859999999998E-2"/>
    <n v="25906.186880000001"/>
    <n v="5238.7942500000008"/>
    <n v="10240"/>
    <n v="10240"/>
    <n v="41384.98113"/>
    <n v="1184.9572388722843"/>
    <n v="34.925295000000006"/>
    <n v="47"/>
    <n v="0.74309138297872357"/>
  </r>
  <r>
    <d v="2010-11-08T00:00:00"/>
    <n v="2010"/>
    <n v="8"/>
    <n v="11"/>
    <n v="4"/>
    <n v="2"/>
    <s v="Tuesday"/>
    <x v="10"/>
    <s v="Quarter4"/>
    <s v="2010_November"/>
    <s v="2010_Quarter4"/>
    <s v="2010_Tuesday"/>
    <x v="2"/>
    <n v="22"/>
    <n v="29"/>
    <n v="5280"/>
    <n v="5800"/>
    <n v="3.7882889000000003E-2"/>
    <n v="4.6217123999999998E-2"/>
    <n v="28100.011392"/>
    <n v="5682.4333500000012"/>
    <n v="11080"/>
    <n v="11080"/>
    <n v="44862.444742"/>
    <n v="1184.2403239626206"/>
    <n v="37.882889000000006"/>
    <n v="51"/>
    <n v="0.74280174509803931"/>
  </r>
  <r>
    <d v="2010-11-09T00:00:00"/>
    <n v="2010"/>
    <n v="9"/>
    <n v="11"/>
    <n v="4"/>
    <n v="3"/>
    <s v="Wednesday"/>
    <x v="10"/>
    <s v="Quarter4"/>
    <s v="2010_November"/>
    <s v="2010_Quarter4"/>
    <s v="2010_Wednesday"/>
    <x v="2"/>
    <n v="20"/>
    <n v="28"/>
    <n v="4800"/>
    <n v="5600"/>
    <n v="3.5670232000000003E-2"/>
    <n v="4.3517683000000001E-2"/>
    <n v="26458.751263999999"/>
    <n v="5350.5348000000013"/>
    <n v="10400"/>
    <n v="10400"/>
    <n v="42209.286064"/>
    <n v="1183.3196393003554"/>
    <n v="35.670232000000006"/>
    <n v="48"/>
    <n v="0.74312983333333349"/>
  </r>
  <r>
    <d v="2010-11-10T00:00:00"/>
    <n v="2010"/>
    <n v="10"/>
    <n v="11"/>
    <n v="4"/>
    <n v="4"/>
    <s v="Thursday"/>
    <x v="10"/>
    <s v="Quarter4"/>
    <s v="2010_November"/>
    <s v="2010_Quarter4"/>
    <s v="2010_Thursday"/>
    <x v="2"/>
    <n v="21"/>
    <n v="25"/>
    <n v="5040"/>
    <n v="5000"/>
    <n v="3.4169694E-2"/>
    <n v="4.1687026000000002E-2"/>
    <n v="25345.711808"/>
    <n v="5125.4540999999999"/>
    <n v="10040"/>
    <n v="10040"/>
    <n v="40511.165907999995"/>
    <n v="1185.5876118761846"/>
    <n v="34.169694"/>
    <n v="46"/>
    <n v="0.7428194347826087"/>
  </r>
  <r>
    <d v="2010-11-11T00:00:00"/>
    <n v="2010"/>
    <n v="11"/>
    <n v="11"/>
    <n v="4"/>
    <n v="5"/>
    <s v="Friday"/>
    <x v="10"/>
    <s v="Quarter4"/>
    <s v="2010_November"/>
    <s v="2010_Quarter4"/>
    <s v="2010_Friday"/>
    <x v="2"/>
    <n v="21"/>
    <n v="32"/>
    <n v="5040"/>
    <n v="6400"/>
    <n v="3.9372367999999998E-2"/>
    <n v="4.8034289000000001E-2"/>
    <n v="29204.847712000003"/>
    <n v="5905.8551999999991"/>
    <n v="11440"/>
    <n v="11440"/>
    <n v="46550.702912000001"/>
    <n v="1182.3191054193135"/>
    <n v="39.372367999999994"/>
    <n v="53"/>
    <n v="0.74287486792452817"/>
  </r>
  <r>
    <d v="2010-11-12T00:00:00"/>
    <n v="2010"/>
    <n v="12"/>
    <n v="11"/>
    <n v="4"/>
    <n v="6"/>
    <s v="Saturday"/>
    <x v="10"/>
    <s v="Quarter4"/>
    <s v="2010_November"/>
    <s v="2010_Quarter4"/>
    <s v="2010_Saturday"/>
    <x v="2"/>
    <n v="22"/>
    <n v="34"/>
    <n v="5280"/>
    <n v="6800"/>
    <n v="4.1614958000000001E-2"/>
    <n v="5.0770249000000003E-2"/>
    <n v="30868.311392000003"/>
    <n v="6242.2437"/>
    <n v="12080"/>
    <n v="12080"/>
    <n v="49190.555092000002"/>
    <n v="1182.0402436066379"/>
    <n v="41.614958000000001"/>
    <n v="56"/>
    <n v="0.74312425000000004"/>
  </r>
  <r>
    <d v="2010-11-13T00:00:00"/>
    <n v="2010"/>
    <n v="13"/>
    <n v="11"/>
    <n v="4"/>
    <n v="7"/>
    <s v="Sunday"/>
    <x v="10"/>
    <s v="Quarter4"/>
    <s v="2010_November"/>
    <s v="2010_Quarter4"/>
    <s v="2010_Sunday"/>
    <x v="2"/>
    <n v="21"/>
    <n v="34"/>
    <n v="5040"/>
    <n v="6800"/>
    <n v="4.0852982000000003E-2"/>
    <n v="4.9840638E-2"/>
    <n v="30303.107904"/>
    <n v="6127.9473000000007"/>
    <n v="11840"/>
    <n v="11840"/>
    <n v="48271.055204000004"/>
    <n v="1181.5797241924713"/>
    <n v="40.852982000000004"/>
    <n v="55"/>
    <n v="0.74278149090909096"/>
  </r>
  <r>
    <d v="2010-11-14T00:00:00"/>
    <n v="2010"/>
    <n v="14"/>
    <n v="11"/>
    <n v="4"/>
    <n v="1"/>
    <s v="Monday"/>
    <x v="10"/>
    <s v="Quarter4"/>
    <s v="2010_November"/>
    <s v="2010_Quarter4"/>
    <s v="2010_Monday"/>
    <x v="2"/>
    <n v="24"/>
    <n v="31"/>
    <n v="5760"/>
    <n v="6200"/>
    <n v="4.0842549999999998E-2"/>
    <n v="4.9827911000000003E-2"/>
    <n v="30295.369888000001"/>
    <n v="6126.3824999999997"/>
    <n v="11960"/>
    <n v="11960"/>
    <n v="48381.752388000001"/>
    <n v="1184.5918628489162"/>
    <n v="40.842549999999996"/>
    <n v="55"/>
    <n v="0.74259181818181808"/>
  </r>
  <r>
    <d v="2010-11-15T00:00:00"/>
    <n v="2010"/>
    <n v="15"/>
    <n v="11"/>
    <n v="4"/>
    <n v="2"/>
    <s v="Tuesday"/>
    <x v="10"/>
    <s v="Quarter4"/>
    <s v="2010_November"/>
    <s v="2010_Quarter4"/>
    <s v="2010_Tuesday"/>
    <x v="2"/>
    <n v="20"/>
    <n v="33"/>
    <n v="4800"/>
    <n v="6600"/>
    <n v="3.937769E-2"/>
    <n v="4.8040780999999998E-2"/>
    <n v="29208.794847999998"/>
    <n v="5906.6535000000003"/>
    <n v="11400"/>
    <n v="11400"/>
    <n v="46515.448347999998"/>
    <n v="1181.2640189914644"/>
    <n v="39.377690000000001"/>
    <n v="53"/>
    <n v="0.74297528301886795"/>
  </r>
  <r>
    <d v="2010-11-16T00:00:00"/>
    <n v="2010"/>
    <n v="16"/>
    <n v="11"/>
    <n v="4"/>
    <n v="3"/>
    <s v="Wednesday"/>
    <x v="10"/>
    <s v="Quarter4"/>
    <s v="2010_November"/>
    <s v="2010_Quarter4"/>
    <s v="2010_Wednesday"/>
    <x v="2"/>
    <n v="21"/>
    <n v="32"/>
    <n v="5040"/>
    <n v="6400"/>
    <n v="3.9349949000000002E-2"/>
    <n v="4.8006937999999999E-2"/>
    <n v="29188.218303999998"/>
    <n v="5902.4923500000004"/>
    <n v="11440"/>
    <n v="11440"/>
    <n v="46530.710653999995"/>
    <n v="1182.4846495734973"/>
    <n v="39.349949000000002"/>
    <n v="53"/>
    <n v="0.74245186792452833"/>
  </r>
  <r>
    <d v="2010-11-17T00:00:00"/>
    <n v="2010"/>
    <n v="17"/>
    <n v="11"/>
    <n v="4"/>
    <n v="4"/>
    <s v="Thursday"/>
    <x v="10"/>
    <s v="Quarter4"/>
    <s v="2010_November"/>
    <s v="2010_Quarter4"/>
    <s v="2010_Thursday"/>
    <x v="2"/>
    <n v="20"/>
    <n v="28"/>
    <n v="4800"/>
    <n v="5600"/>
    <n v="3.5666568000000003E-2"/>
    <n v="4.3513213000000002E-2"/>
    <n v="26456.033503999999"/>
    <n v="5349.985200000001"/>
    <n v="10400"/>
    <n v="10400"/>
    <n v="42206.018704000002"/>
    <n v="1183.3495923689657"/>
    <n v="35.666568000000005"/>
    <n v="48"/>
    <n v="0.74305350000000014"/>
  </r>
  <r>
    <d v="2010-11-18T00:00:00"/>
    <n v="2010"/>
    <n v="18"/>
    <n v="11"/>
    <n v="4"/>
    <n v="5"/>
    <s v="Friday"/>
    <x v="10"/>
    <s v="Quarter4"/>
    <s v="2010_November"/>
    <s v="2010_Quarter4"/>
    <s v="2010_Friday"/>
    <x v="2"/>
    <n v="21"/>
    <n v="29"/>
    <n v="5040"/>
    <n v="5800"/>
    <n v="3.7150422000000002E-2"/>
    <n v="4.5323514000000002E-2"/>
    <n v="27556.696512000002"/>
    <n v="5572.5632999999998"/>
    <n v="10840"/>
    <n v="10840"/>
    <n v="43969.259812000004"/>
    <n v="1183.5467121207937"/>
    <n v="37.150421999999999"/>
    <n v="50"/>
    <n v="0.74300843999999999"/>
  </r>
  <r>
    <d v="2010-11-19T00:00:00"/>
    <n v="2010"/>
    <n v="19"/>
    <n v="11"/>
    <n v="4"/>
    <n v="6"/>
    <s v="Saturday"/>
    <x v="10"/>
    <s v="Quarter4"/>
    <s v="2010_November"/>
    <s v="2010_Quarter4"/>
    <s v="2010_Saturday"/>
    <x v="2"/>
    <n v="24"/>
    <n v="27"/>
    <n v="5760"/>
    <n v="5400"/>
    <n v="3.7874674999999997E-2"/>
    <n v="4.6207102999999999E-2"/>
    <n v="28093.918623999998"/>
    <n v="5681.2012499999992"/>
    <n v="11160"/>
    <n v="11160"/>
    <n v="44935.119873999996"/>
    <n v="1186.4159857213297"/>
    <n v="37.874674999999996"/>
    <n v="51"/>
    <n v="0.74264068627450974"/>
  </r>
  <r>
    <d v="2010-11-20T00:00:00"/>
    <n v="2010"/>
    <n v="20"/>
    <n v="11"/>
    <n v="4"/>
    <n v="7"/>
    <s v="Sunday"/>
    <x v="10"/>
    <s v="Quarter4"/>
    <s v="2010_November"/>
    <s v="2010_Quarter4"/>
    <s v="2010_Sunday"/>
    <x v="2"/>
    <n v="20"/>
    <n v="26"/>
    <n v="4800"/>
    <n v="5200"/>
    <n v="3.4172725000000001E-2"/>
    <n v="4.1690724999999998E-2"/>
    <n v="25347.960800000001"/>
    <n v="5125.9087499999996"/>
    <n v="10000"/>
    <n v="10000"/>
    <n v="40473.869550000003"/>
    <n v="1184.3910472460127"/>
    <n v="34.172725"/>
    <n v="46"/>
    <n v="0.74288532608695657"/>
  </r>
  <r>
    <d v="2010-11-21T00:00:00"/>
    <n v="2010"/>
    <n v="21"/>
    <n v="11"/>
    <n v="4"/>
    <n v="1"/>
    <s v="Monday"/>
    <x v="10"/>
    <s v="Quarter4"/>
    <s v="2010_November"/>
    <s v="2010_Quarter4"/>
    <s v="2010_Monday"/>
    <x v="2"/>
    <n v="24"/>
    <n v="29"/>
    <n v="5760"/>
    <n v="5800"/>
    <n v="3.9389702999999998E-2"/>
    <n v="4.8055436999999999E-2"/>
    <n v="29217.705695999997"/>
    <n v="5908.4554499999995"/>
    <n v="11560"/>
    <n v="11560"/>
    <n v="46686.161145999999"/>
    <n v="1185.2377040263543"/>
    <n v="39.389702999999997"/>
    <n v="53"/>
    <n v="0.74320194339622636"/>
  </r>
  <r>
    <d v="2010-11-22T00:00:00"/>
    <n v="2010"/>
    <n v="22"/>
    <n v="11"/>
    <n v="4"/>
    <n v="2"/>
    <s v="Tuesday"/>
    <x v="10"/>
    <s v="Quarter4"/>
    <s v="2010_November"/>
    <s v="2010_Quarter4"/>
    <s v="2010_Tuesday"/>
    <x v="2"/>
    <n v="23"/>
    <n v="29"/>
    <n v="5520"/>
    <n v="5800"/>
    <n v="3.8643222999999997E-2"/>
    <n v="4.7144732000000002E-2"/>
    <n v="28663.997056000004"/>
    <n v="5796.4834499999997"/>
    <n v="11320"/>
    <n v="11320"/>
    <n v="45780.480506000007"/>
    <n v="1184.6962274859943"/>
    <n v="38.643222999999999"/>
    <n v="52"/>
    <n v="0.74313890384615378"/>
  </r>
  <r>
    <d v="2010-11-23T00:00:00"/>
    <n v="2010"/>
    <n v="23"/>
    <n v="11"/>
    <n v="4"/>
    <n v="3"/>
    <s v="Wednesday"/>
    <x v="10"/>
    <s v="Quarter4"/>
    <s v="2010_November"/>
    <s v="2010_Quarter4"/>
    <s v="2010_Wednesday"/>
    <x v="2"/>
    <n v="21"/>
    <n v="26"/>
    <n v="5040"/>
    <n v="5200"/>
    <n v="3.4906498000000001E-2"/>
    <n v="4.2585928000000002E-2"/>
    <n v="25892.244224000002"/>
    <n v="5235.9746999999998"/>
    <n v="10240"/>
    <n v="10240"/>
    <n v="41368.218924000001"/>
    <n v="1185.1151302545447"/>
    <n v="34.906497999999999"/>
    <n v="47"/>
    <n v="0.74269144680851062"/>
  </r>
  <r>
    <d v="2010-11-24T00:00:00"/>
    <n v="2010"/>
    <n v="24"/>
    <n v="11"/>
    <n v="4"/>
    <n v="4"/>
    <s v="Thursday"/>
    <x v="10"/>
    <s v="Quarter4"/>
    <s v="2010_November"/>
    <s v="2010_Quarter4"/>
    <s v="2010_Thursday"/>
    <x v="2"/>
    <n v="24"/>
    <n v="34"/>
    <n v="5760"/>
    <n v="6800"/>
    <n v="4.3076643999999997E-2"/>
    <n v="5.2553505E-2"/>
    <n v="31952.531040000002"/>
    <n v="6461.4965999999995"/>
    <n v="12560"/>
    <n v="12560"/>
    <n v="50974.02764"/>
    <n v="1183.3333079522167"/>
    <n v="43.076643999999995"/>
    <n v="58"/>
    <n v="0.74270075862068952"/>
  </r>
  <r>
    <d v="2010-11-25T00:00:00"/>
    <n v="2010"/>
    <n v="25"/>
    <n v="11"/>
    <n v="4"/>
    <n v="5"/>
    <s v="Friday"/>
    <x v="10"/>
    <s v="Quarter4"/>
    <s v="2010_November"/>
    <s v="2010_Quarter4"/>
    <s v="2010_Friday"/>
    <x v="2"/>
    <n v="24"/>
    <n v="34"/>
    <n v="5760"/>
    <n v="6800"/>
    <n v="4.3100876000000003E-2"/>
    <n v="5.2583067999999997E-2"/>
    <n v="31970.505343999997"/>
    <n v="6465.1314000000011"/>
    <n v="12560"/>
    <n v="12560"/>
    <n v="50995.636743999996"/>
    <n v="1183.1693802232694"/>
    <n v="43.100876000000007"/>
    <n v="58"/>
    <n v="0.7431185517241381"/>
  </r>
  <r>
    <d v="2010-11-26T00:00:00"/>
    <n v="2010"/>
    <n v="26"/>
    <n v="11"/>
    <n v="4"/>
    <n v="6"/>
    <s v="Saturday"/>
    <x v="10"/>
    <s v="Quarter4"/>
    <s v="2010_November"/>
    <s v="2010_Quarter4"/>
    <s v="2010_Saturday"/>
    <x v="2"/>
    <n v="21"/>
    <n v="28"/>
    <n v="5040"/>
    <n v="5600"/>
    <n v="3.6412901999999997E-2"/>
    <n v="4.4423741000000003E-2"/>
    <n v="27009.634527999999"/>
    <n v="5461.9352999999992"/>
    <n v="10640"/>
    <n v="10640"/>
    <n v="43111.569828"/>
    <n v="1183.9641297471981"/>
    <n v="36.412901999999995"/>
    <n v="49"/>
    <n v="0.74312044897959173"/>
  </r>
  <r>
    <d v="2010-11-27T00:00:00"/>
    <n v="2010"/>
    <n v="27"/>
    <n v="11"/>
    <n v="4"/>
    <n v="7"/>
    <s v="Sunday"/>
    <x v="10"/>
    <s v="Quarter4"/>
    <s v="2010_November"/>
    <s v="2010_Quarter4"/>
    <s v="2010_Sunday"/>
    <x v="2"/>
    <n v="21"/>
    <n v="30"/>
    <n v="5040"/>
    <n v="6000"/>
    <n v="3.7882581999999998E-2"/>
    <n v="4.6216750000000001E-2"/>
    <n v="28099.784"/>
    <n v="5682.3873000000003"/>
    <n v="11040"/>
    <n v="11040"/>
    <n v="44822.171300000002"/>
    <n v="1183.1868086499489"/>
    <n v="37.882581999999999"/>
    <n v="51"/>
    <n v="0.74279572549019601"/>
  </r>
  <r>
    <d v="2010-11-28T00:00:00"/>
    <n v="2010"/>
    <n v="28"/>
    <n v="11"/>
    <n v="4"/>
    <n v="1"/>
    <s v="Monday"/>
    <x v="10"/>
    <s v="Quarter4"/>
    <s v="2010_November"/>
    <s v="2010_Quarter4"/>
    <s v="2010_Monday"/>
    <x v="2"/>
    <n v="20"/>
    <n v="25"/>
    <n v="4800"/>
    <n v="5000"/>
    <n v="3.3443934000000002E-2"/>
    <n v="4.08016E-2"/>
    <n v="24807.372800000001"/>
    <n v="5016.5900999999994"/>
    <n v="9800"/>
    <n v="9800"/>
    <n v="39623.962899999999"/>
    <n v="1184.7877375909186"/>
    <n v="33.443933999999999"/>
    <n v="45"/>
    <n v="0.7431985333333333"/>
  </r>
  <r>
    <d v="2010-11-29T00:00:00"/>
    <n v="2010"/>
    <n v="29"/>
    <n v="11"/>
    <n v="4"/>
    <n v="2"/>
    <s v="Tuesday"/>
    <x v="10"/>
    <s v="Quarter4"/>
    <s v="2010_November"/>
    <s v="2010_Quarter4"/>
    <s v="2010_Tuesday"/>
    <x v="2"/>
    <n v="24"/>
    <n v="28"/>
    <n v="5760"/>
    <n v="5600"/>
    <n v="3.8642312999999998E-2"/>
    <n v="4.7143622000000003E-2"/>
    <n v="28663.322176000001"/>
    <n v="5796.3469499999992"/>
    <n v="11360"/>
    <n v="11360"/>
    <n v="45819.669126000001"/>
    <n v="1185.7382638042398"/>
    <n v="38.642312999999994"/>
    <n v="52"/>
    <n v="0.74312140384615377"/>
  </r>
  <r>
    <d v="2010-11-30T00:00:00"/>
    <n v="2010"/>
    <n v="30"/>
    <n v="11"/>
    <n v="4"/>
    <n v="3"/>
    <s v="Wednesday"/>
    <x v="10"/>
    <s v="Quarter4"/>
    <s v="2010_November"/>
    <s v="2010_Quarter4"/>
    <s v="2010_Wednesday"/>
    <x v="2"/>
    <n v="22"/>
    <n v="25"/>
    <n v="5280"/>
    <n v="5000"/>
    <n v="3.4911114E-2"/>
    <n v="4.2591559000000001E-2"/>
    <n v="25895.667872000002"/>
    <n v="5236.6670999999997"/>
    <n v="10280"/>
    <n v="10280"/>
    <n v="41412.334971999997"/>
    <n v="1186.2221002744284"/>
    <n v="34.911113999999998"/>
    <n v="47"/>
    <n v="0.74278965957446808"/>
  </r>
  <r>
    <d v="2010-12-01T00:00:00"/>
    <n v="2010"/>
    <n v="1"/>
    <n v="12"/>
    <n v="4"/>
    <n v="4"/>
    <s v="Thursday"/>
    <x v="11"/>
    <s v="Quarter4"/>
    <s v="2010_December"/>
    <s v="2010_Quarter4"/>
    <s v="2010_Thursday"/>
    <x v="2"/>
    <n v="20"/>
    <n v="34"/>
    <n v="4800"/>
    <n v="6800"/>
    <n v="4.0131913999999998E-2"/>
    <n v="4.8960934999999997E-2"/>
    <n v="29768.248479999998"/>
    <n v="6019.7870999999996"/>
    <n v="11600"/>
    <n v="11600"/>
    <n v="47388.035579999996"/>
    <n v="1180.8067659070534"/>
    <n v="40.131913999999995"/>
    <n v="54"/>
    <n v="0.74318359259259248"/>
  </r>
  <r>
    <d v="2010-12-02T00:00:00"/>
    <n v="2010"/>
    <n v="2"/>
    <n v="12"/>
    <n v="4"/>
    <n v="5"/>
    <s v="Friday"/>
    <x v="11"/>
    <s v="Quarter4"/>
    <s v="2010_December"/>
    <s v="2010_Quarter4"/>
    <s v="2010_Friday"/>
    <x v="2"/>
    <n v="20"/>
    <n v="25"/>
    <n v="4800"/>
    <n v="5000"/>
    <n v="3.3444356000000001E-2"/>
    <n v="4.0802114E-2"/>
    <n v="24807.685312000001"/>
    <n v="5016.6534000000001"/>
    <n v="9800"/>
    <n v="9800"/>
    <n v="39624.338711999997"/>
    <n v="1184.784024903933"/>
    <n v="33.444355999999999"/>
    <n v="45"/>
    <n v="0.74320791111111106"/>
  </r>
  <r>
    <d v="2010-12-03T00:00:00"/>
    <n v="2010"/>
    <n v="3"/>
    <n v="12"/>
    <n v="4"/>
    <n v="6"/>
    <s v="Saturday"/>
    <x v="11"/>
    <s v="Quarter4"/>
    <s v="2010_December"/>
    <s v="2010_Quarter4"/>
    <s v="2010_Saturday"/>
    <x v="2"/>
    <n v="23"/>
    <n v="28"/>
    <n v="5520"/>
    <n v="5600"/>
    <n v="3.7886348E-2"/>
    <n v="4.6221343999999998E-2"/>
    <n v="28102.577151999998"/>
    <n v="5682.9521999999997"/>
    <n v="11120"/>
    <n v="11120"/>
    <n v="44905.529351999998"/>
    <n v="1185.2694102899545"/>
    <n v="37.886347999999998"/>
    <n v="51"/>
    <n v="0.7428695686274509"/>
  </r>
  <r>
    <d v="2010-12-04T00:00:00"/>
    <n v="2010"/>
    <n v="4"/>
    <n v="12"/>
    <n v="4"/>
    <n v="7"/>
    <s v="Sunday"/>
    <x v="11"/>
    <s v="Quarter4"/>
    <s v="2010_December"/>
    <s v="2010_Quarter4"/>
    <s v="2010_Sunday"/>
    <x v="2"/>
    <n v="22"/>
    <n v="30"/>
    <n v="5280"/>
    <n v="6000"/>
    <n v="3.8642704E-2"/>
    <n v="4.7144098000000002E-2"/>
    <n v="28663.611583999998"/>
    <n v="5796.4056"/>
    <n v="11280"/>
    <n v="11280"/>
    <n v="45740.017183999997"/>
    <n v="1183.6650246835727"/>
    <n v="38.642704000000002"/>
    <n v="52"/>
    <n v="0.74312892307692313"/>
  </r>
  <r>
    <d v="2010-12-05T00:00:00"/>
    <n v="2010"/>
    <n v="5"/>
    <n v="12"/>
    <n v="4"/>
    <n v="1"/>
    <s v="Monday"/>
    <x v="11"/>
    <s v="Quarter4"/>
    <s v="2010_December"/>
    <s v="2010_Quarter4"/>
    <s v="2010_Monday"/>
    <x v="2"/>
    <n v="21"/>
    <n v="32"/>
    <n v="5040"/>
    <n v="6400"/>
    <n v="3.9389265E-2"/>
    <n v="4.8054903000000003E-2"/>
    <n v="29217.381024000002"/>
    <n v="5908.3897500000003"/>
    <n v="11440"/>
    <n v="11440"/>
    <n v="46565.770774000004"/>
    <n v="1182.1944576523579"/>
    <n v="39.389265000000002"/>
    <n v="53"/>
    <n v="0.74319367924528301"/>
  </r>
  <r>
    <d v="2010-12-06T00:00:00"/>
    <n v="2010"/>
    <n v="6"/>
    <n v="12"/>
    <n v="4"/>
    <n v="2"/>
    <s v="Tuesday"/>
    <x v="11"/>
    <s v="Quarter4"/>
    <s v="2010_December"/>
    <s v="2010_Quarter4"/>
    <s v="2010_Tuesday"/>
    <x v="2"/>
    <n v="23"/>
    <n v="30"/>
    <n v="5520"/>
    <n v="6000"/>
    <n v="3.9383103000000003E-2"/>
    <n v="4.8047384999999998E-2"/>
    <n v="29212.810079999999"/>
    <n v="5907.4654500000006"/>
    <n v="11520"/>
    <n v="11520"/>
    <n v="46640.275529999999"/>
    <n v="1184.2712223564504"/>
    <n v="39.383103000000006"/>
    <n v="53"/>
    <n v="0.74307741509433978"/>
  </r>
  <r>
    <d v="2010-12-07T00:00:00"/>
    <n v="2010"/>
    <n v="7"/>
    <n v="12"/>
    <n v="4"/>
    <n v="3"/>
    <s v="Wednesday"/>
    <x v="11"/>
    <s v="Quarter4"/>
    <s v="2010_December"/>
    <s v="2010_Quarter4"/>
    <s v="2010_Wednesday"/>
    <x v="2"/>
    <n v="23"/>
    <n v="26"/>
    <n v="5520"/>
    <n v="5200"/>
    <n v="3.6387515000000002E-2"/>
    <n v="4.4392767999999999E-2"/>
    <n v="26990.802943999999"/>
    <n v="5458.1272500000005"/>
    <n v="10720"/>
    <n v="10720"/>
    <n v="43168.930194"/>
    <n v="1186.3665379182942"/>
    <n v="36.387515"/>
    <n v="49"/>
    <n v="0.74260234693877547"/>
  </r>
  <r>
    <d v="2010-12-08T00:00:00"/>
    <n v="2010"/>
    <n v="8"/>
    <n v="12"/>
    <n v="4"/>
    <n v="4"/>
    <s v="Thursday"/>
    <x v="11"/>
    <s v="Quarter4"/>
    <s v="2010_December"/>
    <s v="2010_Quarter4"/>
    <s v="2010_Thursday"/>
    <x v="2"/>
    <n v="20"/>
    <n v="27"/>
    <n v="4800"/>
    <n v="5400"/>
    <n v="3.4921644000000002E-2"/>
    <n v="4.2604405999999997E-2"/>
    <n v="25903.478847999999"/>
    <n v="5238.2466000000004"/>
    <n v="10200"/>
    <n v="10200"/>
    <n v="41341.725447999997"/>
    <n v="1183.8424745410039"/>
    <n v="34.921644000000001"/>
    <n v="47"/>
    <n v="0.7430137021276596"/>
  </r>
  <r>
    <d v="2010-12-09T00:00:00"/>
    <n v="2010"/>
    <n v="9"/>
    <n v="12"/>
    <n v="4"/>
    <n v="5"/>
    <s v="Friday"/>
    <x v="11"/>
    <s v="Quarter4"/>
    <s v="2010_December"/>
    <s v="2010_Quarter4"/>
    <s v="2010_Friday"/>
    <x v="2"/>
    <n v="21"/>
    <n v="26"/>
    <n v="5040"/>
    <n v="5200"/>
    <n v="3.4917709999999998E-2"/>
    <n v="4.2599606999999998E-2"/>
    <n v="25900.561055999999"/>
    <n v="5237.6565000000001"/>
    <n v="10240"/>
    <n v="10240"/>
    <n v="41378.217556000003"/>
    <n v="1185.0209408348944"/>
    <n v="34.91771"/>
    <n v="47"/>
    <n v="0.74292999999999998"/>
  </r>
  <r>
    <d v="2010-12-10T00:00:00"/>
    <n v="2010"/>
    <n v="10"/>
    <n v="12"/>
    <n v="4"/>
    <n v="6"/>
    <s v="Saturday"/>
    <x v="11"/>
    <s v="Quarter4"/>
    <s v="2010_December"/>
    <s v="2010_Quarter4"/>
    <s v="2010_Saturday"/>
    <x v="2"/>
    <n v="24"/>
    <n v="32"/>
    <n v="5760"/>
    <n v="6400"/>
    <n v="4.1616221000000002E-2"/>
    <n v="5.0771789999999997E-2"/>
    <n v="30869.248319999999"/>
    <n v="6242.4331500000008"/>
    <n v="12160"/>
    <n v="12160"/>
    <n v="49271.681469999996"/>
    <n v="1183.9537633654913"/>
    <n v="41.616221000000003"/>
    <n v="56"/>
    <n v="0.74314680357142859"/>
  </r>
  <r>
    <d v="2010-12-11T00:00:00"/>
    <n v="2010"/>
    <n v="11"/>
    <n v="12"/>
    <n v="4"/>
    <n v="7"/>
    <s v="Sunday"/>
    <x v="11"/>
    <s v="Quarter4"/>
    <s v="2010_December"/>
    <s v="2010_Quarter4"/>
    <s v="2010_Sunday"/>
    <x v="2"/>
    <n v="22"/>
    <n v="27"/>
    <n v="5280"/>
    <n v="5400"/>
    <n v="3.6408794000000001E-2"/>
    <n v="4.4418727999999998E-2"/>
    <n v="27006.586623999996"/>
    <n v="5461.3190999999997"/>
    <n v="10680"/>
    <n v="10680"/>
    <n v="43147.905723999997"/>
    <n v="1185.0957140739129"/>
    <n v="36.408794"/>
    <n v="49"/>
    <n v="0.74303661224489792"/>
  </r>
  <r>
    <d v="2010-12-12T00:00:00"/>
    <n v="2010"/>
    <n v="12"/>
    <n v="12"/>
    <n v="4"/>
    <n v="1"/>
    <s v="Monday"/>
    <x v="11"/>
    <s v="Quarter4"/>
    <s v="2010_December"/>
    <s v="2010_Quarter4"/>
    <s v="2010_Monday"/>
    <x v="2"/>
    <n v="20"/>
    <n v="27"/>
    <n v="4800"/>
    <n v="5400"/>
    <n v="3.4906827000000001E-2"/>
    <n v="4.2586328E-2"/>
    <n v="25892.487424000003"/>
    <n v="5236.02405"/>
    <n v="10200"/>
    <n v="10200"/>
    <n v="41328.511473999999"/>
    <n v="1183.9664336721296"/>
    <n v="34.906827"/>
    <n v="47"/>
    <n v="0.7426984468085106"/>
  </r>
  <r>
    <d v="2010-12-13T00:00:00"/>
    <n v="2010"/>
    <n v="13"/>
    <n v="12"/>
    <n v="4"/>
    <n v="2"/>
    <s v="Tuesday"/>
    <x v="11"/>
    <s v="Quarter4"/>
    <s v="2010_December"/>
    <s v="2010_Quarter4"/>
    <s v="2010_Tuesday"/>
    <x v="2"/>
    <n v="24"/>
    <n v="34"/>
    <n v="5760"/>
    <n v="6800"/>
    <n v="4.3078735E-2"/>
    <n v="5.2556057000000003E-2"/>
    <n v="31954.082656000002"/>
    <n v="6461.8102500000005"/>
    <n v="12560"/>
    <n v="12560"/>
    <n v="50975.892906000001"/>
    <n v="1183.3191690981641"/>
    <n v="43.078735000000002"/>
    <n v="58"/>
    <n v="0.74273681034482764"/>
  </r>
  <r>
    <d v="2010-12-14T00:00:00"/>
    <n v="2010"/>
    <n v="14"/>
    <n v="12"/>
    <n v="4"/>
    <n v="3"/>
    <s v="Wednesday"/>
    <x v="11"/>
    <s v="Quarter4"/>
    <s v="2010_December"/>
    <s v="2010_Quarter4"/>
    <s v="2010_Wednesday"/>
    <x v="2"/>
    <n v="24"/>
    <n v="32"/>
    <n v="5760"/>
    <n v="6400"/>
    <n v="4.1596897000000001E-2"/>
    <n v="5.0748214999999999E-2"/>
    <n v="30854.914720000001"/>
    <n v="6239.5345499999994"/>
    <n v="12160"/>
    <n v="12160"/>
    <n v="49254.449269999997"/>
    <n v="1184.089507205309"/>
    <n v="41.596896999999998"/>
    <n v="56"/>
    <n v="0.74280173214285716"/>
  </r>
  <r>
    <d v="2010-12-15T00:00:00"/>
    <n v="2010"/>
    <n v="15"/>
    <n v="12"/>
    <n v="4"/>
    <n v="4"/>
    <s v="Thursday"/>
    <x v="11"/>
    <s v="Quarter4"/>
    <s v="2010_December"/>
    <s v="2010_Quarter4"/>
    <s v="2010_Thursday"/>
    <x v="2"/>
    <n v="20"/>
    <n v="27"/>
    <n v="4800"/>
    <n v="5400"/>
    <n v="3.4894509999999997E-2"/>
    <n v="4.2571301999999998E-2"/>
    <n v="25883.351615999996"/>
    <n v="5234.1764999999996"/>
    <n v="10200"/>
    <n v="10200"/>
    <n v="41317.528115999994"/>
    <n v="1184.0695890556995"/>
    <n v="34.894509999999997"/>
    <n v="47"/>
    <n v="0.74243638297872339"/>
  </r>
  <r>
    <d v="2010-12-16T00:00:00"/>
    <n v="2010"/>
    <n v="16"/>
    <n v="12"/>
    <n v="4"/>
    <n v="5"/>
    <s v="Friday"/>
    <x v="11"/>
    <s v="Quarter4"/>
    <s v="2010_December"/>
    <s v="2010_Quarter4"/>
    <s v="2010_Friday"/>
    <x v="2"/>
    <n v="22"/>
    <n v="30"/>
    <n v="5280"/>
    <n v="6000"/>
    <n v="3.8630037999999998E-2"/>
    <n v="4.7128646000000003E-2"/>
    <n v="28654.216768000002"/>
    <n v="5794.5056999999997"/>
    <n v="11280"/>
    <n v="11280"/>
    <n v="45728.722468"/>
    <n v="1183.7607425599738"/>
    <n v="38.630037999999999"/>
    <n v="52"/>
    <n v="0.74288534615384616"/>
  </r>
  <r>
    <d v="2010-12-17T00:00:00"/>
    <n v="2010"/>
    <n v="17"/>
    <n v="12"/>
    <n v="4"/>
    <n v="6"/>
    <s v="Saturday"/>
    <x v="11"/>
    <s v="Quarter4"/>
    <s v="2010_December"/>
    <s v="2010_Quarter4"/>
    <s v="2010_Saturday"/>
    <x v="2"/>
    <n v="23"/>
    <n v="25"/>
    <n v="5520"/>
    <n v="5000"/>
    <n v="3.5667821000000002E-2"/>
    <n v="4.3514741000000003E-2"/>
    <n v="26456.962528"/>
    <n v="5350.1731500000005"/>
    <n v="10520"/>
    <n v="10520"/>
    <n v="42327.135677999999"/>
    <n v="1186.7037147573437"/>
    <n v="35.667821000000004"/>
    <n v="48"/>
    <n v="0.74307960416666674"/>
  </r>
  <r>
    <d v="2010-12-18T00:00:00"/>
    <n v="2010"/>
    <n v="18"/>
    <n v="12"/>
    <n v="4"/>
    <n v="7"/>
    <s v="Sunday"/>
    <x v="11"/>
    <s v="Quarter4"/>
    <s v="2010_December"/>
    <s v="2010_Quarter4"/>
    <s v="2010_Sunday"/>
    <x v="2"/>
    <n v="22"/>
    <n v="26"/>
    <n v="5280"/>
    <n v="5200"/>
    <n v="3.5670624999999997E-2"/>
    <n v="4.3518161999999999E-2"/>
    <n v="26459.042495999998"/>
    <n v="5350.5937499999991"/>
    <n v="10480"/>
    <n v="10480"/>
    <n v="42289.636245999995"/>
    <n v="1185.5591609622763"/>
    <n v="35.670624999999994"/>
    <n v="48"/>
    <n v="0.74313802083333325"/>
  </r>
  <r>
    <d v="2010-12-19T00:00:00"/>
    <n v="2010"/>
    <n v="19"/>
    <n v="12"/>
    <n v="4"/>
    <n v="1"/>
    <s v="Monday"/>
    <x v="11"/>
    <s v="Quarter4"/>
    <s v="2010_December"/>
    <s v="2010_Quarter4"/>
    <s v="2010_Monday"/>
    <x v="2"/>
    <n v="23"/>
    <n v="26"/>
    <n v="5520"/>
    <n v="5200"/>
    <n v="3.6377988E-2"/>
    <n v="4.4381144999999997E-2"/>
    <n v="26983.736159999997"/>
    <n v="5456.6982000000007"/>
    <n v="10720"/>
    <n v="10720"/>
    <n v="43160.434359999999"/>
    <n v="1186.4436911684065"/>
    <n v="36.377988000000002"/>
    <n v="49"/>
    <n v="0.74240791836734699"/>
  </r>
  <r>
    <d v="2010-12-20T00:00:00"/>
    <n v="2010"/>
    <n v="20"/>
    <n v="12"/>
    <n v="4"/>
    <n v="2"/>
    <s v="Tuesday"/>
    <x v="11"/>
    <s v="Quarter4"/>
    <s v="2010_December"/>
    <s v="2010_Quarter4"/>
    <s v="2010_Tuesday"/>
    <x v="2"/>
    <n v="20"/>
    <n v="28"/>
    <n v="4800"/>
    <n v="5600"/>
    <n v="3.5646753000000003E-2"/>
    <n v="4.3489038000000001E-2"/>
    <n v="26441.335104000002"/>
    <n v="5347.0129500000003"/>
    <n v="10400"/>
    <n v="10400"/>
    <n v="42188.348054000002"/>
    <n v="1183.5116666586714"/>
    <n v="35.646753000000004"/>
    <n v="48"/>
    <n v="0.74264068750000012"/>
  </r>
  <r>
    <d v="2010-12-21T00:00:00"/>
    <n v="2010"/>
    <n v="21"/>
    <n v="12"/>
    <n v="4"/>
    <n v="3"/>
    <s v="Wednesday"/>
    <x v="11"/>
    <s v="Quarter4"/>
    <s v="2010_December"/>
    <s v="2010_Quarter4"/>
    <s v="2010_Wednesday"/>
    <x v="2"/>
    <n v="22"/>
    <n v="34"/>
    <n v="5280"/>
    <n v="6800"/>
    <n v="4.1603991999999999E-2"/>
    <n v="5.0756870000000003E-2"/>
    <n v="30860.176960000001"/>
    <n v="6240.5987999999998"/>
    <n v="12080"/>
    <n v="12080"/>
    <n v="49180.775760000004"/>
    <n v="1182.1167487966061"/>
    <n v="41.603991999999998"/>
    <n v="56"/>
    <n v="0.74292842857142849"/>
  </r>
  <r>
    <d v="2010-12-22T00:00:00"/>
    <n v="2010"/>
    <n v="22"/>
    <n v="12"/>
    <n v="4"/>
    <n v="4"/>
    <s v="Thursday"/>
    <x v="11"/>
    <s v="Quarter4"/>
    <s v="2010_December"/>
    <s v="2010_Quarter4"/>
    <s v="2010_Thursday"/>
    <x v="2"/>
    <n v="22"/>
    <n v="34"/>
    <n v="5280"/>
    <n v="6800"/>
    <n v="4.1619420999999997E-2"/>
    <n v="5.0775694000000003E-2"/>
    <n v="30871.621952000001"/>
    <n v="6242.9131499999994"/>
    <n v="12080"/>
    <n v="12080"/>
    <n v="49194.535102000002"/>
    <n v="1182.0091178587036"/>
    <n v="41.619420999999996"/>
    <n v="56"/>
    <n v="0.74320394642857135"/>
  </r>
  <r>
    <d v="2010-12-23T00:00:00"/>
    <n v="2010"/>
    <n v="23"/>
    <n v="12"/>
    <n v="4"/>
    <n v="5"/>
    <s v="Friday"/>
    <x v="11"/>
    <s v="Quarter4"/>
    <s v="2010_December"/>
    <s v="2010_Quarter4"/>
    <s v="2010_Friday"/>
    <x v="2"/>
    <n v="20"/>
    <n v="34"/>
    <n v="4800"/>
    <n v="6800"/>
    <n v="4.0092897000000002E-2"/>
    <n v="4.8913334000000003E-2"/>
    <n v="29739.307072000003"/>
    <n v="6013.9345499999999"/>
    <n v="11600"/>
    <n v="11600"/>
    <n v="47353.241622000001"/>
    <n v="1181.0880521305307"/>
    <n v="40.092897000000001"/>
    <n v="54"/>
    <n v="0.74246105555555553"/>
  </r>
  <r>
    <d v="2010-12-24T00:00:00"/>
    <n v="2010"/>
    <n v="24"/>
    <n v="12"/>
    <n v="4"/>
    <n v="6"/>
    <s v="Saturday"/>
    <x v="11"/>
    <s v="Quarter4"/>
    <s v="2010_December"/>
    <s v="2010_Quarter4"/>
    <s v="2010_Saturday"/>
    <x v="2"/>
    <n v="22"/>
    <n v="32"/>
    <n v="5280"/>
    <n v="6400"/>
    <n v="4.0096089000000001E-2"/>
    <n v="4.8917228E-2"/>
    <n v="29741.674623999999"/>
    <n v="6014.4133499999998"/>
    <n v="11680"/>
    <n v="11680"/>
    <n v="47436.087974000002"/>
    <n v="1183.0602225069881"/>
    <n v="40.096088999999999"/>
    <n v="54"/>
    <n v="0.74252016666666665"/>
  </r>
  <r>
    <d v="2010-12-25T00:00:00"/>
    <n v="2010"/>
    <n v="25"/>
    <n v="12"/>
    <n v="4"/>
    <n v="7"/>
    <s v="Sunday"/>
    <x v="11"/>
    <s v="Quarter4"/>
    <s v="2010_December"/>
    <s v="2010_Quarter4"/>
    <s v="2010_Sunday"/>
    <x v="2"/>
    <n v="23"/>
    <n v="26"/>
    <n v="5520"/>
    <n v="5200"/>
    <n v="3.6408549999999998E-2"/>
    <n v="4.4418431000000001E-2"/>
    <n v="27006.406047999997"/>
    <n v="5461.2824999999993"/>
    <n v="10720"/>
    <n v="10720"/>
    <n v="43187.688547999998"/>
    <n v="1186.1963343225698"/>
    <n v="36.408549999999998"/>
    <n v="49"/>
    <n v="0.74303163265306116"/>
  </r>
  <r>
    <d v="2010-12-26T00:00:00"/>
    <n v="2010"/>
    <n v="26"/>
    <n v="12"/>
    <n v="4"/>
    <n v="1"/>
    <s v="Monday"/>
    <x v="11"/>
    <s v="Quarter4"/>
    <s v="2010_December"/>
    <s v="2010_Quarter4"/>
    <s v="2010_Monday"/>
    <x v="2"/>
    <n v="22"/>
    <n v="33"/>
    <n v="5280"/>
    <n v="6600"/>
    <n v="4.0836023999999999E-2"/>
    <n v="4.9819949000000002E-2"/>
    <n v="30290.528992"/>
    <n v="6125.4036000000006"/>
    <n v="11880"/>
    <n v="11880"/>
    <n v="48295.932591999997"/>
    <n v="1182.6796015204613"/>
    <n v="40.836024000000002"/>
    <n v="55"/>
    <n v="0.74247316363636362"/>
  </r>
  <r>
    <d v="2010-12-27T00:00:00"/>
    <n v="2010"/>
    <n v="27"/>
    <n v="12"/>
    <n v="4"/>
    <n v="2"/>
    <s v="Tuesday"/>
    <x v="11"/>
    <s v="Quarter4"/>
    <s v="2010_December"/>
    <s v="2010_Quarter4"/>
    <s v="2010_Tuesday"/>
    <x v="2"/>
    <n v="20"/>
    <n v="33"/>
    <n v="4800"/>
    <n v="6600"/>
    <n v="3.9362398E-2"/>
    <n v="4.8022125999999998E-2"/>
    <n v="29197.452608"/>
    <n v="5904.3597"/>
    <n v="11400"/>
    <n v="11400"/>
    <n v="46501.812308"/>
    <n v="1181.3765083113078"/>
    <n v="39.362397999999999"/>
    <n v="53"/>
    <n v="0.74268675471698109"/>
  </r>
  <r>
    <d v="2010-12-28T00:00:00"/>
    <n v="2010"/>
    <n v="28"/>
    <n v="12"/>
    <n v="4"/>
    <n v="3"/>
    <s v="Wednesday"/>
    <x v="11"/>
    <s v="Quarter4"/>
    <s v="2010_December"/>
    <s v="2010_Quarter4"/>
    <s v="2010_Wednesday"/>
    <x v="2"/>
    <n v="20"/>
    <n v="32"/>
    <n v="4800"/>
    <n v="6400"/>
    <n v="3.8629856999999997E-2"/>
    <n v="4.7128426000000001E-2"/>
    <n v="28654.083008000001"/>
    <n v="5794.4785499999989"/>
    <n v="11200"/>
    <n v="11200"/>
    <n v="45648.561558000001"/>
    <n v="1181.6911866383562"/>
    <n v="38.629856999999994"/>
    <n v="52"/>
    <n v="0.74288186538461531"/>
  </r>
  <r>
    <d v="2010-12-29T00:00:00"/>
    <n v="2010"/>
    <n v="29"/>
    <n v="12"/>
    <n v="4"/>
    <n v="4"/>
    <s v="Thursday"/>
    <x v="11"/>
    <s v="Quarter4"/>
    <s v="2010_December"/>
    <s v="2010_Quarter4"/>
    <s v="2010_Thursday"/>
    <x v="2"/>
    <n v="22"/>
    <n v="26"/>
    <n v="5280"/>
    <n v="5200"/>
    <n v="3.5660791999999997E-2"/>
    <n v="4.3506165999999999E-2"/>
    <n v="26451.748928000001"/>
    <n v="5349.1187999999993"/>
    <n v="10480"/>
    <n v="10480"/>
    <n v="42280.867727999997"/>
    <n v="1185.6401766960196"/>
    <n v="35.660791999999994"/>
    <n v="48"/>
    <n v="0.74293316666666653"/>
  </r>
  <r>
    <d v="2010-12-30T00:00:00"/>
    <n v="2010"/>
    <n v="30"/>
    <n v="12"/>
    <n v="4"/>
    <n v="5"/>
    <s v="Friday"/>
    <x v="11"/>
    <s v="Quarter4"/>
    <s v="2010_December"/>
    <s v="2010_Quarter4"/>
    <s v="2010_Friday"/>
    <x v="2"/>
    <n v="20"/>
    <n v="34"/>
    <n v="4800"/>
    <n v="6800"/>
    <n v="4.0091732999999997E-2"/>
    <n v="4.8911914000000001E-2"/>
    <n v="29738.443712"/>
    <n v="6013.7599499999997"/>
    <n v="11600"/>
    <n v="11600"/>
    <n v="47352.203662"/>
    <n v="1181.0964535257183"/>
    <n v="40.091732999999998"/>
    <n v="54"/>
    <n v="0.74243949999999992"/>
  </r>
  <r>
    <d v="2010-12-31T00:00:00"/>
    <n v="2010"/>
    <n v="31"/>
    <n v="12"/>
    <n v="4"/>
    <n v="6"/>
    <s v="Saturday"/>
    <x v="11"/>
    <s v="Quarter4"/>
    <s v="2010_December"/>
    <s v="2010_Quarter4"/>
    <s v="2010_Saturday"/>
    <x v="2"/>
    <n v="21"/>
    <n v="27"/>
    <n v="5040"/>
    <n v="5400"/>
    <n v="3.563496E-2"/>
    <n v="4.3474651000000003E-2"/>
    <n v="26432.587808"/>
    <n v="5345.2439999999997"/>
    <n v="10440"/>
    <n v="10440"/>
    <n v="42217.831808000003"/>
    <n v="1184.7307197201849"/>
    <n v="35.63496"/>
    <n v="48"/>
    <n v="0.74239500000000003"/>
  </r>
  <r>
    <d v="2010-01-01T00:00:00"/>
    <n v="2010"/>
    <n v="1"/>
    <n v="1"/>
    <n v="1"/>
    <n v="6"/>
    <s v="Saturday"/>
    <x v="0"/>
    <s v="Quarter1"/>
    <s v="2010_January"/>
    <s v="2010_Quarter1"/>
    <s v="2010_Saturday"/>
    <x v="3"/>
    <n v="12"/>
    <n v="13"/>
    <n v="115200"/>
    <n v="99840"/>
    <n v="9.7576880000000005E-3"/>
    <n v="1.2197110000000001E-2"/>
    <n v="11196.946980000001"/>
    <n v="3903.0751999999998"/>
    <n v="215040"/>
    <n v="2448.3940384155576"/>
    <n v="17548.416218415558"/>
    <n v="1798.4194840433058"/>
    <n v="9.7576879999999999"/>
    <n v="25"/>
    <n v="0.39030752000000002"/>
  </r>
  <r>
    <d v="2010-01-02T00:00:00"/>
    <n v="2010"/>
    <n v="2"/>
    <n v="1"/>
    <n v="1"/>
    <n v="7"/>
    <s v="Sunday"/>
    <x v="0"/>
    <s v="Quarter1"/>
    <s v="2010_January"/>
    <s v="2010_Quarter1"/>
    <s v="2010_Sunday"/>
    <x v="3"/>
    <n v="13"/>
    <n v="13"/>
    <n v="124800"/>
    <n v="99840"/>
    <n v="1.0152113000000001E-2"/>
    <n v="1.2690142E-2"/>
    <n v="11649.550356"/>
    <n v="4060.8451999999997"/>
    <n v="224640"/>
    <n v="2557.6973437019665"/>
    <n v="18268.092899701966"/>
    <n v="1799.4375062316549"/>
    <n v="10.152113"/>
    <n v="26"/>
    <n v="0.39046588461538462"/>
  </r>
  <r>
    <d v="2010-01-03T00:00:00"/>
    <n v="2010"/>
    <n v="3"/>
    <n v="1"/>
    <n v="1"/>
    <n v="1"/>
    <s v="Monday"/>
    <x v="0"/>
    <s v="Quarter1"/>
    <s v="2010_January"/>
    <s v="2010_Quarter1"/>
    <s v="2010_Monday"/>
    <x v="3"/>
    <n v="14"/>
    <n v="14"/>
    <n v="134400"/>
    <n v="107520"/>
    <n v="1.0923406E-2"/>
    <n v="1.3654258000000001E-2"/>
    <n v="12534.608844"/>
    <n v="4369.3624"/>
    <n v="241920"/>
    <n v="2754.4432932175023"/>
    <n v="19658.414537217504"/>
    <n v="1799.6597890088042"/>
    <n v="10.923406"/>
    <n v="28"/>
    <n v="0.39012164285714285"/>
  </r>
  <r>
    <d v="2010-01-04T00:00:00"/>
    <n v="2010"/>
    <n v="4"/>
    <n v="1"/>
    <n v="1"/>
    <n v="2"/>
    <s v="Tuesday"/>
    <x v="0"/>
    <s v="Quarter1"/>
    <s v="2010_January"/>
    <s v="2010_Quarter1"/>
    <s v="2010_Tuesday"/>
    <x v="3"/>
    <n v="14"/>
    <n v="15"/>
    <n v="134400"/>
    <n v="115200"/>
    <n v="1.1314701E-2"/>
    <n v="1.4143375999999999E-2"/>
    <n v="12983.619167999999"/>
    <n v="4525.8804"/>
    <n v="249600"/>
    <n v="2841.8859374466297"/>
    <n v="20351.385505446629"/>
    <n v="1798.6675481258083"/>
    <n v="11.314700999999999"/>
    <n v="29"/>
    <n v="0.39016210344827584"/>
  </r>
  <r>
    <d v="2010-01-05T00:00:00"/>
    <n v="2010"/>
    <n v="5"/>
    <n v="1"/>
    <n v="1"/>
    <n v="3"/>
    <s v="Wednesday"/>
    <x v="0"/>
    <s v="Quarter1"/>
    <s v="2010_January"/>
    <s v="2010_Quarter1"/>
    <s v="2010_Wednesday"/>
    <x v="3"/>
    <n v="13"/>
    <n v="14"/>
    <n v="124800"/>
    <n v="107520"/>
    <n v="1.0540182E-2"/>
    <n v="1.3175228000000001E-2"/>
    <n v="12094.859304000001"/>
    <n v="4216.0727999999999"/>
    <n v="232320"/>
    <n v="2645.1399879310934"/>
    <n v="18956.072091931095"/>
    <n v="1798.457758313006"/>
    <n v="10.540182"/>
    <n v="27"/>
    <n v="0.39037711111111112"/>
  </r>
  <r>
    <d v="2010-01-06T00:00:00"/>
    <n v="2010"/>
    <n v="6"/>
    <n v="1"/>
    <n v="1"/>
    <n v="4"/>
    <s v="Thursday"/>
    <x v="0"/>
    <s v="Quarter1"/>
    <s v="2010_January"/>
    <s v="2010_Quarter1"/>
    <s v="2010_Thursday"/>
    <x v="3"/>
    <n v="14"/>
    <n v="13"/>
    <n v="134400"/>
    <n v="99840"/>
    <n v="1.0535998E-2"/>
    <n v="1.3169996999999999E-2"/>
    <n v="12090.057245999998"/>
    <n v="4214.3991999999998"/>
    <n v="234240"/>
    <n v="2667.0006489883754"/>
    <n v="18971.457094988375"/>
    <n v="1800.6321845342393"/>
    <n v="10.535997999999999"/>
    <n v="27"/>
    <n v="0.3902221481481481"/>
  </r>
  <r>
    <d v="2010-01-07T00:00:00"/>
    <n v="2010"/>
    <n v="7"/>
    <n v="1"/>
    <n v="1"/>
    <n v="5"/>
    <s v="Friday"/>
    <x v="0"/>
    <s v="Quarter1"/>
    <s v="2010_January"/>
    <s v="2010_Quarter1"/>
    <s v="2010_Friday"/>
    <x v="3"/>
    <n v="13"/>
    <n v="15"/>
    <n v="124800"/>
    <n v="115200"/>
    <n v="1.0923073E-2"/>
    <n v="1.3653841999999999E-2"/>
    <n v="12534.226955999999"/>
    <n v="4369.2291999999998"/>
    <n v="240000"/>
    <n v="2732.5826321602208"/>
    <n v="19636.038788160222"/>
    <n v="1797.6661685004046"/>
    <n v="10.923073"/>
    <n v="28"/>
    <n v="0.39010975000000003"/>
  </r>
  <r>
    <d v="2010-01-08T00:00:00"/>
    <n v="2010"/>
    <n v="8"/>
    <n v="1"/>
    <n v="1"/>
    <n v="6"/>
    <s v="Saturday"/>
    <x v="0"/>
    <s v="Quarter1"/>
    <s v="2010_January"/>
    <s v="2010_Quarter1"/>
    <s v="2010_Saturday"/>
    <x v="3"/>
    <n v="13"/>
    <n v="17"/>
    <n v="124800"/>
    <n v="130560"/>
    <n v="1.1711015999999999E-2"/>
    <n v="1.4638770000000001E-2"/>
    <n v="13438.390860000001"/>
    <n v="4684.4063999999998"/>
    <n v="255360"/>
    <n v="2907.4679206184746"/>
    <n v="21030.265180618473"/>
    <n v="1795.7677780150309"/>
    <n v="11.711015999999999"/>
    <n v="30"/>
    <n v="0.39036719999999997"/>
  </r>
  <r>
    <d v="2010-01-09T00:00:00"/>
    <n v="2010"/>
    <n v="9"/>
    <n v="1"/>
    <n v="1"/>
    <n v="7"/>
    <s v="Sunday"/>
    <x v="0"/>
    <s v="Quarter1"/>
    <s v="2010_January"/>
    <s v="2010_Quarter1"/>
    <s v="2010_Sunday"/>
    <x v="3"/>
    <n v="12"/>
    <n v="13"/>
    <n v="115200"/>
    <n v="99840"/>
    <n v="9.7634390000000005E-3"/>
    <n v="1.2204299E-2"/>
    <n v="11203.546482"/>
    <n v="3905.3755999999998"/>
    <n v="215040"/>
    <n v="2448.3940384155576"/>
    <n v="17557.316120415555"/>
    <n v="1798.2717073784713"/>
    <n v="9.763439"/>
    <n v="25"/>
    <n v="0.39053756000000001"/>
  </r>
  <r>
    <d v="2010-01-10T00:00:00"/>
    <n v="2010"/>
    <n v="10"/>
    <n v="1"/>
    <n v="1"/>
    <n v="1"/>
    <s v="Monday"/>
    <x v="0"/>
    <s v="Quarter1"/>
    <s v="2010_January"/>
    <s v="2010_Quarter1"/>
    <s v="2010_Monday"/>
    <x v="3"/>
    <n v="13"/>
    <n v="15"/>
    <n v="124800"/>
    <n v="115200"/>
    <n v="1.0933627E-2"/>
    <n v="1.3667034E-2"/>
    <n v="12546.337211999999"/>
    <n v="4373.4507999999996"/>
    <n v="240000"/>
    <n v="2732.5826321602208"/>
    <n v="19652.370644160219"/>
    <n v="1797.4246463831462"/>
    <n v="10.933627"/>
    <n v="28"/>
    <n v="0.39048667857142855"/>
  </r>
  <r>
    <d v="2010-01-11T00:00:00"/>
    <n v="2010"/>
    <n v="11"/>
    <n v="1"/>
    <n v="1"/>
    <n v="2"/>
    <s v="Tuesday"/>
    <x v="0"/>
    <s v="Quarter1"/>
    <s v="2010_January"/>
    <s v="2010_Quarter1"/>
    <s v="2010_Tuesday"/>
    <x v="3"/>
    <n v="12"/>
    <n v="17"/>
    <n v="115200"/>
    <n v="130560"/>
    <n v="1.1315996E-2"/>
    <n v="1.4144995E-2"/>
    <n v="12985.10541"/>
    <n v="4526.3984"/>
    <n v="245760"/>
    <n v="2798.1646153320658"/>
    <n v="20309.668425332067"/>
    <n v="1794.7751506214802"/>
    <n v="11.315996"/>
    <n v="29"/>
    <n v="0.39020675862068965"/>
  </r>
  <r>
    <d v="2010-01-12T00:00:00"/>
    <n v="2010"/>
    <n v="12"/>
    <n v="1"/>
    <n v="1"/>
    <n v="3"/>
    <s v="Wednesday"/>
    <x v="0"/>
    <s v="Quarter1"/>
    <s v="2010_January"/>
    <s v="2010_Quarter1"/>
    <s v="2010_Wednesday"/>
    <x v="3"/>
    <n v="12"/>
    <n v="16"/>
    <n v="115200"/>
    <n v="122880"/>
    <n v="1.0933538E-2"/>
    <n v="1.3666922E-2"/>
    <n v="12546.234396"/>
    <n v="4373.4152000000004"/>
    <n v="238080"/>
    <n v="2710.7219711029388"/>
    <n v="19630.371567102939"/>
    <n v="1795.4272045428422"/>
    <n v="10.933538"/>
    <n v="28"/>
    <n v="0.39048350000000004"/>
  </r>
  <r>
    <d v="2010-01-13T00:00:00"/>
    <n v="2010"/>
    <n v="13"/>
    <n v="1"/>
    <n v="1"/>
    <n v="4"/>
    <s v="Thursday"/>
    <x v="0"/>
    <s v="Quarter1"/>
    <s v="2010_January"/>
    <s v="2010_Quarter1"/>
    <s v="2010_Thursday"/>
    <x v="3"/>
    <n v="14"/>
    <n v="15"/>
    <n v="134400"/>
    <n v="115200"/>
    <n v="1.1320754000000001E-2"/>
    <n v="1.4150942999999999E-2"/>
    <n v="12990.565673999999"/>
    <n v="4528.3016000000007"/>
    <n v="249600"/>
    <n v="2841.8859374466297"/>
    <n v="20360.75321144663"/>
    <n v="1798.5333142515622"/>
    <n v="11.320754000000001"/>
    <n v="29"/>
    <n v="0.39037082758620695"/>
  </r>
  <r>
    <d v="2010-01-14T00:00:00"/>
    <n v="2010"/>
    <n v="14"/>
    <n v="1"/>
    <n v="1"/>
    <n v="5"/>
    <s v="Friday"/>
    <x v="0"/>
    <s v="Quarter1"/>
    <s v="2010_January"/>
    <s v="2010_Quarter1"/>
    <s v="2010_Friday"/>
    <x v="3"/>
    <n v="13"/>
    <n v="13"/>
    <n v="124800"/>
    <n v="99840"/>
    <n v="1.0152815000000001E-2"/>
    <n v="1.2691019E-2"/>
    <n v="11650.355441999998"/>
    <n v="4061.1260000000002"/>
    <n v="224640"/>
    <n v="2557.6973437019665"/>
    <n v="18269.178785701966"/>
    <n v="1799.4200412104392"/>
    <n v="10.152815"/>
    <n v="26"/>
    <n v="0.39049288461538462"/>
  </r>
  <r>
    <d v="2010-01-15T00:00:00"/>
    <n v="2010"/>
    <n v="15"/>
    <n v="1"/>
    <n v="1"/>
    <n v="6"/>
    <s v="Saturday"/>
    <x v="0"/>
    <s v="Quarter1"/>
    <s v="2010_January"/>
    <s v="2010_Quarter1"/>
    <s v="2010_Saturday"/>
    <x v="3"/>
    <n v="13"/>
    <n v="16"/>
    <n v="124800"/>
    <n v="122880"/>
    <n v="1.1320514E-2"/>
    <n v="1.4150642999999999E-2"/>
    <n v="12990.290273999999"/>
    <n v="4528.2056000000002"/>
    <n v="247680"/>
    <n v="2820.0252763893477"/>
    <n v="20338.521150389348"/>
    <n v="1796.6075701500256"/>
    <n v="11.320514000000001"/>
    <n v="29"/>
    <n v="0.39036255172413797"/>
  </r>
  <r>
    <d v="2010-01-16T00:00:00"/>
    <n v="2010"/>
    <n v="16"/>
    <n v="1"/>
    <n v="1"/>
    <n v="7"/>
    <s v="Sunday"/>
    <x v="0"/>
    <s v="Quarter1"/>
    <s v="2010_January"/>
    <s v="2010_Quarter1"/>
    <s v="2010_Sunday"/>
    <x v="3"/>
    <n v="14"/>
    <n v="15"/>
    <n v="134400"/>
    <n v="115200"/>
    <n v="1.1316718E-2"/>
    <n v="1.4145896999999999E-2"/>
    <n v="12985.933445999999"/>
    <n v="4526.6872000000003"/>
    <n v="249600"/>
    <n v="2841.8859374466297"/>
    <n v="20354.50658344663"/>
    <n v="1798.6227617801053"/>
    <n v="11.316718"/>
    <n v="29"/>
    <n v="0.39023165517241376"/>
  </r>
  <r>
    <d v="2010-01-17T00:00:00"/>
    <n v="2010"/>
    <n v="17"/>
    <n v="1"/>
    <n v="1"/>
    <n v="1"/>
    <s v="Monday"/>
    <x v="0"/>
    <s v="Quarter1"/>
    <s v="2010_January"/>
    <s v="2010_Quarter1"/>
    <s v="2010_Monday"/>
    <x v="3"/>
    <n v="14"/>
    <n v="16"/>
    <n v="134400"/>
    <n v="122880"/>
    <n v="1.1710445999999999E-2"/>
    <n v="1.4638056999999999E-2"/>
    <n v="13437.736326"/>
    <n v="4684.1783999999998"/>
    <n v="257280"/>
    <n v="2929.3285816757566"/>
    <n v="21051.243307675755"/>
    <n v="1797.6465890091424"/>
    <n v="11.710445999999999"/>
    <n v="30"/>
    <n v="0.39034819999999998"/>
  </r>
  <r>
    <d v="2010-01-18T00:00:00"/>
    <n v="2010"/>
    <n v="18"/>
    <n v="1"/>
    <n v="1"/>
    <n v="2"/>
    <s v="Tuesday"/>
    <x v="0"/>
    <s v="Quarter1"/>
    <s v="2010_January"/>
    <s v="2010_Quarter1"/>
    <s v="2010_Tuesday"/>
    <x v="3"/>
    <n v="12"/>
    <n v="13"/>
    <n v="115200"/>
    <n v="99840"/>
    <n v="9.7607470000000002E-3"/>
    <n v="1.2200933000000001E-2"/>
    <n v="11200.456494"/>
    <n v="3904.2988"/>
    <n v="215040"/>
    <n v="2448.3940384155576"/>
    <n v="17553.14933241556"/>
    <n v="1798.3407758049213"/>
    <n v="9.7607470000000003"/>
    <n v="25"/>
    <n v="0.39042988000000001"/>
  </r>
  <r>
    <d v="2010-01-19T00:00:00"/>
    <n v="2010"/>
    <n v="19"/>
    <n v="1"/>
    <n v="1"/>
    <n v="3"/>
    <s v="Wednesday"/>
    <x v="0"/>
    <s v="Quarter1"/>
    <s v="2010_January"/>
    <s v="2010_Quarter1"/>
    <s v="2010_Wednesday"/>
    <x v="3"/>
    <n v="14"/>
    <n v="17"/>
    <n v="134400"/>
    <n v="130560"/>
    <n v="1.2105754999999999E-2"/>
    <n v="1.5132194E-2"/>
    <n v="13891.354092"/>
    <n v="4842.3019999999997"/>
    <n v="264960"/>
    <n v="3016.7712259048835"/>
    <n v="21750.42731790488"/>
    <n v="1796.7014298492645"/>
    <n v="12.105754999999998"/>
    <n v="31"/>
    <n v="0.39050822580645156"/>
  </r>
  <r>
    <d v="2010-01-20T00:00:00"/>
    <n v="2010"/>
    <n v="20"/>
    <n v="1"/>
    <n v="1"/>
    <n v="4"/>
    <s v="Thursday"/>
    <x v="0"/>
    <s v="Quarter1"/>
    <s v="2010_January"/>
    <s v="2010_Quarter1"/>
    <s v="2010_Thursday"/>
    <x v="3"/>
    <n v="14"/>
    <n v="13"/>
    <n v="134400"/>
    <n v="99840"/>
    <n v="1.0543571999999999E-2"/>
    <n v="1.3179465E-2"/>
    <n v="12098.748870000001"/>
    <n v="4217.4287999999997"/>
    <n v="234240"/>
    <n v="2667.0006489883754"/>
    <n v="18983.178318988375"/>
    <n v="1800.4503899616161"/>
    <n v="10.543571999999999"/>
    <n v="27"/>
    <n v="0.39050266666666666"/>
  </r>
  <r>
    <d v="2010-01-21T00:00:00"/>
    <n v="2010"/>
    <n v="21"/>
    <n v="1"/>
    <n v="1"/>
    <n v="5"/>
    <s v="Friday"/>
    <x v="0"/>
    <s v="Quarter1"/>
    <s v="2010_January"/>
    <s v="2010_Quarter1"/>
    <s v="2010_Friday"/>
    <x v="3"/>
    <n v="14"/>
    <n v="16"/>
    <n v="134400"/>
    <n v="122880"/>
    <n v="1.1714568999999999E-2"/>
    <n v="1.4643211E-2"/>
    <n v="13442.467697999999"/>
    <n v="4685.8275999999996"/>
    <n v="257280"/>
    <n v="2929.3285816757566"/>
    <n v="21057.623879675753"/>
    <n v="1797.5585682815779"/>
    <n v="11.714568999999999"/>
    <n v="30"/>
    <n v="0.3904856333333333"/>
  </r>
  <r>
    <d v="2010-01-22T00:00:00"/>
    <n v="2010"/>
    <n v="22"/>
    <n v="1"/>
    <n v="1"/>
    <n v="6"/>
    <s v="Saturday"/>
    <x v="0"/>
    <s v="Quarter1"/>
    <s v="2010_January"/>
    <s v="2010_Quarter1"/>
    <s v="2010_Saturday"/>
    <x v="3"/>
    <n v="14"/>
    <n v="17"/>
    <n v="134400"/>
    <n v="130560"/>
    <n v="1.2105894000000001E-2"/>
    <n v="1.5132367000000001E-2"/>
    <n v="13891.512906"/>
    <n v="4842.3576000000003"/>
    <n v="264960"/>
    <n v="3016.7712259048835"/>
    <n v="21750.641731904881"/>
    <n v="1796.6985116427486"/>
    <n v="12.105894000000001"/>
    <n v="31"/>
    <n v="0.39051270967741941"/>
  </r>
  <r>
    <d v="2010-01-23T00:00:00"/>
    <n v="2010"/>
    <n v="23"/>
    <n v="1"/>
    <n v="1"/>
    <n v="7"/>
    <s v="Sunday"/>
    <x v="0"/>
    <s v="Quarter1"/>
    <s v="2010_January"/>
    <s v="2010_Quarter1"/>
    <s v="2010_Sunday"/>
    <x v="3"/>
    <n v="14"/>
    <n v="13"/>
    <n v="134400"/>
    <n v="99840"/>
    <n v="1.0542141E-2"/>
    <n v="1.3177677E-2"/>
    <n v="12097.107486000001"/>
    <n v="4216.8563999999997"/>
    <n v="234240"/>
    <n v="2667.0006489883754"/>
    <n v="18980.964534988376"/>
    <n v="1800.4847909915432"/>
    <n v="10.542140999999999"/>
    <n v="27"/>
    <n v="0.39044966666666664"/>
  </r>
  <r>
    <d v="2010-01-24T00:00:00"/>
    <n v="2010"/>
    <n v="24"/>
    <n v="1"/>
    <n v="1"/>
    <n v="1"/>
    <s v="Monday"/>
    <x v="0"/>
    <s v="Quarter1"/>
    <s v="2010_January"/>
    <s v="2010_Quarter1"/>
    <s v="2010_Monday"/>
    <x v="3"/>
    <n v="14"/>
    <n v="17"/>
    <n v="134400"/>
    <n v="130560"/>
    <n v="1.2105372999999999E-2"/>
    <n v="1.5131716E-2"/>
    <n v="13890.915287999998"/>
    <n v="4842.1491999999989"/>
    <n v="264960"/>
    <n v="3016.7712259048835"/>
    <n v="21749.835713904879"/>
    <n v="1796.7092557911997"/>
    <n v="12.105372999999998"/>
    <n v="31"/>
    <n v="0.39049590322580641"/>
  </r>
  <r>
    <d v="2010-01-25T00:00:00"/>
    <n v="2010"/>
    <n v="25"/>
    <n v="1"/>
    <n v="1"/>
    <n v="2"/>
    <s v="Tuesday"/>
    <x v="0"/>
    <s v="Quarter1"/>
    <s v="2010_January"/>
    <s v="2010_Quarter1"/>
    <s v="2010_Tuesday"/>
    <x v="3"/>
    <n v="14"/>
    <n v="14"/>
    <n v="134400"/>
    <n v="107520"/>
    <n v="1.0932591E-2"/>
    <n v="1.3665739E-2"/>
    <n v="12545.148402000001"/>
    <n v="4373.0364"/>
    <n v="241920"/>
    <n v="2754.4432932175023"/>
    <n v="19672.6280952175"/>
    <n v="1799.4479163464086"/>
    <n v="10.932591"/>
    <n v="28"/>
    <n v="0.39044967857142859"/>
  </r>
  <r>
    <d v="2010-01-26T00:00:00"/>
    <n v="2010"/>
    <n v="26"/>
    <n v="1"/>
    <n v="1"/>
    <n v="3"/>
    <s v="Wednesday"/>
    <x v="0"/>
    <s v="Quarter1"/>
    <s v="2010_January"/>
    <s v="2010_Quarter1"/>
    <s v="2010_Wednesday"/>
    <x v="3"/>
    <n v="13"/>
    <n v="14"/>
    <n v="124800"/>
    <n v="107520"/>
    <n v="1.0543442E-2"/>
    <n v="1.3179303E-2"/>
    <n v="12098.600154"/>
    <n v="4217.3768"/>
    <n v="232320"/>
    <n v="2645.1399879310934"/>
    <n v="18961.116941931094"/>
    <n v="1798.3801629421484"/>
    <n v="10.543442000000001"/>
    <n v="27"/>
    <n v="0.39049785185185187"/>
  </r>
  <r>
    <d v="2010-01-27T00:00:00"/>
    <n v="2010"/>
    <n v="27"/>
    <n v="1"/>
    <n v="1"/>
    <n v="4"/>
    <s v="Thursday"/>
    <x v="0"/>
    <s v="Quarter1"/>
    <s v="2010_January"/>
    <s v="2010_Quarter1"/>
    <s v="2010_Thursday"/>
    <x v="3"/>
    <n v="14"/>
    <n v="16"/>
    <n v="134400"/>
    <n v="122880"/>
    <n v="1.1715549E-2"/>
    <n v="1.4644436E-2"/>
    <n v="13443.592248000001"/>
    <n v="4686.2196000000004"/>
    <n v="257280"/>
    <n v="2929.3285816757566"/>
    <n v="21059.140429675757"/>
    <n v="1797.5376510034446"/>
    <n v="11.715549000000001"/>
    <n v="30"/>
    <n v="0.39051830000000004"/>
  </r>
  <r>
    <d v="2010-01-28T00:00:00"/>
    <n v="2010"/>
    <n v="28"/>
    <n v="1"/>
    <n v="1"/>
    <n v="5"/>
    <s v="Friday"/>
    <x v="0"/>
    <s v="Quarter1"/>
    <s v="2010_January"/>
    <s v="2010_Quarter1"/>
    <s v="2010_Friday"/>
    <x v="3"/>
    <n v="13"/>
    <n v="15"/>
    <n v="124800"/>
    <n v="115200"/>
    <n v="1.0925508E-2"/>
    <n v="1.3656885000000001E-2"/>
    <n v="12537.02043"/>
    <n v="4370.2031999999999"/>
    <n v="240000"/>
    <n v="2732.5826321602208"/>
    <n v="19639.806262160222"/>
    <n v="1797.6103502153146"/>
    <n v="10.925508000000001"/>
    <n v="28"/>
    <n v="0.39019671428571429"/>
  </r>
  <r>
    <d v="2010-01-29T00:00:00"/>
    <n v="2010"/>
    <n v="29"/>
    <n v="1"/>
    <n v="1"/>
    <n v="6"/>
    <s v="Saturday"/>
    <x v="0"/>
    <s v="Quarter1"/>
    <s v="2010_January"/>
    <s v="2010_Quarter1"/>
    <s v="2010_Saturday"/>
    <x v="3"/>
    <n v="12"/>
    <n v="14"/>
    <n v="115200"/>
    <n v="107520"/>
    <n v="1.0154003999999999E-2"/>
    <n v="1.2692505E-2"/>
    <n v="11651.719590000001"/>
    <n v="4061.6015999999995"/>
    <n v="222720"/>
    <n v="2535.836682644685"/>
    <n v="18249.157872644686"/>
    <n v="1797.237609187931"/>
    <n v="10.154003999999999"/>
    <n v="26"/>
    <n v="0.39053861538461532"/>
  </r>
  <r>
    <d v="2010-01-30T00:00:00"/>
    <n v="2010"/>
    <n v="30"/>
    <n v="1"/>
    <n v="1"/>
    <n v="7"/>
    <s v="Sunday"/>
    <x v="0"/>
    <s v="Quarter1"/>
    <s v="2010_January"/>
    <s v="2010_Quarter1"/>
    <s v="2010_Sunday"/>
    <x v="3"/>
    <n v="13"/>
    <n v="14"/>
    <n v="124800"/>
    <n v="107520"/>
    <n v="1.0539839E-2"/>
    <n v="1.3174798999999999E-2"/>
    <n v="12094.465481999998"/>
    <n v="4215.9356000000007"/>
    <n v="232320"/>
    <n v="2645.1399879310934"/>
    <n v="18955.541069931092"/>
    <n v="1798.4659035048915"/>
    <n v="10.539839000000001"/>
    <n v="27"/>
    <n v="0.39036440740740741"/>
  </r>
  <r>
    <d v="2010-01-31T00:00:00"/>
    <n v="2010"/>
    <n v="31"/>
    <n v="1"/>
    <n v="1"/>
    <n v="1"/>
    <s v="Monday"/>
    <x v="0"/>
    <s v="Quarter1"/>
    <s v="2010_January"/>
    <s v="2010_Quarter1"/>
    <s v="2010_Monday"/>
    <x v="3"/>
    <n v="12"/>
    <n v="17"/>
    <n v="115200"/>
    <n v="130560"/>
    <n v="1.1318656999999999E-2"/>
    <n v="1.4148322E-2"/>
    <n v="12988.159596"/>
    <n v="4527.4628000000002"/>
    <n v="245760"/>
    <n v="2798.1646153320658"/>
    <n v="20313.787011332064"/>
    <n v="1794.7170774175827"/>
    <n v="11.318657"/>
    <n v="29"/>
    <n v="0.39029851724137932"/>
  </r>
  <r>
    <d v="2010-02-01T00:00:00"/>
    <n v="2010"/>
    <n v="1"/>
    <n v="2"/>
    <n v="1"/>
    <n v="2"/>
    <s v="Tuesday"/>
    <x v="1"/>
    <s v="Quarter1"/>
    <s v="2010_February"/>
    <s v="2010_Quarter1"/>
    <s v="2010_Tuesday"/>
    <x v="3"/>
    <n v="12"/>
    <n v="15"/>
    <n v="115200"/>
    <n v="115200"/>
    <n v="1.053806E-2"/>
    <n v="1.3172575000000001E-2"/>
    <n v="12092.423850000001"/>
    <n v="4215.2240000000002"/>
    <n v="230400"/>
    <n v="2623.2793268738119"/>
    <n v="18930.927176873814"/>
    <n v="1796.43380061167"/>
    <n v="10.53806"/>
    <n v="27"/>
    <n v="0.39029851851851849"/>
  </r>
  <r>
    <d v="2010-02-02T00:00:00"/>
    <n v="2010"/>
    <n v="2"/>
    <n v="2"/>
    <n v="1"/>
    <n v="3"/>
    <s v="Wednesday"/>
    <x v="1"/>
    <s v="Quarter1"/>
    <s v="2010_February"/>
    <s v="2010_Quarter1"/>
    <s v="2010_Wednesday"/>
    <x v="3"/>
    <n v="14"/>
    <n v="13"/>
    <n v="134400"/>
    <n v="99840"/>
    <n v="1.0540647E-2"/>
    <n v="1.3175808000000001E-2"/>
    <n v="12095.391744"/>
    <n v="4216.2587999999996"/>
    <n v="234240"/>
    <n v="2667.0006489883754"/>
    <n v="18978.651192988375"/>
    <n v="1800.5205176673096"/>
    <n v="10.540647"/>
    <n v="27"/>
    <n v="0.39039433333333334"/>
  </r>
  <r>
    <d v="2010-02-03T00:00:00"/>
    <n v="2010"/>
    <n v="3"/>
    <n v="2"/>
    <n v="1"/>
    <n v="4"/>
    <s v="Thursday"/>
    <x v="1"/>
    <s v="Quarter1"/>
    <s v="2010_February"/>
    <s v="2010_Quarter1"/>
    <s v="2010_Thursday"/>
    <x v="3"/>
    <n v="14"/>
    <n v="13"/>
    <n v="134400"/>
    <n v="99840"/>
    <n v="1.0542482000000001E-2"/>
    <n v="1.3178102000000001E-2"/>
    <n v="12097.497636"/>
    <n v="4216.9928000000009"/>
    <n v="234240"/>
    <n v="2667.0006489883754"/>
    <n v="18981.491084988374"/>
    <n v="1800.4764992710798"/>
    <n v="10.542482000000001"/>
    <n v="27"/>
    <n v="0.39046229629629636"/>
  </r>
  <r>
    <d v="2010-02-04T00:00:00"/>
    <n v="2010"/>
    <n v="4"/>
    <n v="2"/>
    <n v="1"/>
    <n v="5"/>
    <s v="Friday"/>
    <x v="1"/>
    <s v="Quarter1"/>
    <s v="2010_February"/>
    <s v="2010_Quarter1"/>
    <s v="2010_Friday"/>
    <x v="3"/>
    <n v="14"/>
    <n v="15"/>
    <n v="134400"/>
    <n v="115200"/>
    <n v="1.1315014E-2"/>
    <n v="1.4143767E-2"/>
    <n v="12983.978106"/>
    <n v="4526.0055999999995"/>
    <n v="249600"/>
    <n v="2841.8859374466297"/>
    <n v="20351.869643446629"/>
    <n v="1798.6605799556792"/>
    <n v="11.315014"/>
    <n v="29"/>
    <n v="0.3901728965517241"/>
  </r>
  <r>
    <d v="2010-02-05T00:00:00"/>
    <n v="2010"/>
    <n v="5"/>
    <n v="2"/>
    <n v="1"/>
    <n v="6"/>
    <s v="Saturday"/>
    <x v="1"/>
    <s v="Quarter1"/>
    <s v="2010_February"/>
    <s v="2010_Quarter1"/>
    <s v="2010_Saturday"/>
    <x v="3"/>
    <n v="14"/>
    <n v="13"/>
    <n v="134400"/>
    <n v="99840"/>
    <n v="1.0538509999999999E-2"/>
    <n v="1.3173137999999999E-2"/>
    <n v="12092.940683999999"/>
    <n v="4215.4039999999995"/>
    <n v="234240"/>
    <n v="2667.0006489883754"/>
    <n v="18975.345332988374"/>
    <n v="1800.5719340768644"/>
    <n v="10.538509999999999"/>
    <n v="27"/>
    <n v="0.39031518518518515"/>
  </r>
  <r>
    <d v="2010-02-06T00:00:00"/>
    <n v="2010"/>
    <n v="6"/>
    <n v="2"/>
    <n v="1"/>
    <n v="7"/>
    <s v="Sunday"/>
    <x v="1"/>
    <s v="Quarter1"/>
    <s v="2010_February"/>
    <s v="2010_Quarter1"/>
    <s v="2010_Sunday"/>
    <x v="3"/>
    <n v="12"/>
    <n v="17"/>
    <n v="115200"/>
    <n v="130560"/>
    <n v="1.1317728000000001E-2"/>
    <n v="1.4147160000000001E-2"/>
    <n v="12987.092880000002"/>
    <n v="4527.0911999999998"/>
    <n v="245760"/>
    <n v="2798.1646153320658"/>
    <n v="20312.348695332068"/>
    <n v="1794.7373090546148"/>
    <n v="11.317728000000001"/>
    <n v="29"/>
    <n v="0.39026648275862069"/>
  </r>
  <r>
    <d v="2010-02-07T00:00:00"/>
    <n v="2010"/>
    <n v="7"/>
    <n v="2"/>
    <n v="1"/>
    <n v="1"/>
    <s v="Monday"/>
    <x v="1"/>
    <s v="Quarter1"/>
    <s v="2010_February"/>
    <s v="2010_Quarter1"/>
    <s v="2010_Monday"/>
    <x v="3"/>
    <n v="12"/>
    <n v="17"/>
    <n v="115200"/>
    <n v="130560"/>
    <n v="1.1325388E-2"/>
    <n v="1.4156735E-2"/>
    <n v="12995.882729999999"/>
    <n v="4530.1552000000001"/>
    <n v="245760"/>
    <n v="2798.1646153320658"/>
    <n v="20324.202545332064"/>
    <n v="1794.5700884889827"/>
    <n v="11.325388"/>
    <n v="29"/>
    <n v="0.39053062068965516"/>
  </r>
  <r>
    <d v="2010-02-08T00:00:00"/>
    <n v="2010"/>
    <n v="8"/>
    <n v="2"/>
    <n v="1"/>
    <n v="2"/>
    <s v="Tuesday"/>
    <x v="1"/>
    <s v="Quarter1"/>
    <s v="2010_February"/>
    <s v="2010_Quarter1"/>
    <s v="2010_Tuesday"/>
    <x v="3"/>
    <n v="13"/>
    <n v="14"/>
    <n v="124800"/>
    <n v="107520"/>
    <n v="1.0542263E-2"/>
    <n v="1.3177829E-2"/>
    <n v="12097.247022000001"/>
    <n v="4216.9052000000001"/>
    <n v="232320"/>
    <n v="2645.1399879310934"/>
    <n v="18959.292209931093"/>
    <n v="1798.4081984988511"/>
    <n v="10.542263"/>
    <n v="27"/>
    <n v="0.39045418518518521"/>
  </r>
  <r>
    <d v="2010-02-09T00:00:00"/>
    <n v="2010"/>
    <n v="9"/>
    <n v="2"/>
    <n v="1"/>
    <n v="3"/>
    <s v="Wednesday"/>
    <x v="1"/>
    <s v="Quarter1"/>
    <s v="2010_February"/>
    <s v="2010_Quarter1"/>
    <s v="2010_Wednesday"/>
    <x v="3"/>
    <n v="13"/>
    <n v="13"/>
    <n v="124800"/>
    <n v="99840"/>
    <n v="1.0151640999999999E-2"/>
    <n v="1.2689551E-2"/>
    <n v="11649.007818"/>
    <n v="4060.6563999999998"/>
    <n v="224640"/>
    <n v="2557.6973437019665"/>
    <n v="18267.361561701968"/>
    <n v="1799.4491296236706"/>
    <n v="10.151641"/>
    <n v="26"/>
    <n v="0.39044773076923078"/>
  </r>
  <r>
    <d v="2010-02-10T00:00:00"/>
    <n v="2010"/>
    <n v="10"/>
    <n v="2"/>
    <n v="1"/>
    <n v="4"/>
    <s v="Thursday"/>
    <x v="1"/>
    <s v="Quarter1"/>
    <s v="2010_February"/>
    <s v="2010_Quarter1"/>
    <s v="2010_Thursday"/>
    <x v="3"/>
    <n v="12"/>
    <n v="17"/>
    <n v="115200"/>
    <n v="130560"/>
    <n v="1.1323097000000001E-2"/>
    <n v="1.4153871E-2"/>
    <n v="12993.253578"/>
    <n v="4529.2388000000001"/>
    <n v="245760"/>
    <n v="2798.1646153320658"/>
    <n v="20320.656993332064"/>
    <n v="1794.6200578633268"/>
    <n v="11.323097000000001"/>
    <n v="29"/>
    <n v="0.39045162068965522"/>
  </r>
  <r>
    <d v="2010-02-11T00:00:00"/>
    <n v="2010"/>
    <n v="11"/>
    <n v="2"/>
    <n v="1"/>
    <n v="5"/>
    <s v="Friday"/>
    <x v="1"/>
    <s v="Quarter1"/>
    <s v="2010_February"/>
    <s v="2010_Quarter1"/>
    <s v="2010_Friday"/>
    <x v="3"/>
    <n v="13"/>
    <n v="14"/>
    <n v="124800"/>
    <n v="107520"/>
    <n v="1.0539939E-2"/>
    <n v="1.3174923999999999E-2"/>
    <n v="12094.580231999998"/>
    <n v="4215.9755999999998"/>
    <n v="232320"/>
    <n v="2645.1399879310934"/>
    <n v="18955.69581993109"/>
    <n v="1798.4635224104322"/>
    <n v="10.539939"/>
    <n v="27"/>
    <n v="0.39036811111111114"/>
  </r>
  <r>
    <d v="2010-02-12T00:00:00"/>
    <n v="2010"/>
    <n v="12"/>
    <n v="2"/>
    <n v="1"/>
    <n v="6"/>
    <s v="Saturday"/>
    <x v="1"/>
    <s v="Quarter1"/>
    <s v="2010_February"/>
    <s v="2010_Quarter1"/>
    <s v="2010_Saturday"/>
    <x v="3"/>
    <n v="14"/>
    <n v="17"/>
    <n v="134400"/>
    <n v="130560"/>
    <n v="1.2106708000000001E-2"/>
    <n v="1.5133384999999999E-2"/>
    <n v="13892.447429999998"/>
    <n v="4842.6832000000004"/>
    <n v="264960"/>
    <n v="3016.7712259048835"/>
    <n v="21751.901855904882"/>
    <n v="1796.68179458073"/>
    <n v="12.106708000000001"/>
    <n v="31"/>
    <n v="0.39053896774193553"/>
  </r>
  <r>
    <d v="2010-02-13T00:00:00"/>
    <n v="2010"/>
    <n v="13"/>
    <n v="2"/>
    <n v="1"/>
    <n v="7"/>
    <s v="Sunday"/>
    <x v="1"/>
    <s v="Quarter1"/>
    <s v="2010_February"/>
    <s v="2010_Quarter1"/>
    <s v="2010_Sunday"/>
    <x v="3"/>
    <n v="14"/>
    <n v="13"/>
    <n v="134400"/>
    <n v="99840"/>
    <n v="1.054283E-2"/>
    <n v="1.3178538E-2"/>
    <n v="12097.897884"/>
    <n v="4217.1320000000005"/>
    <n v="234240"/>
    <n v="2667.0006489883754"/>
    <n v="18982.030532988374"/>
    <n v="1800.4682360417812"/>
    <n v="10.54283"/>
    <n v="27"/>
    <n v="0.3904751851851852"/>
  </r>
  <r>
    <d v="2010-02-14T00:00:00"/>
    <n v="2010"/>
    <n v="14"/>
    <n v="2"/>
    <n v="1"/>
    <n v="1"/>
    <s v="Monday"/>
    <x v="1"/>
    <s v="Quarter1"/>
    <s v="2010_February"/>
    <s v="2010_Quarter1"/>
    <s v="2010_Monday"/>
    <x v="3"/>
    <n v="14"/>
    <n v="14"/>
    <n v="134400"/>
    <n v="107520"/>
    <n v="1.0933306E-2"/>
    <n v="1.3666632E-2"/>
    <n v="12545.968176"/>
    <n v="4373.3224"/>
    <n v="241920"/>
    <n v="2754.4432932175023"/>
    <n v="19673.733869217504"/>
    <n v="1799.4313768605309"/>
    <n v="10.933306"/>
    <n v="28"/>
    <n v="0.3904752142857143"/>
  </r>
  <r>
    <d v="2010-02-15T00:00:00"/>
    <n v="2010"/>
    <n v="15"/>
    <n v="2"/>
    <n v="1"/>
    <n v="2"/>
    <s v="Tuesday"/>
    <x v="1"/>
    <s v="Quarter1"/>
    <s v="2010_February"/>
    <s v="2010_Quarter1"/>
    <s v="2010_Tuesday"/>
    <x v="3"/>
    <n v="13"/>
    <n v="14"/>
    <n v="124800"/>
    <n v="107520"/>
    <n v="1.0544049999999999E-2"/>
    <n v="1.3180061999999999E-2"/>
    <n v="12099.296915999999"/>
    <n v="4217.619999999999"/>
    <n v="232320"/>
    <n v="2645.1399879310934"/>
    <n v="18962.05690393109"/>
    <n v="1798.3656094129954"/>
    <n v="10.544049999999999"/>
    <n v="27"/>
    <n v="0.3905203703703703"/>
  </r>
  <r>
    <d v="2010-02-16T00:00:00"/>
    <n v="2010"/>
    <n v="16"/>
    <n v="2"/>
    <n v="1"/>
    <n v="3"/>
    <s v="Wednesday"/>
    <x v="1"/>
    <s v="Quarter1"/>
    <s v="2010_February"/>
    <s v="2010_Quarter1"/>
    <s v="2010_Wednesday"/>
    <x v="3"/>
    <n v="14"/>
    <n v="13"/>
    <n v="134400"/>
    <n v="99840"/>
    <n v="1.0540888999999999E-2"/>
    <n v="1.3176112E-2"/>
    <n v="12095.670816"/>
    <n v="4216.3555999999999"/>
    <n v="234240"/>
    <n v="2667.0006489883754"/>
    <n v="18979.027064988375"/>
    <n v="1800.5148394019116"/>
    <n v="10.540889"/>
    <n v="27"/>
    <n v="0.39040329629629628"/>
  </r>
  <r>
    <d v="2010-02-17T00:00:00"/>
    <n v="2010"/>
    <n v="17"/>
    <n v="2"/>
    <n v="1"/>
    <n v="4"/>
    <s v="Thursday"/>
    <x v="1"/>
    <s v="Quarter1"/>
    <s v="2010_February"/>
    <s v="2010_Quarter1"/>
    <s v="2010_Thursday"/>
    <x v="3"/>
    <n v="14"/>
    <n v="15"/>
    <n v="134400"/>
    <n v="115200"/>
    <n v="1.1319897000000001E-2"/>
    <n v="1.4149871E-2"/>
    <n v="12989.581577999999"/>
    <n v="4527.9588000000003"/>
    <n v="249600"/>
    <n v="2841.8859374466297"/>
    <n v="20359.426315446628"/>
    <n v="1798.5522585096512"/>
    <n v="11.319897000000001"/>
    <n v="29"/>
    <n v="0.39034127586206901"/>
  </r>
  <r>
    <d v="2010-02-18T00:00:00"/>
    <n v="2010"/>
    <n v="18"/>
    <n v="2"/>
    <n v="1"/>
    <n v="5"/>
    <s v="Friday"/>
    <x v="1"/>
    <s v="Quarter1"/>
    <s v="2010_February"/>
    <s v="2010_Quarter1"/>
    <s v="2010_Friday"/>
    <x v="3"/>
    <n v="12"/>
    <n v="16"/>
    <n v="115200"/>
    <n v="122880"/>
    <n v="1.0933027999999999E-2"/>
    <n v="1.3666286E-2"/>
    <n v="12545.650548"/>
    <n v="4373.2111999999997"/>
    <n v="238080"/>
    <n v="2710.7219711029388"/>
    <n v="19629.583719102939"/>
    <n v="1795.4388957115029"/>
    <n v="10.933027999999998"/>
    <n v="28"/>
    <n v="0.39046528571428568"/>
  </r>
  <r>
    <d v="2010-02-19T00:00:00"/>
    <n v="2010"/>
    <n v="19"/>
    <n v="2"/>
    <n v="1"/>
    <n v="6"/>
    <s v="Saturday"/>
    <x v="1"/>
    <s v="Quarter1"/>
    <s v="2010_February"/>
    <s v="2010_Quarter1"/>
    <s v="2010_Saturday"/>
    <x v="3"/>
    <n v="14"/>
    <n v="13"/>
    <n v="134400"/>
    <n v="99840"/>
    <n v="1.0535734999999999E-2"/>
    <n v="1.3169669E-2"/>
    <n v="12089.756142"/>
    <n v="4214.2939999999999"/>
    <n v="234240"/>
    <n v="2667.0006489883754"/>
    <n v="18971.050790988375"/>
    <n v="1800.638568736626"/>
    <n v="10.535734999999999"/>
    <n v="27"/>
    <n v="0.39021240740740737"/>
  </r>
  <r>
    <d v="2010-02-20T00:00:00"/>
    <n v="2010"/>
    <n v="20"/>
    <n v="2"/>
    <n v="1"/>
    <n v="7"/>
    <s v="Sunday"/>
    <x v="1"/>
    <s v="Quarter1"/>
    <s v="2010_February"/>
    <s v="2010_Quarter1"/>
    <s v="2010_Sunday"/>
    <x v="3"/>
    <n v="14"/>
    <n v="13"/>
    <n v="134400"/>
    <n v="99840"/>
    <n v="1.0542707E-2"/>
    <n v="1.3178383E-2"/>
    <n v="12097.755594"/>
    <n v="4217.0828000000001"/>
    <n v="234240"/>
    <n v="2667.0006489883754"/>
    <n v="18981.839042988377"/>
    <n v="1800.4710785368859"/>
    <n v="10.542707"/>
    <n v="27"/>
    <n v="0.39047062962962964"/>
  </r>
  <r>
    <d v="2010-02-21T00:00:00"/>
    <n v="2010"/>
    <n v="21"/>
    <n v="2"/>
    <n v="1"/>
    <n v="1"/>
    <s v="Monday"/>
    <x v="1"/>
    <s v="Quarter1"/>
    <s v="2010_February"/>
    <s v="2010_Quarter1"/>
    <s v="2010_Monday"/>
    <x v="3"/>
    <n v="12"/>
    <n v="17"/>
    <n v="115200"/>
    <n v="130560"/>
    <n v="1.1321215000000001E-2"/>
    <n v="1.4151519E-2"/>
    <n v="12991.094442"/>
    <n v="4528.4859999999999"/>
    <n v="245760"/>
    <n v="2798.1646153320658"/>
    <n v="20317.745057332064"/>
    <n v="1794.661178798571"/>
    <n v="11.321215"/>
    <n v="29"/>
    <n v="0.39038672413793107"/>
  </r>
  <r>
    <d v="2010-02-22T00:00:00"/>
    <n v="2010"/>
    <n v="22"/>
    <n v="2"/>
    <n v="1"/>
    <n v="2"/>
    <s v="Tuesday"/>
    <x v="1"/>
    <s v="Quarter1"/>
    <s v="2010_February"/>
    <s v="2010_Quarter1"/>
    <s v="2010_Tuesday"/>
    <x v="3"/>
    <n v="13"/>
    <n v="14"/>
    <n v="124800"/>
    <n v="107520"/>
    <n v="1.054011E-2"/>
    <n v="1.3175137999999999E-2"/>
    <n v="12094.776683999999"/>
    <n v="4216.0439999999999"/>
    <n v="232320"/>
    <n v="2645.1399879310934"/>
    <n v="18955.96067193109"/>
    <n v="1798.4594726175619"/>
    <n v="10.54011"/>
    <n v="27"/>
    <n v="0.39037444444444447"/>
  </r>
  <r>
    <d v="2010-02-23T00:00:00"/>
    <n v="2010"/>
    <n v="23"/>
    <n v="2"/>
    <n v="1"/>
    <n v="3"/>
    <s v="Wednesday"/>
    <x v="1"/>
    <s v="Quarter1"/>
    <s v="2010_February"/>
    <s v="2010_Quarter1"/>
    <s v="2010_Wednesday"/>
    <x v="3"/>
    <n v="12"/>
    <n v="17"/>
    <n v="115200"/>
    <n v="130560"/>
    <n v="1.1321387E-2"/>
    <n v="1.4151733E-2"/>
    <n v="12991.290894"/>
    <n v="4528.5547999999999"/>
    <n v="245760"/>
    <n v="2798.1646153320658"/>
    <n v="20318.010309332065"/>
    <n v="1794.6573427206458"/>
    <n v="11.321387"/>
    <n v="29"/>
    <n v="0.39039265517241378"/>
  </r>
  <r>
    <d v="2010-02-24T00:00:00"/>
    <n v="2010"/>
    <n v="24"/>
    <n v="2"/>
    <n v="1"/>
    <n v="4"/>
    <s v="Thursday"/>
    <x v="1"/>
    <s v="Quarter1"/>
    <s v="2010_February"/>
    <s v="2010_Quarter1"/>
    <s v="2010_Thursday"/>
    <x v="3"/>
    <n v="14"/>
    <n v="13"/>
    <n v="134400"/>
    <n v="99840"/>
    <n v="1.0538911E-2"/>
    <n v="1.3173638999999999E-2"/>
    <n v="12093.400602"/>
    <n v="4215.5644000000002"/>
    <n v="234240"/>
    <n v="2667.0006489883754"/>
    <n v="18975.965650988375"/>
    <n v="1800.5622830469272"/>
    <n v="10.538911000000001"/>
    <n v="27"/>
    <n v="0.39033003703703706"/>
  </r>
  <r>
    <d v="2010-02-25T00:00:00"/>
    <n v="2010"/>
    <n v="25"/>
    <n v="2"/>
    <n v="1"/>
    <n v="5"/>
    <s v="Friday"/>
    <x v="1"/>
    <s v="Quarter1"/>
    <s v="2010_February"/>
    <s v="2010_Quarter1"/>
    <s v="2010_Friday"/>
    <x v="3"/>
    <n v="13"/>
    <n v="16"/>
    <n v="124800"/>
    <n v="122880"/>
    <n v="1.1317835E-2"/>
    <n v="1.4147293999999999E-2"/>
    <n v="12987.215891999998"/>
    <n v="4527.134"/>
    <n v="247680"/>
    <n v="2820.0252763893477"/>
    <n v="20334.375168389346"/>
    <n v="1796.6665151408679"/>
    <n v="11.317835000000001"/>
    <n v="29"/>
    <n v="0.39027017241379314"/>
  </r>
  <r>
    <d v="2010-02-26T00:00:00"/>
    <n v="2010"/>
    <n v="26"/>
    <n v="2"/>
    <n v="1"/>
    <n v="6"/>
    <s v="Saturday"/>
    <x v="1"/>
    <s v="Quarter1"/>
    <s v="2010_February"/>
    <s v="2010_Quarter1"/>
    <s v="2010_Saturday"/>
    <x v="3"/>
    <n v="12"/>
    <n v="17"/>
    <n v="115200"/>
    <n v="130560"/>
    <n v="1.1322298E-2"/>
    <n v="1.4152872E-2"/>
    <n v="12992.336496"/>
    <n v="4528.9192000000003"/>
    <n v="245760"/>
    <n v="2798.1646153320658"/>
    <n v="20319.420311332065"/>
    <n v="1794.6374765380726"/>
    <n v="11.322298"/>
    <n v="29"/>
    <n v="0.39042406896551723"/>
  </r>
  <r>
    <d v="2010-02-27T00:00:00"/>
    <n v="2010"/>
    <n v="27"/>
    <n v="2"/>
    <n v="1"/>
    <n v="7"/>
    <s v="Sunday"/>
    <x v="1"/>
    <s v="Quarter1"/>
    <s v="2010_February"/>
    <s v="2010_Quarter1"/>
    <s v="2010_Sunday"/>
    <x v="3"/>
    <n v="13"/>
    <n v="17"/>
    <n v="124800"/>
    <n v="130560"/>
    <n v="1.1715328000000001E-2"/>
    <n v="1.464416E-2"/>
    <n v="13443.338879999999"/>
    <n v="4686.1312000000007"/>
    <n v="255360"/>
    <n v="2907.4679206184746"/>
    <n v="21036.938000618473"/>
    <n v="1795.6763993819438"/>
    <n v="11.715328000000001"/>
    <n v="30"/>
    <n v="0.39051093333333337"/>
  </r>
  <r>
    <d v="2010-02-28T00:00:00"/>
    <n v="2010"/>
    <n v="28"/>
    <n v="2"/>
    <n v="1"/>
    <n v="1"/>
    <s v="Monday"/>
    <x v="1"/>
    <s v="Quarter1"/>
    <s v="2010_February"/>
    <s v="2010_Quarter1"/>
    <s v="2010_Monday"/>
    <x v="3"/>
    <n v="13"/>
    <n v="16"/>
    <n v="124800"/>
    <n v="122880"/>
    <n v="1.1323153000000001E-2"/>
    <n v="1.4153941E-2"/>
    <n v="12993.317837999999"/>
    <n v="4529.2612000000008"/>
    <n v="247680"/>
    <n v="2820.0252763893477"/>
    <n v="20342.604314389348"/>
    <n v="1796.5494517639518"/>
    <n v="11.323153000000001"/>
    <n v="29"/>
    <n v="0.39045355172413798"/>
  </r>
  <r>
    <d v="2010-03-01T00:00:00"/>
    <n v="2010"/>
    <n v="1"/>
    <n v="3"/>
    <n v="1"/>
    <n v="2"/>
    <s v="Tuesday"/>
    <x v="2"/>
    <s v="Quarter1"/>
    <s v="2010_March"/>
    <s v="2010_Quarter1"/>
    <s v="2010_Tuesday"/>
    <x v="3"/>
    <n v="14"/>
    <n v="14"/>
    <n v="134400"/>
    <n v="107520"/>
    <n v="1.0931557E-2"/>
    <n v="1.3664447E-2"/>
    <n v="12543.962345999998"/>
    <n v="4372.6228000000001"/>
    <n v="241920"/>
    <n v="2754.4432932175023"/>
    <n v="19671.028439217502"/>
    <n v="1799.4717897201197"/>
    <n v="10.931557"/>
    <n v="28"/>
    <n v="0.39041274999999998"/>
  </r>
  <r>
    <d v="2010-03-02T00:00:00"/>
    <n v="2010"/>
    <n v="2"/>
    <n v="3"/>
    <n v="1"/>
    <n v="3"/>
    <s v="Wednesday"/>
    <x v="2"/>
    <s v="Quarter1"/>
    <s v="2010_March"/>
    <s v="2010_Quarter1"/>
    <s v="2010_Wednesday"/>
    <x v="3"/>
    <n v="12"/>
    <n v="15"/>
    <n v="115200"/>
    <n v="115200"/>
    <n v="1.0539428E-2"/>
    <n v="1.3174285000000001E-2"/>
    <n v="12093.993630000001"/>
    <n v="4215.7711999999992"/>
    <n v="230400"/>
    <n v="2623.2793268738119"/>
    <n v="18933.044156873813"/>
    <n v="1796.4014894236968"/>
    <n v="10.539427999999999"/>
    <n v="27"/>
    <n v="0.39034918518518513"/>
  </r>
  <r>
    <d v="2010-03-03T00:00:00"/>
    <n v="2010"/>
    <n v="3"/>
    <n v="3"/>
    <n v="1"/>
    <n v="4"/>
    <s v="Thursday"/>
    <x v="2"/>
    <s v="Quarter1"/>
    <s v="2010_March"/>
    <s v="2010_Quarter1"/>
    <s v="2010_Thursday"/>
    <x v="3"/>
    <n v="14"/>
    <n v="16"/>
    <n v="134400"/>
    <n v="122880"/>
    <n v="1.1706456000000001E-2"/>
    <n v="1.463307E-2"/>
    <n v="13433.15826"/>
    <n v="4682.5824000000002"/>
    <n v="257280"/>
    <n v="2929.3285816757566"/>
    <n v="21045.069241675756"/>
    <n v="1797.7318875734684"/>
    <n v="11.706456000000001"/>
    <n v="30"/>
    <n v="0.39021520000000004"/>
  </r>
  <r>
    <d v="2010-03-04T00:00:00"/>
    <n v="2010"/>
    <n v="4"/>
    <n v="3"/>
    <n v="1"/>
    <n v="5"/>
    <s v="Friday"/>
    <x v="2"/>
    <s v="Quarter1"/>
    <s v="2010_March"/>
    <s v="2010_Quarter1"/>
    <s v="2010_Friday"/>
    <x v="3"/>
    <n v="14"/>
    <n v="14"/>
    <n v="134400"/>
    <n v="107520"/>
    <n v="1.0927496E-2"/>
    <n v="1.3659370000000001E-2"/>
    <n v="12539.301660000001"/>
    <n v="4370.9983999999995"/>
    <n v="241920"/>
    <n v="2754.4432932175023"/>
    <n v="19664.743353217506"/>
    <n v="1799.5653673282063"/>
    <n v="10.927496"/>
    <n v="28"/>
    <n v="0.39026771428571427"/>
  </r>
  <r>
    <d v="2010-03-05T00:00:00"/>
    <n v="2010"/>
    <n v="5"/>
    <n v="3"/>
    <n v="1"/>
    <n v="6"/>
    <s v="Saturday"/>
    <x v="2"/>
    <s v="Quarter1"/>
    <s v="2010_March"/>
    <s v="2010_Quarter1"/>
    <s v="2010_Saturday"/>
    <x v="3"/>
    <n v="12"/>
    <n v="13"/>
    <n v="115200"/>
    <n v="99840"/>
    <n v="9.7527870000000006E-3"/>
    <n v="1.2190984E-2"/>
    <n v="11191.323312"/>
    <n v="3901.1148000000007"/>
    <n v="215040"/>
    <n v="2448.3940384155576"/>
    <n v="17540.832150415561"/>
    <n v="1798.5456003925399"/>
    <n v="9.7527870000000014"/>
    <n v="25"/>
    <n v="0.39011148000000007"/>
  </r>
  <r>
    <d v="2010-03-06T00:00:00"/>
    <n v="2010"/>
    <n v="6"/>
    <n v="3"/>
    <n v="1"/>
    <n v="7"/>
    <s v="Sunday"/>
    <x v="2"/>
    <s v="Quarter1"/>
    <s v="2010_March"/>
    <s v="2010_Quarter1"/>
    <s v="2010_Sunday"/>
    <x v="3"/>
    <n v="13"/>
    <n v="14"/>
    <n v="124800"/>
    <n v="107520"/>
    <n v="1.05428E-2"/>
    <n v="1.3178499999999999E-2"/>
    <n v="12097.862999999999"/>
    <n v="4217.12"/>
    <n v="232320"/>
    <n v="2645.1399879310934"/>
    <n v="18960.122987931092"/>
    <n v="1798.3953966622807"/>
    <n v="10.5428"/>
    <n v="27"/>
    <n v="0.39047407407407408"/>
  </r>
  <r>
    <d v="2010-03-07T00:00:00"/>
    <n v="2010"/>
    <n v="7"/>
    <n v="3"/>
    <n v="1"/>
    <n v="1"/>
    <s v="Monday"/>
    <x v="2"/>
    <s v="Quarter1"/>
    <s v="2010_March"/>
    <s v="2010_Quarter1"/>
    <s v="2010_Monday"/>
    <x v="3"/>
    <n v="14"/>
    <n v="13"/>
    <n v="134400"/>
    <n v="99840"/>
    <n v="1.0538939000000001E-2"/>
    <n v="1.3173674E-2"/>
    <n v="12093.432731999999"/>
    <n v="4215.5756000000001"/>
    <n v="234240"/>
    <n v="2667.0006489883754"/>
    <n v="18976.008980988376"/>
    <n v="1800.5616107075271"/>
    <n v="10.538939000000001"/>
    <n v="27"/>
    <n v="0.39033107407407414"/>
  </r>
  <r>
    <d v="2010-03-08T00:00:00"/>
    <n v="2010"/>
    <n v="8"/>
    <n v="3"/>
    <n v="1"/>
    <n v="2"/>
    <s v="Tuesday"/>
    <x v="2"/>
    <s v="Quarter1"/>
    <s v="2010_March"/>
    <s v="2010_Quarter1"/>
    <s v="2010_Tuesday"/>
    <x v="3"/>
    <n v="13"/>
    <n v="13"/>
    <n v="124800"/>
    <n v="99840"/>
    <n v="1.0151624E-2"/>
    <n v="1.2689529E-2"/>
    <n v="11648.987622000001"/>
    <n v="4060.6496000000002"/>
    <n v="224640"/>
    <n v="2557.6973437019665"/>
    <n v="18267.334565701967"/>
    <n v="1799.4494837182669"/>
    <n v="10.151624"/>
    <n v="26"/>
    <n v="0.3904470769230769"/>
  </r>
  <r>
    <d v="2010-03-09T00:00:00"/>
    <n v="2010"/>
    <n v="9"/>
    <n v="3"/>
    <n v="1"/>
    <n v="3"/>
    <s v="Wednesday"/>
    <x v="2"/>
    <s v="Quarter1"/>
    <s v="2010_March"/>
    <s v="2010_Quarter1"/>
    <s v="2010_Wednesday"/>
    <x v="3"/>
    <n v="14"/>
    <n v="13"/>
    <n v="134400"/>
    <n v="99840"/>
    <n v="1.054361E-2"/>
    <n v="1.3179513E-2"/>
    <n v="12098.792933999999"/>
    <n v="4217.4439999999995"/>
    <n v="234240"/>
    <n v="2667.0006489883754"/>
    <n v="18983.237582988375"/>
    <n v="1800.4495218419854"/>
    <n v="10.543609999999999"/>
    <n v="27"/>
    <n v="0.39050407407407406"/>
  </r>
  <r>
    <d v="2010-03-10T00:00:00"/>
    <n v="2010"/>
    <n v="10"/>
    <n v="3"/>
    <n v="1"/>
    <n v="4"/>
    <s v="Thursday"/>
    <x v="2"/>
    <s v="Quarter1"/>
    <s v="2010_March"/>
    <s v="2010_Quarter1"/>
    <s v="2010_Thursday"/>
    <x v="3"/>
    <n v="14"/>
    <n v="14"/>
    <n v="134400"/>
    <n v="107520"/>
    <n v="1.0923217000000001E-2"/>
    <n v="1.3654021000000001E-2"/>
    <n v="12534.391278000001"/>
    <n v="4369.2868000000008"/>
    <n v="241920"/>
    <n v="2754.4432932175023"/>
    <n v="19658.121371217501"/>
    <n v="1799.6640889966297"/>
    <n v="10.923217000000001"/>
    <n v="28"/>
    <n v="0.3901148928571429"/>
  </r>
  <r>
    <d v="2010-03-11T00:00:00"/>
    <n v="2010"/>
    <n v="11"/>
    <n v="3"/>
    <n v="1"/>
    <n v="5"/>
    <s v="Friday"/>
    <x v="2"/>
    <s v="Quarter1"/>
    <s v="2010_March"/>
    <s v="2010_Quarter1"/>
    <s v="2010_Friday"/>
    <x v="3"/>
    <n v="13"/>
    <n v="16"/>
    <n v="124800"/>
    <n v="122880"/>
    <n v="1.1321555000000001E-2"/>
    <n v="1.4151944E-2"/>
    <n v="12991.484592000001"/>
    <n v="4528.6220000000003"/>
    <n v="247680"/>
    <n v="2820.0252763893477"/>
    <n v="20340.131868389348"/>
    <n v="1796.5846448115428"/>
    <n v="11.321555"/>
    <n v="29"/>
    <n v="0.39039844827586206"/>
  </r>
  <r>
    <d v="2010-03-12T00:00:00"/>
    <n v="2010"/>
    <n v="12"/>
    <n v="3"/>
    <n v="1"/>
    <n v="6"/>
    <s v="Saturday"/>
    <x v="2"/>
    <s v="Quarter1"/>
    <s v="2010_March"/>
    <s v="2010_Quarter1"/>
    <s v="2010_Saturday"/>
    <x v="3"/>
    <n v="14"/>
    <n v="16"/>
    <n v="134400"/>
    <n v="122880"/>
    <n v="1.1715814999999999E-2"/>
    <n v="1.4644769E-2"/>
    <n v="13443.897942"/>
    <n v="4686.326"/>
    <n v="257280"/>
    <n v="2929.3285816757566"/>
    <n v="21059.552523675757"/>
    <n v="1797.5320132381535"/>
    <n v="11.715814999999999"/>
    <n v="30"/>
    <n v="0.39052716666666665"/>
  </r>
  <r>
    <d v="2010-03-13T00:00:00"/>
    <n v="2010"/>
    <n v="13"/>
    <n v="3"/>
    <n v="1"/>
    <n v="7"/>
    <s v="Sunday"/>
    <x v="2"/>
    <s v="Quarter1"/>
    <s v="2010_March"/>
    <s v="2010_Quarter1"/>
    <s v="2010_Sunday"/>
    <x v="3"/>
    <n v="14"/>
    <n v="14"/>
    <n v="134400"/>
    <n v="107520"/>
    <n v="1.0929357000000001E-2"/>
    <n v="1.3661695999999999E-2"/>
    <n v="12541.436927999999"/>
    <n v="4371.7428000000009"/>
    <n v="241920"/>
    <n v="2754.4432932175023"/>
    <n v="19667.6230212175"/>
    <n v="1799.5224258131102"/>
    <n v="10.929357000000001"/>
    <n v="28"/>
    <n v="0.3903341785714286"/>
  </r>
  <r>
    <d v="2010-03-14T00:00:00"/>
    <n v="2010"/>
    <n v="14"/>
    <n v="3"/>
    <n v="1"/>
    <n v="1"/>
    <s v="Monday"/>
    <x v="2"/>
    <s v="Quarter1"/>
    <s v="2010_March"/>
    <s v="2010_Quarter1"/>
    <s v="2010_Monday"/>
    <x v="3"/>
    <n v="12"/>
    <n v="15"/>
    <n v="115200"/>
    <n v="115200"/>
    <n v="1.0542314000000001E-2"/>
    <n v="1.3177893E-2"/>
    <n v="12097.305773999999"/>
    <n v="4216.9256000000005"/>
    <n v="230400"/>
    <n v="2623.2793268738119"/>
    <n v="18937.510700873812"/>
    <n v="1796.3333951989866"/>
    <n v="10.542314000000001"/>
    <n v="27"/>
    <n v="0.39045607407407412"/>
  </r>
  <r>
    <d v="2010-03-15T00:00:00"/>
    <n v="2010"/>
    <n v="15"/>
    <n v="3"/>
    <n v="1"/>
    <n v="2"/>
    <s v="Tuesday"/>
    <x v="2"/>
    <s v="Quarter1"/>
    <s v="2010_March"/>
    <s v="2010_Quarter1"/>
    <s v="2010_Tuesday"/>
    <x v="3"/>
    <n v="13"/>
    <n v="16"/>
    <n v="124800"/>
    <n v="122880"/>
    <n v="1.1322103E-2"/>
    <n v="1.4152629E-2"/>
    <n v="12992.113421999999"/>
    <n v="4528.8411999999998"/>
    <n v="247680"/>
    <n v="2820.0252763893477"/>
    <n v="20340.979898389345"/>
    <n v="1796.5725888900097"/>
    <n v="11.322103"/>
    <n v="29"/>
    <n v="0.39041734482758622"/>
  </r>
  <r>
    <d v="2010-03-16T00:00:00"/>
    <n v="2010"/>
    <n v="16"/>
    <n v="3"/>
    <n v="1"/>
    <n v="3"/>
    <s v="Wednesday"/>
    <x v="2"/>
    <s v="Quarter1"/>
    <s v="2010_March"/>
    <s v="2010_Quarter1"/>
    <s v="2010_Wednesday"/>
    <x v="3"/>
    <n v="14"/>
    <n v="14"/>
    <n v="134400"/>
    <n v="107520"/>
    <n v="1.0924319E-2"/>
    <n v="1.3655399E-2"/>
    <n v="12535.656282000002"/>
    <n v="4369.7276000000002"/>
    <n v="241920"/>
    <n v="2754.4432932175023"/>
    <n v="19659.827175217506"/>
    <n v="1799.6386937453497"/>
    <n v="10.924319000000001"/>
    <n v="28"/>
    <n v="0.39015425000000004"/>
  </r>
  <r>
    <d v="2010-03-17T00:00:00"/>
    <n v="2010"/>
    <n v="17"/>
    <n v="3"/>
    <n v="1"/>
    <n v="4"/>
    <s v="Thursday"/>
    <x v="2"/>
    <s v="Quarter1"/>
    <s v="2010_March"/>
    <s v="2010_Quarter1"/>
    <s v="2010_Thursday"/>
    <x v="3"/>
    <n v="13"/>
    <n v="15"/>
    <n v="124800"/>
    <n v="115200"/>
    <n v="1.0926636E-2"/>
    <n v="1.3658295000000001E-2"/>
    <n v="12538.31481"/>
    <n v="4370.6544000000004"/>
    <n v="240000"/>
    <n v="2732.5826321602208"/>
    <n v="19641.551842160221"/>
    <n v="1797.5845303312219"/>
    <n v="10.926636"/>
    <n v="28"/>
    <n v="0.390237"/>
  </r>
  <r>
    <d v="2010-03-18T00:00:00"/>
    <n v="2010"/>
    <n v="18"/>
    <n v="3"/>
    <n v="1"/>
    <n v="5"/>
    <s v="Friday"/>
    <x v="2"/>
    <s v="Quarter1"/>
    <s v="2010_March"/>
    <s v="2010_Quarter1"/>
    <s v="2010_Friday"/>
    <x v="3"/>
    <n v="13"/>
    <n v="13"/>
    <n v="124800"/>
    <n v="99840"/>
    <n v="1.0143887000000001E-2"/>
    <n v="1.2679858E-2"/>
    <n v="11640.109644000002"/>
    <n v="4057.5548000000003"/>
    <n v="224640"/>
    <n v="2557.6973437019665"/>
    <n v="18255.361787701968"/>
    <n v="1799.6416746067819"/>
    <n v="10.143887000000001"/>
    <n v="26"/>
    <n v="0.39014950000000004"/>
  </r>
  <r>
    <d v="2010-03-19T00:00:00"/>
    <n v="2010"/>
    <n v="19"/>
    <n v="3"/>
    <n v="1"/>
    <n v="6"/>
    <s v="Saturday"/>
    <x v="2"/>
    <s v="Quarter1"/>
    <s v="2010_March"/>
    <s v="2010_Quarter1"/>
    <s v="2010_Saturday"/>
    <x v="3"/>
    <n v="13"/>
    <n v="16"/>
    <n v="124800"/>
    <n v="122880"/>
    <n v="1.1314836E-2"/>
    <n v="1.4143545E-2"/>
    <n v="12983.774309999999"/>
    <n v="4525.9344000000001"/>
    <n v="247680"/>
    <n v="2820.0252763893477"/>
    <n v="20329.733986389347"/>
    <n v="1796.7325365024599"/>
    <n v="11.314836"/>
    <n v="29"/>
    <n v="0.39016675862068967"/>
  </r>
  <r>
    <d v="2010-03-20T00:00:00"/>
    <n v="2010"/>
    <n v="20"/>
    <n v="3"/>
    <n v="1"/>
    <n v="7"/>
    <s v="Sunday"/>
    <x v="2"/>
    <s v="Quarter1"/>
    <s v="2010_March"/>
    <s v="2010_Quarter1"/>
    <s v="2010_Sunday"/>
    <x v="3"/>
    <n v="13"/>
    <n v="14"/>
    <n v="124800"/>
    <n v="107520"/>
    <n v="1.0544105E-2"/>
    <n v="1.3180130999999999E-2"/>
    <n v="12099.360257999999"/>
    <n v="4217.6419999999998"/>
    <n v="232320"/>
    <n v="2645.1399879310934"/>
    <n v="18962.142245931092"/>
    <n v="1798.3643226173385"/>
    <n v="10.544105"/>
    <n v="27"/>
    <n v="0.3905224074074074"/>
  </r>
  <r>
    <d v="2010-03-21T00:00:00"/>
    <n v="2010"/>
    <n v="21"/>
    <n v="3"/>
    <n v="1"/>
    <n v="1"/>
    <s v="Monday"/>
    <x v="2"/>
    <s v="Quarter1"/>
    <s v="2010_March"/>
    <s v="2010_Quarter1"/>
    <s v="2010_Monday"/>
    <x v="3"/>
    <n v="14"/>
    <n v="14"/>
    <n v="134400"/>
    <n v="107520"/>
    <n v="1.0931133000000001E-2"/>
    <n v="1.3663916999999999E-2"/>
    <n v="12543.475806"/>
    <n v="4372.4531999999999"/>
    <n v="241920"/>
    <n v="2754.4432932175023"/>
    <n v="19670.372299217503"/>
    <n v="1799.481563275966"/>
    <n v="10.931133000000001"/>
    <n v="28"/>
    <n v="0.39039760714285715"/>
  </r>
  <r>
    <d v="2010-03-22T00:00:00"/>
    <n v="2010"/>
    <n v="22"/>
    <n v="3"/>
    <n v="1"/>
    <n v="2"/>
    <s v="Tuesday"/>
    <x v="2"/>
    <s v="Quarter1"/>
    <s v="2010_March"/>
    <s v="2010_Quarter1"/>
    <s v="2010_Tuesday"/>
    <x v="3"/>
    <n v="14"/>
    <n v="17"/>
    <n v="134400"/>
    <n v="130560"/>
    <n v="1.2105449000000001E-2"/>
    <n v="1.5131811E-2"/>
    <n v="13891.002498"/>
    <n v="4842.1796000000004"/>
    <n v="264960"/>
    <n v="3016.7712259048835"/>
    <n v="21749.953323904883"/>
    <n v="1796.7076912145005"/>
    <n v="12.105449"/>
    <n v="31"/>
    <n v="0.3904983548387097"/>
  </r>
  <r>
    <d v="2010-03-23T00:00:00"/>
    <n v="2010"/>
    <n v="23"/>
    <n v="3"/>
    <n v="1"/>
    <n v="3"/>
    <s v="Wednesday"/>
    <x v="2"/>
    <s v="Quarter1"/>
    <s v="2010_March"/>
    <s v="2010_Quarter1"/>
    <s v="2010_Wednesday"/>
    <x v="3"/>
    <n v="12"/>
    <n v="14"/>
    <n v="115200"/>
    <n v="107520"/>
    <n v="1.0146993E-2"/>
    <n v="1.2683741E-2"/>
    <n v="11643.674238"/>
    <n v="4058.7972"/>
    <n v="222720"/>
    <n v="2535.836682644685"/>
    <n v="18238.308120644684"/>
    <n v="1797.4101411762761"/>
    <n v="10.146993"/>
    <n v="26"/>
    <n v="0.39026896153846152"/>
  </r>
  <r>
    <d v="2010-03-24T00:00:00"/>
    <n v="2010"/>
    <n v="24"/>
    <n v="3"/>
    <n v="1"/>
    <n v="4"/>
    <s v="Thursday"/>
    <x v="2"/>
    <s v="Quarter1"/>
    <s v="2010_March"/>
    <s v="2010_Quarter1"/>
    <s v="2010_Thursday"/>
    <x v="3"/>
    <n v="13"/>
    <n v="15"/>
    <n v="124800"/>
    <n v="115200"/>
    <n v="1.0934391999999999E-2"/>
    <n v="1.3667991000000001E-2"/>
    <n v="12547.215738000001"/>
    <n v="4373.7567999999992"/>
    <n v="240000"/>
    <n v="2732.5826321602208"/>
    <n v="19653.555170160223"/>
    <n v="1797.4072239371174"/>
    <n v="10.934391999999999"/>
    <n v="28"/>
    <n v="0.39051399999999997"/>
  </r>
  <r>
    <d v="2010-03-25T00:00:00"/>
    <n v="2010"/>
    <n v="25"/>
    <n v="3"/>
    <n v="1"/>
    <n v="5"/>
    <s v="Friday"/>
    <x v="2"/>
    <s v="Quarter1"/>
    <s v="2010_March"/>
    <s v="2010_Quarter1"/>
    <s v="2010_Friday"/>
    <x v="3"/>
    <n v="14"/>
    <n v="13"/>
    <n v="134400"/>
    <n v="99840"/>
    <n v="1.0542737999999999E-2"/>
    <n v="1.3178422E-2"/>
    <n v="12097.791396000001"/>
    <n v="4217.0951999999997"/>
    <n v="234240"/>
    <n v="2667.0006489883754"/>
    <n v="18981.887244988375"/>
    <n v="1800.4703564660692"/>
    <n v="10.542738"/>
    <n v="27"/>
    <n v="0.39047177777777775"/>
  </r>
  <r>
    <d v="2010-03-26T00:00:00"/>
    <n v="2010"/>
    <n v="26"/>
    <n v="3"/>
    <n v="1"/>
    <n v="6"/>
    <s v="Saturday"/>
    <x v="2"/>
    <s v="Quarter1"/>
    <s v="2010_March"/>
    <s v="2010_Quarter1"/>
    <s v="2010_Saturday"/>
    <x v="3"/>
    <n v="12"/>
    <n v="17"/>
    <n v="115200"/>
    <n v="130560"/>
    <n v="1.1324673E-2"/>
    <n v="1.4155841000000001E-2"/>
    <n v="12995.062038"/>
    <n v="4529.8692000000001"/>
    <n v="245760"/>
    <n v="2798.1646153320658"/>
    <n v="20323.095853332066"/>
    <n v="1794.5856673594076"/>
    <n v="11.324673000000001"/>
    <n v="29"/>
    <n v="0.39050596551724143"/>
  </r>
  <r>
    <d v="2010-03-27T00:00:00"/>
    <n v="2010"/>
    <n v="27"/>
    <n v="3"/>
    <n v="1"/>
    <n v="7"/>
    <s v="Sunday"/>
    <x v="2"/>
    <s v="Quarter1"/>
    <s v="2010_March"/>
    <s v="2010_Quarter1"/>
    <s v="2010_Sunday"/>
    <x v="3"/>
    <n v="13"/>
    <n v="13"/>
    <n v="124800"/>
    <n v="99840"/>
    <n v="1.0153155000000001E-2"/>
    <n v="1.2691443E-2"/>
    <n v="11650.744674"/>
    <n v="4061.2620000000002"/>
    <n v="224640"/>
    <n v="2557.6973437019665"/>
    <n v="18269.704017701966"/>
    <n v="1799.4115147165553"/>
    <n v="10.153155"/>
    <n v="26"/>
    <n v="0.39050596153846151"/>
  </r>
  <r>
    <d v="2010-03-28T00:00:00"/>
    <n v="2010"/>
    <n v="28"/>
    <n v="3"/>
    <n v="1"/>
    <n v="1"/>
    <s v="Monday"/>
    <x v="2"/>
    <s v="Quarter1"/>
    <s v="2010_March"/>
    <s v="2010_Quarter1"/>
    <s v="2010_Monday"/>
    <x v="3"/>
    <n v="14"/>
    <n v="16"/>
    <n v="134400"/>
    <n v="122880"/>
    <n v="1.1715952999999999E-2"/>
    <n v="1.4644941E-2"/>
    <n v="13444.055838"/>
    <n v="4686.3811999999998"/>
    <n v="257280"/>
    <n v="2929.3285816757566"/>
    <n v="21059.765619675756"/>
    <n v="1797.5290289808911"/>
    <n v="11.715952999999999"/>
    <n v="30"/>
    <n v="0.39053176666666661"/>
  </r>
  <r>
    <d v="2010-03-29T00:00:00"/>
    <n v="2010"/>
    <n v="29"/>
    <n v="3"/>
    <n v="1"/>
    <n v="2"/>
    <s v="Tuesday"/>
    <x v="2"/>
    <s v="Quarter1"/>
    <s v="2010_March"/>
    <s v="2010_Quarter1"/>
    <s v="2010_Tuesday"/>
    <x v="3"/>
    <n v="13"/>
    <n v="14"/>
    <n v="124800"/>
    <n v="107520"/>
    <n v="1.0542414999999999E-2"/>
    <n v="1.3178018999999999E-2"/>
    <n v="12097.421441999999"/>
    <n v="4216.9660000000003"/>
    <n v="232320"/>
    <n v="2645.1399879310934"/>
    <n v="18959.527429931091"/>
    <n v="1798.4045809172842"/>
    <n v="10.542415"/>
    <n v="27"/>
    <n v="0.39045981481481484"/>
  </r>
  <r>
    <d v="2010-03-30T00:00:00"/>
    <n v="2010"/>
    <n v="30"/>
    <n v="3"/>
    <n v="1"/>
    <n v="3"/>
    <s v="Wednesday"/>
    <x v="2"/>
    <s v="Quarter1"/>
    <s v="2010_March"/>
    <s v="2010_Quarter1"/>
    <s v="2010_Wednesday"/>
    <x v="3"/>
    <n v="14"/>
    <n v="17"/>
    <n v="134400"/>
    <n v="130560"/>
    <n v="1.2096801000000001E-2"/>
    <n v="1.5121001E-2"/>
    <n v="13881.078917999999"/>
    <n v="4838.7204000000002"/>
    <n v="264960"/>
    <n v="3016.7712259048835"/>
    <n v="21736.57054390488"/>
    <n v="1796.8858497304268"/>
    <n v="12.096801000000001"/>
    <n v="31"/>
    <n v="0.39021938709677423"/>
  </r>
  <r>
    <d v="2010-03-31T00:00:00"/>
    <n v="2010"/>
    <n v="31"/>
    <n v="3"/>
    <n v="1"/>
    <n v="4"/>
    <s v="Thursday"/>
    <x v="2"/>
    <s v="Quarter1"/>
    <s v="2010_March"/>
    <s v="2010_Quarter1"/>
    <s v="2010_Thursday"/>
    <x v="3"/>
    <n v="14"/>
    <n v="13"/>
    <n v="134400"/>
    <n v="99840"/>
    <n v="1.0542611E-2"/>
    <n v="1.3178264E-2"/>
    <n v="12097.646352"/>
    <n v="4217.0444000000007"/>
    <n v="234240"/>
    <n v="2667.0006489883754"/>
    <n v="18981.691400988377"/>
    <n v="1800.4734691423571"/>
    <n v="10.542611000000001"/>
    <n v="27"/>
    <n v="0.39046707407407411"/>
  </r>
  <r>
    <d v="2010-04-01T00:00:00"/>
    <n v="2010"/>
    <n v="1"/>
    <n v="4"/>
    <n v="2"/>
    <n v="5"/>
    <s v="Friday"/>
    <x v="3"/>
    <s v="Quarter2"/>
    <s v="2010_April"/>
    <s v="2010_Quarter2"/>
    <s v="2010_Friday"/>
    <x v="3"/>
    <n v="13"/>
    <n v="15"/>
    <n v="124800"/>
    <n v="115200"/>
    <n v="1.0931643E-2"/>
    <n v="1.3664554000000001E-2"/>
    <n v="12544.060572"/>
    <n v="4372.6571999999996"/>
    <n v="240000"/>
    <n v="2732.5826321602208"/>
    <n v="19649.300404160222"/>
    <n v="1797.4700055755775"/>
    <n v="10.931642999999999"/>
    <n v="28"/>
    <n v="0.3904158214285714"/>
  </r>
  <r>
    <d v="2010-04-02T00:00:00"/>
    <n v="2010"/>
    <n v="2"/>
    <n v="4"/>
    <n v="2"/>
    <n v="6"/>
    <s v="Saturday"/>
    <x v="3"/>
    <s v="Quarter2"/>
    <s v="2010_April"/>
    <s v="2010_Quarter2"/>
    <s v="2010_Saturday"/>
    <x v="3"/>
    <n v="14"/>
    <n v="14"/>
    <n v="134400"/>
    <n v="107520"/>
    <n v="1.0933785999999999E-2"/>
    <n v="1.3667233000000001E-2"/>
    <n v="12546.519894000001"/>
    <n v="4373.5144"/>
    <n v="241920"/>
    <n v="2754.4432932175023"/>
    <n v="19674.477587217501"/>
    <n v="1799.4204008764671"/>
    <n v="10.933786"/>
    <n v="28"/>
    <n v="0.39049235714285713"/>
  </r>
  <r>
    <d v="2010-04-03T00:00:00"/>
    <n v="2010"/>
    <n v="3"/>
    <n v="4"/>
    <n v="2"/>
    <n v="7"/>
    <s v="Sunday"/>
    <x v="3"/>
    <s v="Quarter2"/>
    <s v="2010_April"/>
    <s v="2010_Quarter2"/>
    <s v="2010_Sunday"/>
    <x v="3"/>
    <n v="12"/>
    <n v="17"/>
    <n v="115200"/>
    <n v="130560"/>
    <n v="1.1315913E-2"/>
    <n v="1.4144891999999999E-2"/>
    <n v="12985.010855999999"/>
    <n v="4526.3652000000002"/>
    <n v="245760"/>
    <n v="2798.1646153320658"/>
    <n v="20309.540671332066"/>
    <n v="1794.7770251796799"/>
    <n v="11.315913"/>
    <n v="29"/>
    <n v="0.39020389655172416"/>
  </r>
  <r>
    <d v="2010-04-04T00:00:00"/>
    <n v="2010"/>
    <n v="4"/>
    <n v="4"/>
    <n v="2"/>
    <n v="1"/>
    <s v="Monday"/>
    <x v="3"/>
    <s v="Quarter2"/>
    <s v="2010_April"/>
    <s v="2010_Quarter2"/>
    <s v="2010_Monday"/>
    <x v="3"/>
    <n v="14"/>
    <n v="15"/>
    <n v="134400"/>
    <n v="115200"/>
    <n v="1.1321741999999999E-2"/>
    <n v="1.4152178E-2"/>
    <n v="12991.699403999999"/>
    <n v="4528.6967999999997"/>
    <n v="249600"/>
    <n v="2841.8859374466297"/>
    <n v="20362.282141446627"/>
    <n v="1798.5114076479247"/>
    <n v="11.321741999999999"/>
    <n v="29"/>
    <n v="0.39040489655172411"/>
  </r>
  <r>
    <d v="2010-04-05T00:00:00"/>
    <n v="2010"/>
    <n v="5"/>
    <n v="4"/>
    <n v="2"/>
    <n v="2"/>
    <s v="Tuesday"/>
    <x v="3"/>
    <s v="Quarter2"/>
    <s v="2010_April"/>
    <s v="2010_Quarter2"/>
    <s v="2010_Tuesday"/>
    <x v="3"/>
    <n v="14"/>
    <n v="14"/>
    <n v="134400"/>
    <n v="107520"/>
    <n v="1.0934673000000001E-2"/>
    <n v="1.3668341000000001E-2"/>
    <n v="12547.537038"/>
    <n v="4373.8692000000001"/>
    <n v="241920"/>
    <n v="2754.4432932175023"/>
    <n v="19675.8495312175"/>
    <n v="1799.3999026049978"/>
    <n v="10.934673"/>
    <n v="28"/>
    <n v="0.39052403571428573"/>
  </r>
  <r>
    <d v="2010-04-06T00:00:00"/>
    <n v="2010"/>
    <n v="6"/>
    <n v="4"/>
    <n v="2"/>
    <n v="3"/>
    <s v="Wednesday"/>
    <x v="3"/>
    <s v="Quarter2"/>
    <s v="2010_April"/>
    <s v="2010_Quarter2"/>
    <s v="2010_Wednesday"/>
    <x v="3"/>
    <n v="13"/>
    <n v="16"/>
    <n v="124800"/>
    <n v="122880"/>
    <n v="1.1313429999999999E-2"/>
    <n v="1.4141788000000001E-2"/>
    <n v="12982.161384000001"/>
    <n v="4525.3719999999994"/>
    <n v="247680"/>
    <n v="2820.0252763893477"/>
    <n v="20327.55866038935"/>
    <n v="1796.7635509645927"/>
    <n v="11.313429999999999"/>
    <n v="29"/>
    <n v="0.39011827586206893"/>
  </r>
  <r>
    <d v="2010-04-07T00:00:00"/>
    <n v="2010"/>
    <n v="7"/>
    <n v="4"/>
    <n v="2"/>
    <n v="4"/>
    <s v="Thursday"/>
    <x v="3"/>
    <s v="Quarter2"/>
    <s v="2010_April"/>
    <s v="2010_Quarter2"/>
    <s v="2010_Thursday"/>
    <x v="3"/>
    <n v="13"/>
    <n v="15"/>
    <n v="124800"/>
    <n v="115200"/>
    <n v="1.0932994999999999E-2"/>
    <n v="1.3666243E-2"/>
    <n v="12545.611074"/>
    <n v="4373.1980000000003"/>
    <n v="240000"/>
    <n v="2732.5826321602208"/>
    <n v="19651.391706160222"/>
    <n v="1797.4390097279129"/>
    <n v="10.932995"/>
    <n v="28"/>
    <n v="0.39046410714285712"/>
  </r>
  <r>
    <d v="2010-04-08T00:00:00"/>
    <n v="2010"/>
    <n v="8"/>
    <n v="4"/>
    <n v="2"/>
    <n v="5"/>
    <s v="Friday"/>
    <x v="3"/>
    <s v="Quarter2"/>
    <s v="2010_April"/>
    <s v="2010_Quarter2"/>
    <s v="2010_Friday"/>
    <x v="3"/>
    <n v="13"/>
    <n v="15"/>
    <n v="124800"/>
    <n v="115200"/>
    <n v="1.0932591E-2"/>
    <n v="1.3665739E-2"/>
    <n v="12545.148402000001"/>
    <n v="4373.0364"/>
    <n v="240000"/>
    <n v="2732.5826321602208"/>
    <n v="19650.767434160221"/>
    <n v="1797.4483298753444"/>
    <n v="10.932591"/>
    <n v="28"/>
    <n v="0.39044967857142859"/>
  </r>
  <r>
    <d v="2010-04-09T00:00:00"/>
    <n v="2010"/>
    <n v="9"/>
    <n v="4"/>
    <n v="2"/>
    <n v="6"/>
    <s v="Saturday"/>
    <x v="3"/>
    <s v="Quarter2"/>
    <s v="2010_April"/>
    <s v="2010_Quarter2"/>
    <s v="2010_Saturday"/>
    <x v="3"/>
    <n v="12"/>
    <n v="17"/>
    <n v="115200"/>
    <n v="130560"/>
    <n v="1.1319601E-2"/>
    <n v="1.4149502E-2"/>
    <n v="12989.242835999999"/>
    <n v="4527.8404"/>
    <n v="245760"/>
    <n v="2798.1646153320658"/>
    <n v="20315.247851332064"/>
    <n v="1794.6964607084706"/>
    <n v="11.319601"/>
    <n v="29"/>
    <n v="0.39033106896551728"/>
  </r>
  <r>
    <d v="2010-04-10T00:00:00"/>
    <n v="2010"/>
    <n v="10"/>
    <n v="4"/>
    <n v="2"/>
    <n v="7"/>
    <s v="Sunday"/>
    <x v="3"/>
    <s v="Quarter2"/>
    <s v="2010_April"/>
    <s v="2010_Quarter2"/>
    <s v="2010_Sunday"/>
    <x v="3"/>
    <n v="12"/>
    <n v="15"/>
    <n v="115200"/>
    <n v="115200"/>
    <n v="1.0542124E-2"/>
    <n v="1.3177655E-2"/>
    <n v="12097.087289999999"/>
    <n v="4216.8495999999996"/>
    <n v="230400"/>
    <n v="2623.2793268738119"/>
    <n v="18937.21621687381"/>
    <n v="1796.3378363671127"/>
    <n v="10.542123999999999"/>
    <n v="27"/>
    <n v="0.39044903703703704"/>
  </r>
  <r>
    <d v="2010-04-11T00:00:00"/>
    <n v="2010"/>
    <n v="11"/>
    <n v="4"/>
    <n v="2"/>
    <n v="1"/>
    <s v="Monday"/>
    <x v="3"/>
    <s v="Quarter2"/>
    <s v="2010_April"/>
    <s v="2010_Quarter2"/>
    <s v="2010_Monday"/>
    <x v="3"/>
    <n v="14"/>
    <n v="15"/>
    <n v="134400"/>
    <n v="115200"/>
    <n v="1.1322848999999999E-2"/>
    <n v="1.4153561E-2"/>
    <n v="12992.968998"/>
    <n v="4529.1395999999995"/>
    <n v="249600"/>
    <n v="2841.8859374466297"/>
    <n v="20363.994535446629"/>
    <n v="1798.4868062310668"/>
    <n v="11.322849"/>
    <n v="29"/>
    <n v="0.39044306896551723"/>
  </r>
  <r>
    <d v="2010-04-12T00:00:00"/>
    <n v="2010"/>
    <n v="12"/>
    <n v="4"/>
    <n v="2"/>
    <n v="2"/>
    <s v="Tuesday"/>
    <x v="3"/>
    <s v="Quarter2"/>
    <s v="2010_April"/>
    <s v="2010_Quarter2"/>
    <s v="2010_Tuesday"/>
    <x v="3"/>
    <n v="14"/>
    <n v="13"/>
    <n v="134400"/>
    <n v="99840"/>
    <n v="1.0541945E-2"/>
    <n v="1.3177431E-2"/>
    <n v="12096.881658"/>
    <n v="4216.7780000000002"/>
    <n v="234240"/>
    <n v="2667.0006489883754"/>
    <n v="18980.660306988375"/>
    <n v="1800.489407503869"/>
    <n v="10.541945"/>
    <n v="27"/>
    <n v="0.39044240740740743"/>
  </r>
  <r>
    <d v="2010-04-13T00:00:00"/>
    <n v="2010"/>
    <n v="13"/>
    <n v="4"/>
    <n v="2"/>
    <n v="3"/>
    <s v="Wednesday"/>
    <x v="3"/>
    <s v="Quarter2"/>
    <s v="2010_April"/>
    <s v="2010_Quarter2"/>
    <s v="2010_Wednesday"/>
    <x v="3"/>
    <n v="13"/>
    <n v="17"/>
    <n v="124800"/>
    <n v="130560"/>
    <n v="1.1708853E-2"/>
    <n v="1.4636066E-2"/>
    <n v="13435.908588"/>
    <n v="4683.5411999999997"/>
    <n v="255360"/>
    <n v="2907.4679206184746"/>
    <n v="21026.917708618472"/>
    <n v="1795.8136214211993"/>
    <n v="11.708853"/>
    <n v="30"/>
    <n v="0.39029510000000001"/>
  </r>
  <r>
    <d v="2010-04-14T00:00:00"/>
    <n v="2010"/>
    <n v="14"/>
    <n v="4"/>
    <n v="2"/>
    <n v="4"/>
    <s v="Thursday"/>
    <x v="3"/>
    <s v="Quarter2"/>
    <s v="2010_April"/>
    <s v="2010_Quarter2"/>
    <s v="2010_Thursday"/>
    <x v="3"/>
    <n v="12"/>
    <n v="16"/>
    <n v="115200"/>
    <n v="122880"/>
    <n v="1.0932839999999999E-2"/>
    <n v="1.3666051E-2"/>
    <n v="12545.434818"/>
    <n v="4373.1359999999995"/>
    <n v="238080"/>
    <n v="2710.7219711029388"/>
    <n v="19629.292789102939"/>
    <n v="1795.44315924343"/>
    <n v="10.932839999999999"/>
    <n v="28"/>
    <n v="0.39045857142857138"/>
  </r>
  <r>
    <d v="2010-04-15T00:00:00"/>
    <n v="2010"/>
    <n v="15"/>
    <n v="4"/>
    <n v="2"/>
    <n v="5"/>
    <s v="Friday"/>
    <x v="3"/>
    <s v="Quarter2"/>
    <s v="2010_April"/>
    <s v="2010_Quarter2"/>
    <s v="2010_Friday"/>
    <x v="3"/>
    <n v="14"/>
    <n v="17"/>
    <n v="134400"/>
    <n v="130560"/>
    <n v="1.2098068E-2"/>
    <n v="1.5122584999999999E-2"/>
    <n v="13882.533029999999"/>
    <n v="4839.2272000000003"/>
    <n v="264960"/>
    <n v="3016.7712259048835"/>
    <n v="21738.531455904882"/>
    <n v="1796.8597511524058"/>
    <n v="12.098068"/>
    <n v="31"/>
    <n v="0.39026025806451614"/>
  </r>
  <r>
    <d v="2010-04-16T00:00:00"/>
    <n v="2010"/>
    <n v="16"/>
    <n v="4"/>
    <n v="2"/>
    <n v="6"/>
    <s v="Saturday"/>
    <x v="3"/>
    <s v="Quarter2"/>
    <s v="2010_April"/>
    <s v="2010_Quarter2"/>
    <s v="2010_Saturday"/>
    <x v="3"/>
    <n v="13"/>
    <n v="14"/>
    <n v="124800"/>
    <n v="107520"/>
    <n v="1.0544016E-2"/>
    <n v="1.3180020000000001E-2"/>
    <n v="12099.25836"/>
    <n v="4217.6063999999997"/>
    <n v="232320"/>
    <n v="2645.1399879310934"/>
    <n v="18962.004747931092"/>
    <n v="1798.3664618804726"/>
    <n v="10.544015999999999"/>
    <n v="27"/>
    <n v="0.39051911111111109"/>
  </r>
  <r>
    <d v="2010-04-17T00:00:00"/>
    <n v="2010"/>
    <n v="17"/>
    <n v="4"/>
    <n v="2"/>
    <n v="7"/>
    <s v="Sunday"/>
    <x v="3"/>
    <s v="Quarter2"/>
    <s v="2010_April"/>
    <s v="2010_Quarter2"/>
    <s v="2010_Sunday"/>
    <x v="3"/>
    <n v="14"/>
    <n v="14"/>
    <n v="134400"/>
    <n v="107520"/>
    <n v="1.0930255E-2"/>
    <n v="1.3662819E-2"/>
    <n v="12542.467841999998"/>
    <n v="4372.1019999999999"/>
    <n v="241920"/>
    <n v="2754.4432932175023"/>
    <n v="19669.013135217501"/>
    <n v="1799.5017623301105"/>
    <n v="10.930254999999999"/>
    <n v="28"/>
    <n v="0.39036624999999997"/>
  </r>
  <r>
    <d v="2010-04-18T00:00:00"/>
    <n v="2010"/>
    <n v="18"/>
    <n v="4"/>
    <n v="2"/>
    <n v="1"/>
    <s v="Monday"/>
    <x v="3"/>
    <s v="Quarter2"/>
    <s v="2010_April"/>
    <s v="2010_Quarter2"/>
    <s v="2010_Monday"/>
    <x v="3"/>
    <n v="13"/>
    <n v="17"/>
    <n v="124800"/>
    <n v="130560"/>
    <n v="1.1711098E-2"/>
    <n v="1.4638872000000001E-2"/>
    <n v="13438.484496000001"/>
    <n v="4684.4391999999998"/>
    <n v="255360"/>
    <n v="2907.4679206184746"/>
    <n v="21030.391616618475"/>
    <n v="1795.76600047395"/>
    <n v="11.711098"/>
    <n v="30"/>
    <n v="0.39036993333333331"/>
  </r>
  <r>
    <d v="2010-04-19T00:00:00"/>
    <n v="2010"/>
    <n v="19"/>
    <n v="4"/>
    <n v="2"/>
    <n v="2"/>
    <s v="Tuesday"/>
    <x v="3"/>
    <s v="Quarter2"/>
    <s v="2010_April"/>
    <s v="2010_Quarter2"/>
    <s v="2010_Tuesday"/>
    <x v="3"/>
    <n v="12"/>
    <n v="16"/>
    <n v="115200"/>
    <n v="122880"/>
    <n v="1.0929183E-2"/>
    <n v="1.3661479000000001E-2"/>
    <n v="12541.237722"/>
    <n v="4371.6732000000002"/>
    <n v="238080"/>
    <n v="2710.7219711029388"/>
    <n v="19623.632893102938"/>
    <n v="1795.5260601915934"/>
    <n v="10.929183"/>
    <n v="28"/>
    <n v="0.39032796428571431"/>
  </r>
  <r>
    <d v="2010-04-20T00:00:00"/>
    <n v="2010"/>
    <n v="20"/>
    <n v="4"/>
    <n v="2"/>
    <n v="3"/>
    <s v="Wednesday"/>
    <x v="3"/>
    <s v="Quarter2"/>
    <s v="2010_April"/>
    <s v="2010_Quarter2"/>
    <s v="2010_Wednesday"/>
    <x v="3"/>
    <n v="13"/>
    <n v="16"/>
    <n v="124800"/>
    <n v="122880"/>
    <n v="1.1323134E-2"/>
    <n v="1.4153918E-2"/>
    <n v="12993.296724"/>
    <n v="4529.2536"/>
    <n v="247680"/>
    <n v="2820.0252763893477"/>
    <n v="20342.575600389348"/>
    <n v="1796.5499304688392"/>
    <n v="11.323134"/>
    <n v="29"/>
    <n v="0.3904528965517241"/>
  </r>
  <r>
    <d v="2010-04-21T00:00:00"/>
    <n v="2010"/>
    <n v="21"/>
    <n v="4"/>
    <n v="2"/>
    <n v="4"/>
    <s v="Thursday"/>
    <x v="3"/>
    <s v="Quarter2"/>
    <s v="2010_April"/>
    <s v="2010_Quarter2"/>
    <s v="2010_Thursday"/>
    <x v="3"/>
    <n v="12"/>
    <n v="17"/>
    <n v="115200"/>
    <n v="130560"/>
    <n v="1.1324005E-2"/>
    <n v="1.4155007000000001E-2"/>
    <n v="12994.296426000001"/>
    <n v="4529.6019999999999"/>
    <n v="245760"/>
    <n v="2798.1646153320658"/>
    <n v="20322.063041332065"/>
    <n v="1794.6003239429924"/>
    <n v="11.324005"/>
    <n v="29"/>
    <n v="0.39048293103448273"/>
  </r>
  <r>
    <d v="2010-04-22T00:00:00"/>
    <n v="2010"/>
    <n v="22"/>
    <n v="4"/>
    <n v="2"/>
    <n v="5"/>
    <s v="Friday"/>
    <x v="3"/>
    <s v="Quarter2"/>
    <s v="2010_April"/>
    <s v="2010_Quarter2"/>
    <s v="2010_Friday"/>
    <x v="3"/>
    <n v="14"/>
    <n v="13"/>
    <n v="134400"/>
    <n v="99840"/>
    <n v="1.0543878E-2"/>
    <n v="1.3179847999999999E-2"/>
    <n v="12099.100463999999"/>
    <n v="4217.5511999999999"/>
    <n v="234240"/>
    <n v="2667.0006489883754"/>
    <n v="18983.652312988375"/>
    <n v="1800.4430924739813"/>
    <n v="10.543877999999999"/>
    <n v="27"/>
    <n v="0.39051399999999997"/>
  </r>
  <r>
    <d v="2010-04-23T00:00:00"/>
    <n v="2010"/>
    <n v="23"/>
    <n v="4"/>
    <n v="2"/>
    <n v="6"/>
    <s v="Saturday"/>
    <x v="3"/>
    <s v="Quarter2"/>
    <s v="2010_April"/>
    <s v="2010_Quarter2"/>
    <s v="2010_Saturday"/>
    <x v="3"/>
    <n v="13"/>
    <n v="16"/>
    <n v="124800"/>
    <n v="122880"/>
    <n v="1.1323078E-2"/>
    <n v="1.4153848E-2"/>
    <n v="12993.232464000001"/>
    <n v="4529.2312000000002"/>
    <n v="247680"/>
    <n v="2820.0252763893477"/>
    <n v="20342.48894038935"/>
    <n v="1796.5511621830522"/>
    <n v="11.323078000000001"/>
    <n v="29"/>
    <n v="0.3904509655172414"/>
  </r>
  <r>
    <d v="2010-04-24T00:00:00"/>
    <n v="2010"/>
    <n v="24"/>
    <n v="4"/>
    <n v="2"/>
    <n v="7"/>
    <s v="Sunday"/>
    <x v="3"/>
    <s v="Quarter2"/>
    <s v="2010_April"/>
    <s v="2010_Quarter2"/>
    <s v="2010_Sunday"/>
    <x v="3"/>
    <n v="12"/>
    <n v="17"/>
    <n v="115200"/>
    <n v="130560"/>
    <n v="1.1325355E-2"/>
    <n v="1.4156693999999999E-2"/>
    <n v="12995.845092"/>
    <n v="4530.1419999999998"/>
    <n v="245760"/>
    <n v="2798.1646153320658"/>
    <n v="20324.151707332065"/>
    <n v="1794.5708286700121"/>
    <n v="11.325355"/>
    <n v="29"/>
    <n v="0.39052948275862071"/>
  </r>
  <r>
    <d v="2010-04-25T00:00:00"/>
    <n v="2010"/>
    <n v="25"/>
    <n v="4"/>
    <n v="2"/>
    <n v="1"/>
    <s v="Monday"/>
    <x v="3"/>
    <s v="Quarter2"/>
    <s v="2010_April"/>
    <s v="2010_Quarter2"/>
    <s v="2010_Monday"/>
    <x v="3"/>
    <n v="13"/>
    <n v="16"/>
    <n v="124800"/>
    <n v="122880"/>
    <n v="1.1323814E-2"/>
    <n v="1.4154767E-2"/>
    <n v="12994.076106"/>
    <n v="4529.5255999999999"/>
    <n v="247680"/>
    <n v="2820.0252763893477"/>
    <n v="20343.626982389349"/>
    <n v="1796.5348938431298"/>
    <n v="11.323814"/>
    <n v="29"/>
    <n v="0.3904763448275862"/>
  </r>
  <r>
    <d v="2010-04-26T00:00:00"/>
    <n v="2010"/>
    <n v="26"/>
    <n v="4"/>
    <n v="2"/>
    <n v="2"/>
    <s v="Tuesday"/>
    <x v="3"/>
    <s v="Quarter2"/>
    <s v="2010_April"/>
    <s v="2010_Quarter2"/>
    <s v="2010_Tuesday"/>
    <x v="3"/>
    <n v="13"/>
    <n v="17"/>
    <n v="124800"/>
    <n v="130560"/>
    <n v="1.1710707000000001E-2"/>
    <n v="1.4638384000000001E-2"/>
    <n v="13438.036512000001"/>
    <n v="4684.2828000000009"/>
    <n v="255360"/>
    <n v="2907.4679206184746"/>
    <n v="21029.787232618473"/>
    <n v="1795.7743484333159"/>
    <n v="11.710707000000001"/>
    <n v="30"/>
    <n v="0.39035690000000006"/>
  </r>
  <r>
    <d v="2010-04-27T00:00:00"/>
    <n v="2010"/>
    <n v="27"/>
    <n v="4"/>
    <n v="2"/>
    <n v="3"/>
    <s v="Wednesday"/>
    <x v="3"/>
    <s v="Quarter2"/>
    <s v="2010_April"/>
    <s v="2010_Quarter2"/>
    <s v="2010_Wednesday"/>
    <x v="3"/>
    <n v="14"/>
    <n v="13"/>
    <n v="134400"/>
    <n v="99840"/>
    <n v="1.0535886E-2"/>
    <n v="1.3169857E-2"/>
    <n v="12089.928726"/>
    <n v="4214.3544000000002"/>
    <n v="234240"/>
    <n v="2667.0006489883754"/>
    <n v="18971.283774988377"/>
    <n v="1800.6348754142155"/>
    <n v="10.535886"/>
    <n v="27"/>
    <n v="0.39021800000000001"/>
  </r>
  <r>
    <d v="2010-04-28T00:00:00"/>
    <n v="2010"/>
    <n v="28"/>
    <n v="4"/>
    <n v="2"/>
    <n v="4"/>
    <s v="Thursday"/>
    <x v="3"/>
    <s v="Quarter2"/>
    <s v="2010_April"/>
    <s v="2010_Quarter2"/>
    <s v="2010_Thursday"/>
    <x v="3"/>
    <n v="14"/>
    <n v="13"/>
    <n v="134400"/>
    <n v="99840"/>
    <n v="1.0539348E-2"/>
    <n v="1.3174185E-2"/>
    <n v="12093.901829999999"/>
    <n v="4215.7392"/>
    <n v="234240"/>
    <n v="2667.0006489883754"/>
    <n v="18976.641678988373"/>
    <n v="1800.5517683815331"/>
    <n v="10.539348"/>
    <n v="27"/>
    <n v="0.39034622222222226"/>
  </r>
  <r>
    <d v="2010-04-29T00:00:00"/>
    <n v="2010"/>
    <n v="29"/>
    <n v="4"/>
    <n v="2"/>
    <n v="5"/>
    <s v="Friday"/>
    <x v="3"/>
    <s v="Quarter2"/>
    <s v="2010_April"/>
    <s v="2010_Quarter2"/>
    <s v="2010_Friday"/>
    <x v="3"/>
    <n v="14"/>
    <n v="14"/>
    <n v="134400"/>
    <n v="107520"/>
    <n v="1.093177E-2"/>
    <n v="1.3664712000000001E-2"/>
    <n v="12544.205616000001"/>
    <n v="4372.7080000000005"/>
    <n v="241920"/>
    <n v="2754.4432932175023"/>
    <n v="19671.356909217502"/>
    <n v="1799.4667752081778"/>
    <n v="10.93177"/>
    <n v="28"/>
    <n v="0.39042035714285717"/>
  </r>
  <r>
    <d v="2010-04-30T00:00:00"/>
    <n v="2010"/>
    <n v="30"/>
    <n v="4"/>
    <n v="2"/>
    <n v="6"/>
    <s v="Saturday"/>
    <x v="3"/>
    <s v="Quarter2"/>
    <s v="2010_April"/>
    <s v="2010_Quarter2"/>
    <s v="2010_Saturday"/>
    <x v="3"/>
    <n v="13"/>
    <n v="17"/>
    <n v="124800"/>
    <n v="130560"/>
    <n v="1.1711549999999999E-2"/>
    <n v="1.4639437E-2"/>
    <n v="13439.003165999999"/>
    <n v="4684.62"/>
    <n v="255360"/>
    <n v="2907.4679206184746"/>
    <n v="21031.091086618471"/>
    <n v="1795.7564188018216"/>
    <n v="11.711549999999999"/>
    <n v="30"/>
    <n v="0.39038499999999998"/>
  </r>
  <r>
    <d v="2010-05-01T00:00:00"/>
    <n v="2010"/>
    <n v="1"/>
    <n v="5"/>
    <n v="2"/>
    <n v="7"/>
    <s v="Sunday"/>
    <x v="4"/>
    <s v="Quarter2"/>
    <s v="2010_May"/>
    <s v="2010_Quarter2"/>
    <s v="2010_Sunday"/>
    <x v="3"/>
    <n v="14"/>
    <n v="16"/>
    <n v="134400"/>
    <n v="122880"/>
    <n v="1.1713087E-2"/>
    <n v="1.4641358E-2"/>
    <n v="13440.766644000001"/>
    <n v="4685.2348000000002"/>
    <n v="257280"/>
    <n v="2929.3285816757566"/>
    <n v="21055.330025675757"/>
    <n v="1797.5901677905883"/>
    <n v="11.713087"/>
    <n v="30"/>
    <n v="0.39043623333333333"/>
  </r>
  <r>
    <d v="2010-05-02T00:00:00"/>
    <n v="2010"/>
    <n v="2"/>
    <n v="5"/>
    <n v="2"/>
    <n v="1"/>
    <s v="Monday"/>
    <x v="4"/>
    <s v="Quarter2"/>
    <s v="2010_May"/>
    <s v="2010_Quarter2"/>
    <s v="2010_Monday"/>
    <x v="3"/>
    <n v="14"/>
    <n v="16"/>
    <n v="134400"/>
    <n v="122880"/>
    <n v="1.1713128E-2"/>
    <n v="1.4641410000000001E-2"/>
    <n v="13440.81438"/>
    <n v="4685.2511999999997"/>
    <n v="257280"/>
    <n v="2929.3285816757566"/>
    <n v="21055.394161675755"/>
    <n v="1797.589351168685"/>
    <n v="11.713127999999999"/>
    <n v="30"/>
    <n v="0.3904376"/>
  </r>
  <r>
    <d v="2010-05-03T00:00:00"/>
    <n v="2010"/>
    <n v="3"/>
    <n v="5"/>
    <n v="2"/>
    <n v="2"/>
    <s v="Tuesday"/>
    <x v="4"/>
    <s v="Quarter2"/>
    <s v="2010_May"/>
    <s v="2010_Quarter2"/>
    <s v="2010_Tuesday"/>
    <x v="3"/>
    <n v="14"/>
    <n v="14"/>
    <n v="134400"/>
    <n v="107520"/>
    <n v="1.0933538E-2"/>
    <n v="1.3666922E-2"/>
    <n v="12546.234396"/>
    <n v="4373.4152000000004"/>
    <n v="241920"/>
    <n v="2754.4432932175023"/>
    <n v="19674.0928892175"/>
    <n v="1799.4260310996769"/>
    <n v="10.933538"/>
    <n v="28"/>
    <n v="0.39048350000000004"/>
  </r>
  <r>
    <d v="2010-05-04T00:00:00"/>
    <n v="2010"/>
    <n v="4"/>
    <n v="5"/>
    <n v="2"/>
    <n v="3"/>
    <s v="Wednesday"/>
    <x v="4"/>
    <s v="Quarter2"/>
    <s v="2010_May"/>
    <s v="2010_Quarter2"/>
    <s v="2010_Wednesday"/>
    <x v="3"/>
    <n v="14"/>
    <n v="14"/>
    <n v="134400"/>
    <n v="107520"/>
    <n v="1.0931728E-2"/>
    <n v="1.366466E-2"/>
    <n v="12544.157879999999"/>
    <n v="4372.6912000000002"/>
    <n v="241920"/>
    <n v="2754.4432932175023"/>
    <n v="19671.292373217504"/>
    <n v="1799.4677852593391"/>
    <n v="10.931728"/>
    <n v="28"/>
    <n v="0.39041885714285712"/>
  </r>
  <r>
    <d v="2010-05-05T00:00:00"/>
    <n v="2010"/>
    <n v="5"/>
    <n v="5"/>
    <n v="2"/>
    <n v="4"/>
    <s v="Thursday"/>
    <x v="4"/>
    <s v="Quarter2"/>
    <s v="2010_May"/>
    <s v="2010_Quarter2"/>
    <s v="2010_Thursday"/>
    <x v="3"/>
    <n v="14"/>
    <n v="14"/>
    <n v="134400"/>
    <n v="107520"/>
    <n v="1.0934836E-2"/>
    <n v="1.3668546E-2"/>
    <n v="12547.725228000001"/>
    <n v="4373.9344000000001"/>
    <n v="241920"/>
    <n v="2754.4432932175023"/>
    <n v="19676.102921217505"/>
    <n v="1799.3962526020055"/>
    <n v="10.934836000000001"/>
    <n v="28"/>
    <n v="0.39052985714285715"/>
  </r>
  <r>
    <d v="2010-05-06T00:00:00"/>
    <n v="2010"/>
    <n v="6"/>
    <n v="5"/>
    <n v="2"/>
    <n v="5"/>
    <s v="Friday"/>
    <x v="4"/>
    <s v="Quarter2"/>
    <s v="2010_May"/>
    <s v="2010_Quarter2"/>
    <s v="2010_Friday"/>
    <x v="3"/>
    <n v="14"/>
    <n v="14"/>
    <n v="134400"/>
    <n v="107520"/>
    <n v="1.0929886E-2"/>
    <n v="1.3662357E-2"/>
    <n v="12542.043726"/>
    <n v="4371.9543999999996"/>
    <n v="241920"/>
    <n v="2754.4432932175023"/>
    <n v="19668.441419217503"/>
    <n v="1799.5102070796991"/>
    <n v="10.929886"/>
    <n v="28"/>
    <n v="0.3903530714285714"/>
  </r>
  <r>
    <d v="2010-05-07T00:00:00"/>
    <n v="2010"/>
    <n v="7"/>
    <n v="5"/>
    <n v="2"/>
    <n v="6"/>
    <s v="Saturday"/>
    <x v="4"/>
    <s v="Quarter2"/>
    <s v="2010_May"/>
    <s v="2010_Quarter2"/>
    <s v="2010_Saturday"/>
    <x v="3"/>
    <n v="14"/>
    <n v="16"/>
    <n v="134400"/>
    <n v="122880"/>
    <n v="1.1714205E-2"/>
    <n v="1.4642756E-2"/>
    <n v="13442.050008"/>
    <n v="4685.6819999999998"/>
    <n v="257280"/>
    <n v="2929.3285816757566"/>
    <n v="21057.060589675755"/>
    <n v="1797.5663384477014"/>
    <n v="11.714205"/>
    <n v="30"/>
    <n v="0.39047349999999997"/>
  </r>
  <r>
    <d v="2010-05-08T00:00:00"/>
    <n v="2010"/>
    <n v="8"/>
    <n v="5"/>
    <n v="2"/>
    <n v="7"/>
    <s v="Sunday"/>
    <x v="4"/>
    <s v="Quarter2"/>
    <s v="2010_May"/>
    <s v="2010_Quarter2"/>
    <s v="2010_Sunday"/>
    <x v="3"/>
    <n v="12"/>
    <n v="16"/>
    <n v="115200"/>
    <n v="122880"/>
    <n v="1.0923120999999999E-2"/>
    <n v="1.3653902000000001E-2"/>
    <n v="12534.282036000001"/>
    <n v="4369.2483999999995"/>
    <n v="238080"/>
    <n v="2710.7219711029388"/>
    <n v="19614.25240710294"/>
    <n v="1795.6637491338734"/>
    <n v="10.923120999999998"/>
    <n v="28"/>
    <n v="0.39011146428571425"/>
  </r>
  <r>
    <d v="2010-05-09T00:00:00"/>
    <n v="2010"/>
    <n v="9"/>
    <n v="5"/>
    <n v="2"/>
    <n v="1"/>
    <s v="Monday"/>
    <x v="4"/>
    <s v="Quarter2"/>
    <s v="2010_May"/>
    <s v="2010_Quarter2"/>
    <s v="2010_Monday"/>
    <x v="3"/>
    <n v="12"/>
    <n v="15"/>
    <n v="115200"/>
    <n v="115200"/>
    <n v="1.0534585000000001E-2"/>
    <n v="1.3168232E-2"/>
    <n v="12088.436975999999"/>
    <n v="4213.8340000000007"/>
    <n v="230400"/>
    <n v="2623.2793268738119"/>
    <n v="18925.550302873813"/>
    <n v="1796.515980731449"/>
    <n v="10.534585000000002"/>
    <n v="27"/>
    <n v="0.39016981481481489"/>
  </r>
  <r>
    <d v="2010-05-10T00:00:00"/>
    <n v="2010"/>
    <n v="10"/>
    <n v="5"/>
    <n v="2"/>
    <n v="2"/>
    <s v="Tuesday"/>
    <x v="4"/>
    <s v="Quarter2"/>
    <s v="2010_May"/>
    <s v="2010_Quarter2"/>
    <s v="2010_Tuesday"/>
    <x v="3"/>
    <n v="12"/>
    <n v="15"/>
    <n v="115200"/>
    <n v="115200"/>
    <n v="1.0534419E-2"/>
    <n v="1.3168022999999999E-2"/>
    <n v="12088.245113999999"/>
    <n v="4213.7676000000001"/>
    <n v="230400"/>
    <n v="2623.2793268738119"/>
    <n v="18925.292040873814"/>
    <n v="1796.5197739784048"/>
    <n v="10.534419"/>
    <n v="27"/>
    <n v="0.39016366666666663"/>
  </r>
  <r>
    <d v="2010-05-11T00:00:00"/>
    <n v="2010"/>
    <n v="11"/>
    <n v="5"/>
    <n v="2"/>
    <n v="3"/>
    <s v="Wednesday"/>
    <x v="4"/>
    <s v="Quarter2"/>
    <s v="2010_May"/>
    <s v="2010_Quarter2"/>
    <s v="2010_Wednesday"/>
    <x v="3"/>
    <n v="14"/>
    <n v="16"/>
    <n v="134400"/>
    <n v="122880"/>
    <n v="1.170385E-2"/>
    <n v="1.4629812000000001E-2"/>
    <n v="13430.167416"/>
    <n v="4681.54"/>
    <n v="257280"/>
    <n v="2929.3285816757566"/>
    <n v="21041.035997675757"/>
    <n v="1797.7875654315253"/>
    <n v="11.703849999999999"/>
    <n v="30"/>
    <n v="0.3901283333333333"/>
  </r>
  <r>
    <d v="2010-05-12T00:00:00"/>
    <n v="2010"/>
    <n v="12"/>
    <n v="5"/>
    <n v="2"/>
    <n v="4"/>
    <s v="Thursday"/>
    <x v="4"/>
    <s v="Quarter2"/>
    <s v="2010_May"/>
    <s v="2010_Quarter2"/>
    <s v="2010_Thursday"/>
    <x v="3"/>
    <n v="13"/>
    <n v="17"/>
    <n v="124800"/>
    <n v="130560"/>
    <n v="1.1714273000000001E-2"/>
    <n v="1.4642841E-2"/>
    <n v="13442.128038000001"/>
    <n v="4685.7092000000002"/>
    <n v="255360"/>
    <n v="2907.4679206184746"/>
    <n v="21035.305158618474"/>
    <n v="1795.6987308233702"/>
    <n v="11.714273"/>
    <n v="30"/>
    <n v="0.39047576666666667"/>
  </r>
  <r>
    <d v="2010-05-13T00:00:00"/>
    <n v="2010"/>
    <n v="13"/>
    <n v="5"/>
    <n v="2"/>
    <n v="5"/>
    <s v="Friday"/>
    <x v="4"/>
    <s v="Quarter2"/>
    <s v="2010_May"/>
    <s v="2010_Quarter2"/>
    <s v="2010_Friday"/>
    <x v="3"/>
    <n v="14"/>
    <n v="14"/>
    <n v="134400"/>
    <n v="107520"/>
    <n v="1.0932682000000001E-2"/>
    <n v="1.3665851999999999E-2"/>
    <n v="12545.252135999999"/>
    <n v="4373.0728000000008"/>
    <n v="241920"/>
    <n v="2754.4432932175023"/>
    <n v="19672.768229217501"/>
    <n v="1799.4457562396399"/>
    <n v="10.932682000000002"/>
    <n v="28"/>
    <n v="0.3904529285714286"/>
  </r>
  <r>
    <d v="2010-05-14T00:00:00"/>
    <n v="2010"/>
    <n v="14"/>
    <n v="5"/>
    <n v="2"/>
    <n v="6"/>
    <s v="Saturday"/>
    <x v="4"/>
    <s v="Quarter2"/>
    <s v="2010_May"/>
    <s v="2010_Quarter2"/>
    <s v="2010_Saturday"/>
    <x v="3"/>
    <n v="12"/>
    <n v="14"/>
    <n v="115200"/>
    <n v="107520"/>
    <n v="1.0148472E-2"/>
    <n v="1.2685591E-2"/>
    <n v="11645.372538"/>
    <n v="4059.3888000000002"/>
    <n v="222720"/>
    <n v="2535.836682644685"/>
    <n v="18240.598020644684"/>
    <n v="1797.3738332868913"/>
    <n v="10.148472"/>
    <n v="26"/>
    <n v="0.39032584615384613"/>
  </r>
  <r>
    <d v="2010-05-15T00:00:00"/>
    <n v="2010"/>
    <n v="15"/>
    <n v="5"/>
    <n v="2"/>
    <n v="7"/>
    <s v="Sunday"/>
    <x v="4"/>
    <s v="Quarter2"/>
    <s v="2010_May"/>
    <s v="2010_Quarter2"/>
    <s v="2010_Sunday"/>
    <x v="3"/>
    <n v="13"/>
    <n v="15"/>
    <n v="124800"/>
    <n v="115200"/>
    <n v="1.0931448E-2"/>
    <n v="1.3664310000000001E-2"/>
    <n v="12543.836580000001"/>
    <n v="4372.5792000000001"/>
    <n v="240000"/>
    <n v="2732.5826321602208"/>
    <n v="19648.998412160225"/>
    <n v="1797.4744436565243"/>
    <n v="10.931448"/>
    <n v="28"/>
    <n v="0.39040885714285711"/>
  </r>
  <r>
    <d v="2010-05-16T00:00:00"/>
    <n v="2010"/>
    <n v="16"/>
    <n v="5"/>
    <n v="2"/>
    <n v="1"/>
    <s v="Monday"/>
    <x v="4"/>
    <s v="Quarter2"/>
    <s v="2010_May"/>
    <s v="2010_Quarter2"/>
    <s v="2010_Monday"/>
    <x v="3"/>
    <n v="12"/>
    <n v="15"/>
    <n v="115200"/>
    <n v="115200"/>
    <n v="1.0544082999999999E-2"/>
    <n v="1.3180104E-2"/>
    <n v="12099.335472000001"/>
    <n v="4217.6331999999993"/>
    <n v="230400"/>
    <n v="2623.2793268738119"/>
    <n v="18940.247998873812"/>
    <n v="1796.2916262015212"/>
    <n v="10.544082999999999"/>
    <n v="27"/>
    <n v="0.39052159259259256"/>
  </r>
  <r>
    <d v="2010-05-17T00:00:00"/>
    <n v="2010"/>
    <n v="17"/>
    <n v="5"/>
    <n v="2"/>
    <n v="2"/>
    <s v="Tuesday"/>
    <x v="4"/>
    <s v="Quarter2"/>
    <s v="2010_May"/>
    <s v="2010_Quarter2"/>
    <s v="2010_Tuesday"/>
    <x v="3"/>
    <n v="12"/>
    <n v="14"/>
    <n v="115200"/>
    <n v="107520"/>
    <n v="1.0146298999999999E-2"/>
    <n v="1.2682874E-2"/>
    <n v="11642.878332"/>
    <n v="4058.5195999999996"/>
    <n v="222720"/>
    <n v="2535.836682644685"/>
    <n v="18237.234614644683"/>
    <n v="1797.4272800993431"/>
    <n v="10.146298999999999"/>
    <n v="26"/>
    <n v="0.39024226923076921"/>
  </r>
  <r>
    <d v="2010-05-18T00:00:00"/>
    <n v="2010"/>
    <n v="18"/>
    <n v="5"/>
    <n v="2"/>
    <n v="3"/>
    <s v="Wednesday"/>
    <x v="4"/>
    <s v="Quarter2"/>
    <s v="2010_May"/>
    <s v="2010_Quarter2"/>
    <s v="2010_Wednesday"/>
    <x v="3"/>
    <n v="13"/>
    <n v="16"/>
    <n v="124800"/>
    <n v="122880"/>
    <n v="1.1316911000000001E-2"/>
    <n v="1.4146139E-2"/>
    <n v="12986.155601999999"/>
    <n v="4526.7644"/>
    <n v="247680"/>
    <n v="2820.0252763893477"/>
    <n v="20332.945278389347"/>
    <n v="1796.6868590191568"/>
    <n v="11.316911000000001"/>
    <n v="29"/>
    <n v="0.39023831034482764"/>
  </r>
  <r>
    <d v="2010-05-19T00:00:00"/>
    <n v="2010"/>
    <n v="19"/>
    <n v="5"/>
    <n v="2"/>
    <n v="4"/>
    <s v="Thursday"/>
    <x v="4"/>
    <s v="Quarter2"/>
    <s v="2010_May"/>
    <s v="2010_Quarter2"/>
    <s v="2010_Thursday"/>
    <x v="3"/>
    <n v="13"/>
    <n v="13"/>
    <n v="124800"/>
    <n v="99840"/>
    <n v="1.0153191000000001E-2"/>
    <n v="1.2691488000000001E-2"/>
    <n v="11650.785984000002"/>
    <n v="4061.2764000000006"/>
    <n v="224640"/>
    <n v="2557.6973437019665"/>
    <n v="18269.75972770197"/>
    <n v="1799.4106215180989"/>
    <n v="10.153191000000001"/>
    <n v="26"/>
    <n v="0.39050734615384619"/>
  </r>
  <r>
    <d v="2010-05-20T00:00:00"/>
    <n v="2010"/>
    <n v="20"/>
    <n v="5"/>
    <n v="2"/>
    <n v="5"/>
    <s v="Friday"/>
    <x v="4"/>
    <s v="Quarter2"/>
    <s v="2010_May"/>
    <s v="2010_Quarter2"/>
    <s v="2010_Friday"/>
    <x v="3"/>
    <n v="12"/>
    <n v="13"/>
    <n v="115200"/>
    <n v="99840"/>
    <n v="9.7634479999999992E-3"/>
    <n v="1.2204309999999999E-2"/>
    <n v="11203.55658"/>
    <n v="3905.3791999999994"/>
    <n v="215040"/>
    <n v="2448.3940384155576"/>
    <n v="17557.329818415557"/>
    <n v="1798.2714527096944"/>
    <n v="9.7634479999999986"/>
    <n v="25"/>
    <n v="0.39053791999999993"/>
  </r>
  <r>
    <d v="2010-05-21T00:00:00"/>
    <n v="2010"/>
    <n v="21"/>
    <n v="5"/>
    <n v="2"/>
    <n v="6"/>
    <s v="Saturday"/>
    <x v="4"/>
    <s v="Quarter2"/>
    <s v="2010_May"/>
    <s v="2010_Quarter2"/>
    <s v="2010_Saturday"/>
    <x v="3"/>
    <n v="12"/>
    <n v="15"/>
    <n v="115200"/>
    <n v="115200"/>
    <n v="1.0543211E-2"/>
    <n v="1.3179013999999999E-2"/>
    <n v="12098.334851999998"/>
    <n v="4217.2843999999996"/>
    <n v="230400"/>
    <n v="2623.2793268738119"/>
    <n v="18938.89857887381"/>
    <n v="1796.3122030730308"/>
    <n v="10.543210999999999"/>
    <n v="27"/>
    <n v="0.39048929629629625"/>
  </r>
  <r>
    <d v="2010-05-22T00:00:00"/>
    <n v="2010"/>
    <n v="22"/>
    <n v="5"/>
    <n v="2"/>
    <n v="7"/>
    <s v="Sunday"/>
    <x v="4"/>
    <s v="Quarter2"/>
    <s v="2010_May"/>
    <s v="2010_Quarter2"/>
    <s v="2010_Sunday"/>
    <x v="3"/>
    <n v="12"/>
    <n v="16"/>
    <n v="115200"/>
    <n v="122880"/>
    <n v="1.0932425000000001E-2"/>
    <n v="1.3665531E-2"/>
    <n v="12544.957457999999"/>
    <n v="4372.97"/>
    <n v="238080"/>
    <n v="2710.7219711029388"/>
    <n v="19628.649429102938"/>
    <n v="1795.4524663194979"/>
    <n v="10.932425"/>
    <n v="28"/>
    <n v="0.39044375000000003"/>
  </r>
  <r>
    <d v="2010-05-23T00:00:00"/>
    <n v="2010"/>
    <n v="23"/>
    <n v="5"/>
    <n v="2"/>
    <n v="1"/>
    <s v="Monday"/>
    <x v="4"/>
    <s v="Quarter2"/>
    <s v="2010_May"/>
    <s v="2010_Quarter2"/>
    <s v="2010_Monday"/>
    <x v="3"/>
    <n v="14"/>
    <n v="16"/>
    <n v="134400"/>
    <n v="122880"/>
    <n v="1.1711576E-2"/>
    <n v="1.463947E-2"/>
    <n v="13439.033459999999"/>
    <n v="4684.6304"/>
    <n v="257280"/>
    <n v="2929.3285816757566"/>
    <n v="21052.992441675757"/>
    <n v="1797.6224926240293"/>
    <n v="11.711575999999999"/>
    <n v="30"/>
    <n v="0.39038586666666664"/>
  </r>
  <r>
    <d v="2010-05-24T00:00:00"/>
    <n v="2010"/>
    <n v="24"/>
    <n v="5"/>
    <n v="2"/>
    <n v="2"/>
    <s v="Tuesday"/>
    <x v="4"/>
    <s v="Quarter2"/>
    <s v="2010_May"/>
    <s v="2010_Quarter2"/>
    <s v="2010_Tuesday"/>
    <x v="3"/>
    <n v="14"/>
    <n v="13"/>
    <n v="134400"/>
    <n v="99840"/>
    <n v="1.0544524E-2"/>
    <n v="1.3180654999999999E-2"/>
    <n v="12099.84129"/>
    <n v="4217.8095999999996"/>
    <n v="234240"/>
    <n v="2667.0006489883754"/>
    <n v="18984.651538988375"/>
    <n v="1800.4275526319043"/>
    <n v="10.544523999999999"/>
    <n v="27"/>
    <n v="0.3905379259259259"/>
  </r>
  <r>
    <d v="2010-05-25T00:00:00"/>
    <n v="2010"/>
    <n v="25"/>
    <n v="5"/>
    <n v="2"/>
    <n v="3"/>
    <s v="Wednesday"/>
    <x v="4"/>
    <s v="Quarter2"/>
    <s v="2010_May"/>
    <s v="2010_Quarter2"/>
    <s v="2010_Wednesday"/>
    <x v="3"/>
    <n v="12"/>
    <n v="17"/>
    <n v="115200"/>
    <n v="130560"/>
    <n v="1.1322015E-2"/>
    <n v="1.4152517999999999E-2"/>
    <n v="12992.011524"/>
    <n v="4528.8060000000005"/>
    <n v="245760"/>
    <n v="2798.1646153320658"/>
    <n v="20318.982139332064"/>
    <n v="1794.6436336051545"/>
    <n v="11.322015"/>
    <n v="29"/>
    <n v="0.3904143103448276"/>
  </r>
  <r>
    <d v="2010-05-26T00:00:00"/>
    <n v="2010"/>
    <n v="26"/>
    <n v="5"/>
    <n v="2"/>
    <n v="4"/>
    <s v="Thursday"/>
    <x v="4"/>
    <s v="Quarter2"/>
    <s v="2010_May"/>
    <s v="2010_Quarter2"/>
    <s v="2010_Thursday"/>
    <x v="3"/>
    <n v="12"/>
    <n v="16"/>
    <n v="115200"/>
    <n v="122880"/>
    <n v="1.0927634E-2"/>
    <n v="1.3659542E-2"/>
    <n v="12539.459556"/>
    <n v="4371.0536000000002"/>
    <n v="238080"/>
    <n v="2710.7219711029388"/>
    <n v="19621.23512710294"/>
    <n v="1795.5611550590859"/>
    <n v="10.927634000000001"/>
    <n v="28"/>
    <n v="0.39027264285714292"/>
  </r>
  <r>
    <d v="2010-05-27T00:00:00"/>
    <n v="2010"/>
    <n v="27"/>
    <n v="5"/>
    <n v="2"/>
    <n v="5"/>
    <s v="Friday"/>
    <x v="4"/>
    <s v="Quarter2"/>
    <s v="2010_May"/>
    <s v="2010_Quarter2"/>
    <s v="2010_Friday"/>
    <x v="3"/>
    <n v="12"/>
    <n v="14"/>
    <n v="115200"/>
    <n v="107520"/>
    <n v="1.0152893E-2"/>
    <n v="1.2691116000000001E-2"/>
    <n v="11650.444488000001"/>
    <n v="4061.1571999999996"/>
    <n v="222720"/>
    <n v="2535.836682644685"/>
    <n v="18247.438370644686"/>
    <n v="1797.2649146055896"/>
    <n v="10.152892999999999"/>
    <n v="26"/>
    <n v="0.39049588461538459"/>
  </r>
  <r>
    <d v="2010-05-28T00:00:00"/>
    <n v="2010"/>
    <n v="28"/>
    <n v="5"/>
    <n v="2"/>
    <n v="6"/>
    <s v="Saturday"/>
    <x v="4"/>
    <s v="Quarter2"/>
    <s v="2010_May"/>
    <s v="2010_Quarter2"/>
    <s v="2010_Saturday"/>
    <x v="3"/>
    <n v="12"/>
    <n v="15"/>
    <n v="115200"/>
    <n v="115200"/>
    <n v="1.0542431999999999E-2"/>
    <n v="1.317804E-2"/>
    <n v="12097.440720000001"/>
    <n v="4216.9727999999996"/>
    <n v="230400"/>
    <n v="2623.2793268738119"/>
    <n v="18937.692846873812"/>
    <n v="1796.3305665024741"/>
    <n v="10.542432"/>
    <n v="27"/>
    <n v="0.39046044444444444"/>
  </r>
  <r>
    <d v="2010-05-29T00:00:00"/>
    <n v="2010"/>
    <n v="29"/>
    <n v="5"/>
    <n v="2"/>
    <n v="7"/>
    <s v="Sunday"/>
    <x v="4"/>
    <s v="Quarter2"/>
    <s v="2010_May"/>
    <s v="2010_Quarter2"/>
    <s v="2010_Sunday"/>
    <x v="3"/>
    <n v="13"/>
    <n v="16"/>
    <n v="124800"/>
    <n v="122880"/>
    <n v="1.1313864999999999E-2"/>
    <n v="1.4142332000000001E-2"/>
    <n v="12982.660775999999"/>
    <n v="4525.5460000000003"/>
    <n v="247680"/>
    <n v="2820.0252763893477"/>
    <n v="20328.232052389347"/>
    <n v="1796.7539874648803"/>
    <n v="11.313865"/>
    <n v="29"/>
    <n v="0.39013327586206897"/>
  </r>
  <r>
    <d v="2010-05-30T00:00:00"/>
    <n v="2010"/>
    <n v="30"/>
    <n v="5"/>
    <n v="2"/>
    <n v="1"/>
    <s v="Monday"/>
    <x v="4"/>
    <s v="Quarter2"/>
    <s v="2010_May"/>
    <s v="2010_Quarter2"/>
    <s v="2010_Monday"/>
    <x v="3"/>
    <n v="14"/>
    <n v="15"/>
    <n v="134400"/>
    <n v="115200"/>
    <n v="1.1324791000000001E-2"/>
    <n v="1.4155989000000001E-2"/>
    <n v="12995.197902"/>
    <n v="4529.9164000000001"/>
    <n v="249600"/>
    <n v="2841.8859374466297"/>
    <n v="20367.000239446632"/>
    <n v="1798.4438069935798"/>
    <n v="11.324791000000001"/>
    <n v="29"/>
    <n v="0.39051003448275867"/>
  </r>
  <r>
    <d v="2010-05-31T00:00:00"/>
    <n v="2010"/>
    <n v="31"/>
    <n v="5"/>
    <n v="2"/>
    <n v="2"/>
    <s v="Tuesday"/>
    <x v="4"/>
    <s v="Quarter2"/>
    <s v="2010_May"/>
    <s v="2010_Quarter2"/>
    <s v="2010_Tuesday"/>
    <x v="3"/>
    <n v="13"/>
    <n v="14"/>
    <n v="124800"/>
    <n v="107520"/>
    <n v="1.0543416E-2"/>
    <n v="1.317927E-2"/>
    <n v="12098.569860000001"/>
    <n v="4217.3663999999999"/>
    <n v="232320"/>
    <n v="2645.1399879310934"/>
    <n v="18961.076247931094"/>
    <n v="1798.3807380768333"/>
    <n v="10.543416000000001"/>
    <n v="27"/>
    <n v="0.39049688888888889"/>
  </r>
  <r>
    <d v="2010-06-01T00:00:00"/>
    <n v="2010"/>
    <n v="1"/>
    <n v="6"/>
    <n v="2"/>
    <n v="3"/>
    <s v="Wednesday"/>
    <x v="5"/>
    <s v="Quarter2"/>
    <s v="2010_June"/>
    <s v="2010_Quarter2"/>
    <s v="2010_Wednesday"/>
    <x v="3"/>
    <n v="12"/>
    <n v="14"/>
    <n v="115200"/>
    <n v="107520"/>
    <n v="1.014372E-2"/>
    <n v="1.2679650000000001E-2"/>
    <n v="11639.9187"/>
    <n v="4057.4879999999998"/>
    <n v="222720"/>
    <n v="2535.836682644685"/>
    <n v="18233.243382644683"/>
    <n v="1797.4908004799702"/>
    <n v="10.14372"/>
    <n v="26"/>
    <n v="0.39014307692307693"/>
  </r>
  <r>
    <d v="2010-06-02T00:00:00"/>
    <n v="2010"/>
    <n v="2"/>
    <n v="6"/>
    <n v="2"/>
    <n v="4"/>
    <s v="Thursday"/>
    <x v="5"/>
    <s v="Quarter2"/>
    <s v="2010_June"/>
    <s v="2010_Quarter2"/>
    <s v="2010_Thursday"/>
    <x v="3"/>
    <n v="14"/>
    <n v="15"/>
    <n v="134400"/>
    <n v="115200"/>
    <n v="1.1322690999999999E-2"/>
    <n v="1.4153363E-2"/>
    <n v="12992.787234000001"/>
    <n v="4529.0763999999999"/>
    <n v="249600"/>
    <n v="2841.8859374466297"/>
    <n v="20363.749571446631"/>
    <n v="1798.4902680331586"/>
    <n v="11.322690999999999"/>
    <n v="29"/>
    <n v="0.39043762068965515"/>
  </r>
  <r>
    <d v="2010-06-03T00:00:00"/>
    <n v="2010"/>
    <n v="3"/>
    <n v="6"/>
    <n v="2"/>
    <n v="5"/>
    <s v="Friday"/>
    <x v="5"/>
    <s v="Quarter2"/>
    <s v="2010_June"/>
    <s v="2010_Quarter2"/>
    <s v="2010_Friday"/>
    <x v="3"/>
    <n v="12"/>
    <n v="17"/>
    <n v="115200"/>
    <n v="130560"/>
    <n v="1.1318185E-2"/>
    <n v="1.4147732E-2"/>
    <n v="12987.617976"/>
    <n v="4527.2739999999994"/>
    <n v="245760"/>
    <n v="2798.1646153320658"/>
    <n v="20313.056591332064"/>
    <n v="1794.7273870618005"/>
    <n v="11.318185"/>
    <n v="29"/>
    <n v="0.39028224137931034"/>
  </r>
  <r>
    <d v="2010-06-04T00:00:00"/>
    <n v="2010"/>
    <n v="4"/>
    <n v="6"/>
    <n v="2"/>
    <n v="6"/>
    <s v="Saturday"/>
    <x v="5"/>
    <s v="Quarter2"/>
    <s v="2010_June"/>
    <s v="2010_Quarter2"/>
    <s v="2010_Saturday"/>
    <x v="3"/>
    <n v="12"/>
    <n v="16"/>
    <n v="115200"/>
    <n v="122880"/>
    <n v="1.0933306E-2"/>
    <n v="1.3666632E-2"/>
    <n v="12545.968176"/>
    <n v="4373.3224"/>
    <n v="238080"/>
    <n v="2710.7219711029388"/>
    <n v="19630.012547102939"/>
    <n v="1795.4324654503348"/>
    <n v="10.933306"/>
    <n v="28"/>
    <n v="0.3904752142857143"/>
  </r>
  <r>
    <d v="2010-06-05T00:00:00"/>
    <n v="2010"/>
    <n v="5"/>
    <n v="6"/>
    <n v="2"/>
    <n v="7"/>
    <s v="Sunday"/>
    <x v="5"/>
    <s v="Quarter2"/>
    <s v="2010_June"/>
    <s v="2010_Quarter2"/>
    <s v="2010_Sunday"/>
    <x v="3"/>
    <n v="13"/>
    <n v="13"/>
    <n v="124800"/>
    <n v="99840"/>
    <n v="1.0143292999999999E-2"/>
    <n v="1.2679117E-2"/>
    <n v="11639.429405999999"/>
    <n v="4057.3172"/>
    <n v="224640"/>
    <n v="2557.6973437019665"/>
    <n v="18254.443949701967"/>
    <n v="1799.6565759957803"/>
    <n v="10.143293"/>
    <n v="26"/>
    <n v="0.39012665384615386"/>
  </r>
  <r>
    <d v="2010-06-06T00:00:00"/>
    <n v="2010"/>
    <n v="6"/>
    <n v="6"/>
    <n v="2"/>
    <n v="1"/>
    <s v="Monday"/>
    <x v="5"/>
    <s v="Quarter2"/>
    <s v="2010_June"/>
    <s v="2010_Quarter2"/>
    <s v="2010_Monday"/>
    <x v="3"/>
    <n v="13"/>
    <n v="15"/>
    <n v="124800"/>
    <n v="115200"/>
    <n v="1.0934826E-2"/>
    <n v="1.3668532000000001E-2"/>
    <n v="12547.712376000001"/>
    <n v="4373.9303999999993"/>
    <n v="240000"/>
    <n v="2732.5826321602208"/>
    <n v="19654.225408160222"/>
    <n v="1797.3971792656073"/>
    <n v="10.934825999999999"/>
    <n v="28"/>
    <n v="0.39052949999999997"/>
  </r>
  <r>
    <d v="2010-06-07T00:00:00"/>
    <n v="2010"/>
    <n v="7"/>
    <n v="6"/>
    <n v="2"/>
    <n v="2"/>
    <s v="Tuesday"/>
    <x v="5"/>
    <s v="Quarter2"/>
    <s v="2010_June"/>
    <s v="2010_Quarter2"/>
    <s v="2010_Tuesday"/>
    <x v="3"/>
    <n v="12"/>
    <n v="17"/>
    <n v="115200"/>
    <n v="130560"/>
    <n v="1.1316402E-2"/>
    <n v="1.4145503E-2"/>
    <n v="12985.571754000001"/>
    <n v="4526.5608000000002"/>
    <n v="245760"/>
    <n v="2798.1646153320658"/>
    <n v="20310.297169332065"/>
    <n v="1794.7663196599117"/>
    <n v="11.316402"/>
    <n v="29"/>
    <n v="0.39022075862068967"/>
  </r>
  <r>
    <d v="2010-06-08T00:00:00"/>
    <n v="2010"/>
    <n v="8"/>
    <n v="6"/>
    <n v="2"/>
    <n v="3"/>
    <s v="Wednesday"/>
    <x v="5"/>
    <s v="Quarter2"/>
    <s v="2010_June"/>
    <s v="2010_Quarter2"/>
    <s v="2010_Wednesday"/>
    <x v="3"/>
    <n v="14"/>
    <n v="17"/>
    <n v="134400"/>
    <n v="130560"/>
    <n v="1.2101690999999999E-2"/>
    <n v="1.5127114000000001E-2"/>
    <n v="13886.690652000001"/>
    <n v="4840.6763999999994"/>
    <n v="264960"/>
    <n v="3016.7712259048835"/>
    <n v="21744.138277904884"/>
    <n v="1796.7851168820032"/>
    <n v="12.101690999999999"/>
    <n v="31"/>
    <n v="0.39037712903225802"/>
  </r>
  <r>
    <d v="2010-06-09T00:00:00"/>
    <n v="2010"/>
    <n v="9"/>
    <n v="6"/>
    <n v="2"/>
    <n v="4"/>
    <s v="Thursday"/>
    <x v="5"/>
    <s v="Quarter2"/>
    <s v="2010_June"/>
    <s v="2010_Quarter2"/>
    <s v="2010_Thursday"/>
    <x v="3"/>
    <n v="13"/>
    <n v="15"/>
    <n v="124800"/>
    <n v="115200"/>
    <n v="1.0926673E-2"/>
    <n v="1.3658340999999999E-2"/>
    <n v="12538.357038"/>
    <n v="4370.6691999999994"/>
    <n v="240000"/>
    <n v="2732.5826321602208"/>
    <n v="19641.60887016022"/>
    <n v="1797.5836624890505"/>
    <n v="10.926672999999999"/>
    <n v="28"/>
    <n v="0.3902383214285714"/>
  </r>
  <r>
    <d v="2010-06-10T00:00:00"/>
    <n v="2010"/>
    <n v="10"/>
    <n v="6"/>
    <n v="2"/>
    <n v="5"/>
    <s v="Friday"/>
    <x v="5"/>
    <s v="Quarter2"/>
    <s v="2010_June"/>
    <s v="2010_Quarter2"/>
    <s v="2010_Friday"/>
    <x v="3"/>
    <n v="14"/>
    <n v="15"/>
    <n v="134400"/>
    <n v="115200"/>
    <n v="1.1318722999999999E-2"/>
    <n v="1.4148404E-2"/>
    <n v="12988.234871999999"/>
    <n v="4527.4891999999991"/>
    <n v="249600"/>
    <n v="2841.8859374466297"/>
    <n v="20357.610009446627"/>
    <n v="1798.5783386912667"/>
    <n v="11.318722999999999"/>
    <n v="29"/>
    <n v="0.39030079310344823"/>
  </r>
  <r>
    <d v="2010-06-11T00:00:00"/>
    <n v="2010"/>
    <n v="11"/>
    <n v="6"/>
    <n v="2"/>
    <n v="6"/>
    <s v="Saturday"/>
    <x v="5"/>
    <s v="Quarter2"/>
    <s v="2010_June"/>
    <s v="2010_Quarter2"/>
    <s v="2010_Saturday"/>
    <x v="3"/>
    <n v="13"/>
    <n v="16"/>
    <n v="124800"/>
    <n v="122880"/>
    <n v="1.1313528E-2"/>
    <n v="1.4141910000000001E-2"/>
    <n v="12982.273380000001"/>
    <n v="4525.4111999999996"/>
    <n v="247680"/>
    <n v="2820.0252763893477"/>
    <n v="20327.709856389349"/>
    <n v="1796.7613512238931"/>
    <n v="11.313528"/>
    <n v="29"/>
    <n v="0.39012165517241376"/>
  </r>
  <r>
    <d v="2010-06-12T00:00:00"/>
    <n v="2010"/>
    <n v="12"/>
    <n v="6"/>
    <n v="2"/>
    <n v="7"/>
    <s v="Sunday"/>
    <x v="5"/>
    <s v="Quarter2"/>
    <s v="2010_June"/>
    <s v="2010_Quarter2"/>
    <s v="2010_Sunday"/>
    <x v="3"/>
    <n v="13"/>
    <n v="15"/>
    <n v="124800"/>
    <n v="115200"/>
    <n v="1.0924407000000001E-2"/>
    <n v="1.3655509E-2"/>
    <n v="12535.757262000001"/>
    <n v="4369.7628000000004"/>
    <n v="240000"/>
    <n v="2732.5826321602208"/>
    <n v="19638.102694160225"/>
    <n v="1797.6355782204218"/>
    <n v="10.924407"/>
    <n v="28"/>
    <n v="0.39015739285714285"/>
  </r>
  <r>
    <d v="2010-06-13T00:00:00"/>
    <n v="2010"/>
    <n v="13"/>
    <n v="6"/>
    <n v="2"/>
    <n v="1"/>
    <s v="Monday"/>
    <x v="5"/>
    <s v="Quarter2"/>
    <s v="2010_June"/>
    <s v="2010_Quarter2"/>
    <s v="2010_Monday"/>
    <x v="3"/>
    <n v="12"/>
    <n v="15"/>
    <n v="115200"/>
    <n v="115200"/>
    <n v="1.0535074E-2"/>
    <n v="1.3168842E-2"/>
    <n v="12088.996955999999"/>
    <n v="4214.0295999999998"/>
    <n v="230400"/>
    <n v="2623.2793268738119"/>
    <n v="18926.30588287381"/>
    <n v="1796.5043133891429"/>
    <n v="10.535074"/>
    <n v="27"/>
    <n v="0.39018792592592594"/>
  </r>
  <r>
    <d v="2010-06-14T00:00:00"/>
    <n v="2010"/>
    <n v="14"/>
    <n v="6"/>
    <n v="2"/>
    <n v="2"/>
    <s v="Tuesday"/>
    <x v="5"/>
    <s v="Quarter2"/>
    <s v="2010_June"/>
    <s v="2010_Quarter2"/>
    <s v="2010_Tuesday"/>
    <x v="3"/>
    <n v="13"/>
    <n v="16"/>
    <n v="124800"/>
    <n v="122880"/>
    <n v="1.1325150000000001E-2"/>
    <n v="1.4156436999999999E-2"/>
    <n v="12995.609165999998"/>
    <n v="4530.0600000000004"/>
    <n v="247680"/>
    <n v="2820.0252763893477"/>
    <n v="20345.694442389347"/>
    <n v="1796.5055158112118"/>
    <n v="11.325150000000001"/>
    <n v="29"/>
    <n v="0.39052241379310348"/>
  </r>
  <r>
    <d v="2010-06-15T00:00:00"/>
    <n v="2010"/>
    <n v="15"/>
    <n v="6"/>
    <n v="2"/>
    <n v="3"/>
    <s v="Wednesday"/>
    <x v="5"/>
    <s v="Quarter2"/>
    <s v="2010_June"/>
    <s v="2010_Quarter2"/>
    <s v="2010_Wednesday"/>
    <x v="3"/>
    <n v="12"/>
    <n v="14"/>
    <n v="115200"/>
    <n v="107520"/>
    <n v="1.0149665E-2"/>
    <n v="1.2687082000000001E-2"/>
    <n v="11646.741276000001"/>
    <n v="4059.8660000000004"/>
    <n v="222720"/>
    <n v="2535.836682644685"/>
    <n v="18242.443958644686"/>
    <n v="1797.3444402987375"/>
    <n v="10.149665000000001"/>
    <n v="26"/>
    <n v="0.39037173076923082"/>
  </r>
  <r>
    <d v="2010-06-16T00:00:00"/>
    <n v="2010"/>
    <n v="16"/>
    <n v="6"/>
    <n v="2"/>
    <n v="4"/>
    <s v="Thursday"/>
    <x v="5"/>
    <s v="Quarter2"/>
    <s v="2010_June"/>
    <s v="2010_Quarter2"/>
    <s v="2010_Thursday"/>
    <x v="3"/>
    <n v="13"/>
    <n v="13"/>
    <n v="124800"/>
    <n v="99840"/>
    <n v="1.0146700999999999E-2"/>
    <n v="1.2683376999999999E-2"/>
    <n v="11643.340085999998"/>
    <n v="4058.6803999999993"/>
    <n v="224640"/>
    <n v="2557.6973437019665"/>
    <n v="18259.717829701964"/>
    <n v="1799.5718834823226"/>
    <n v="10.146700999999998"/>
    <n v="26"/>
    <n v="0.3902577307692307"/>
  </r>
  <r>
    <d v="2010-06-17T00:00:00"/>
    <n v="2010"/>
    <n v="17"/>
    <n v="6"/>
    <n v="2"/>
    <n v="5"/>
    <s v="Friday"/>
    <x v="5"/>
    <s v="Quarter2"/>
    <s v="2010_June"/>
    <s v="2010_Quarter2"/>
    <s v="2010_Friday"/>
    <x v="3"/>
    <n v="12"/>
    <n v="14"/>
    <n v="115200"/>
    <n v="107520"/>
    <n v="1.0149002000000001E-2"/>
    <n v="1.2686253E-2"/>
    <n v="11645.980253999998"/>
    <n v="4059.6008000000006"/>
    <n v="222720"/>
    <n v="2535.836682644685"/>
    <n v="18241.417736644682"/>
    <n v="1797.3607391785597"/>
    <n v="10.149002000000001"/>
    <n v="26"/>
    <n v="0.39034623076923081"/>
  </r>
  <r>
    <d v="2010-06-18T00:00:00"/>
    <n v="2010"/>
    <n v="18"/>
    <n v="6"/>
    <n v="2"/>
    <n v="6"/>
    <s v="Saturday"/>
    <x v="5"/>
    <s v="Quarter2"/>
    <s v="2010_June"/>
    <s v="2010_Quarter2"/>
    <s v="2010_Saturday"/>
    <x v="3"/>
    <n v="14"/>
    <n v="13"/>
    <n v="134400"/>
    <n v="99840"/>
    <n v="1.0541907999999999E-2"/>
    <n v="1.3177385E-2"/>
    <n v="12096.83943"/>
    <n v="4216.7631999999994"/>
    <n v="234240"/>
    <n v="2667.0006489883754"/>
    <n v="18980.603278988376"/>
    <n v="1800.4903172166155"/>
    <n v="10.541907999999999"/>
    <n v="27"/>
    <n v="0.39044103703703703"/>
  </r>
  <r>
    <d v="2010-06-19T00:00:00"/>
    <n v="2010"/>
    <n v="19"/>
    <n v="6"/>
    <n v="2"/>
    <n v="7"/>
    <s v="Sunday"/>
    <x v="5"/>
    <s v="Quarter2"/>
    <s v="2010_June"/>
    <s v="2010_Quarter2"/>
    <s v="2010_Sunday"/>
    <x v="3"/>
    <n v="14"/>
    <n v="14"/>
    <n v="134400"/>
    <n v="107520"/>
    <n v="1.0932292E-2"/>
    <n v="1.3665365E-2"/>
    <n v="12544.80507"/>
    <n v="4372.9168"/>
    <n v="241920"/>
    <n v="2754.4432932175023"/>
    <n v="19672.165163217505"/>
    <n v="1799.4547861708693"/>
    <n v="10.932292"/>
    <n v="28"/>
    <n v="0.39043900000000004"/>
  </r>
  <r>
    <d v="2010-06-20T00:00:00"/>
    <n v="2010"/>
    <n v="20"/>
    <n v="6"/>
    <n v="2"/>
    <n v="1"/>
    <s v="Monday"/>
    <x v="5"/>
    <s v="Quarter2"/>
    <s v="2010_June"/>
    <s v="2010_Quarter2"/>
    <s v="2010_Monday"/>
    <x v="3"/>
    <n v="13"/>
    <n v="13"/>
    <n v="124800"/>
    <n v="99840"/>
    <n v="1.0153202E-2"/>
    <n v="1.2691503E-2"/>
    <n v="11650.799754"/>
    <n v="4061.2808"/>
    <n v="224640"/>
    <n v="2557.6973437019665"/>
    <n v="18269.777897701966"/>
    <n v="1799.4104616161449"/>
    <n v="10.153202"/>
    <n v="26"/>
    <n v="0.39050776923076924"/>
  </r>
  <r>
    <d v="2010-06-21T00:00:00"/>
    <n v="2010"/>
    <n v="21"/>
    <n v="6"/>
    <n v="2"/>
    <n v="2"/>
    <s v="Tuesday"/>
    <x v="5"/>
    <s v="Quarter2"/>
    <s v="2010_June"/>
    <s v="2010_Quarter2"/>
    <s v="2010_Tuesday"/>
    <x v="3"/>
    <n v="12"/>
    <n v="15"/>
    <n v="115200"/>
    <n v="115200"/>
    <n v="1.0543334999999999E-2"/>
    <n v="1.3179168999999999E-2"/>
    <n v="12098.477142"/>
    <n v="4217.3339999999998"/>
    <n v="230400"/>
    <n v="2623.2793268738119"/>
    <n v="18939.090468873812"/>
    <n v="1796.3092767965557"/>
    <n v="10.543334999999999"/>
    <n v="27"/>
    <n v="0.39049388888888886"/>
  </r>
  <r>
    <d v="2010-06-22T00:00:00"/>
    <n v="2010"/>
    <n v="22"/>
    <n v="6"/>
    <n v="2"/>
    <n v="3"/>
    <s v="Wednesday"/>
    <x v="5"/>
    <s v="Quarter2"/>
    <s v="2010_June"/>
    <s v="2010_Quarter2"/>
    <s v="2010_Wednesday"/>
    <x v="3"/>
    <n v="14"/>
    <n v="14"/>
    <n v="134400"/>
    <n v="107520"/>
    <n v="1.0929804E-2"/>
    <n v="1.3662255E-2"/>
    <n v="12541.95009"/>
    <n v="4371.9215999999997"/>
    <n v="241920"/>
    <n v="2754.4432932175023"/>
    <n v="19668.314983217504"/>
    <n v="1799.5121397618389"/>
    <n v="10.929803999999999"/>
    <n v="28"/>
    <n v="0.39035014285714281"/>
  </r>
  <r>
    <d v="2010-06-23T00:00:00"/>
    <n v="2010"/>
    <n v="23"/>
    <n v="6"/>
    <n v="2"/>
    <n v="4"/>
    <s v="Thursday"/>
    <x v="5"/>
    <s v="Quarter2"/>
    <s v="2010_June"/>
    <s v="2010_Quarter2"/>
    <s v="2010_Thursday"/>
    <x v="3"/>
    <n v="13"/>
    <n v="14"/>
    <n v="124800"/>
    <n v="107520"/>
    <n v="1.0534913E-2"/>
    <n v="1.3168641E-2"/>
    <n v="12088.812437999999"/>
    <n v="4213.9651999999996"/>
    <n v="232320"/>
    <n v="2645.1399879310934"/>
    <n v="18947.917625931092"/>
    <n v="1798.5832086065725"/>
    <n v="10.534913"/>
    <n v="27"/>
    <n v="0.39018196296296292"/>
  </r>
  <r>
    <d v="2010-06-24T00:00:00"/>
    <n v="2010"/>
    <n v="24"/>
    <n v="6"/>
    <n v="2"/>
    <n v="5"/>
    <s v="Friday"/>
    <x v="5"/>
    <s v="Quarter2"/>
    <s v="2010_June"/>
    <s v="2010_Quarter2"/>
    <s v="2010_Friday"/>
    <x v="3"/>
    <n v="12"/>
    <n v="16"/>
    <n v="115200"/>
    <n v="122880"/>
    <n v="1.0925303000000001E-2"/>
    <n v="1.3656628000000001E-2"/>
    <n v="12536.784504000001"/>
    <n v="4370.1212000000005"/>
    <n v="238080"/>
    <n v="2710.7219711029388"/>
    <n v="19617.62767510294"/>
    <n v="1795.6140598666177"/>
    <n v="10.925303000000001"/>
    <n v="28"/>
    <n v="0.39018939285714288"/>
  </r>
  <r>
    <d v="2010-06-25T00:00:00"/>
    <n v="2010"/>
    <n v="25"/>
    <n v="6"/>
    <n v="2"/>
    <n v="6"/>
    <s v="Saturday"/>
    <x v="5"/>
    <s v="Quarter2"/>
    <s v="2010_June"/>
    <s v="2010_Quarter2"/>
    <s v="2010_Saturday"/>
    <x v="3"/>
    <n v="12"/>
    <n v="14"/>
    <n v="115200"/>
    <n v="107520"/>
    <n v="1.015216E-2"/>
    <n v="1.26902E-2"/>
    <n v="11649.6036"/>
    <n v="4060.864"/>
    <n v="222720"/>
    <n v="2535.836682644685"/>
    <n v="18246.304282644684"/>
    <n v="1797.2829705840613"/>
    <n v="10.15216"/>
    <n v="26"/>
    <n v="0.39046769230769229"/>
  </r>
  <r>
    <d v="2010-06-26T00:00:00"/>
    <n v="2010"/>
    <n v="26"/>
    <n v="6"/>
    <n v="2"/>
    <n v="7"/>
    <s v="Sunday"/>
    <x v="5"/>
    <s v="Quarter2"/>
    <s v="2010_June"/>
    <s v="2010_Quarter2"/>
    <s v="2010_Sunday"/>
    <x v="3"/>
    <n v="14"/>
    <n v="17"/>
    <n v="134400"/>
    <n v="130560"/>
    <n v="1.2098414E-2"/>
    <n v="1.5123017000000001E-2"/>
    <n v="13882.929606000002"/>
    <n v="4839.3656000000001"/>
    <n v="264960"/>
    <n v="3016.7712259048835"/>
    <n v="21739.066431904885"/>
    <n v="1796.8525818264184"/>
    <n v="12.098414"/>
    <n v="31"/>
    <n v="0.39027141935483872"/>
  </r>
  <r>
    <d v="2010-06-27T00:00:00"/>
    <n v="2010"/>
    <n v="27"/>
    <n v="6"/>
    <n v="2"/>
    <n v="1"/>
    <s v="Monday"/>
    <x v="5"/>
    <s v="Quarter2"/>
    <s v="2010_June"/>
    <s v="2010_Quarter2"/>
    <s v="2010_Monday"/>
    <x v="3"/>
    <n v="12"/>
    <n v="15"/>
    <n v="115200"/>
    <n v="115200"/>
    <n v="1.0538598E-2"/>
    <n v="1.3173247000000001E-2"/>
    <n v="12093.040746000001"/>
    <n v="4215.4391999999998"/>
    <n v="230400"/>
    <n v="2623.2793268738119"/>
    <n v="18931.759272873813"/>
    <n v="1796.4210488789697"/>
    <n v="10.538598"/>
    <n v="27"/>
    <n v="0.39031844444444447"/>
  </r>
  <r>
    <d v="2010-06-28T00:00:00"/>
    <n v="2010"/>
    <n v="28"/>
    <n v="6"/>
    <n v="2"/>
    <n v="2"/>
    <s v="Tuesday"/>
    <x v="5"/>
    <s v="Quarter2"/>
    <s v="2010_June"/>
    <s v="2010_Quarter2"/>
    <s v="2010_Tuesday"/>
    <x v="3"/>
    <n v="12"/>
    <n v="14"/>
    <n v="115200"/>
    <n v="107520"/>
    <n v="1.0153249E-2"/>
    <n v="1.2691562E-2"/>
    <n v="11650.853916"/>
    <n v="4061.2995999999994"/>
    <n v="222720"/>
    <n v="2535.836682644685"/>
    <n v="18247.990198644682"/>
    <n v="1797.2562475956893"/>
    <n v="10.153248999999999"/>
    <n v="26"/>
    <n v="0.39050957692307686"/>
  </r>
  <r>
    <d v="2010-06-29T00:00:00"/>
    <n v="2010"/>
    <n v="29"/>
    <n v="6"/>
    <n v="2"/>
    <n v="3"/>
    <s v="Wednesday"/>
    <x v="5"/>
    <s v="Quarter2"/>
    <s v="2010_June"/>
    <s v="2010_Quarter2"/>
    <s v="2010_Wednesday"/>
    <x v="3"/>
    <n v="12"/>
    <n v="17"/>
    <n v="115200"/>
    <n v="130560"/>
    <n v="1.1319511000000001E-2"/>
    <n v="1.4149389E-2"/>
    <n v="12989.139101999999"/>
    <n v="4527.8044"/>
    <n v="245760"/>
    <n v="2798.1646153320658"/>
    <n v="20315.108117332064"/>
    <n v="1794.6983855868034"/>
    <n v="11.319511"/>
    <n v="29"/>
    <n v="0.39032796551724142"/>
  </r>
  <r>
    <d v="2010-06-30T00:00:00"/>
    <n v="2010"/>
    <n v="30"/>
    <n v="6"/>
    <n v="2"/>
    <n v="4"/>
    <s v="Thursday"/>
    <x v="5"/>
    <s v="Quarter2"/>
    <s v="2010_June"/>
    <s v="2010_Quarter2"/>
    <s v="2010_Thursday"/>
    <x v="3"/>
    <n v="14"/>
    <n v="16"/>
    <n v="134400"/>
    <n v="122880"/>
    <n v="1.1715234E-2"/>
    <n v="1.4644041999999999E-2"/>
    <n v="13443.230555999999"/>
    <n v="4686.0936000000002"/>
    <n v="257280"/>
    <n v="2929.3285816757566"/>
    <n v="21058.652737675755"/>
    <n v="1797.5443544427499"/>
    <n v="11.715234000000001"/>
    <n v="30"/>
    <n v="0.39050780000000002"/>
  </r>
  <r>
    <d v="2010-07-01T00:00:00"/>
    <n v="2010"/>
    <n v="1"/>
    <n v="7"/>
    <n v="3"/>
    <n v="5"/>
    <s v="Friday"/>
    <x v="6"/>
    <s v="Quarter3"/>
    <s v="2010_July"/>
    <s v="2010_Quarter3"/>
    <s v="2010_Friday"/>
    <x v="3"/>
    <n v="12"/>
    <n v="15"/>
    <n v="115200"/>
    <n v="115200"/>
    <n v="1.0541145E-2"/>
    <n v="1.3176431000000001E-2"/>
    <n v="12095.963658000001"/>
    <n v="4216.4580000000005"/>
    <n v="230400"/>
    <n v="2623.2793268738119"/>
    <n v="18935.700984873813"/>
    <n v="1796.3609252006127"/>
    <n v="10.541145"/>
    <n v="27"/>
    <n v="0.39041277777777778"/>
  </r>
  <r>
    <d v="2010-07-02T00:00:00"/>
    <n v="2010"/>
    <n v="2"/>
    <n v="7"/>
    <n v="3"/>
    <n v="6"/>
    <s v="Saturday"/>
    <x v="6"/>
    <s v="Quarter3"/>
    <s v="2010_July"/>
    <s v="2010_Quarter3"/>
    <s v="2010_Saturday"/>
    <x v="3"/>
    <n v="13"/>
    <n v="16"/>
    <n v="124800"/>
    <n v="122880"/>
    <n v="1.1324816999999999E-2"/>
    <n v="1.4156021E-2"/>
    <n v="12995.227277999998"/>
    <n v="4529.9268000000002"/>
    <n v="247680"/>
    <n v="2820.0252763893477"/>
    <n v="20345.179354389347"/>
    <n v="1796.5128579463446"/>
    <n v="11.324816999999999"/>
    <n v="29"/>
    <n v="0.39051093103448276"/>
  </r>
  <r>
    <d v="2010-07-03T00:00:00"/>
    <n v="2010"/>
    <n v="3"/>
    <n v="7"/>
    <n v="3"/>
    <n v="7"/>
    <s v="Sunday"/>
    <x v="6"/>
    <s v="Quarter3"/>
    <s v="2010_July"/>
    <s v="2010_Quarter3"/>
    <s v="2010_Sunday"/>
    <x v="3"/>
    <n v="12"/>
    <n v="13"/>
    <n v="115200"/>
    <n v="99840"/>
    <n v="9.7624470000000005E-3"/>
    <n v="1.2203057999999999E-2"/>
    <n v="11202.407243999998"/>
    <n v="3904.9787999999999"/>
    <n v="215040"/>
    <n v="2448.3940384155576"/>
    <n v="17555.780082415557"/>
    <n v="1798.297095227821"/>
    <n v="9.7624469999999999"/>
    <n v="25"/>
    <n v="0.39049788000000002"/>
  </r>
  <r>
    <d v="2010-07-04T00:00:00"/>
    <n v="2010"/>
    <n v="4"/>
    <n v="7"/>
    <n v="3"/>
    <n v="1"/>
    <s v="Monday"/>
    <x v="6"/>
    <s v="Quarter3"/>
    <s v="2010_July"/>
    <s v="2010_Quarter3"/>
    <s v="2010_Monday"/>
    <x v="3"/>
    <n v="12"/>
    <n v="16"/>
    <n v="115200"/>
    <n v="122880"/>
    <n v="1.0932406E-2"/>
    <n v="1.3665507E-2"/>
    <n v="12544.935426"/>
    <n v="4372.9624000000003"/>
    <n v="238080"/>
    <n v="2710.7219711029388"/>
    <n v="19628.61979710294"/>
    <n v="1795.4528762564196"/>
    <n v="10.932406"/>
    <n v="28"/>
    <n v="0.39044307142857143"/>
  </r>
  <r>
    <d v="2010-07-05T00:00:00"/>
    <n v="2010"/>
    <n v="5"/>
    <n v="7"/>
    <n v="3"/>
    <n v="2"/>
    <s v="Tuesday"/>
    <x v="6"/>
    <s v="Quarter3"/>
    <s v="2010_July"/>
    <s v="2010_Quarter3"/>
    <s v="2010_Tuesday"/>
    <x v="3"/>
    <n v="14"/>
    <n v="15"/>
    <n v="134400"/>
    <n v="115200"/>
    <n v="1.1314149000000001E-2"/>
    <n v="1.4142686E-2"/>
    <n v="12982.985747999999"/>
    <n v="4525.6596"/>
    <n v="249600"/>
    <n v="2841.8859374466297"/>
    <n v="20350.531285446628"/>
    <n v="1798.6798022057715"/>
    <n v="11.314149"/>
    <n v="29"/>
    <n v="0.39014306896551726"/>
  </r>
  <r>
    <d v="2010-07-06T00:00:00"/>
    <n v="2010"/>
    <n v="6"/>
    <n v="7"/>
    <n v="3"/>
    <n v="3"/>
    <s v="Wednesday"/>
    <x v="6"/>
    <s v="Quarter3"/>
    <s v="2010_July"/>
    <s v="2010_Quarter3"/>
    <s v="2010_Wednesday"/>
    <x v="3"/>
    <n v="13"/>
    <n v="14"/>
    <n v="124800"/>
    <n v="107520"/>
    <n v="1.0541721E-2"/>
    <n v="1.3177151999999999E-2"/>
    <n v="12096.625536"/>
    <n v="4216.6884"/>
    <n v="232320"/>
    <n v="2645.1399879310934"/>
    <n v="18958.453923931091"/>
    <n v="1798.4211424236223"/>
    <n v="10.541721000000001"/>
    <n v="27"/>
    <n v="0.39043411111111115"/>
  </r>
  <r>
    <d v="2010-07-07T00:00:00"/>
    <n v="2010"/>
    <n v="7"/>
    <n v="7"/>
    <n v="3"/>
    <n v="4"/>
    <s v="Thursday"/>
    <x v="6"/>
    <s v="Quarter3"/>
    <s v="2010_July"/>
    <s v="2010_Quarter3"/>
    <s v="2010_Thursday"/>
    <x v="3"/>
    <n v="12"/>
    <n v="15"/>
    <n v="115200"/>
    <n v="115200"/>
    <n v="1.0533906000000001E-2"/>
    <n v="1.3167383E-2"/>
    <n v="12087.657593999998"/>
    <n v="4213.5623999999998"/>
    <n v="230400"/>
    <n v="2623.2793268738119"/>
    <n v="18924.499320873812"/>
    <n v="1796.5320101464558"/>
    <n v="10.533906"/>
    <n v="27"/>
    <n v="0.39014466666666664"/>
  </r>
  <r>
    <d v="2010-07-08T00:00:00"/>
    <n v="2010"/>
    <n v="8"/>
    <n v="7"/>
    <n v="3"/>
    <n v="5"/>
    <s v="Friday"/>
    <x v="6"/>
    <s v="Quarter3"/>
    <s v="2010_July"/>
    <s v="2010_Quarter3"/>
    <s v="2010_Friday"/>
    <x v="3"/>
    <n v="14"/>
    <n v="14"/>
    <n v="134400"/>
    <n v="107520"/>
    <n v="1.0926747000000001E-2"/>
    <n v="1.3658434000000001E-2"/>
    <n v="12538.442412"/>
    <n v="4370.6988000000001"/>
    <n v="241920"/>
    <n v="2754.4432932175023"/>
    <n v="19663.584505217506"/>
    <n v="1799.5826667550282"/>
    <n v="10.926747000000001"/>
    <n v="28"/>
    <n v="0.39024096428571431"/>
  </r>
  <r>
    <d v="2010-07-09T00:00:00"/>
    <n v="2010"/>
    <n v="9"/>
    <n v="7"/>
    <n v="3"/>
    <n v="6"/>
    <s v="Saturday"/>
    <x v="6"/>
    <s v="Quarter3"/>
    <s v="2010_July"/>
    <s v="2010_Quarter3"/>
    <s v="2010_Saturday"/>
    <x v="3"/>
    <n v="13"/>
    <n v="14"/>
    <n v="124800"/>
    <n v="107520"/>
    <n v="1.0542951E-2"/>
    <n v="1.3178689E-2"/>
    <n v="12098.036502000001"/>
    <n v="4217.1804000000002"/>
    <n v="232320"/>
    <n v="2645.1399879310934"/>
    <n v="18960.356889931092"/>
    <n v="1798.3918250147508"/>
    <n v="10.542951"/>
    <n v="27"/>
    <n v="0.39047966666666667"/>
  </r>
  <r>
    <d v="2010-07-10T00:00:00"/>
    <n v="2010"/>
    <n v="10"/>
    <n v="7"/>
    <n v="3"/>
    <n v="7"/>
    <s v="Sunday"/>
    <x v="6"/>
    <s v="Quarter3"/>
    <s v="2010_July"/>
    <s v="2010_Quarter3"/>
    <s v="2010_Sunday"/>
    <x v="3"/>
    <n v="12"/>
    <n v="15"/>
    <n v="115200"/>
    <n v="115200"/>
    <n v="1.0541309E-2"/>
    <n v="1.3176636E-2"/>
    <n v="12096.151848"/>
    <n v="4216.5236000000004"/>
    <n v="230400"/>
    <n v="2623.2793268738119"/>
    <n v="18935.954774873811"/>
    <n v="1796.3570534621281"/>
    <n v="10.541309"/>
    <n v="27"/>
    <n v="0.39041885185185188"/>
  </r>
  <r>
    <d v="2010-07-11T00:00:00"/>
    <n v="2010"/>
    <n v="11"/>
    <n v="7"/>
    <n v="3"/>
    <n v="1"/>
    <s v="Monday"/>
    <x v="6"/>
    <s v="Quarter3"/>
    <s v="2010_July"/>
    <s v="2010_Quarter3"/>
    <s v="2010_Monday"/>
    <x v="3"/>
    <n v="14"/>
    <n v="14"/>
    <n v="134400"/>
    <n v="107520"/>
    <n v="1.0930046000000001E-2"/>
    <n v="1.3662558E-2"/>
    <n v="12542.228244"/>
    <n v="4372.0183999999999"/>
    <n v="241920"/>
    <n v="2754.4432932175023"/>
    <n v="19668.689937217503"/>
    <n v="1799.506602004923"/>
    <n v="10.930046000000001"/>
    <n v="28"/>
    <n v="0.39035878571428573"/>
  </r>
  <r>
    <d v="2010-07-12T00:00:00"/>
    <n v="2010"/>
    <n v="12"/>
    <n v="7"/>
    <n v="3"/>
    <n v="2"/>
    <s v="Tuesday"/>
    <x v="6"/>
    <s v="Quarter3"/>
    <s v="2010_July"/>
    <s v="2010_Quarter3"/>
    <s v="2010_Tuesday"/>
    <x v="3"/>
    <n v="12"/>
    <n v="16"/>
    <n v="115200"/>
    <n v="122880"/>
    <n v="1.0934920000000001E-2"/>
    <n v="1.3668649999999999E-2"/>
    <n v="12547.8207"/>
    <n v="4373.9679999999998"/>
    <n v="238080"/>
    <n v="2710.7219711029388"/>
    <n v="19632.51067110294"/>
    <n v="1795.3959124623627"/>
    <n v="10.93492"/>
    <n v="28"/>
    <n v="0.39053285714285713"/>
  </r>
  <r>
    <d v="2010-07-13T00:00:00"/>
    <n v="2010"/>
    <n v="13"/>
    <n v="7"/>
    <n v="3"/>
    <n v="3"/>
    <s v="Wednesday"/>
    <x v="6"/>
    <s v="Quarter3"/>
    <s v="2010_July"/>
    <s v="2010_Quarter3"/>
    <s v="2010_Wednesday"/>
    <x v="3"/>
    <n v="14"/>
    <n v="13"/>
    <n v="134400"/>
    <n v="99840"/>
    <n v="1.0542088E-2"/>
    <n v="1.3177611000000001E-2"/>
    <n v="12097.046898000001"/>
    <n v="4216.8351999999995"/>
    <n v="234240"/>
    <n v="2667.0006489883754"/>
    <n v="18980.882746988376"/>
    <n v="1800.4860846341235"/>
    <n v="10.542088"/>
    <n v="27"/>
    <n v="0.39044770370370369"/>
  </r>
  <r>
    <d v="2010-07-14T00:00:00"/>
    <n v="2010"/>
    <n v="14"/>
    <n v="7"/>
    <n v="3"/>
    <n v="4"/>
    <s v="Thursday"/>
    <x v="6"/>
    <s v="Quarter3"/>
    <s v="2010_July"/>
    <s v="2010_Quarter3"/>
    <s v="2010_Thursday"/>
    <x v="3"/>
    <n v="14"/>
    <n v="13"/>
    <n v="134400"/>
    <n v="99840"/>
    <n v="1.0535311E-2"/>
    <n v="1.3169139E-2"/>
    <n v="12089.269602"/>
    <n v="4214.1243999999997"/>
    <n v="234240"/>
    <n v="2667.0006489883754"/>
    <n v="18970.394650988375"/>
    <n v="1800.6487564523131"/>
    <n v="10.535311"/>
    <n v="27"/>
    <n v="0.39019670370370368"/>
  </r>
  <r>
    <d v="2010-07-15T00:00:00"/>
    <n v="2010"/>
    <n v="15"/>
    <n v="7"/>
    <n v="3"/>
    <n v="5"/>
    <s v="Friday"/>
    <x v="6"/>
    <s v="Quarter3"/>
    <s v="2010_July"/>
    <s v="2010_Quarter3"/>
    <s v="2010_Friday"/>
    <x v="3"/>
    <n v="13"/>
    <n v="16"/>
    <n v="124800"/>
    <n v="122880"/>
    <n v="1.1324173999999999E-2"/>
    <n v="1.4155218000000001E-2"/>
    <n v="12994.490124000002"/>
    <n v="4529.6695999999993"/>
    <n v="247680"/>
    <n v="2820.0252763893477"/>
    <n v="20344.185000389349"/>
    <n v="1796.5270579902208"/>
    <n v="11.324173999999999"/>
    <n v="29"/>
    <n v="0.39048875862068966"/>
  </r>
  <r>
    <d v="2010-07-16T00:00:00"/>
    <n v="2010"/>
    <n v="16"/>
    <n v="7"/>
    <n v="3"/>
    <n v="6"/>
    <s v="Saturday"/>
    <x v="6"/>
    <s v="Quarter3"/>
    <s v="2010_July"/>
    <s v="2010_Quarter3"/>
    <s v="2010_Saturday"/>
    <x v="3"/>
    <n v="13"/>
    <n v="13"/>
    <n v="124800"/>
    <n v="99840"/>
    <n v="1.0153397999999999E-2"/>
    <n v="1.2691747999999999E-2"/>
    <n v="11651.024663999999"/>
    <n v="4061.3591999999999"/>
    <n v="224640"/>
    <n v="2557.6973437019665"/>
    <n v="18270.081207701965"/>
    <n v="1799.4055987662423"/>
    <n v="10.153397999999999"/>
    <n v="26"/>
    <n v="0.39051530769230769"/>
  </r>
  <r>
    <d v="2010-07-17T00:00:00"/>
    <n v="2010"/>
    <n v="17"/>
    <n v="7"/>
    <n v="3"/>
    <n v="7"/>
    <s v="Sunday"/>
    <x v="6"/>
    <s v="Quarter3"/>
    <s v="2010_July"/>
    <s v="2010_Quarter3"/>
    <s v="2010_Sunday"/>
    <x v="3"/>
    <n v="14"/>
    <n v="13"/>
    <n v="134400"/>
    <n v="99840"/>
    <n v="1.0539662E-2"/>
    <n v="1.3174577E-2"/>
    <n v="12094.261686"/>
    <n v="4215.8648000000003"/>
    <n v="234240"/>
    <n v="2667.0006489883754"/>
    <n v="18977.127134988375"/>
    <n v="1800.5441858560905"/>
    <n v="10.539662"/>
    <n v="27"/>
    <n v="0.39035785185185184"/>
  </r>
  <r>
    <d v="2010-07-18T00:00:00"/>
    <n v="2010"/>
    <n v="18"/>
    <n v="7"/>
    <n v="3"/>
    <n v="1"/>
    <s v="Monday"/>
    <x v="6"/>
    <s v="Quarter3"/>
    <s v="2010_July"/>
    <s v="2010_Quarter3"/>
    <s v="2010_Monday"/>
    <x v="3"/>
    <n v="14"/>
    <n v="13"/>
    <n v="134400"/>
    <n v="99840"/>
    <n v="1.0535811000000001E-2"/>
    <n v="1.3169762999999999E-2"/>
    <n v="12089.842434"/>
    <n v="4214.3244000000004"/>
    <n v="234240"/>
    <n v="2667.0006489883754"/>
    <n v="18971.167482988374"/>
    <n v="1800.6366555919021"/>
    <n v="10.535811000000001"/>
    <n v="27"/>
    <n v="0.39021522222222227"/>
  </r>
  <r>
    <d v="2010-07-19T00:00:00"/>
    <n v="2010"/>
    <n v="19"/>
    <n v="7"/>
    <n v="3"/>
    <n v="2"/>
    <s v="Tuesday"/>
    <x v="6"/>
    <s v="Quarter3"/>
    <s v="2010_July"/>
    <s v="2010_Quarter3"/>
    <s v="2010_Tuesday"/>
    <x v="3"/>
    <n v="13"/>
    <n v="14"/>
    <n v="124800"/>
    <n v="107520"/>
    <n v="1.0543623E-2"/>
    <n v="1.3179529000000001E-2"/>
    <n v="12098.807622"/>
    <n v="4217.4492"/>
    <n v="232320"/>
    <n v="2645.1399879310934"/>
    <n v="18961.396809931091"/>
    <n v="1798.3758343722163"/>
    <n v="10.543623"/>
    <n v="27"/>
    <n v="0.39050455555555558"/>
  </r>
  <r>
    <d v="2010-07-20T00:00:00"/>
    <n v="2010"/>
    <n v="20"/>
    <n v="7"/>
    <n v="3"/>
    <n v="3"/>
    <s v="Wednesday"/>
    <x v="6"/>
    <s v="Quarter3"/>
    <s v="2010_July"/>
    <s v="2010_Quarter3"/>
    <s v="2010_Wednesday"/>
    <x v="3"/>
    <n v="13"/>
    <n v="15"/>
    <n v="124800"/>
    <n v="115200"/>
    <n v="1.0933337E-2"/>
    <n v="1.3666672E-2"/>
    <n v="12546.004896"/>
    <n v="4373.3347999999996"/>
    <n v="240000"/>
    <n v="2732.5826321602208"/>
    <n v="19651.922328160221"/>
    <n v="1797.4313174614686"/>
    <n v="10.933337"/>
    <n v="28"/>
    <n v="0.39047632142857142"/>
  </r>
  <r>
    <d v="2010-07-21T00:00:00"/>
    <n v="2010"/>
    <n v="21"/>
    <n v="7"/>
    <n v="3"/>
    <n v="4"/>
    <s v="Thursday"/>
    <x v="6"/>
    <s v="Quarter3"/>
    <s v="2010_July"/>
    <s v="2010_Quarter3"/>
    <s v="2010_Thursday"/>
    <x v="3"/>
    <n v="14"/>
    <n v="15"/>
    <n v="134400"/>
    <n v="115200"/>
    <n v="1.1325538E-2"/>
    <n v="1.4156922000000001E-2"/>
    <n v="12996.054396"/>
    <n v="4530.2151999999996"/>
    <n v="249600"/>
    <n v="2841.8859374466297"/>
    <n v="20368.155533446628"/>
    <n v="1798.4271946680703"/>
    <n v="11.325538"/>
    <n v="29"/>
    <n v="0.39053579310344827"/>
  </r>
  <r>
    <d v="2010-07-22T00:00:00"/>
    <n v="2010"/>
    <n v="22"/>
    <n v="7"/>
    <n v="3"/>
    <n v="5"/>
    <s v="Friday"/>
    <x v="6"/>
    <s v="Quarter3"/>
    <s v="2010_July"/>
    <s v="2010_Quarter3"/>
    <s v="2010_Friday"/>
    <x v="3"/>
    <n v="14"/>
    <n v="15"/>
    <n v="134400"/>
    <n v="115200"/>
    <n v="1.1322255E-2"/>
    <n v="1.4152819000000001E-2"/>
    <n v="12992.287842000002"/>
    <n v="4528.902"/>
    <n v="249600"/>
    <n v="2841.8859374466297"/>
    <n v="20363.07577944663"/>
    <n v="1798.5000143033901"/>
    <n v="11.322255"/>
    <n v="29"/>
    <n v="0.39042258620689657"/>
  </r>
  <r>
    <d v="2010-07-23T00:00:00"/>
    <n v="2010"/>
    <n v="23"/>
    <n v="7"/>
    <n v="3"/>
    <n v="6"/>
    <s v="Saturday"/>
    <x v="6"/>
    <s v="Quarter3"/>
    <s v="2010_July"/>
    <s v="2010_Quarter3"/>
    <s v="2010_Saturday"/>
    <x v="3"/>
    <n v="13"/>
    <n v="17"/>
    <n v="124800"/>
    <n v="130560"/>
    <n v="1.1711576E-2"/>
    <n v="1.463947E-2"/>
    <n v="13439.033459999999"/>
    <n v="4684.6304"/>
    <n v="255360"/>
    <n v="2907.4679206184746"/>
    <n v="21031.131780618474"/>
    <n v="1795.7559068581782"/>
    <n v="11.711575999999999"/>
    <n v="30"/>
    <n v="0.39038586666666664"/>
  </r>
  <r>
    <d v="2010-07-24T00:00:00"/>
    <n v="2010"/>
    <n v="24"/>
    <n v="7"/>
    <n v="3"/>
    <n v="7"/>
    <s v="Sunday"/>
    <x v="6"/>
    <s v="Quarter3"/>
    <s v="2010_July"/>
    <s v="2010_Quarter3"/>
    <s v="2010_Sunday"/>
    <x v="3"/>
    <n v="13"/>
    <n v="16"/>
    <n v="124800"/>
    <n v="122880"/>
    <n v="1.1321718999999999E-2"/>
    <n v="1.4152148999999999E-2"/>
    <n v="12991.672782"/>
    <n v="4528.6876000000002"/>
    <n v="247680"/>
    <n v="2820.0252763893477"/>
    <n v="20340.385658389347"/>
    <n v="1796.5810367126535"/>
    <n v="11.321719"/>
    <n v="29"/>
    <n v="0.39040410344827586"/>
  </r>
  <r>
    <d v="2010-07-25T00:00:00"/>
    <n v="2010"/>
    <n v="25"/>
    <n v="7"/>
    <n v="3"/>
    <n v="1"/>
    <s v="Monday"/>
    <x v="6"/>
    <s v="Quarter3"/>
    <s v="2010_July"/>
    <s v="2010_Quarter3"/>
    <s v="2010_Monday"/>
    <x v="3"/>
    <n v="12"/>
    <n v="16"/>
    <n v="115200"/>
    <n v="122880"/>
    <n v="1.0934487999999999E-2"/>
    <n v="1.3668111E-2"/>
    <n v="12547.325897999999"/>
    <n v="4373.7951999999996"/>
    <n v="238080"/>
    <n v="2710.7219711029388"/>
    <n v="19631.843069102939"/>
    <n v="1795.405790294245"/>
    <n v="10.934488"/>
    <n v="28"/>
    <n v="0.39051742857142857"/>
  </r>
  <r>
    <d v="2010-07-26T00:00:00"/>
    <n v="2010"/>
    <n v="26"/>
    <n v="7"/>
    <n v="3"/>
    <n v="2"/>
    <s v="Tuesday"/>
    <x v="6"/>
    <s v="Quarter3"/>
    <s v="2010_July"/>
    <s v="2010_Quarter3"/>
    <s v="2010_Tuesday"/>
    <x v="3"/>
    <n v="13"/>
    <n v="17"/>
    <n v="124800"/>
    <n v="130560"/>
    <n v="1.1710877E-2"/>
    <n v="1.4638596E-2"/>
    <n v="13438.231127999999"/>
    <n v="4684.3508000000002"/>
    <n v="255360"/>
    <n v="2907.4679206184746"/>
    <n v="21030.049848618473"/>
    <n v="1795.77070518446"/>
    <n v="11.710877"/>
    <n v="30"/>
    <n v="0.39036256666666669"/>
  </r>
  <r>
    <d v="2010-07-27T00:00:00"/>
    <n v="2010"/>
    <n v="27"/>
    <n v="7"/>
    <n v="3"/>
    <n v="3"/>
    <s v="Wednesday"/>
    <x v="6"/>
    <s v="Quarter3"/>
    <s v="2010_July"/>
    <s v="2010_Quarter3"/>
    <s v="2010_Wednesday"/>
    <x v="3"/>
    <n v="14"/>
    <n v="14"/>
    <n v="134400"/>
    <n v="107520"/>
    <n v="1.0929036E-2"/>
    <n v="1.3661293999999999E-2"/>
    <n v="12541.067891999999"/>
    <n v="4371.6144000000004"/>
    <n v="241920"/>
    <n v="2754.4432932175023"/>
    <n v="19667.125585217502"/>
    <n v="1799.5297650421778"/>
    <n v="10.929036"/>
    <n v="28"/>
    <n v="0.3903227142857143"/>
  </r>
  <r>
    <d v="2010-07-28T00:00:00"/>
    <n v="2010"/>
    <n v="28"/>
    <n v="7"/>
    <n v="3"/>
    <n v="4"/>
    <s v="Thursday"/>
    <x v="6"/>
    <s v="Quarter3"/>
    <s v="2010_July"/>
    <s v="2010_Quarter3"/>
    <s v="2010_Thursday"/>
    <x v="3"/>
    <n v="13"/>
    <n v="16"/>
    <n v="124800"/>
    <n v="122880"/>
    <n v="1.1325017999999999E-2"/>
    <n v="1.4156273E-2"/>
    <n v="12995.458614000001"/>
    <n v="4530.0072"/>
    <n v="247680"/>
    <n v="2820.0252763893477"/>
    <n v="20345.491090389351"/>
    <n v="1796.508499182019"/>
    <n v="11.325018"/>
    <n v="29"/>
    <n v="0.39051786206896549"/>
  </r>
  <r>
    <d v="2010-07-29T00:00:00"/>
    <n v="2010"/>
    <n v="29"/>
    <n v="7"/>
    <n v="3"/>
    <n v="5"/>
    <s v="Friday"/>
    <x v="6"/>
    <s v="Quarter3"/>
    <s v="2010_July"/>
    <s v="2010_Quarter3"/>
    <s v="2010_Friday"/>
    <x v="3"/>
    <n v="13"/>
    <n v="16"/>
    <n v="124800"/>
    <n v="122880"/>
    <n v="1.1324005E-2"/>
    <n v="1.4155007000000001E-2"/>
    <n v="12994.296426000001"/>
    <n v="4529.6019999999999"/>
    <n v="247680"/>
    <n v="2820.0252763893477"/>
    <n v="20343.923702389347"/>
    <n v="1796.5307947487968"/>
    <n v="11.324005"/>
    <n v="29"/>
    <n v="0.39048293103448273"/>
  </r>
  <r>
    <d v="2010-07-30T00:00:00"/>
    <n v="2010"/>
    <n v="30"/>
    <n v="7"/>
    <n v="3"/>
    <n v="6"/>
    <s v="Saturday"/>
    <x v="6"/>
    <s v="Quarter3"/>
    <s v="2010_July"/>
    <s v="2010_Quarter3"/>
    <s v="2010_Saturday"/>
    <x v="3"/>
    <n v="14"/>
    <n v="15"/>
    <n v="134400"/>
    <n v="115200"/>
    <n v="1.1321970000000001E-2"/>
    <n v="1.4152463000000001E-2"/>
    <n v="12991.961034"/>
    <n v="4528.7880000000005"/>
    <n v="249600"/>
    <n v="2841.8859374466297"/>
    <n v="20362.634971446631"/>
    <n v="1798.5063528208104"/>
    <n v="11.32197"/>
    <n v="29"/>
    <n v="0.39041275862068969"/>
  </r>
  <r>
    <d v="2010-07-31T00:00:00"/>
    <n v="2010"/>
    <n v="31"/>
    <n v="7"/>
    <n v="3"/>
    <n v="7"/>
    <s v="Sunday"/>
    <x v="6"/>
    <s v="Quarter3"/>
    <s v="2010_July"/>
    <s v="2010_Quarter3"/>
    <s v="2010_Sunday"/>
    <x v="3"/>
    <n v="14"/>
    <n v="14"/>
    <n v="134400"/>
    <n v="107520"/>
    <n v="1.0928327E-2"/>
    <n v="1.3660409E-2"/>
    <n v="12540.255461999999"/>
    <n v="4371.3307999999997"/>
    <n v="241920"/>
    <n v="2754.4432932175023"/>
    <n v="19666.029555217501"/>
    <n v="1799.5462210471467"/>
    <n v="10.928326999999999"/>
    <n v="28"/>
    <n v="0.39029739285714282"/>
  </r>
  <r>
    <d v="2010-08-01T00:00:00"/>
    <n v="2010"/>
    <n v="1"/>
    <n v="8"/>
    <n v="3"/>
    <n v="1"/>
    <s v="Monday"/>
    <x v="7"/>
    <s v="Quarter3"/>
    <s v="2010_August"/>
    <s v="2010_Quarter3"/>
    <s v="2010_Monday"/>
    <x v="3"/>
    <n v="14"/>
    <n v="14"/>
    <n v="134400"/>
    <n v="107520"/>
    <n v="1.0923311999999999E-2"/>
    <n v="1.365414E-2"/>
    <n v="12534.50052"/>
    <n v="4369.3247999999994"/>
    <n v="241920"/>
    <n v="2754.4432932175023"/>
    <n v="19658.2686132175"/>
    <n v="1799.6619169366857"/>
    <n v="10.923311999999999"/>
    <n v="28"/>
    <n v="0.3901182857142857"/>
  </r>
  <r>
    <d v="2010-08-02T00:00:00"/>
    <n v="2010"/>
    <n v="2"/>
    <n v="8"/>
    <n v="3"/>
    <n v="2"/>
    <s v="Tuesday"/>
    <x v="7"/>
    <s v="Quarter3"/>
    <s v="2010_August"/>
    <s v="2010_Quarter3"/>
    <s v="2010_Tuesday"/>
    <x v="3"/>
    <n v="14"/>
    <n v="14"/>
    <n v="134400"/>
    <n v="107520"/>
    <n v="1.0934803999999999E-2"/>
    <n v="1.3668504999999999E-2"/>
    <n v="12547.68759"/>
    <n v="4373.9215999999997"/>
    <n v="241920"/>
    <n v="2754.4432932175023"/>
    <n v="19676.0524832175"/>
    <n v="1799.3969058080511"/>
    <n v="10.934804"/>
    <n v="28"/>
    <n v="0.39052871428571428"/>
  </r>
  <r>
    <d v="2010-08-03T00:00:00"/>
    <n v="2010"/>
    <n v="3"/>
    <n v="8"/>
    <n v="3"/>
    <n v="3"/>
    <s v="Wednesday"/>
    <x v="7"/>
    <s v="Quarter3"/>
    <s v="2010_August"/>
    <s v="2010_Quarter3"/>
    <s v="2010_Wednesday"/>
    <x v="3"/>
    <n v="13"/>
    <n v="15"/>
    <n v="124800"/>
    <n v="115200"/>
    <n v="1.0929299E-2"/>
    <n v="1.3661624000000001E-2"/>
    <n v="12541.370832000001"/>
    <n v="4371.7196000000004"/>
    <n v="240000"/>
    <n v="2732.5826321602208"/>
    <n v="19645.673064160223"/>
    <n v="1797.523616488141"/>
    <n v="10.929299"/>
    <n v="28"/>
    <n v="0.39033210714285715"/>
  </r>
  <r>
    <d v="2010-08-04T00:00:00"/>
    <n v="2010"/>
    <n v="4"/>
    <n v="8"/>
    <n v="3"/>
    <n v="4"/>
    <s v="Thursday"/>
    <x v="7"/>
    <s v="Quarter3"/>
    <s v="2010_August"/>
    <s v="2010_Quarter3"/>
    <s v="2010_Thursday"/>
    <x v="3"/>
    <n v="13"/>
    <n v="17"/>
    <n v="124800"/>
    <n v="130560"/>
    <n v="1.1708032E-2"/>
    <n v="1.463504E-2"/>
    <n v="13434.96672"/>
    <n v="4683.2127999999993"/>
    <n v="255360"/>
    <n v="2907.4679206184746"/>
    <n v="21025.647440618472"/>
    <n v="1795.8310534698294"/>
    <n v="11.708031999999999"/>
    <n v="30"/>
    <n v="0.39026773333333331"/>
  </r>
  <r>
    <d v="2010-08-05T00:00:00"/>
    <n v="2010"/>
    <n v="5"/>
    <n v="8"/>
    <n v="3"/>
    <n v="5"/>
    <s v="Friday"/>
    <x v="7"/>
    <s v="Quarter3"/>
    <s v="2010_August"/>
    <s v="2010_Quarter3"/>
    <s v="2010_Friday"/>
    <x v="3"/>
    <n v="12"/>
    <n v="16"/>
    <n v="115200"/>
    <n v="122880"/>
    <n v="1.0923824E-2"/>
    <n v="1.365478E-2"/>
    <n v="12535.088040000001"/>
    <n v="4369.5295999999998"/>
    <n v="238080"/>
    <n v="2710.7219711029388"/>
    <n v="19615.33961110294"/>
    <n v="1795.6477155896087"/>
    <n v="10.923824"/>
    <n v="28"/>
    <n v="0.39013657142857144"/>
  </r>
  <r>
    <d v="2010-08-06T00:00:00"/>
    <n v="2010"/>
    <n v="6"/>
    <n v="8"/>
    <n v="3"/>
    <n v="6"/>
    <s v="Saturday"/>
    <x v="7"/>
    <s v="Quarter3"/>
    <s v="2010_August"/>
    <s v="2010_Quarter3"/>
    <s v="2010_Saturday"/>
    <x v="3"/>
    <n v="13"/>
    <n v="16"/>
    <n v="124800"/>
    <n v="122880"/>
    <n v="1.1324699000000001E-2"/>
    <n v="1.4155874000000001E-2"/>
    <n v="12995.092332"/>
    <n v="4529.8796000000002"/>
    <n v="247680"/>
    <n v="2820.0252763893477"/>
    <n v="20344.997208389348"/>
    <n v="1796.5154931172428"/>
    <n v="11.324699000000001"/>
    <n v="29"/>
    <n v="0.39050686206896557"/>
  </r>
  <r>
    <d v="2010-08-07T00:00:00"/>
    <n v="2010"/>
    <n v="7"/>
    <n v="8"/>
    <n v="3"/>
    <n v="7"/>
    <s v="Sunday"/>
    <x v="7"/>
    <s v="Quarter3"/>
    <s v="2010_August"/>
    <s v="2010_Quarter3"/>
    <s v="2010_Sunday"/>
    <x v="3"/>
    <n v="14"/>
    <n v="14"/>
    <n v="134400"/>
    <n v="107520"/>
    <n v="1.0934826E-2"/>
    <n v="1.3668532000000001E-2"/>
    <n v="12547.712376000001"/>
    <n v="4373.9303999999993"/>
    <n v="241920"/>
    <n v="2754.4432932175023"/>
    <n v="19676.086069217505"/>
    <n v="1799.3963570355399"/>
    <n v="10.934825999999999"/>
    <n v="28"/>
    <n v="0.39052949999999997"/>
  </r>
  <r>
    <d v="2010-08-08T00:00:00"/>
    <n v="2010"/>
    <n v="8"/>
    <n v="8"/>
    <n v="3"/>
    <n v="1"/>
    <s v="Monday"/>
    <x v="7"/>
    <s v="Quarter3"/>
    <s v="2010_August"/>
    <s v="2010_Quarter3"/>
    <s v="2010_Monday"/>
    <x v="3"/>
    <n v="13"/>
    <n v="17"/>
    <n v="124800"/>
    <n v="130560"/>
    <n v="1.1707578999999999E-2"/>
    <n v="1.4634474E-2"/>
    <n v="13434.447131999999"/>
    <n v="4683.0315999999993"/>
    <n v="255360"/>
    <n v="2907.4679206184746"/>
    <n v="21024.946652618473"/>
    <n v="1795.8406817172427"/>
    <n v="11.707578999999999"/>
    <n v="30"/>
    <n v="0.39025263333333332"/>
  </r>
  <r>
    <d v="2010-08-09T00:00:00"/>
    <n v="2010"/>
    <n v="9"/>
    <n v="8"/>
    <n v="3"/>
    <n v="2"/>
    <s v="Tuesday"/>
    <x v="7"/>
    <s v="Quarter3"/>
    <s v="2010_August"/>
    <s v="2010_Quarter3"/>
    <s v="2010_Tuesday"/>
    <x v="3"/>
    <n v="12"/>
    <n v="16"/>
    <n v="115200"/>
    <n v="122880"/>
    <n v="1.0934793999999999E-2"/>
    <n v="1.3668492000000001E-2"/>
    <n v="12547.675656000001"/>
    <n v="4373.9175999999998"/>
    <n v="238080"/>
    <n v="2710.7219711029388"/>
    <n v="19632.315227102939"/>
    <n v="1795.3987269538814"/>
    <n v="10.934794"/>
    <n v="28"/>
    <n v="0.39052835714285716"/>
  </r>
  <r>
    <d v="2010-08-10T00:00:00"/>
    <n v="2010"/>
    <n v="10"/>
    <n v="8"/>
    <n v="3"/>
    <n v="3"/>
    <s v="Wednesday"/>
    <x v="7"/>
    <s v="Quarter3"/>
    <s v="2010_August"/>
    <s v="2010_Quarter3"/>
    <s v="2010_Wednesday"/>
    <x v="3"/>
    <n v="12"/>
    <n v="14"/>
    <n v="115200"/>
    <n v="107520"/>
    <n v="1.0148053000000001E-2"/>
    <n v="1.2685066E-2"/>
    <n v="11644.890588"/>
    <n v="4059.2212000000004"/>
    <n v="222720"/>
    <n v="2535.836682644685"/>
    <n v="18239.948470644686"/>
    <n v="1797.3840371788247"/>
    <n v="10.148053000000001"/>
    <n v="26"/>
    <n v="0.39030973076923081"/>
  </r>
  <r>
    <d v="2010-08-11T00:00:00"/>
    <n v="2010"/>
    <n v="11"/>
    <n v="8"/>
    <n v="3"/>
    <n v="4"/>
    <s v="Thursday"/>
    <x v="7"/>
    <s v="Quarter3"/>
    <s v="2010_August"/>
    <s v="2010_Quarter3"/>
    <s v="2010_Thursday"/>
    <x v="3"/>
    <n v="12"/>
    <n v="16"/>
    <n v="115200"/>
    <n v="122880"/>
    <n v="1.0933801E-2"/>
    <n v="1.3667251E-2"/>
    <n v="12546.536418"/>
    <n v="4373.5204000000003"/>
    <n v="238080"/>
    <n v="2710.7219711029388"/>
    <n v="19630.77878910294"/>
    <n v="1795.4212619292173"/>
    <n v="10.933801000000001"/>
    <n v="28"/>
    <n v="0.39049289285714289"/>
  </r>
  <r>
    <d v="2010-08-12T00:00:00"/>
    <n v="2010"/>
    <n v="12"/>
    <n v="8"/>
    <n v="3"/>
    <n v="5"/>
    <s v="Friday"/>
    <x v="7"/>
    <s v="Quarter3"/>
    <s v="2010_August"/>
    <s v="2010_Quarter3"/>
    <s v="2010_Friday"/>
    <x v="3"/>
    <n v="14"/>
    <n v="14"/>
    <n v="134400"/>
    <n v="107520"/>
    <n v="1.0934941E-2"/>
    <n v="1.3668675999999999E-2"/>
    <n v="12547.844568"/>
    <n v="4373.9764000000005"/>
    <n v="241920"/>
    <n v="2754.4432932175023"/>
    <n v="19676.264261217504"/>
    <n v="1799.3937288932334"/>
    <n v="10.934941"/>
    <n v="28"/>
    <n v="0.39053360714285718"/>
  </r>
  <r>
    <d v="2010-08-13T00:00:00"/>
    <n v="2010"/>
    <n v="13"/>
    <n v="8"/>
    <n v="3"/>
    <n v="6"/>
    <s v="Saturday"/>
    <x v="7"/>
    <s v="Quarter3"/>
    <s v="2010_August"/>
    <s v="2010_Quarter3"/>
    <s v="2010_Saturday"/>
    <x v="3"/>
    <n v="14"/>
    <n v="17"/>
    <n v="134400"/>
    <n v="130560"/>
    <n v="1.2106519E-2"/>
    <n v="1.5133149E-2"/>
    <n v="13892.230781999999"/>
    <n v="4842.6076000000003"/>
    <n v="264960"/>
    <n v="3016.7712259048835"/>
    <n v="21751.60960790488"/>
    <n v="1796.6857036200811"/>
    <n v="12.106519"/>
    <n v="31"/>
    <n v="0.39053287096774197"/>
  </r>
  <r>
    <d v="2010-08-14T00:00:00"/>
    <n v="2010"/>
    <n v="14"/>
    <n v="8"/>
    <n v="3"/>
    <n v="7"/>
    <s v="Sunday"/>
    <x v="7"/>
    <s v="Quarter3"/>
    <s v="2010_August"/>
    <s v="2010_Quarter3"/>
    <s v="2010_Sunday"/>
    <x v="3"/>
    <n v="13"/>
    <n v="15"/>
    <n v="124800"/>
    <n v="115200"/>
    <n v="1.0928263000000001E-2"/>
    <n v="1.3660329000000001E-2"/>
    <n v="12540.182022000001"/>
    <n v="4371.3052000000007"/>
    <n v="240000"/>
    <n v="2732.5826321602208"/>
    <n v="19644.069854160225"/>
    <n v="1797.5473187422579"/>
    <n v="10.928263000000001"/>
    <n v="28"/>
    <n v="0.3902951071428572"/>
  </r>
  <r>
    <d v="2010-08-15T00:00:00"/>
    <n v="2010"/>
    <n v="15"/>
    <n v="8"/>
    <n v="3"/>
    <n v="1"/>
    <s v="Monday"/>
    <x v="7"/>
    <s v="Quarter3"/>
    <s v="2010_August"/>
    <s v="2010_Quarter3"/>
    <s v="2010_Monday"/>
    <x v="3"/>
    <n v="14"/>
    <n v="16"/>
    <n v="134400"/>
    <n v="122880"/>
    <n v="1.1712195E-2"/>
    <n v="1.4640244E-2"/>
    <n v="13439.743992000002"/>
    <n v="4684.8779999999997"/>
    <n v="257280"/>
    <n v="2929.3285816757566"/>
    <n v="21053.950573675756"/>
    <n v="1797.6092930211423"/>
    <n v="11.712194999999999"/>
    <n v="30"/>
    <n v="0.39040649999999999"/>
  </r>
  <r>
    <d v="2010-08-16T00:00:00"/>
    <n v="2010"/>
    <n v="16"/>
    <n v="8"/>
    <n v="3"/>
    <n v="2"/>
    <s v="Tuesday"/>
    <x v="7"/>
    <s v="Quarter3"/>
    <s v="2010_August"/>
    <s v="2010_Quarter3"/>
    <s v="2010_Tuesday"/>
    <x v="3"/>
    <n v="13"/>
    <n v="16"/>
    <n v="124800"/>
    <n v="122880"/>
    <n v="1.1323041000000001E-2"/>
    <n v="1.4153801000000001E-2"/>
    <n v="12993.189318000001"/>
    <n v="4529.2164000000002"/>
    <n v="247680"/>
    <n v="2820.0252763893477"/>
    <n v="20342.43099438935"/>
    <n v="1796.5519151956926"/>
    <n v="11.323041"/>
    <n v="29"/>
    <n v="0.39044968965517241"/>
  </r>
  <r>
    <d v="2010-08-17T00:00:00"/>
    <n v="2010"/>
    <n v="17"/>
    <n v="8"/>
    <n v="3"/>
    <n v="3"/>
    <s v="Wednesday"/>
    <x v="7"/>
    <s v="Quarter3"/>
    <s v="2010_August"/>
    <s v="2010_Quarter3"/>
    <s v="2010_Wednesday"/>
    <x v="3"/>
    <n v="12"/>
    <n v="13"/>
    <n v="115200"/>
    <n v="99840"/>
    <n v="9.7567550000000006E-3"/>
    <n v="1.2195943000000001E-2"/>
    <n v="11195.875674000001"/>
    <n v="3902.7020000000002"/>
    <n v="215040"/>
    <n v="2448.3940384155576"/>
    <n v="17546.971712415558"/>
    <n v="1798.4434079174437"/>
    <n v="9.7567550000000001"/>
    <n v="25"/>
    <n v="0.39027020000000001"/>
  </r>
  <r>
    <d v="2010-08-18T00:00:00"/>
    <n v="2010"/>
    <n v="18"/>
    <n v="8"/>
    <n v="3"/>
    <n v="4"/>
    <s v="Thursday"/>
    <x v="7"/>
    <s v="Quarter3"/>
    <s v="2010_August"/>
    <s v="2010_Quarter3"/>
    <s v="2010_Thursday"/>
    <x v="3"/>
    <n v="13"/>
    <n v="17"/>
    <n v="124800"/>
    <n v="130560"/>
    <n v="1.1706581000000001E-2"/>
    <n v="1.4633227E-2"/>
    <n v="13433.302385999999"/>
    <n v="4682.6324000000004"/>
    <n v="255360"/>
    <n v="2907.4679206184746"/>
    <n v="21023.402706618472"/>
    <n v="1795.861892265425"/>
    <n v="11.706581"/>
    <n v="30"/>
    <n v="0.39021936666666668"/>
  </r>
  <r>
    <d v="2010-08-19T00:00:00"/>
    <n v="2010"/>
    <n v="19"/>
    <n v="8"/>
    <n v="3"/>
    <n v="5"/>
    <s v="Friday"/>
    <x v="7"/>
    <s v="Quarter3"/>
    <s v="2010_August"/>
    <s v="2010_Quarter3"/>
    <s v="2010_Friday"/>
    <x v="3"/>
    <n v="12"/>
    <n v="17"/>
    <n v="115200"/>
    <n v="130560"/>
    <n v="1.1314149000000001E-2"/>
    <n v="1.4142686E-2"/>
    <n v="12982.985747999999"/>
    <n v="4525.6596"/>
    <n v="245760"/>
    <n v="2798.1646153320658"/>
    <n v="20306.809963332063"/>
    <n v="1794.8154972443851"/>
    <n v="11.314149"/>
    <n v="29"/>
    <n v="0.39014306896551726"/>
  </r>
  <r>
    <d v="2010-08-20T00:00:00"/>
    <n v="2010"/>
    <n v="20"/>
    <n v="8"/>
    <n v="3"/>
    <n v="6"/>
    <s v="Saturday"/>
    <x v="7"/>
    <s v="Quarter3"/>
    <s v="2010_August"/>
    <s v="2010_Quarter3"/>
    <s v="2010_Saturday"/>
    <x v="3"/>
    <n v="12"/>
    <n v="15"/>
    <n v="115200"/>
    <n v="115200"/>
    <n v="1.0543636E-2"/>
    <n v="1.3179544E-2"/>
    <n v="12098.821392"/>
    <n v="4217.4544000000005"/>
    <n v="230400"/>
    <n v="2623.2793268738119"/>
    <n v="18939.555118873814"/>
    <n v="1796.3020649493033"/>
    <n v="10.543636000000001"/>
    <n v="27"/>
    <n v="0.39050503703703709"/>
  </r>
  <r>
    <d v="2010-08-21T00:00:00"/>
    <n v="2010"/>
    <n v="21"/>
    <n v="8"/>
    <n v="3"/>
    <n v="7"/>
    <s v="Sunday"/>
    <x v="7"/>
    <s v="Quarter3"/>
    <s v="2010_August"/>
    <s v="2010_Quarter3"/>
    <s v="2010_Sunday"/>
    <x v="3"/>
    <n v="13"/>
    <n v="17"/>
    <n v="124800"/>
    <n v="130560"/>
    <n v="1.1715929999999999E-2"/>
    <n v="1.4644913000000001E-2"/>
    <n v="13444.030134000001"/>
    <n v="4686.3720000000003"/>
    <n v="255360"/>
    <n v="2907.4679206184746"/>
    <n v="21037.870054618474"/>
    <n v="1795.6636865036301"/>
    <n v="11.71593"/>
    <n v="30"/>
    <n v="0.39053100000000002"/>
  </r>
  <r>
    <d v="2010-08-22T00:00:00"/>
    <n v="2010"/>
    <n v="22"/>
    <n v="8"/>
    <n v="3"/>
    <n v="1"/>
    <s v="Monday"/>
    <x v="7"/>
    <s v="Quarter3"/>
    <s v="2010_August"/>
    <s v="2010_Quarter3"/>
    <s v="2010_Monday"/>
    <x v="3"/>
    <n v="14"/>
    <n v="14"/>
    <n v="134400"/>
    <n v="107520"/>
    <n v="1.0929583E-2"/>
    <n v="1.3661978999999999E-2"/>
    <n v="12541.696721999999"/>
    <n v="4371.8332"/>
    <n v="241920"/>
    <n v="2754.4432932175023"/>
    <n v="19667.973215217498"/>
    <n v="1799.5172565337123"/>
    <n v="10.929582999999999"/>
    <n v="28"/>
    <n v="0.39034224999999995"/>
  </r>
  <r>
    <d v="2010-08-23T00:00:00"/>
    <n v="2010"/>
    <n v="23"/>
    <n v="8"/>
    <n v="3"/>
    <n v="2"/>
    <s v="Tuesday"/>
    <x v="7"/>
    <s v="Quarter3"/>
    <s v="2010_August"/>
    <s v="2010_Quarter3"/>
    <s v="2010_Tuesday"/>
    <x v="3"/>
    <n v="13"/>
    <n v="16"/>
    <n v="124800"/>
    <n v="122880"/>
    <n v="1.1324097999999999E-2"/>
    <n v="1.4155123E-2"/>
    <n v="12994.402914"/>
    <n v="4529.6391999999996"/>
    <n v="247680"/>
    <n v="2820.0252763893477"/>
    <n v="20344.067390389348"/>
    <n v="1796.5287292982937"/>
    <n v="11.324097999999999"/>
    <n v="29"/>
    <n v="0.39048613793103448"/>
  </r>
  <r>
    <d v="2010-08-24T00:00:00"/>
    <n v="2010"/>
    <n v="24"/>
    <n v="8"/>
    <n v="3"/>
    <n v="3"/>
    <s v="Wednesday"/>
    <x v="7"/>
    <s v="Quarter3"/>
    <s v="2010_August"/>
    <s v="2010_Quarter3"/>
    <s v="2010_Wednesday"/>
    <x v="3"/>
    <n v="14"/>
    <n v="13"/>
    <n v="134400"/>
    <n v="99840"/>
    <n v="1.0535350000000001E-2"/>
    <n v="1.3169188E-2"/>
    <n v="12089.314584"/>
    <n v="4214.1400000000003"/>
    <n v="234240"/>
    <n v="2667.0006489883754"/>
    <n v="18970.455232988374"/>
    <n v="1800.6478411242504"/>
    <n v="10.535350000000001"/>
    <n v="27"/>
    <n v="0.39019814814814818"/>
  </r>
  <r>
    <d v="2010-08-25T00:00:00"/>
    <n v="2010"/>
    <n v="25"/>
    <n v="8"/>
    <n v="3"/>
    <n v="4"/>
    <s v="Thursday"/>
    <x v="7"/>
    <s v="Quarter3"/>
    <s v="2010_August"/>
    <s v="2010_Quarter3"/>
    <s v="2010_Thursday"/>
    <x v="3"/>
    <n v="14"/>
    <n v="14"/>
    <n v="134400"/>
    <n v="107520"/>
    <n v="1.0930281E-2"/>
    <n v="1.3662852E-2"/>
    <n v="12542.498135999998"/>
    <n v="4372.1124"/>
    <n v="241920"/>
    <n v="2754.4432932175023"/>
    <n v="19669.053829217504"/>
    <n v="1799.5012048837082"/>
    <n v="10.930281000000001"/>
    <n v="28"/>
    <n v="0.39036717857142861"/>
  </r>
  <r>
    <d v="2010-08-26T00:00:00"/>
    <n v="2010"/>
    <n v="26"/>
    <n v="8"/>
    <n v="3"/>
    <n v="5"/>
    <s v="Friday"/>
    <x v="7"/>
    <s v="Quarter3"/>
    <s v="2010_August"/>
    <s v="2010_Quarter3"/>
    <s v="2010_Friday"/>
    <x v="3"/>
    <n v="12"/>
    <n v="13"/>
    <n v="115200"/>
    <n v="99840"/>
    <n v="9.7597529999999995E-3"/>
    <n v="1.2199691E-2"/>
    <n v="11199.316338000001"/>
    <n v="3903.9011999999998"/>
    <n v="215040"/>
    <n v="2448.3940384155576"/>
    <n v="17551.611576415558"/>
    <n v="1798.3663701751016"/>
    <n v="9.7597529999999999"/>
    <n v="25"/>
    <n v="0.39039012000000001"/>
  </r>
  <r>
    <d v="2010-08-27T00:00:00"/>
    <n v="2010"/>
    <n v="27"/>
    <n v="8"/>
    <n v="3"/>
    <n v="6"/>
    <s v="Saturday"/>
    <x v="7"/>
    <s v="Quarter3"/>
    <s v="2010_August"/>
    <s v="2010_Quarter3"/>
    <s v="2010_Saturday"/>
    <x v="3"/>
    <n v="13"/>
    <n v="13"/>
    <n v="124800"/>
    <n v="99840"/>
    <n v="1.0147088E-2"/>
    <n v="1.2683860999999999E-2"/>
    <n v="11643.784398"/>
    <n v="4058.8352"/>
    <n v="224640"/>
    <n v="2557.6973437019665"/>
    <n v="18260.316941701967"/>
    <n v="1799.5622923248491"/>
    <n v="10.147088"/>
    <n v="26"/>
    <n v="0.39027261538461538"/>
  </r>
  <r>
    <d v="2010-08-28T00:00:00"/>
    <n v="2010"/>
    <n v="28"/>
    <n v="8"/>
    <n v="3"/>
    <n v="7"/>
    <s v="Sunday"/>
    <x v="7"/>
    <s v="Quarter3"/>
    <s v="2010_August"/>
    <s v="2010_Quarter3"/>
    <s v="2010_Sunday"/>
    <x v="3"/>
    <n v="13"/>
    <n v="17"/>
    <n v="124800"/>
    <n v="130560"/>
    <n v="1.1713922999999999E-2"/>
    <n v="1.4642403999999999E-2"/>
    <n v="13441.726871999999"/>
    <n v="4685.5691999999999"/>
    <n v="255360"/>
    <n v="2907.4679206184746"/>
    <n v="21034.763992618471"/>
    <n v="1795.7061859309192"/>
    <n v="11.713922999999999"/>
    <n v="30"/>
    <n v="0.39046409999999998"/>
  </r>
  <r>
    <d v="2010-08-29T00:00:00"/>
    <n v="2010"/>
    <n v="29"/>
    <n v="8"/>
    <n v="3"/>
    <n v="1"/>
    <s v="Monday"/>
    <x v="7"/>
    <s v="Quarter3"/>
    <s v="2010_August"/>
    <s v="2010_Quarter3"/>
    <s v="2010_Monday"/>
    <x v="3"/>
    <n v="14"/>
    <n v="17"/>
    <n v="134400"/>
    <n v="130560"/>
    <n v="1.2095870999999999E-2"/>
    <n v="1.5119839E-2"/>
    <n v="13880.012202"/>
    <n v="4838.3483999999999"/>
    <n v="264960"/>
    <n v="3016.7712259048835"/>
    <n v="21735.131827904883"/>
    <n v="1796.9050618930116"/>
    <n v="12.095870999999999"/>
    <n v="31"/>
    <n v="0.39018938709677414"/>
  </r>
  <r>
    <d v="2010-08-30T00:00:00"/>
    <n v="2010"/>
    <n v="30"/>
    <n v="8"/>
    <n v="3"/>
    <n v="2"/>
    <s v="Tuesday"/>
    <x v="7"/>
    <s v="Quarter3"/>
    <s v="2010_August"/>
    <s v="2010_Quarter3"/>
    <s v="2010_Tuesday"/>
    <x v="3"/>
    <n v="13"/>
    <n v="14"/>
    <n v="124800"/>
    <n v="107520"/>
    <n v="1.0533102000000001E-2"/>
    <n v="1.3166377E-2"/>
    <n v="12086.734086"/>
    <n v="4213.2408000000005"/>
    <n v="232320"/>
    <n v="2645.1399879310934"/>
    <n v="18945.114873931092"/>
    <n v="1798.6263565976185"/>
    <n v="10.533102000000001"/>
    <n v="27"/>
    <n v="0.39011488888888896"/>
  </r>
  <r>
    <d v="2010-08-31T00:00:00"/>
    <n v="2010"/>
    <n v="31"/>
    <n v="8"/>
    <n v="3"/>
    <n v="3"/>
    <s v="Wednesday"/>
    <x v="7"/>
    <s v="Quarter3"/>
    <s v="2010_August"/>
    <s v="2010_Quarter3"/>
    <s v="2010_Wednesday"/>
    <x v="3"/>
    <n v="12"/>
    <n v="13"/>
    <n v="115200"/>
    <n v="99840"/>
    <n v="9.7613549999999993E-3"/>
    <n v="1.2201693E-2"/>
    <n v="11201.154173999999"/>
    <n v="3904.5419999999999"/>
    <n v="215040"/>
    <n v="2448.3940384155576"/>
    <n v="17554.090212415555"/>
    <n v="1798.3251518273389"/>
    <n v="9.761355"/>
    <n v="25"/>
    <n v="0.39045419999999997"/>
  </r>
  <r>
    <d v="2010-09-01T00:00:00"/>
    <n v="2010"/>
    <n v="1"/>
    <n v="9"/>
    <n v="3"/>
    <n v="4"/>
    <s v="Thursday"/>
    <x v="8"/>
    <s v="Quarter3"/>
    <s v="2010_September"/>
    <s v="2010_Quarter3"/>
    <s v="2010_Thursday"/>
    <x v="3"/>
    <n v="12"/>
    <n v="16"/>
    <n v="115200"/>
    <n v="122880"/>
    <n v="1.0927902999999999E-2"/>
    <n v="1.3659879E-2"/>
    <n v="12539.768921999999"/>
    <n v="4371.1611999999996"/>
    <n v="238080"/>
    <n v="2710.7219711029388"/>
    <n v="19621.652093102937"/>
    <n v="1795.5551118181538"/>
    <n v="10.927902999999999"/>
    <n v="28"/>
    <n v="0.39028224999999994"/>
  </r>
  <r>
    <d v="2010-09-02T00:00:00"/>
    <n v="2010"/>
    <n v="2"/>
    <n v="9"/>
    <n v="3"/>
    <n v="5"/>
    <s v="Friday"/>
    <x v="8"/>
    <s v="Quarter3"/>
    <s v="2010_September"/>
    <s v="2010_Quarter3"/>
    <s v="2010_Friday"/>
    <x v="3"/>
    <n v="13"/>
    <n v="17"/>
    <n v="124800"/>
    <n v="130560"/>
    <n v="1.1711754E-2"/>
    <n v="1.4639693E-2"/>
    <n v="13439.238174000002"/>
    <n v="4684.7015999999994"/>
    <n v="255360"/>
    <n v="2907.4679206184746"/>
    <n v="21031.407694618476"/>
    <n v="1795.7521729553471"/>
    <n v="11.711753999999999"/>
    <n v="30"/>
    <n v="0.39039179999999996"/>
  </r>
  <r>
    <d v="2010-09-03T00:00:00"/>
    <n v="2010"/>
    <n v="3"/>
    <n v="9"/>
    <n v="3"/>
    <n v="6"/>
    <s v="Saturday"/>
    <x v="8"/>
    <s v="Quarter3"/>
    <s v="2010_September"/>
    <s v="2010_Quarter3"/>
    <s v="2010_Saturday"/>
    <x v="3"/>
    <n v="12"/>
    <n v="15"/>
    <n v="115200"/>
    <n v="115200"/>
    <n v="1.0543855E-2"/>
    <n v="1.3179819000000001E-2"/>
    <n v="12099.073842"/>
    <n v="4217.5419999999995"/>
    <n v="230400"/>
    <n v="2623.2793268738119"/>
    <n v="18939.895168873813"/>
    <n v="1796.2970060640832"/>
    <n v="10.543854999999999"/>
    <n v="27"/>
    <n v="0.39051314814814808"/>
  </r>
  <r>
    <d v="2010-09-04T00:00:00"/>
    <n v="2010"/>
    <n v="4"/>
    <n v="9"/>
    <n v="3"/>
    <n v="7"/>
    <s v="Sunday"/>
    <x v="8"/>
    <s v="Quarter3"/>
    <s v="2010_September"/>
    <s v="2010_Quarter3"/>
    <s v="2010_Sunday"/>
    <x v="3"/>
    <n v="13"/>
    <n v="15"/>
    <n v="124800"/>
    <n v="115200"/>
    <n v="1.0931664000000001E-2"/>
    <n v="1.3664581E-2"/>
    <n v="12544.085358"/>
    <n v="4372.6656000000003"/>
    <n v="240000"/>
    <n v="2732.5826321602208"/>
    <n v="19649.333590160222"/>
    <n v="1797.4695883591207"/>
    <n v="10.931664000000001"/>
    <n v="28"/>
    <n v="0.3904165714285715"/>
  </r>
  <r>
    <d v="2010-09-05T00:00:00"/>
    <n v="2010"/>
    <n v="5"/>
    <n v="9"/>
    <n v="3"/>
    <n v="1"/>
    <s v="Monday"/>
    <x v="8"/>
    <s v="Quarter3"/>
    <s v="2010_September"/>
    <s v="2010_Quarter3"/>
    <s v="2010_Monday"/>
    <x v="3"/>
    <n v="14"/>
    <n v="16"/>
    <n v="134400"/>
    <n v="122880"/>
    <n v="1.1706787E-2"/>
    <n v="1.4633484E-2"/>
    <n v="13433.538312000001"/>
    <n v="4682.7147999999997"/>
    <n v="257280"/>
    <n v="2929.3285816757566"/>
    <n v="21045.581693675755"/>
    <n v="1797.7248320718361"/>
    <n v="11.706787"/>
    <n v="30"/>
    <n v="0.39022623333333334"/>
  </r>
  <r>
    <d v="2010-09-06T00:00:00"/>
    <n v="2010"/>
    <n v="6"/>
    <n v="9"/>
    <n v="3"/>
    <n v="2"/>
    <s v="Tuesday"/>
    <x v="8"/>
    <s v="Quarter3"/>
    <s v="2010_September"/>
    <s v="2010_Quarter3"/>
    <s v="2010_Tuesday"/>
    <x v="3"/>
    <n v="12"/>
    <n v="16"/>
    <n v="115200"/>
    <n v="122880"/>
    <n v="1.0925548E-2"/>
    <n v="1.3656935E-2"/>
    <n v="12537.066330000001"/>
    <n v="4370.2192000000005"/>
    <n v="238080"/>
    <n v="2710.7219711029388"/>
    <n v="19618.00750110294"/>
    <n v="1795.6085590492064"/>
    <n v="10.925548000000001"/>
    <n v="28"/>
    <n v="0.39019814285714288"/>
  </r>
  <r>
    <d v="2010-09-07T00:00:00"/>
    <n v="2010"/>
    <n v="7"/>
    <n v="9"/>
    <n v="3"/>
    <n v="3"/>
    <s v="Wednesday"/>
    <x v="8"/>
    <s v="Quarter3"/>
    <s v="2010_September"/>
    <s v="2010_Quarter3"/>
    <s v="2010_Wednesday"/>
    <x v="3"/>
    <n v="13"/>
    <n v="15"/>
    <n v="124800"/>
    <n v="115200"/>
    <n v="1.0924797999999999E-2"/>
    <n v="1.3655998000000001E-2"/>
    <n v="12536.206164000001"/>
    <n v="4369.9191999999994"/>
    <n v="240000"/>
    <n v="2732.5826321602208"/>
    <n v="19638.707996160221"/>
    <n v="1797.626646841454"/>
    <n v="10.924797999999999"/>
    <n v="28"/>
    <n v="0.39017135714285711"/>
  </r>
  <r>
    <d v="2010-09-08T00:00:00"/>
    <n v="2010"/>
    <n v="8"/>
    <n v="9"/>
    <n v="3"/>
    <n v="4"/>
    <s v="Thursday"/>
    <x v="8"/>
    <s v="Quarter3"/>
    <s v="2010_September"/>
    <s v="2010_Quarter3"/>
    <s v="2010_Thursday"/>
    <x v="3"/>
    <n v="13"/>
    <n v="15"/>
    <n v="124800"/>
    <n v="115200"/>
    <n v="1.0928068000000001E-2"/>
    <n v="1.3660085000000001E-2"/>
    <n v="12539.95803"/>
    <n v="4371.2272000000003"/>
    <n v="240000"/>
    <n v="2732.5826321602208"/>
    <n v="19643.767862160221"/>
    <n v="1797.5517595754545"/>
    <n v="10.928068000000001"/>
    <n v="28"/>
    <n v="0.39028814285714292"/>
  </r>
  <r>
    <d v="2010-09-09T00:00:00"/>
    <n v="2010"/>
    <n v="9"/>
    <n v="9"/>
    <n v="3"/>
    <n v="5"/>
    <s v="Friday"/>
    <x v="8"/>
    <s v="Quarter3"/>
    <s v="2010_September"/>
    <s v="2010_Quarter3"/>
    <s v="2010_Friday"/>
    <x v="3"/>
    <n v="12"/>
    <n v="17"/>
    <n v="115200"/>
    <n v="130560"/>
    <n v="1.132448E-2"/>
    <n v="1.4155600000000001E-2"/>
    <n v="12994.840800000002"/>
    <n v="4529.7919999999995"/>
    <n v="245760"/>
    <n v="2798.1646153320658"/>
    <n v="20322.797415332065"/>
    <n v="1794.5898986383538"/>
    <n v="11.324479999999999"/>
    <n v="29"/>
    <n v="0.39049931034482754"/>
  </r>
  <r>
    <d v="2010-09-10T00:00:00"/>
    <n v="2010"/>
    <n v="10"/>
    <n v="9"/>
    <n v="3"/>
    <n v="6"/>
    <s v="Saturday"/>
    <x v="8"/>
    <s v="Quarter3"/>
    <s v="2010_September"/>
    <s v="2010_Quarter3"/>
    <s v="2010_Saturday"/>
    <x v="3"/>
    <n v="14"/>
    <n v="15"/>
    <n v="134400"/>
    <n v="115200"/>
    <n v="1.1319691E-2"/>
    <n v="1.4149614E-2"/>
    <n v="12989.345652"/>
    <n v="4527.8764000000001"/>
    <n v="249600"/>
    <n v="2841.8859374466297"/>
    <n v="20359.107989446631"/>
    <n v="1798.5568678020124"/>
    <n v="11.319691000000001"/>
    <n v="29"/>
    <n v="0.39033417241379315"/>
  </r>
  <r>
    <d v="2010-09-11T00:00:00"/>
    <n v="2010"/>
    <n v="11"/>
    <n v="9"/>
    <n v="3"/>
    <n v="7"/>
    <s v="Sunday"/>
    <x v="8"/>
    <s v="Quarter3"/>
    <s v="2010_September"/>
    <s v="2010_Quarter3"/>
    <s v="2010_Sunday"/>
    <x v="3"/>
    <n v="14"/>
    <n v="14"/>
    <n v="134400"/>
    <n v="107520"/>
    <n v="1.0927935999999999E-2"/>
    <n v="1.3659920000000001E-2"/>
    <n v="12539.806560000001"/>
    <n v="4371.1743999999999"/>
    <n v="241920"/>
    <n v="2754.4432932175023"/>
    <n v="19665.424253217505"/>
    <n v="1799.5552182239635"/>
    <n v="10.927935999999999"/>
    <n v="28"/>
    <n v="0.39028342857142856"/>
  </r>
  <r>
    <d v="2010-09-12T00:00:00"/>
    <n v="2010"/>
    <n v="12"/>
    <n v="9"/>
    <n v="3"/>
    <n v="1"/>
    <s v="Monday"/>
    <x v="8"/>
    <s v="Quarter3"/>
    <s v="2010_September"/>
    <s v="2010_Quarter3"/>
    <s v="2010_Monday"/>
    <x v="3"/>
    <n v="14"/>
    <n v="13"/>
    <n v="134400"/>
    <n v="99840"/>
    <n v="1.0544115999999999E-2"/>
    <n v="1.3180145000000001E-2"/>
    <n v="12099.37311"/>
    <n v="4217.6463999999996"/>
    <n v="234240"/>
    <n v="2667.0006489883754"/>
    <n v="18984.020158988376"/>
    <n v="1800.4373395539633"/>
    <n v="10.544115999999999"/>
    <n v="27"/>
    <n v="0.39052281481481477"/>
  </r>
  <r>
    <d v="2010-09-13T00:00:00"/>
    <n v="2010"/>
    <n v="13"/>
    <n v="9"/>
    <n v="3"/>
    <n v="2"/>
    <s v="Tuesday"/>
    <x v="8"/>
    <s v="Quarter3"/>
    <s v="2010_September"/>
    <s v="2010_Quarter3"/>
    <s v="2010_Tuesday"/>
    <x v="3"/>
    <n v="13"/>
    <n v="16"/>
    <n v="124800"/>
    <n v="122880"/>
    <n v="1.1316949999999999E-2"/>
    <n v="1.4146186999999999E-2"/>
    <n v="12986.199665999999"/>
    <n v="4526.78"/>
    <n v="247680"/>
    <n v="2820.0252763893477"/>
    <n v="20333.004942389347"/>
    <n v="1796.6859394438741"/>
    <n v="11.316949999999999"/>
    <n v="29"/>
    <n v="0.39023965517241377"/>
  </r>
  <r>
    <d v="2010-09-14T00:00:00"/>
    <n v="2010"/>
    <n v="14"/>
    <n v="9"/>
    <n v="3"/>
    <n v="3"/>
    <s v="Wednesday"/>
    <x v="8"/>
    <s v="Quarter3"/>
    <s v="2010_September"/>
    <s v="2010_Quarter3"/>
    <s v="2010_Wednesday"/>
    <x v="3"/>
    <n v="13"/>
    <n v="13"/>
    <n v="124800"/>
    <n v="99840"/>
    <n v="1.0149547E-2"/>
    <n v="1.2686934E-2"/>
    <n v="11646.605412000001"/>
    <n v="4059.8188"/>
    <n v="224640"/>
    <n v="2557.6973437019665"/>
    <n v="18264.121555701968"/>
    <n v="1799.5011556379775"/>
    <n v="10.149547"/>
    <n v="26"/>
    <n v="0.39036719230769229"/>
  </r>
  <r>
    <d v="2010-09-15T00:00:00"/>
    <n v="2010"/>
    <n v="15"/>
    <n v="9"/>
    <n v="3"/>
    <n v="4"/>
    <s v="Thursday"/>
    <x v="8"/>
    <s v="Quarter3"/>
    <s v="2010_September"/>
    <s v="2010_Quarter3"/>
    <s v="2010_Thursday"/>
    <x v="3"/>
    <n v="13"/>
    <n v="15"/>
    <n v="124800"/>
    <n v="115200"/>
    <n v="1.0931748999999999E-2"/>
    <n v="1.3664686000000001E-2"/>
    <n v="12544.181747999999"/>
    <n v="4372.6995999999999"/>
    <n v="240000"/>
    <n v="2732.5826321602208"/>
    <n v="19649.463980160221"/>
    <n v="1797.4675397468623"/>
    <n v="10.931749"/>
    <n v="28"/>
    <n v="0.39041960714285712"/>
  </r>
  <r>
    <d v="2010-09-16T00:00:00"/>
    <n v="2010"/>
    <n v="16"/>
    <n v="9"/>
    <n v="3"/>
    <n v="5"/>
    <s v="Friday"/>
    <x v="8"/>
    <s v="Quarter3"/>
    <s v="2010_September"/>
    <s v="2010_Quarter3"/>
    <s v="2010_Friday"/>
    <x v="3"/>
    <n v="13"/>
    <n v="14"/>
    <n v="124800"/>
    <n v="107520"/>
    <n v="1.0534668000000001E-2"/>
    <n v="1.3168335E-2"/>
    <n v="12088.531529999998"/>
    <n v="4213.8671999999997"/>
    <n v="232320"/>
    <n v="2645.1399879310934"/>
    <n v="18947.538717931089"/>
    <n v="1798.5890697201933"/>
    <n v="10.534668"/>
    <n v="27"/>
    <n v="0.3901728888888889"/>
  </r>
  <r>
    <d v="2010-09-17T00:00:00"/>
    <n v="2010"/>
    <n v="17"/>
    <n v="9"/>
    <n v="3"/>
    <n v="6"/>
    <s v="Saturday"/>
    <x v="8"/>
    <s v="Quarter3"/>
    <s v="2010_September"/>
    <s v="2010_Quarter3"/>
    <s v="2010_Saturday"/>
    <x v="3"/>
    <n v="12"/>
    <n v="17"/>
    <n v="115200"/>
    <n v="130560"/>
    <n v="1.1325185E-2"/>
    <n v="1.4156481E-2"/>
    <n v="12995.649557999999"/>
    <n v="4530.0739999999996"/>
    <n v="245760"/>
    <n v="2798.1646153320658"/>
    <n v="20323.888173332063"/>
    <n v="1794.5744968697697"/>
    <n v="11.325184999999999"/>
    <n v="29"/>
    <n v="0.39052362068965513"/>
  </r>
  <r>
    <d v="2010-09-18T00:00:00"/>
    <n v="2010"/>
    <n v="18"/>
    <n v="9"/>
    <n v="3"/>
    <n v="7"/>
    <s v="Sunday"/>
    <x v="8"/>
    <s v="Quarter3"/>
    <s v="2010_September"/>
    <s v="2010_Quarter3"/>
    <s v="2010_Sunday"/>
    <x v="3"/>
    <n v="12"/>
    <n v="13"/>
    <n v="115200"/>
    <n v="99840"/>
    <n v="9.7576599999999996E-3"/>
    <n v="1.2197075E-2"/>
    <n v="11196.914849999999"/>
    <n v="3903.0639999999999"/>
    <n v="215040"/>
    <n v="2448.3940384155576"/>
    <n v="17548.372888415557"/>
    <n v="1798.4202040669134"/>
    <n v="9.7576599999999996"/>
    <n v="25"/>
    <n v="0.3903064"/>
  </r>
  <r>
    <d v="2010-09-19T00:00:00"/>
    <n v="2010"/>
    <n v="19"/>
    <n v="9"/>
    <n v="3"/>
    <n v="1"/>
    <s v="Monday"/>
    <x v="8"/>
    <s v="Quarter3"/>
    <s v="2010_September"/>
    <s v="2010_Quarter3"/>
    <s v="2010_Monday"/>
    <x v="3"/>
    <n v="14"/>
    <n v="16"/>
    <n v="134400"/>
    <n v="122880"/>
    <n v="1.1710025000000001E-2"/>
    <n v="1.4637531000000001E-2"/>
    <n v="13437.253458000001"/>
    <n v="4684.01"/>
    <n v="257280"/>
    <n v="2929.3285816757566"/>
    <n v="21050.592039675757"/>
    <n v="1797.655601903135"/>
    <n v="11.710025"/>
    <n v="30"/>
    <n v="0.39033416666666665"/>
  </r>
  <r>
    <d v="2010-09-20T00:00:00"/>
    <n v="2010"/>
    <n v="20"/>
    <n v="9"/>
    <n v="3"/>
    <n v="2"/>
    <s v="Tuesday"/>
    <x v="8"/>
    <s v="Quarter3"/>
    <s v="2010_September"/>
    <s v="2010_Quarter3"/>
    <s v="2010_Tuesday"/>
    <x v="3"/>
    <n v="13"/>
    <n v="14"/>
    <n v="124800"/>
    <n v="107520"/>
    <n v="1.0537128E-2"/>
    <n v="1.317141E-2"/>
    <n v="12091.354380000001"/>
    <n v="4214.8512000000001"/>
    <n v="232320"/>
    <n v="2645.1399879310934"/>
    <n v="18951.345567931094"/>
    <n v="1798.5304504160047"/>
    <n v="10.537127999999999"/>
    <n v="27"/>
    <n v="0.39026399999999994"/>
  </r>
  <r>
    <d v="2010-09-21T00:00:00"/>
    <n v="2010"/>
    <n v="21"/>
    <n v="9"/>
    <n v="3"/>
    <n v="3"/>
    <s v="Wednesday"/>
    <x v="8"/>
    <s v="Quarter3"/>
    <s v="2010_September"/>
    <s v="2010_Quarter3"/>
    <s v="2010_Wednesday"/>
    <x v="3"/>
    <n v="13"/>
    <n v="15"/>
    <n v="124800"/>
    <n v="115200"/>
    <n v="1.0933913E-2"/>
    <n v="1.3667390999999999E-2"/>
    <n v="12546.664937999998"/>
    <n v="4373.5652"/>
    <n v="240000"/>
    <n v="2732.5826321602208"/>
    <n v="19652.812770160221"/>
    <n v="1797.4180670872558"/>
    <n v="10.933913"/>
    <n v="28"/>
    <n v="0.3904968928571429"/>
  </r>
  <r>
    <d v="2010-09-22T00:00:00"/>
    <n v="2010"/>
    <n v="22"/>
    <n v="9"/>
    <n v="3"/>
    <n v="4"/>
    <s v="Thursday"/>
    <x v="8"/>
    <s v="Quarter3"/>
    <s v="2010_September"/>
    <s v="2010_Quarter3"/>
    <s v="2010_Thursday"/>
    <x v="3"/>
    <n v="12"/>
    <n v="14"/>
    <n v="115200"/>
    <n v="107520"/>
    <n v="1.0153307E-2"/>
    <n v="1.2691634E-2"/>
    <n v="11650.920012"/>
    <n v="4061.3227999999999"/>
    <n v="222720"/>
    <n v="2535.836682644685"/>
    <n v="18248.079494644684"/>
    <n v="1797.2547756750273"/>
    <n v="10.153307"/>
    <n v="26"/>
    <n v="0.3905118076923077"/>
  </r>
  <r>
    <d v="2010-09-23T00:00:00"/>
    <n v="2010"/>
    <n v="23"/>
    <n v="9"/>
    <n v="3"/>
    <n v="5"/>
    <s v="Friday"/>
    <x v="8"/>
    <s v="Quarter3"/>
    <s v="2010_September"/>
    <s v="2010_Quarter3"/>
    <s v="2010_Friday"/>
    <x v="3"/>
    <n v="14"/>
    <n v="17"/>
    <n v="134400"/>
    <n v="130560"/>
    <n v="1.2106331E-2"/>
    <n v="1.5132913E-2"/>
    <n v="13892.014134000001"/>
    <n v="4842.5324000000001"/>
    <n v="264960"/>
    <n v="3016.7712259048835"/>
    <n v="21751.317759904883"/>
    <n v="1796.6894974129557"/>
    <n v="12.106330999999999"/>
    <n v="31"/>
    <n v="0.39052680645161286"/>
  </r>
  <r>
    <d v="2010-09-24T00:00:00"/>
    <n v="2010"/>
    <n v="24"/>
    <n v="9"/>
    <n v="3"/>
    <n v="6"/>
    <s v="Saturday"/>
    <x v="8"/>
    <s v="Quarter3"/>
    <s v="2010_September"/>
    <s v="2010_Quarter3"/>
    <s v="2010_Saturday"/>
    <x v="3"/>
    <n v="13"/>
    <n v="15"/>
    <n v="124800"/>
    <n v="115200"/>
    <n v="1.0924926E-2"/>
    <n v="1.3656158E-2"/>
    <n v="12536.353043999999"/>
    <n v="4369.9704000000002"/>
    <n v="240000"/>
    <n v="2732.5826321602208"/>
    <n v="19638.906076160223"/>
    <n v="1797.6237162759935"/>
    <n v="10.924925999999999"/>
    <n v="28"/>
    <n v="0.39017592857142852"/>
  </r>
  <r>
    <d v="2010-09-25T00:00:00"/>
    <n v="2010"/>
    <n v="25"/>
    <n v="9"/>
    <n v="3"/>
    <n v="7"/>
    <s v="Sunday"/>
    <x v="8"/>
    <s v="Quarter3"/>
    <s v="2010_September"/>
    <s v="2010_Quarter3"/>
    <s v="2010_Sunday"/>
    <x v="3"/>
    <n v="12"/>
    <n v="17"/>
    <n v="115200"/>
    <n v="130560"/>
    <n v="1.1322789999999999E-2"/>
    <n v="1.4153488000000001E-2"/>
    <n v="12992.901984000002"/>
    <n v="4529.116"/>
    <n v="245760"/>
    <n v="2798.1646153320658"/>
    <n v="20320.182599332067"/>
    <n v="1794.6268189493992"/>
    <n v="11.322789999999999"/>
    <n v="29"/>
    <n v="0.39044103448275858"/>
  </r>
  <r>
    <d v="2010-09-26T00:00:00"/>
    <n v="2010"/>
    <n v="26"/>
    <n v="9"/>
    <n v="3"/>
    <n v="1"/>
    <s v="Monday"/>
    <x v="8"/>
    <s v="Quarter3"/>
    <s v="2010_September"/>
    <s v="2010_Quarter3"/>
    <s v="2010_Monday"/>
    <x v="3"/>
    <n v="12"/>
    <n v="15"/>
    <n v="115200"/>
    <n v="115200"/>
    <n v="1.053333E-2"/>
    <n v="1.3166662000000001E-2"/>
    <n v="12086.995716000001"/>
    <n v="4213.3320000000003"/>
    <n v="230400"/>
    <n v="2623.2793268738119"/>
    <n v="18923.607042873813"/>
    <n v="1796.5455409517988"/>
    <n v="10.533330000000001"/>
    <n v="27"/>
    <n v="0.39012333333333338"/>
  </r>
  <r>
    <d v="2010-09-27T00:00:00"/>
    <n v="2010"/>
    <n v="27"/>
    <n v="9"/>
    <n v="3"/>
    <n v="2"/>
    <s v="Tuesday"/>
    <x v="8"/>
    <s v="Quarter3"/>
    <s v="2010_September"/>
    <s v="2010_Quarter3"/>
    <s v="2010_Tuesday"/>
    <x v="3"/>
    <n v="14"/>
    <n v="14"/>
    <n v="134400"/>
    <n v="107520"/>
    <n v="1.0923547E-2"/>
    <n v="1.3654433000000001E-2"/>
    <n v="12534.769494"/>
    <n v="4369.4188000000004"/>
    <n v="241920"/>
    <n v="2754.4432932175023"/>
    <n v="19658.631587217504"/>
    <n v="1799.6564291083751"/>
    <n v="10.923547000000001"/>
    <n v="28"/>
    <n v="0.39012667857142863"/>
  </r>
  <r>
    <d v="2010-09-28T00:00:00"/>
    <n v="2010"/>
    <n v="28"/>
    <n v="9"/>
    <n v="3"/>
    <n v="3"/>
    <s v="Wednesday"/>
    <x v="8"/>
    <s v="Quarter3"/>
    <s v="2010_September"/>
    <s v="2010_Quarter3"/>
    <s v="2010_Wednesday"/>
    <x v="3"/>
    <n v="12"/>
    <n v="13"/>
    <n v="115200"/>
    <n v="99840"/>
    <n v="9.7559910000000003E-3"/>
    <n v="1.2194989E-2"/>
    <n v="11194.999902"/>
    <n v="3902.3964000000001"/>
    <n v="215040"/>
    <n v="2448.3940384155576"/>
    <n v="17545.790340415559"/>
    <n v="1798.4631536063901"/>
    <n v="9.7559909999999999"/>
    <n v="25"/>
    <n v="0.39023964"/>
  </r>
  <r>
    <d v="2010-09-29T00:00:00"/>
    <n v="2010"/>
    <n v="29"/>
    <n v="9"/>
    <n v="3"/>
    <n v="4"/>
    <s v="Thursday"/>
    <x v="8"/>
    <s v="Quarter3"/>
    <s v="2010_September"/>
    <s v="2010_Quarter3"/>
    <s v="2010_Thursday"/>
    <x v="3"/>
    <n v="12"/>
    <n v="16"/>
    <n v="115200"/>
    <n v="122880"/>
    <n v="1.0932572999999999E-2"/>
    <n v="1.3665716E-2"/>
    <n v="12545.127288"/>
    <n v="4373.0291999999999"/>
    <n v="238080"/>
    <n v="2710.7219711029388"/>
    <n v="19628.87845910294"/>
    <n v="1795.4491096563399"/>
    <n v="10.932573"/>
    <n v="28"/>
    <n v="0.39044903571428569"/>
  </r>
  <r>
    <d v="2010-09-30T00:00:00"/>
    <n v="2010"/>
    <n v="30"/>
    <n v="9"/>
    <n v="3"/>
    <n v="5"/>
    <s v="Friday"/>
    <x v="8"/>
    <s v="Quarter3"/>
    <s v="2010_September"/>
    <s v="2010_Quarter3"/>
    <s v="2010_Friday"/>
    <x v="3"/>
    <n v="14"/>
    <n v="16"/>
    <n v="134400"/>
    <n v="122880"/>
    <n v="1.1715079999999999E-2"/>
    <n v="1.464385E-2"/>
    <n v="13443.0543"/>
    <n v="4686.0319999999992"/>
    <n v="257280"/>
    <n v="2929.3285816757566"/>
    <n v="21058.414881675755"/>
    <n v="1797.5476805686139"/>
    <n v="11.715079999999999"/>
    <n v="30"/>
    <n v="0.39050266666666661"/>
  </r>
  <r>
    <d v="2010-10-01T00:00:00"/>
    <n v="2010"/>
    <n v="1"/>
    <n v="10"/>
    <n v="4"/>
    <n v="6"/>
    <s v="Saturday"/>
    <x v="9"/>
    <s v="Quarter4"/>
    <s v="2010_October"/>
    <s v="2010_Quarter4"/>
    <s v="2010_Saturday"/>
    <x v="3"/>
    <n v="12"/>
    <n v="15"/>
    <n v="115200"/>
    <n v="115200"/>
    <n v="1.0539023E-2"/>
    <n v="1.3173778000000001E-2"/>
    <n v="12093.528204"/>
    <n v="4215.6091999999999"/>
    <n v="230400"/>
    <n v="2623.2793268738119"/>
    <n v="18932.416730873814"/>
    <n v="1796.4109890332163"/>
    <n v="10.539023"/>
    <n v="27"/>
    <n v="0.3903341851851852"/>
  </r>
  <r>
    <d v="2010-10-02T00:00:00"/>
    <n v="2010"/>
    <n v="2"/>
    <n v="10"/>
    <n v="4"/>
    <n v="7"/>
    <s v="Sunday"/>
    <x v="9"/>
    <s v="Quarter4"/>
    <s v="2010_October"/>
    <s v="2010_Quarter4"/>
    <s v="2010_Sunday"/>
    <x v="3"/>
    <n v="14"/>
    <n v="16"/>
    <n v="134400"/>
    <n v="122880"/>
    <n v="1.1715288000000001E-2"/>
    <n v="1.464411E-2"/>
    <n v="13443.29298"/>
    <n v="4686.1152000000002"/>
    <n v="257280"/>
    <n v="2929.3285816757566"/>
    <n v="21058.736761675755"/>
    <n v="1797.5432410774497"/>
    <n v="11.715288000000001"/>
    <n v="30"/>
    <n v="0.39050960000000001"/>
  </r>
  <r>
    <d v="2010-10-03T00:00:00"/>
    <n v="2010"/>
    <n v="3"/>
    <n v="10"/>
    <n v="4"/>
    <n v="1"/>
    <s v="Monday"/>
    <x v="9"/>
    <s v="Quarter4"/>
    <s v="2010_October"/>
    <s v="2010_Quarter4"/>
    <s v="2010_Monday"/>
    <x v="3"/>
    <n v="13"/>
    <n v="17"/>
    <n v="124800"/>
    <n v="130560"/>
    <n v="1.1715708999999999E-2"/>
    <n v="1.4644636000000001E-2"/>
    <n v="13443.775847999999"/>
    <n v="4686.2835999999998"/>
    <n v="255360"/>
    <n v="2907.4679206184746"/>
    <n v="21037.527368618474"/>
    <n v="1795.6683089874009"/>
    <n v="11.715709"/>
    <n v="30"/>
    <n v="0.39052363333333334"/>
  </r>
  <r>
    <d v="2010-10-04T00:00:00"/>
    <n v="2010"/>
    <n v="4"/>
    <n v="10"/>
    <n v="4"/>
    <n v="2"/>
    <s v="Tuesday"/>
    <x v="9"/>
    <s v="Quarter4"/>
    <s v="2010_October"/>
    <s v="2010_Quarter4"/>
    <s v="2010_Tuesday"/>
    <x v="3"/>
    <n v="13"/>
    <n v="15"/>
    <n v="124800"/>
    <n v="115200"/>
    <n v="1.0932156E-2"/>
    <n v="1.3665194E-2"/>
    <n v="12544.648091999999"/>
    <n v="4372.8624"/>
    <n v="240000"/>
    <n v="2732.5826321602208"/>
    <n v="19650.093124160223"/>
    <n v="1797.4581705713147"/>
    <n v="10.932156000000001"/>
    <n v="28"/>
    <n v="0.3904341428571429"/>
  </r>
  <r>
    <d v="2010-10-05T00:00:00"/>
    <n v="2010"/>
    <n v="5"/>
    <n v="10"/>
    <n v="4"/>
    <n v="3"/>
    <s v="Wednesday"/>
    <x v="9"/>
    <s v="Quarter4"/>
    <s v="2010_October"/>
    <s v="2010_Quarter4"/>
    <s v="2010_Wednesday"/>
    <x v="3"/>
    <n v="12"/>
    <n v="16"/>
    <n v="115200"/>
    <n v="122880"/>
    <n v="1.0929154E-2"/>
    <n v="1.3661441999999999E-2"/>
    <n v="12541.203755999999"/>
    <n v="4371.6616000000004"/>
    <n v="238080"/>
    <n v="2710.7219711029388"/>
    <n v="19623.587327102938"/>
    <n v="1795.5266553205249"/>
    <n v="10.929154"/>
    <n v="28"/>
    <n v="0.39032692857142859"/>
  </r>
  <r>
    <d v="2010-10-06T00:00:00"/>
    <n v="2010"/>
    <n v="6"/>
    <n v="10"/>
    <n v="4"/>
    <n v="4"/>
    <s v="Thursday"/>
    <x v="9"/>
    <s v="Quarter4"/>
    <s v="2010_October"/>
    <s v="2010_Quarter4"/>
    <s v="2010_Thursday"/>
    <x v="3"/>
    <n v="12"/>
    <n v="15"/>
    <n v="115200"/>
    <n v="115200"/>
    <n v="1.0542783999999999E-2"/>
    <n v="1.3178479999999999E-2"/>
    <n v="12097.844639999999"/>
    <n v="4217.1135999999997"/>
    <n v="230400"/>
    <n v="2623.2793268738119"/>
    <n v="18938.237566873813"/>
    <n v="1796.3222586058687"/>
    <n v="10.542783999999999"/>
    <n v="27"/>
    <n v="0.39047348148148148"/>
  </r>
  <r>
    <d v="2010-10-07T00:00:00"/>
    <n v="2010"/>
    <n v="7"/>
    <n v="10"/>
    <n v="4"/>
    <n v="5"/>
    <s v="Friday"/>
    <x v="9"/>
    <s v="Quarter4"/>
    <s v="2010_October"/>
    <s v="2010_Quarter4"/>
    <s v="2010_Friday"/>
    <x v="3"/>
    <n v="13"/>
    <n v="17"/>
    <n v="124800"/>
    <n v="130560"/>
    <n v="1.171385E-2"/>
    <n v="1.4642313000000001E-2"/>
    <n v="13441.643334"/>
    <n v="4685.54"/>
    <n v="255360"/>
    <n v="2907.4679206184746"/>
    <n v="21034.651254618475"/>
    <n v="1795.7077523289504"/>
    <n v="11.713849999999999"/>
    <n v="30"/>
    <n v="0.39046166666666665"/>
  </r>
  <r>
    <d v="2010-10-08T00:00:00"/>
    <n v="2010"/>
    <n v="8"/>
    <n v="10"/>
    <n v="4"/>
    <n v="6"/>
    <s v="Saturday"/>
    <x v="9"/>
    <s v="Quarter4"/>
    <s v="2010_October"/>
    <s v="2010_Quarter4"/>
    <s v="2010_Saturday"/>
    <x v="3"/>
    <n v="14"/>
    <n v="13"/>
    <n v="134400"/>
    <n v="99840"/>
    <n v="1.0538422E-2"/>
    <n v="1.3173027E-2"/>
    <n v="12092.838786"/>
    <n v="4215.3688000000002"/>
    <n v="234240"/>
    <n v="2667.0006489883754"/>
    <n v="18975.208234988375"/>
    <n v="1800.5739602179883"/>
    <n v="10.538422000000001"/>
    <n v="27"/>
    <n v="0.39031192592592595"/>
  </r>
  <r>
    <d v="2010-10-09T00:00:00"/>
    <n v="2010"/>
    <n v="9"/>
    <n v="10"/>
    <n v="4"/>
    <n v="7"/>
    <s v="Sunday"/>
    <x v="9"/>
    <s v="Quarter4"/>
    <s v="2010_October"/>
    <s v="2010_Quarter4"/>
    <s v="2010_Sunday"/>
    <x v="3"/>
    <n v="14"/>
    <n v="13"/>
    <n v="134400"/>
    <n v="99840"/>
    <n v="1.054011E-2"/>
    <n v="1.3175137999999999E-2"/>
    <n v="12094.776683999999"/>
    <n v="4216.0439999999999"/>
    <n v="234240"/>
    <n v="2667.0006489883754"/>
    <n v="18977.821332988373"/>
    <n v="1800.533517485906"/>
    <n v="10.54011"/>
    <n v="27"/>
    <n v="0.39037444444444447"/>
  </r>
  <r>
    <d v="2010-10-10T00:00:00"/>
    <n v="2010"/>
    <n v="10"/>
    <n v="10"/>
    <n v="4"/>
    <n v="1"/>
    <s v="Monday"/>
    <x v="9"/>
    <s v="Quarter4"/>
    <s v="2010_October"/>
    <s v="2010_Quarter4"/>
    <s v="2010_Monday"/>
    <x v="3"/>
    <n v="12"/>
    <n v="16"/>
    <n v="115200"/>
    <n v="122880"/>
    <n v="1.0935022000000001E-2"/>
    <n v="1.3668777E-2"/>
    <n v="12547.937286"/>
    <n v="4374.0087999999996"/>
    <n v="238080"/>
    <n v="2710.7219711029388"/>
    <n v="19632.668057102939"/>
    <n v="1795.3935581568048"/>
    <n v="10.935022"/>
    <n v="28"/>
    <n v="0.39053650000000001"/>
  </r>
  <r>
    <d v="2010-10-11T00:00:00"/>
    <n v="2010"/>
    <n v="11"/>
    <n v="10"/>
    <n v="4"/>
    <n v="2"/>
    <s v="Tuesday"/>
    <x v="9"/>
    <s v="Quarter4"/>
    <s v="2010_October"/>
    <s v="2010_Quarter4"/>
    <s v="2010_Tuesday"/>
    <x v="3"/>
    <n v="14"/>
    <n v="16"/>
    <n v="134400"/>
    <n v="122880"/>
    <n v="1.1711879E-2"/>
    <n v="1.4639849E-2"/>
    <n v="13439.381382"/>
    <n v="4684.7515999999996"/>
    <n v="257280"/>
    <n v="2929.3285816757566"/>
    <n v="21053.461563675755"/>
    <n v="1797.6160412582606"/>
    <n v="11.711879"/>
    <n v="30"/>
    <n v="0.39039596666666665"/>
  </r>
  <r>
    <d v="2010-10-12T00:00:00"/>
    <n v="2010"/>
    <n v="12"/>
    <n v="10"/>
    <n v="4"/>
    <n v="3"/>
    <s v="Wednesday"/>
    <x v="9"/>
    <s v="Quarter4"/>
    <s v="2010_October"/>
    <s v="2010_Quarter4"/>
    <s v="2010_Wednesday"/>
    <x v="3"/>
    <n v="14"/>
    <n v="14"/>
    <n v="134400"/>
    <n v="107520"/>
    <n v="1.0927701999999999E-2"/>
    <n v="1.3659627000000001E-2"/>
    <n v="12539.537586"/>
    <n v="4371.0807999999997"/>
    <n v="241920"/>
    <n v="2754.4432932175023"/>
    <n v="19665.061679217506"/>
    <n v="1799.5605735970387"/>
    <n v="10.927702"/>
    <n v="28"/>
    <n v="0.39027507142857143"/>
  </r>
  <r>
    <d v="2010-10-13T00:00:00"/>
    <n v="2010"/>
    <n v="13"/>
    <n v="10"/>
    <n v="4"/>
    <n v="4"/>
    <s v="Thursday"/>
    <x v="9"/>
    <s v="Quarter4"/>
    <s v="2010_October"/>
    <s v="2010_Quarter4"/>
    <s v="2010_Thursday"/>
    <x v="3"/>
    <n v="12"/>
    <n v="16"/>
    <n v="115200"/>
    <n v="122880"/>
    <n v="1.0931832000000001E-2"/>
    <n v="1.3664791000000001E-2"/>
    <n v="12544.278138000001"/>
    <n v="4372.7327999999998"/>
    <n v="238080"/>
    <n v="2710.7219711029388"/>
    <n v="19627.732909102939"/>
    <n v="1795.4660215326157"/>
    <n v="10.931832"/>
    <n v="28"/>
    <n v="0.39042257142857145"/>
  </r>
  <r>
    <d v="2010-10-14T00:00:00"/>
    <n v="2010"/>
    <n v="14"/>
    <n v="10"/>
    <n v="4"/>
    <n v="5"/>
    <s v="Friday"/>
    <x v="9"/>
    <s v="Quarter4"/>
    <s v="2010_October"/>
    <s v="2010_Quarter4"/>
    <s v="2010_Friday"/>
    <x v="3"/>
    <n v="14"/>
    <n v="16"/>
    <n v="134400"/>
    <n v="122880"/>
    <n v="1.1713664E-2"/>
    <n v="1.464208E-2"/>
    <n v="13441.42944"/>
    <n v="4685.4655999999995"/>
    <n v="257280"/>
    <n v="2929.3285816757566"/>
    <n v="21056.223621675756"/>
    <n v="1797.5779074485795"/>
    <n v="11.713664"/>
    <n v="30"/>
    <n v="0.39045546666666664"/>
  </r>
  <r>
    <d v="2010-10-15T00:00:00"/>
    <n v="2010"/>
    <n v="15"/>
    <n v="10"/>
    <n v="4"/>
    <n v="6"/>
    <s v="Saturday"/>
    <x v="9"/>
    <s v="Quarter4"/>
    <s v="2010_October"/>
    <s v="2010_Quarter4"/>
    <s v="2010_Saturday"/>
    <x v="3"/>
    <n v="13"/>
    <n v="13"/>
    <n v="124800"/>
    <n v="99840"/>
    <n v="1.0152840999999999E-2"/>
    <n v="1.2691051E-2"/>
    <n v="11650.384818"/>
    <n v="4061.1363999999994"/>
    <n v="224640"/>
    <n v="2557.6973437019665"/>
    <n v="18269.218561701968"/>
    <n v="1799.4193508695714"/>
    <n v="10.152840999999999"/>
    <n v="26"/>
    <n v="0.39049388461538459"/>
  </r>
  <r>
    <d v="2010-10-16T00:00:00"/>
    <n v="2010"/>
    <n v="16"/>
    <n v="10"/>
    <n v="4"/>
    <n v="7"/>
    <s v="Sunday"/>
    <x v="9"/>
    <s v="Quarter4"/>
    <s v="2010_October"/>
    <s v="2010_Quarter4"/>
    <s v="2010_Sunday"/>
    <x v="3"/>
    <n v="14"/>
    <n v="15"/>
    <n v="134400"/>
    <n v="115200"/>
    <n v="1.1320487000000001E-2"/>
    <n v="1.4150609E-2"/>
    <n v="12990.259061999999"/>
    <n v="4528.1948000000002"/>
    <n v="249600"/>
    <n v="2841.8859374466297"/>
    <n v="20360.339799446629"/>
    <n v="1798.5392147393154"/>
    <n v="11.320487"/>
    <n v="29"/>
    <n v="0.39036162068965519"/>
  </r>
  <r>
    <d v="2010-10-17T00:00:00"/>
    <n v="2010"/>
    <n v="17"/>
    <n v="10"/>
    <n v="4"/>
    <n v="1"/>
    <s v="Monday"/>
    <x v="9"/>
    <s v="Quarter4"/>
    <s v="2010_October"/>
    <s v="2010_Quarter4"/>
    <s v="2010_Monday"/>
    <x v="3"/>
    <n v="14"/>
    <n v="15"/>
    <n v="134400"/>
    <n v="115200"/>
    <n v="1.1324366000000001E-2"/>
    <n v="1.4155457999999999E-2"/>
    <n v="12994.710444"/>
    <n v="4529.7464000000009"/>
    <n v="249600"/>
    <n v="2841.8859374466297"/>
    <n v="20366.34278144663"/>
    <n v="1798.4532451041082"/>
    <n v="11.324366000000001"/>
    <n v="29"/>
    <n v="0.39049537931034489"/>
  </r>
  <r>
    <d v="2010-10-18T00:00:00"/>
    <n v="2010"/>
    <n v="18"/>
    <n v="10"/>
    <n v="4"/>
    <n v="2"/>
    <s v="Tuesday"/>
    <x v="9"/>
    <s v="Quarter4"/>
    <s v="2010_October"/>
    <s v="2010_Quarter4"/>
    <s v="2010_Tuesday"/>
    <x v="3"/>
    <n v="13"/>
    <n v="16"/>
    <n v="124800"/>
    <n v="122880"/>
    <n v="1.131975E-2"/>
    <n v="1.4149688000000001E-2"/>
    <n v="12989.413584000002"/>
    <n v="4527.8999999999996"/>
    <n v="247680"/>
    <n v="2820.0252763893477"/>
    <n v="20337.338860389351"/>
    <n v="1796.6243830817245"/>
    <n v="11.319749999999999"/>
    <n v="29"/>
    <n v="0.39033620689655169"/>
  </r>
  <r>
    <d v="2010-10-19T00:00:00"/>
    <n v="2010"/>
    <n v="19"/>
    <n v="10"/>
    <n v="4"/>
    <n v="3"/>
    <s v="Wednesday"/>
    <x v="9"/>
    <s v="Quarter4"/>
    <s v="2010_October"/>
    <s v="2010_Quarter4"/>
    <s v="2010_Wednesday"/>
    <x v="3"/>
    <n v="13"/>
    <n v="16"/>
    <n v="124800"/>
    <n v="122880"/>
    <n v="1.1318185E-2"/>
    <n v="1.4147732E-2"/>
    <n v="12987.617976"/>
    <n v="4527.2739999999994"/>
    <n v="247680"/>
    <n v="2820.0252763893477"/>
    <n v="20334.917252389347"/>
    <n v="1796.6588505479763"/>
    <n v="11.318185"/>
    <n v="29"/>
    <n v="0.39028224137931034"/>
  </r>
  <r>
    <d v="2010-10-20T00:00:00"/>
    <n v="2010"/>
    <n v="20"/>
    <n v="10"/>
    <n v="4"/>
    <n v="4"/>
    <s v="Thursday"/>
    <x v="9"/>
    <s v="Quarter4"/>
    <s v="2010_October"/>
    <s v="2010_Quarter4"/>
    <s v="2010_Thursday"/>
    <x v="3"/>
    <n v="13"/>
    <n v="16"/>
    <n v="124800"/>
    <n v="122880"/>
    <n v="1.1322255E-2"/>
    <n v="1.4152819000000001E-2"/>
    <n v="12992.287842000002"/>
    <n v="4528.902"/>
    <n v="247680"/>
    <n v="2820.0252763893477"/>
    <n v="20341.215118389347"/>
    <n v="1796.5692451185164"/>
    <n v="11.322255"/>
    <n v="29"/>
    <n v="0.39042258620689657"/>
  </r>
  <r>
    <d v="2010-10-21T00:00:00"/>
    <n v="2010"/>
    <n v="21"/>
    <n v="10"/>
    <n v="4"/>
    <n v="5"/>
    <s v="Friday"/>
    <x v="9"/>
    <s v="Quarter4"/>
    <s v="2010_October"/>
    <s v="2010_Quarter4"/>
    <s v="2010_Friday"/>
    <x v="3"/>
    <n v="14"/>
    <n v="16"/>
    <n v="134400"/>
    <n v="122880"/>
    <n v="1.1703447000000001E-2"/>
    <n v="1.4629308000000001E-2"/>
    <n v="13429.704744000001"/>
    <n v="4681.3788000000004"/>
    <n v="257280"/>
    <n v="2929.3285816757566"/>
    <n v="21040.412125675757"/>
    <n v="1797.7961642989246"/>
    <n v="11.703447000000001"/>
    <n v="30"/>
    <n v="0.39011490000000004"/>
  </r>
  <r>
    <d v="2010-10-22T00:00:00"/>
    <n v="2010"/>
    <n v="22"/>
    <n v="10"/>
    <n v="4"/>
    <n v="6"/>
    <s v="Saturday"/>
    <x v="9"/>
    <s v="Quarter4"/>
    <s v="2010_October"/>
    <s v="2010_Quarter4"/>
    <s v="2010_Saturday"/>
    <x v="3"/>
    <n v="13"/>
    <n v="13"/>
    <n v="124800"/>
    <n v="99840"/>
    <n v="1.0151825E-2"/>
    <n v="1.2689782E-2"/>
    <n v="11649.219876000001"/>
    <n v="4060.73"/>
    <n v="224640"/>
    <n v="2557.6973437019665"/>
    <n v="18267.647219701968"/>
    <n v="1799.4446535181573"/>
    <n v="10.151825000000001"/>
    <n v="26"/>
    <n v="0.39045480769230773"/>
  </r>
  <r>
    <d v="2010-10-23T00:00:00"/>
    <n v="2010"/>
    <n v="23"/>
    <n v="10"/>
    <n v="4"/>
    <n v="7"/>
    <s v="Sunday"/>
    <x v="9"/>
    <s v="Quarter4"/>
    <s v="2010_October"/>
    <s v="2010_Quarter4"/>
    <s v="2010_Sunday"/>
    <x v="3"/>
    <n v="12"/>
    <n v="14"/>
    <n v="115200"/>
    <n v="107520"/>
    <n v="1.0152585E-2"/>
    <n v="1.2690731E-2"/>
    <n v="11650.091058"/>
    <n v="4061.0340000000001"/>
    <n v="222720"/>
    <n v="2535.836682644685"/>
    <n v="18246.961740644685"/>
    <n v="1797.2724917491146"/>
    <n v="10.152585"/>
    <n v="26"/>
    <n v="0.39048403846153845"/>
  </r>
  <r>
    <d v="2010-10-24T00:00:00"/>
    <n v="2010"/>
    <n v="24"/>
    <n v="10"/>
    <n v="4"/>
    <n v="1"/>
    <s v="Monday"/>
    <x v="9"/>
    <s v="Quarter4"/>
    <s v="2010_October"/>
    <s v="2010_Quarter4"/>
    <s v="2010_Monday"/>
    <x v="3"/>
    <n v="13"/>
    <n v="17"/>
    <n v="124800"/>
    <n v="130560"/>
    <n v="1.1714877E-2"/>
    <n v="1.4643596E-2"/>
    <n v="13442.821128"/>
    <n v="4685.9507999999996"/>
    <n v="255360"/>
    <n v="2907.4679206184746"/>
    <n v="21036.239848618472"/>
    <n v="1795.6859341005861"/>
    <n v="11.714877"/>
    <n v="30"/>
    <n v="0.39049590000000001"/>
  </r>
  <r>
    <d v="2010-10-25T00:00:00"/>
    <n v="2010"/>
    <n v="25"/>
    <n v="10"/>
    <n v="4"/>
    <n v="2"/>
    <s v="Tuesday"/>
    <x v="9"/>
    <s v="Quarter4"/>
    <s v="2010_October"/>
    <s v="2010_Quarter4"/>
    <s v="2010_Tuesday"/>
    <x v="3"/>
    <n v="13"/>
    <n v="14"/>
    <n v="124800"/>
    <n v="107520"/>
    <n v="1.0544447E-2"/>
    <n v="1.3180558E-2"/>
    <n v="12099.752243999999"/>
    <n v="4217.7788"/>
    <n v="232320"/>
    <n v="2645.1399879310934"/>
    <n v="18962.671031931091"/>
    <n v="1798.3561425204273"/>
    <n v="10.544447"/>
    <n v="27"/>
    <n v="0.39053507407407406"/>
  </r>
  <r>
    <d v="2010-10-26T00:00:00"/>
    <n v="2010"/>
    <n v="26"/>
    <n v="10"/>
    <n v="4"/>
    <n v="3"/>
    <s v="Wednesday"/>
    <x v="9"/>
    <s v="Quarter4"/>
    <s v="2010_October"/>
    <s v="2010_Quarter4"/>
    <s v="2010_Wednesday"/>
    <x v="3"/>
    <n v="14"/>
    <n v="15"/>
    <n v="134400"/>
    <n v="115200"/>
    <n v="1.1318287999999999E-2"/>
    <n v="1.414786E-2"/>
    <n v="12987.735479999999"/>
    <n v="4527.3152"/>
    <n v="249600"/>
    <n v="2841.8859374466297"/>
    <n v="20356.93661744663"/>
    <n v="1798.5879682021373"/>
    <n v="11.318287999999999"/>
    <n v="29"/>
    <n v="0.39028579310344824"/>
  </r>
  <r>
    <d v="2010-10-27T00:00:00"/>
    <n v="2010"/>
    <n v="27"/>
    <n v="10"/>
    <n v="4"/>
    <n v="4"/>
    <s v="Thursday"/>
    <x v="9"/>
    <s v="Quarter4"/>
    <s v="2010_October"/>
    <s v="2010_Quarter4"/>
    <s v="2010_Thursday"/>
    <x v="3"/>
    <n v="12"/>
    <n v="13"/>
    <n v="115200"/>
    <n v="99840"/>
    <n v="9.75788E-3"/>
    <n v="1.2197349999999999E-2"/>
    <n v="11197.167299999999"/>
    <n v="3903.152"/>
    <n v="215040"/>
    <n v="2448.3940384155576"/>
    <n v="17548.713338415557"/>
    <n v="1798.414546849885"/>
    <n v="9.7578800000000001"/>
    <n v="25"/>
    <n v="0.39031520000000003"/>
  </r>
  <r>
    <d v="2010-10-28T00:00:00"/>
    <n v="2010"/>
    <n v="28"/>
    <n v="10"/>
    <n v="4"/>
    <n v="5"/>
    <s v="Friday"/>
    <x v="9"/>
    <s v="Quarter4"/>
    <s v="2010_October"/>
    <s v="2010_Quarter4"/>
    <s v="2010_Friday"/>
    <x v="3"/>
    <n v="12"/>
    <n v="17"/>
    <n v="115200"/>
    <n v="130560"/>
    <n v="1.1318557999999999E-2"/>
    <n v="1.4148197E-2"/>
    <n v="12988.044845999999"/>
    <n v="4527.4232000000002"/>
    <n v="245760"/>
    <n v="2798.1646153320658"/>
    <n v="20313.632661332063"/>
    <n v="1794.7191383683385"/>
    <n v="11.318557999999999"/>
    <n v="29"/>
    <n v="0.39029510344827584"/>
  </r>
  <r>
    <d v="2010-10-29T00:00:00"/>
    <n v="2010"/>
    <n v="29"/>
    <n v="10"/>
    <n v="4"/>
    <n v="6"/>
    <s v="Saturday"/>
    <x v="9"/>
    <s v="Quarter4"/>
    <s v="2010_October"/>
    <s v="2010_Quarter4"/>
    <s v="2010_Saturday"/>
    <x v="3"/>
    <n v="13"/>
    <n v="13"/>
    <n v="124800"/>
    <n v="99840"/>
    <n v="1.0149595000000001E-2"/>
    <n v="1.2686993000000001E-2"/>
    <n v="11646.659574000001"/>
    <n v="4059.8380000000006"/>
    <n v="224640"/>
    <n v="2557.6973437019665"/>
    <n v="18264.194917701967"/>
    <n v="1799.4998734138617"/>
    <n v="10.149595000000001"/>
    <n v="26"/>
    <n v="0.39036903846153853"/>
  </r>
  <r>
    <d v="2010-10-30T00:00:00"/>
    <n v="2010"/>
    <n v="30"/>
    <n v="10"/>
    <n v="4"/>
    <n v="7"/>
    <s v="Sunday"/>
    <x v="9"/>
    <s v="Quarter4"/>
    <s v="2010_October"/>
    <s v="2010_Quarter4"/>
    <s v="2010_Sunday"/>
    <x v="3"/>
    <n v="12"/>
    <n v="13"/>
    <n v="115200"/>
    <n v="99840"/>
    <n v="9.7558249999999992E-3"/>
    <n v="1.2194781E-2"/>
    <n v="11194.808958000001"/>
    <n v="3902.33"/>
    <n v="215040"/>
    <n v="2448.3940384155576"/>
    <n v="17545.532996415561"/>
    <n v="1798.4673768149348"/>
    <n v="9.7558249999999997"/>
    <n v="25"/>
    <n v="0.390233"/>
  </r>
  <r>
    <d v="2010-10-31T00:00:00"/>
    <n v="2010"/>
    <n v="31"/>
    <n v="10"/>
    <n v="4"/>
    <n v="1"/>
    <s v="Monday"/>
    <x v="9"/>
    <s v="Quarter4"/>
    <s v="2010_October"/>
    <s v="2010_Quarter4"/>
    <s v="2010_Monday"/>
    <x v="3"/>
    <n v="14"/>
    <n v="17"/>
    <n v="134400"/>
    <n v="130560"/>
    <n v="1.2102626E-2"/>
    <n v="1.5128282999999999E-2"/>
    <n v="13887.763794"/>
    <n v="4841.0504000000001"/>
    <n v="264960"/>
    <n v="3016.7712259048835"/>
    <n v="21745.585419904881"/>
    <n v="1796.7658770836081"/>
    <n v="12.102626000000001"/>
    <n v="31"/>
    <n v="0.39040729032258065"/>
  </r>
  <r>
    <d v="2010-11-01T00:00:00"/>
    <n v="2010"/>
    <n v="1"/>
    <n v="11"/>
    <n v="4"/>
    <n v="2"/>
    <s v="Tuesday"/>
    <x v="10"/>
    <s v="Quarter4"/>
    <s v="2010_November"/>
    <s v="2010_Quarter4"/>
    <s v="2010_Tuesday"/>
    <x v="3"/>
    <n v="13"/>
    <n v="17"/>
    <n v="124800"/>
    <n v="130560"/>
    <n v="1.1710445999999999E-2"/>
    <n v="1.4638056999999999E-2"/>
    <n v="13437.736326"/>
    <n v="4684.1783999999998"/>
    <n v="255360"/>
    <n v="2907.4679206184746"/>
    <n v="21029.382646618473"/>
    <n v="1795.7798231270162"/>
    <n v="11.710445999999999"/>
    <n v="30"/>
    <n v="0.39034819999999998"/>
  </r>
  <r>
    <d v="2010-11-02T00:00:00"/>
    <n v="2010"/>
    <n v="2"/>
    <n v="11"/>
    <n v="4"/>
    <n v="3"/>
    <s v="Wednesday"/>
    <x v="10"/>
    <s v="Quarter4"/>
    <s v="2010_November"/>
    <s v="2010_Quarter4"/>
    <s v="2010_Wednesday"/>
    <x v="3"/>
    <n v="13"/>
    <n v="13"/>
    <n v="124800"/>
    <n v="99840"/>
    <n v="1.0147908000000001E-2"/>
    <n v="1.2684885E-2"/>
    <n v="11644.72443"/>
    <n v="4059.1632000000004"/>
    <n v="224640"/>
    <n v="2557.6973437019665"/>
    <n v="18261.584973701967"/>
    <n v="1799.5418340116964"/>
    <n v="10.147908000000001"/>
    <n v="26"/>
    <n v="0.39030415384615391"/>
  </r>
  <r>
    <d v="2010-11-03T00:00:00"/>
    <n v="2010"/>
    <n v="3"/>
    <n v="11"/>
    <n v="4"/>
    <n v="4"/>
    <s v="Thursday"/>
    <x v="10"/>
    <s v="Quarter4"/>
    <s v="2010_November"/>
    <s v="2010_Quarter4"/>
    <s v="2010_Thursday"/>
    <x v="3"/>
    <n v="14"/>
    <n v="13"/>
    <n v="134400"/>
    <n v="99840"/>
    <n v="1.0541389999999999E-2"/>
    <n v="1.3176737000000001E-2"/>
    <n v="12096.244566000001"/>
    <n v="4216.5559999999996"/>
    <n v="234240"/>
    <n v="2667.0006489883754"/>
    <n v="18979.801214988376"/>
    <n v="1800.5027055244495"/>
    <n v="10.54139"/>
    <n v="27"/>
    <n v="0.39042185185185185"/>
  </r>
  <r>
    <d v="2010-11-04T00:00:00"/>
    <n v="2010"/>
    <n v="4"/>
    <n v="11"/>
    <n v="4"/>
    <n v="5"/>
    <s v="Friday"/>
    <x v="10"/>
    <s v="Quarter4"/>
    <s v="2010_November"/>
    <s v="2010_Quarter4"/>
    <s v="2010_Friday"/>
    <x v="3"/>
    <n v="13"/>
    <n v="15"/>
    <n v="124800"/>
    <n v="115200"/>
    <n v="1.0923593000000001E-2"/>
    <n v="1.3654491E-2"/>
    <n v="12534.822738000001"/>
    <n v="4369.4372000000003"/>
    <n v="240000"/>
    <n v="2732.5826321602208"/>
    <n v="19636.842570160225"/>
    <n v="1797.6541757057612"/>
    <n v="10.923593"/>
    <n v="28"/>
    <n v="0.39012832142857146"/>
  </r>
  <r>
    <d v="2010-11-05T00:00:00"/>
    <n v="2010"/>
    <n v="5"/>
    <n v="11"/>
    <n v="4"/>
    <n v="6"/>
    <s v="Saturday"/>
    <x v="10"/>
    <s v="Quarter4"/>
    <s v="2010_November"/>
    <s v="2010_Quarter4"/>
    <s v="2010_Saturday"/>
    <x v="3"/>
    <n v="12"/>
    <n v="17"/>
    <n v="115200"/>
    <n v="130560"/>
    <n v="1.1321090000000001E-2"/>
    <n v="1.4151362000000001E-2"/>
    <n v="12990.950316"/>
    <n v="4528.4359999999997"/>
    <n v="245760"/>
    <n v="2798.1646153320658"/>
    <n v="20317.550931332065"/>
    <n v="1794.663846973398"/>
    <n v="11.32109"/>
    <n v="29"/>
    <n v="0.39038241379310346"/>
  </r>
  <r>
    <d v="2010-11-06T00:00:00"/>
    <n v="2010"/>
    <n v="6"/>
    <n v="11"/>
    <n v="4"/>
    <n v="7"/>
    <s v="Sunday"/>
    <x v="10"/>
    <s v="Quarter4"/>
    <s v="2010_November"/>
    <s v="2010_Quarter4"/>
    <s v="2010_Sunday"/>
    <x v="3"/>
    <n v="12"/>
    <n v="13"/>
    <n v="115200"/>
    <n v="99840"/>
    <n v="9.7580670000000005E-3"/>
    <n v="1.2197583999999999E-2"/>
    <n v="11197.382111999999"/>
    <n v="3903.2268000000004"/>
    <n v="215040"/>
    <n v="2448.3940384155576"/>
    <n v="17549.002950415557"/>
    <n v="1798.409761934977"/>
    <n v="9.7580670000000005"/>
    <n v="25"/>
    <n v="0.39032268000000003"/>
  </r>
  <r>
    <d v="2010-11-07T00:00:00"/>
    <n v="2010"/>
    <n v="7"/>
    <n v="11"/>
    <n v="4"/>
    <n v="1"/>
    <s v="Monday"/>
    <x v="10"/>
    <s v="Quarter4"/>
    <s v="2010_November"/>
    <s v="2010_Quarter4"/>
    <s v="2010_Monday"/>
    <x v="3"/>
    <n v="12"/>
    <n v="15"/>
    <n v="115200"/>
    <n v="115200"/>
    <n v="1.0533148000000001E-2"/>
    <n v="1.3166435000000001E-2"/>
    <n v="12086.787329999999"/>
    <n v="4213.2592000000004"/>
    <n v="230400"/>
    <n v="2623.2793268738119"/>
    <n v="18923.325856873813"/>
    <n v="1796.5498877328803"/>
    <n v="10.533148000000001"/>
    <n v="27"/>
    <n v="0.39011659259259263"/>
  </r>
  <r>
    <d v="2010-11-08T00:00:00"/>
    <n v="2010"/>
    <n v="8"/>
    <n v="11"/>
    <n v="4"/>
    <n v="2"/>
    <s v="Tuesday"/>
    <x v="10"/>
    <s v="Quarter4"/>
    <s v="2010_November"/>
    <s v="2010_Quarter4"/>
    <s v="2010_Tuesday"/>
    <x v="3"/>
    <n v="12"/>
    <n v="13"/>
    <n v="115200"/>
    <n v="99840"/>
    <n v="9.7576599999999996E-3"/>
    <n v="1.2197075E-2"/>
    <n v="11196.914849999999"/>
    <n v="3903.0639999999999"/>
    <n v="215040"/>
    <n v="2448.3940384155576"/>
    <n v="17548.372888415557"/>
    <n v="1798.4202040669134"/>
    <n v="9.7576599999999996"/>
    <n v="25"/>
    <n v="0.3903064"/>
  </r>
  <r>
    <d v="2010-11-09T00:00:00"/>
    <n v="2010"/>
    <n v="9"/>
    <n v="11"/>
    <n v="4"/>
    <n v="3"/>
    <s v="Wednesday"/>
    <x v="10"/>
    <s v="Quarter4"/>
    <s v="2010_November"/>
    <s v="2010_Quarter4"/>
    <s v="2010_Wednesday"/>
    <x v="3"/>
    <n v="14"/>
    <n v="14"/>
    <n v="134400"/>
    <n v="107520"/>
    <n v="1.0930876000000001E-2"/>
    <n v="1.3663595000000001E-2"/>
    <n v="12543.18021"/>
    <n v="4372.3504000000003"/>
    <n v="241920"/>
    <n v="2754.4432932175023"/>
    <n v="19669.973903217506"/>
    <n v="1799.4874247240114"/>
    <n v="10.930876000000001"/>
    <n v="28"/>
    <n v="0.39038842857142864"/>
  </r>
  <r>
    <d v="2010-11-10T00:00:00"/>
    <n v="2010"/>
    <n v="10"/>
    <n v="11"/>
    <n v="4"/>
    <n v="4"/>
    <s v="Thursday"/>
    <x v="10"/>
    <s v="Quarter4"/>
    <s v="2010_November"/>
    <s v="2010_Quarter4"/>
    <s v="2010_Thursday"/>
    <x v="3"/>
    <n v="12"/>
    <n v="13"/>
    <n v="115200"/>
    <n v="99840"/>
    <n v="9.759406E-3"/>
    <n v="1.2199257E-2"/>
    <n v="11198.917926"/>
    <n v="3903.7624000000001"/>
    <n v="215040"/>
    <n v="2448.3940384155576"/>
    <n v="17551.074364415559"/>
    <n v="1798.3752663241553"/>
    <n v="9.7594060000000002"/>
    <n v="25"/>
    <n v="0.39037623999999999"/>
  </r>
  <r>
    <d v="2010-11-11T00:00:00"/>
    <n v="2010"/>
    <n v="11"/>
    <n v="11"/>
    <n v="4"/>
    <n v="5"/>
    <s v="Friday"/>
    <x v="10"/>
    <s v="Quarter4"/>
    <s v="2010_November"/>
    <s v="2010_Quarter4"/>
    <s v="2010_Friday"/>
    <x v="3"/>
    <n v="13"/>
    <n v="17"/>
    <n v="124800"/>
    <n v="130560"/>
    <n v="1.1706456000000001E-2"/>
    <n v="1.463307E-2"/>
    <n v="13433.15826"/>
    <n v="4682.5824000000002"/>
    <n v="255360"/>
    <n v="2907.4679206184746"/>
    <n v="21023.208580618473"/>
    <n v="1795.8644854273975"/>
    <n v="11.706456000000001"/>
    <n v="30"/>
    <n v="0.39021520000000004"/>
  </r>
  <r>
    <d v="2010-11-12T00:00:00"/>
    <n v="2010"/>
    <n v="12"/>
    <n v="11"/>
    <n v="4"/>
    <n v="6"/>
    <s v="Saturday"/>
    <x v="10"/>
    <s v="Quarter4"/>
    <s v="2010_November"/>
    <s v="2010_Quarter4"/>
    <s v="2010_Saturday"/>
    <x v="3"/>
    <n v="12"/>
    <n v="15"/>
    <n v="115200"/>
    <n v="115200"/>
    <n v="1.0536541999999999E-2"/>
    <n v="1.3170677E-2"/>
    <n v="12090.681486000001"/>
    <n v="4214.6167999999998"/>
    <n v="230400"/>
    <n v="2623.2793268738119"/>
    <n v="18928.577612873814"/>
    <n v="1796.469620950955"/>
    <n v="10.536541999999999"/>
    <n v="27"/>
    <n v="0.39024229629629625"/>
  </r>
  <r>
    <d v="2010-11-13T00:00:00"/>
    <n v="2010"/>
    <n v="13"/>
    <n v="11"/>
    <n v="4"/>
    <n v="7"/>
    <s v="Sunday"/>
    <x v="10"/>
    <s v="Quarter4"/>
    <s v="2010_November"/>
    <s v="2010_Quarter4"/>
    <s v="2010_Sunday"/>
    <x v="3"/>
    <n v="14"/>
    <n v="13"/>
    <n v="134400"/>
    <n v="99840"/>
    <n v="1.0538451000000001E-2"/>
    <n v="1.3173064E-2"/>
    <n v="12092.872751999999"/>
    <n v="4215.3804"/>
    <n v="234240"/>
    <n v="2667.0006489883754"/>
    <n v="18975.253800988376"/>
    <n v="1800.5733291342699"/>
    <n v="10.538451"/>
    <n v="27"/>
    <n v="0.39031300000000002"/>
  </r>
  <r>
    <d v="2010-11-14T00:00:00"/>
    <n v="2010"/>
    <n v="14"/>
    <n v="11"/>
    <n v="4"/>
    <n v="1"/>
    <s v="Monday"/>
    <x v="10"/>
    <s v="Quarter4"/>
    <s v="2010_November"/>
    <s v="2010_Quarter4"/>
    <s v="2010_Monday"/>
    <x v="3"/>
    <n v="13"/>
    <n v="17"/>
    <n v="124800"/>
    <n v="130560"/>
    <n v="1.1711978E-2"/>
    <n v="1.4639971999999999E-2"/>
    <n v="13439.494296000001"/>
    <n v="4684.7911999999997"/>
    <n v="255360"/>
    <n v="2907.4679206184746"/>
    <n v="21031.753416618474"/>
    <n v="1795.7473465727544"/>
    <n v="11.711978"/>
    <n v="30"/>
    <n v="0.39039926666666669"/>
  </r>
  <r>
    <d v="2010-11-15T00:00:00"/>
    <n v="2010"/>
    <n v="15"/>
    <n v="11"/>
    <n v="4"/>
    <n v="2"/>
    <s v="Tuesday"/>
    <x v="10"/>
    <s v="Quarter4"/>
    <s v="2010_November"/>
    <s v="2010_Quarter4"/>
    <s v="2010_Tuesday"/>
    <x v="3"/>
    <n v="14"/>
    <n v="13"/>
    <n v="134400"/>
    <n v="99840"/>
    <n v="1.0544504999999999E-2"/>
    <n v="1.3180631E-2"/>
    <n v="12099.819258"/>
    <n v="4217.8019999999997"/>
    <n v="234240"/>
    <n v="2667.0006489883754"/>
    <n v="18984.621906988374"/>
    <n v="1800.4279866137267"/>
    <n v="10.544504999999999"/>
    <n v="27"/>
    <n v="0.3905372222222222"/>
  </r>
  <r>
    <d v="2010-11-16T00:00:00"/>
    <n v="2010"/>
    <n v="16"/>
    <n v="11"/>
    <n v="4"/>
    <n v="3"/>
    <s v="Wednesday"/>
    <x v="10"/>
    <s v="Quarter4"/>
    <s v="2010_November"/>
    <s v="2010_Quarter4"/>
    <s v="2010_Wednesday"/>
    <x v="3"/>
    <n v="12"/>
    <n v="14"/>
    <n v="115200"/>
    <n v="107520"/>
    <n v="1.0147908000000001E-2"/>
    <n v="1.2684885E-2"/>
    <n v="11644.72443"/>
    <n v="4059.1632000000004"/>
    <n v="222720"/>
    <n v="2535.836682644685"/>
    <n v="18239.724312644685"/>
    <n v="1797.3876303021946"/>
    <n v="10.147908000000001"/>
    <n v="26"/>
    <n v="0.39030415384615391"/>
  </r>
  <r>
    <d v="2010-11-17T00:00:00"/>
    <n v="2010"/>
    <n v="17"/>
    <n v="11"/>
    <n v="4"/>
    <n v="4"/>
    <s v="Thursday"/>
    <x v="10"/>
    <s v="Quarter4"/>
    <s v="2010_November"/>
    <s v="2010_Quarter4"/>
    <s v="2010_Thursday"/>
    <x v="3"/>
    <n v="13"/>
    <n v="13"/>
    <n v="124800"/>
    <n v="99840"/>
    <n v="1.0153707E-2"/>
    <n v="1.2692133E-2"/>
    <n v="11651.378094"/>
    <n v="4061.4827999999998"/>
    <n v="224640"/>
    <n v="2557.6973437019665"/>
    <n v="18270.558237701967"/>
    <n v="1799.3978197028898"/>
    <n v="10.153706999999999"/>
    <n v="26"/>
    <n v="0.39052719230769228"/>
  </r>
  <r>
    <d v="2010-11-18T00:00:00"/>
    <n v="2010"/>
    <n v="18"/>
    <n v="11"/>
    <n v="4"/>
    <n v="5"/>
    <s v="Friday"/>
    <x v="10"/>
    <s v="Quarter4"/>
    <s v="2010_November"/>
    <s v="2010_Quarter4"/>
    <s v="2010_Friday"/>
    <x v="3"/>
    <n v="12"/>
    <n v="17"/>
    <n v="115200"/>
    <n v="130560"/>
    <n v="1.1318046999999999E-2"/>
    <n v="1.4147557999999999E-2"/>
    <n v="12987.458243999999"/>
    <n v="4527.2187999999996"/>
    <n v="245760"/>
    <n v="2798.1646153320658"/>
    <n v="20312.841659332065"/>
    <n v="1794.7302798205437"/>
    <n v="11.318047"/>
    <n v="29"/>
    <n v="0.39027748275862068"/>
  </r>
  <r>
    <d v="2010-11-19T00:00:00"/>
    <n v="2010"/>
    <n v="19"/>
    <n v="11"/>
    <n v="4"/>
    <n v="6"/>
    <s v="Saturday"/>
    <x v="10"/>
    <s v="Quarter4"/>
    <s v="2010_November"/>
    <s v="2010_Quarter4"/>
    <s v="2010_Saturday"/>
    <x v="3"/>
    <n v="14"/>
    <n v="13"/>
    <n v="134400"/>
    <n v="99840"/>
    <n v="1.0543495E-2"/>
    <n v="1.3179368E-2"/>
    <n v="12098.659824"/>
    <n v="4217.3980000000001"/>
    <n v="234240"/>
    <n v="2667.0006489883754"/>
    <n v="18983.058472988374"/>
    <n v="1800.4521719779232"/>
    <n v="10.543495"/>
    <n v="27"/>
    <n v="0.39049981481481483"/>
  </r>
  <r>
    <d v="2010-11-20T00:00:00"/>
    <n v="2010"/>
    <n v="20"/>
    <n v="11"/>
    <n v="4"/>
    <n v="7"/>
    <s v="Sunday"/>
    <x v="10"/>
    <s v="Quarter4"/>
    <s v="2010_November"/>
    <s v="2010_Quarter4"/>
    <s v="2010_Sunday"/>
    <x v="3"/>
    <n v="12"/>
    <n v="17"/>
    <n v="115200"/>
    <n v="130560"/>
    <n v="1.1323681E-2"/>
    <n v="1.4154602000000001E-2"/>
    <n v="12993.924636"/>
    <n v="4529.4724000000006"/>
    <n v="245760"/>
    <n v="2798.1646153320658"/>
    <n v="20321.561651332067"/>
    <n v="1794.6073941267036"/>
    <n v="11.323681000000001"/>
    <n v="29"/>
    <n v="0.39047175862068967"/>
  </r>
  <r>
    <d v="2010-11-21T00:00:00"/>
    <n v="2010"/>
    <n v="21"/>
    <n v="11"/>
    <n v="4"/>
    <n v="1"/>
    <s v="Monday"/>
    <x v="10"/>
    <s v="Quarter4"/>
    <s v="2010_November"/>
    <s v="2010_Quarter4"/>
    <s v="2010_Monday"/>
    <x v="3"/>
    <n v="12"/>
    <n v="13"/>
    <n v="115200"/>
    <n v="99840"/>
    <n v="9.7564750000000006E-3"/>
    <n v="1.2195594000000001E-2"/>
    <n v="11195.555291999999"/>
    <n v="3902.59"/>
    <n v="215040"/>
    <n v="2448.3940384155576"/>
    <n v="17546.539330415559"/>
    <n v="1798.4507038059912"/>
    <n v="9.756475"/>
    <n v="25"/>
    <n v="0.39025900000000002"/>
  </r>
  <r>
    <d v="2010-11-22T00:00:00"/>
    <n v="2010"/>
    <n v="22"/>
    <n v="11"/>
    <n v="4"/>
    <n v="2"/>
    <s v="Tuesday"/>
    <x v="10"/>
    <s v="Quarter4"/>
    <s v="2010_November"/>
    <s v="2010_Quarter4"/>
    <s v="2010_Tuesday"/>
    <x v="3"/>
    <n v="13"/>
    <n v="17"/>
    <n v="124800"/>
    <n v="130560"/>
    <n v="1.1709713E-2"/>
    <n v="1.4637140999999999E-2"/>
    <n v="13436.895438"/>
    <n v="4683.8852000000006"/>
    <n v="255360"/>
    <n v="2907.4679206184746"/>
    <n v="21028.248558618474"/>
    <n v="1795.7953844486601"/>
    <n v="11.709713000000001"/>
    <n v="30"/>
    <n v="0.39032376666666668"/>
  </r>
  <r>
    <d v="2010-11-23T00:00:00"/>
    <n v="2010"/>
    <n v="23"/>
    <n v="11"/>
    <n v="4"/>
    <n v="3"/>
    <s v="Wednesday"/>
    <x v="10"/>
    <s v="Quarter4"/>
    <s v="2010_November"/>
    <s v="2010_Quarter4"/>
    <s v="2010_Wednesday"/>
    <x v="3"/>
    <n v="13"/>
    <n v="17"/>
    <n v="124800"/>
    <n v="130560"/>
    <n v="1.1714553000000001E-2"/>
    <n v="1.4643191E-2"/>
    <n v="13442.449338"/>
    <n v="4685.8212000000003"/>
    <n v="255360"/>
    <n v="2907.4679206184746"/>
    <n v="21035.738458618474"/>
    <n v="1795.6927984037013"/>
    <n v="11.714553"/>
    <n v="30"/>
    <n v="0.39048510000000003"/>
  </r>
  <r>
    <d v="2010-11-24T00:00:00"/>
    <n v="2010"/>
    <n v="24"/>
    <n v="11"/>
    <n v="4"/>
    <n v="4"/>
    <s v="Thursday"/>
    <x v="10"/>
    <s v="Quarter4"/>
    <s v="2010_November"/>
    <s v="2010_Quarter4"/>
    <s v="2010_Thursday"/>
    <x v="3"/>
    <n v="13"/>
    <n v="17"/>
    <n v="124800"/>
    <n v="130560"/>
    <n v="1.1715484999999999E-2"/>
    <n v="1.4644356000000001E-2"/>
    <n v="13443.518808000001"/>
    <n v="4686.1939999999995"/>
    <n v="255360"/>
    <n v="2907.4679206184746"/>
    <n v="21037.180728618474"/>
    <n v="1795.6730539639184"/>
    <n v="11.715484999999999"/>
    <n v="30"/>
    <n v="0.39051616666666666"/>
  </r>
  <r>
    <d v="2010-11-25T00:00:00"/>
    <n v="2010"/>
    <n v="25"/>
    <n v="11"/>
    <n v="4"/>
    <n v="5"/>
    <s v="Friday"/>
    <x v="10"/>
    <s v="Quarter4"/>
    <s v="2010_November"/>
    <s v="2010_Quarter4"/>
    <s v="2010_Friday"/>
    <x v="3"/>
    <n v="13"/>
    <n v="13"/>
    <n v="124800"/>
    <n v="99840"/>
    <n v="1.0145810999999999E-2"/>
    <n v="1.2682264E-2"/>
    <n v="11642.318352"/>
    <n v="4058.3244"/>
    <n v="224640"/>
    <n v="2557.6973437019665"/>
    <n v="18258.340095701966"/>
    <n v="1799.5939502226058"/>
    <n v="10.145811"/>
    <n v="26"/>
    <n v="0.3902235"/>
  </r>
  <r>
    <d v="2010-11-26T00:00:00"/>
    <n v="2010"/>
    <n v="26"/>
    <n v="11"/>
    <n v="4"/>
    <n v="6"/>
    <s v="Saturday"/>
    <x v="10"/>
    <s v="Quarter4"/>
    <s v="2010_November"/>
    <s v="2010_Quarter4"/>
    <s v="2010_Saturday"/>
    <x v="3"/>
    <n v="12"/>
    <n v="17"/>
    <n v="115200"/>
    <n v="130560"/>
    <n v="1.1320648000000001E-2"/>
    <n v="1.4150810999999999E-2"/>
    <n v="12990.444497999999"/>
    <n v="4528.2592000000004"/>
    <n v="245760"/>
    <n v="2798.1646153320658"/>
    <n v="20316.868313332063"/>
    <n v="1794.6736188009788"/>
    <n v="11.320648"/>
    <n v="29"/>
    <n v="0.3903671724137931"/>
  </r>
  <r>
    <d v="2010-11-27T00:00:00"/>
    <n v="2010"/>
    <n v="27"/>
    <n v="11"/>
    <n v="4"/>
    <n v="7"/>
    <s v="Sunday"/>
    <x v="10"/>
    <s v="Quarter4"/>
    <s v="2010_November"/>
    <s v="2010_Quarter4"/>
    <s v="2010_Sunday"/>
    <x v="3"/>
    <n v="14"/>
    <n v="13"/>
    <n v="134400"/>
    <n v="99840"/>
    <n v="1.0541165E-2"/>
    <n v="1.3176457000000001E-2"/>
    <n v="12095.987526000001"/>
    <n v="4216.4659999999994"/>
    <n v="234240"/>
    <n v="2667.0006489883754"/>
    <n v="18979.454174988376"/>
    <n v="1800.5082146981265"/>
    <n v="10.541164999999999"/>
    <n v="27"/>
    <n v="0.39041351851851852"/>
  </r>
  <r>
    <d v="2010-11-28T00:00:00"/>
    <n v="2010"/>
    <n v="28"/>
    <n v="11"/>
    <n v="4"/>
    <n v="1"/>
    <s v="Monday"/>
    <x v="10"/>
    <s v="Quarter4"/>
    <s v="2010_November"/>
    <s v="2010_Quarter4"/>
    <s v="2010_Monday"/>
    <x v="3"/>
    <n v="13"/>
    <n v="17"/>
    <n v="124800"/>
    <n v="130560"/>
    <n v="1.1713922999999999E-2"/>
    <n v="1.4642403999999999E-2"/>
    <n v="13441.726871999999"/>
    <n v="4685.5691999999999"/>
    <n v="255360"/>
    <n v="2907.4679206184746"/>
    <n v="21034.763992618471"/>
    <n v="1795.7061859309192"/>
    <n v="11.713922999999999"/>
    <n v="30"/>
    <n v="0.39046409999999998"/>
  </r>
  <r>
    <d v="2010-11-29T00:00:00"/>
    <n v="2010"/>
    <n v="29"/>
    <n v="11"/>
    <n v="4"/>
    <n v="2"/>
    <s v="Tuesday"/>
    <x v="10"/>
    <s v="Quarter4"/>
    <s v="2010_November"/>
    <s v="2010_Quarter4"/>
    <s v="2010_Tuesday"/>
    <x v="3"/>
    <n v="12"/>
    <n v="13"/>
    <n v="115200"/>
    <n v="99840"/>
    <n v="9.7602409999999994E-3"/>
    <n v="1.2200302E-2"/>
    <n v="11199.877235999998"/>
    <n v="3904.0963999999994"/>
    <n v="215040"/>
    <n v="2448.3940384155576"/>
    <n v="17552.367674415556"/>
    <n v="1798.3539212213673"/>
    <n v="9.7602409999999988"/>
    <n v="25"/>
    <n v="0.39040963999999995"/>
  </r>
  <r>
    <d v="2010-11-30T00:00:00"/>
    <n v="2010"/>
    <n v="30"/>
    <n v="11"/>
    <n v="4"/>
    <n v="3"/>
    <s v="Wednesday"/>
    <x v="10"/>
    <s v="Quarter4"/>
    <s v="2010_November"/>
    <s v="2010_Quarter4"/>
    <s v="2010_Wednesday"/>
    <x v="3"/>
    <n v="12"/>
    <n v="13"/>
    <n v="115200"/>
    <n v="99840"/>
    <n v="9.7595600000000005E-3"/>
    <n v="1.2199450000000001E-2"/>
    <n v="11199.0951"/>
    <n v="3903.8240000000001"/>
    <n v="215040"/>
    <n v="2448.3940384155576"/>
    <n v="17551.313138415557"/>
    <n v="1798.3713546938136"/>
    <n v="9.7595600000000005"/>
    <n v="25"/>
    <n v="0.39038240000000002"/>
  </r>
  <r>
    <d v="2010-12-01T00:00:00"/>
    <n v="2010"/>
    <n v="1"/>
    <n v="12"/>
    <n v="4"/>
    <n v="4"/>
    <s v="Thursday"/>
    <x v="11"/>
    <s v="Quarter4"/>
    <s v="2010_December"/>
    <s v="2010_Quarter4"/>
    <s v="2010_Thursday"/>
    <x v="3"/>
    <n v="12"/>
    <n v="16"/>
    <n v="115200"/>
    <n v="122880"/>
    <n v="1.0925628999999999E-2"/>
    <n v="1.3657036000000001E-2"/>
    <n v="12537.159048000001"/>
    <n v="4370.2515999999996"/>
    <n v="238080"/>
    <n v="2710.7219711029388"/>
    <n v="19618.13261910294"/>
    <n v="1795.6066986260419"/>
    <n v="10.925628999999999"/>
    <n v="28"/>
    <n v="0.39020103571428566"/>
  </r>
  <r>
    <d v="2010-12-02T00:00:00"/>
    <n v="2010"/>
    <n v="2"/>
    <n v="12"/>
    <n v="4"/>
    <n v="5"/>
    <s v="Friday"/>
    <x v="11"/>
    <s v="Quarter4"/>
    <s v="2010_December"/>
    <s v="2010_Quarter4"/>
    <s v="2010_Friday"/>
    <x v="3"/>
    <n v="13"/>
    <n v="14"/>
    <n v="124800"/>
    <n v="107520"/>
    <n v="1.0537524E-2"/>
    <n v="1.3171904999999999E-2"/>
    <n v="12091.808789999999"/>
    <n v="4215.0095999999994"/>
    <n v="232320"/>
    <n v="2645.1399879310934"/>
    <n v="18951.958377931092"/>
    <n v="1798.521016695297"/>
    <n v="10.537523999999999"/>
    <n v="27"/>
    <n v="0.39027866666666666"/>
  </r>
  <r>
    <d v="2010-12-03T00:00:00"/>
    <n v="2010"/>
    <n v="3"/>
    <n v="12"/>
    <n v="4"/>
    <n v="6"/>
    <s v="Saturday"/>
    <x v="11"/>
    <s v="Quarter4"/>
    <s v="2010_December"/>
    <s v="2010_Quarter4"/>
    <s v="2010_Saturday"/>
    <x v="3"/>
    <n v="12"/>
    <n v="16"/>
    <n v="115200"/>
    <n v="122880"/>
    <n v="1.092711E-2"/>
    <n v="1.3658887E-2"/>
    <n v="12538.858265999999"/>
    <n v="4370.8440000000001"/>
    <n v="238080"/>
    <n v="2710.7219711029388"/>
    <n v="19620.42423710294"/>
    <n v="1795.5730506147497"/>
    <n v="10.927110000000001"/>
    <n v="28"/>
    <n v="0.3902539285714286"/>
  </r>
  <r>
    <d v="2010-12-04T00:00:00"/>
    <n v="2010"/>
    <n v="4"/>
    <n v="12"/>
    <n v="4"/>
    <n v="7"/>
    <s v="Sunday"/>
    <x v="11"/>
    <s v="Quarter4"/>
    <s v="2010_December"/>
    <s v="2010_Quarter4"/>
    <s v="2010_Sunday"/>
    <x v="3"/>
    <n v="14"/>
    <n v="15"/>
    <n v="134400"/>
    <n v="115200"/>
    <n v="1.1324508E-2"/>
    <n v="1.4155635E-2"/>
    <n v="12994.87293"/>
    <n v="4529.8032000000003"/>
    <n v="249600"/>
    <n v="2841.8859374466297"/>
    <n v="20366.56206744663"/>
    <n v="1798.4500578256141"/>
    <n v="11.324508"/>
    <n v="29"/>
    <n v="0.39050027586206898"/>
  </r>
  <r>
    <d v="2010-12-05T00:00:00"/>
    <n v="2010"/>
    <n v="5"/>
    <n v="12"/>
    <n v="4"/>
    <n v="1"/>
    <s v="Monday"/>
    <x v="11"/>
    <s v="Quarter4"/>
    <s v="2010_December"/>
    <s v="2010_Quarter4"/>
    <s v="2010_Monday"/>
    <x v="3"/>
    <n v="12"/>
    <n v="17"/>
    <n v="115200"/>
    <n v="130560"/>
    <n v="1.1316796E-2"/>
    <n v="1.4145995E-2"/>
    <n v="12986.02341"/>
    <n v="4526.7183999999997"/>
    <n v="245760"/>
    <n v="2798.1646153320658"/>
    <n v="20310.906425332065"/>
    <n v="1794.7576703982349"/>
    <n v="11.316796"/>
    <n v="29"/>
    <n v="0.39023434482758623"/>
  </r>
  <r>
    <d v="2010-12-06T00:00:00"/>
    <n v="2010"/>
    <n v="6"/>
    <n v="12"/>
    <n v="4"/>
    <n v="2"/>
    <s v="Tuesday"/>
    <x v="11"/>
    <s v="Quarter4"/>
    <s v="2010_December"/>
    <s v="2010_Quarter4"/>
    <s v="2010_Tuesday"/>
    <x v="3"/>
    <n v="12"/>
    <n v="16"/>
    <n v="115200"/>
    <n v="122880"/>
    <n v="1.0927869999999999E-2"/>
    <n v="1.3659836999999999E-2"/>
    <n v="12539.730366"/>
    <n v="4371.1479999999992"/>
    <n v="238080"/>
    <n v="2710.7219711029388"/>
    <n v="19621.600337102936"/>
    <n v="1795.5557978913494"/>
    <n v="10.927869999999999"/>
    <n v="28"/>
    <n v="0.39028107142857138"/>
  </r>
  <r>
    <d v="2010-12-07T00:00:00"/>
    <n v="2010"/>
    <n v="7"/>
    <n v="12"/>
    <n v="4"/>
    <n v="3"/>
    <s v="Wednesday"/>
    <x v="11"/>
    <s v="Quarter4"/>
    <s v="2010_December"/>
    <s v="2010_Quarter4"/>
    <s v="2010_Wednesday"/>
    <x v="3"/>
    <n v="13"/>
    <n v="13"/>
    <n v="124800"/>
    <n v="99840"/>
    <n v="1.0153624999999999E-2"/>
    <n v="1.2692030999999999E-2"/>
    <n v="11651.284458"/>
    <n v="4061.45"/>
    <n v="224640"/>
    <n v="2557.6973437019665"/>
    <n v="18270.431801701965"/>
    <n v="1799.3998992184531"/>
    <n v="10.153625"/>
    <n v="26"/>
    <n v="0.39052403846153844"/>
  </r>
  <r>
    <d v="2010-12-08T00:00:00"/>
    <n v="2010"/>
    <n v="8"/>
    <n v="12"/>
    <n v="4"/>
    <n v="4"/>
    <s v="Thursday"/>
    <x v="11"/>
    <s v="Quarter4"/>
    <s v="2010_December"/>
    <s v="2010_Quarter4"/>
    <s v="2010_Thursday"/>
    <x v="3"/>
    <n v="14"/>
    <n v="14"/>
    <n v="134400"/>
    <n v="107520"/>
    <n v="1.0934879E-2"/>
    <n v="1.3668598000000001E-2"/>
    <n v="12547.772964000002"/>
    <n v="4373.9516000000003"/>
    <n v="241920"/>
    <n v="2754.4432932175023"/>
    <n v="19676.167857217508"/>
    <n v="1799.3951151373058"/>
    <n v="10.934879"/>
    <n v="28"/>
    <n v="0.39053139285714289"/>
  </r>
  <r>
    <d v="2010-12-09T00:00:00"/>
    <n v="2010"/>
    <n v="9"/>
    <n v="12"/>
    <n v="4"/>
    <n v="5"/>
    <s v="Friday"/>
    <x v="11"/>
    <s v="Quarter4"/>
    <s v="2010_December"/>
    <s v="2010_Quarter4"/>
    <s v="2010_Friday"/>
    <x v="3"/>
    <n v="12"/>
    <n v="17"/>
    <n v="115200"/>
    <n v="130560"/>
    <n v="1.132265E-2"/>
    <n v="1.4153313000000001E-2"/>
    <n v="12992.741334"/>
    <n v="4529.0599999999995"/>
    <n v="245760"/>
    <n v="2798.1646153320658"/>
    <n v="20319.965949332065"/>
    <n v="1794.6298745728311"/>
    <n v="11.322649999999999"/>
    <n v="29"/>
    <n v="0.39043620689655173"/>
  </r>
  <r>
    <d v="2010-12-10T00:00:00"/>
    <n v="2010"/>
    <n v="10"/>
    <n v="12"/>
    <n v="4"/>
    <n v="6"/>
    <s v="Saturday"/>
    <x v="11"/>
    <s v="Quarter4"/>
    <s v="2010_December"/>
    <s v="2010_Quarter4"/>
    <s v="2010_Saturday"/>
    <x v="3"/>
    <n v="12"/>
    <n v="17"/>
    <n v="115200"/>
    <n v="130560"/>
    <n v="1.1323335E-2"/>
    <n v="1.4154168999999999E-2"/>
    <n v="12993.527141999999"/>
    <n v="4529.3339999999998"/>
    <n v="245760"/>
    <n v="2798.1646153320658"/>
    <n v="20321.025757332063"/>
    <n v="1794.614904295604"/>
    <n v="11.323335"/>
    <n v="29"/>
    <n v="0.3904598275862069"/>
  </r>
  <r>
    <d v="2010-12-11T00:00:00"/>
    <n v="2010"/>
    <n v="11"/>
    <n v="12"/>
    <n v="4"/>
    <n v="7"/>
    <s v="Sunday"/>
    <x v="11"/>
    <s v="Quarter4"/>
    <s v="2010_December"/>
    <s v="2010_Quarter4"/>
    <s v="2010_Sunday"/>
    <x v="3"/>
    <n v="13"/>
    <n v="17"/>
    <n v="124800"/>
    <n v="130560"/>
    <n v="1.1708069E-2"/>
    <n v="1.4635086E-2"/>
    <n v="13435.008948000001"/>
    <n v="4683.2276000000002"/>
    <n v="255360"/>
    <n v="2907.4679206184746"/>
    <n v="21025.704468618474"/>
    <n v="1795.8302490887672"/>
    <n v="11.708069"/>
    <n v="30"/>
    <n v="0.39026896666666666"/>
  </r>
  <r>
    <d v="2010-12-12T00:00:00"/>
    <n v="2010"/>
    <n v="12"/>
    <n v="12"/>
    <n v="4"/>
    <n v="1"/>
    <s v="Monday"/>
    <x v="11"/>
    <s v="Quarter4"/>
    <s v="2010_December"/>
    <s v="2010_Quarter4"/>
    <s v="2010_Monday"/>
    <x v="3"/>
    <n v="13"/>
    <n v="17"/>
    <n v="124800"/>
    <n v="130560"/>
    <n v="1.1707957999999999E-2"/>
    <n v="1.4634947000000001E-2"/>
    <n v="13434.881346"/>
    <n v="4683.1831999999995"/>
    <n v="255360"/>
    <n v="2907.4679206184746"/>
    <n v="21025.532466618475"/>
    <n v="1795.8325838389987"/>
    <n v="11.707958"/>
    <n v="30"/>
    <n v="0.39026526666666667"/>
  </r>
  <r>
    <d v="2010-12-13T00:00:00"/>
    <n v="2010"/>
    <n v="13"/>
    <n v="12"/>
    <n v="4"/>
    <n v="2"/>
    <s v="Tuesday"/>
    <x v="11"/>
    <s v="Quarter4"/>
    <s v="2010_December"/>
    <s v="2010_Quarter4"/>
    <s v="2010_Tuesday"/>
    <x v="3"/>
    <n v="13"/>
    <n v="17"/>
    <n v="124800"/>
    <n v="130560"/>
    <n v="1.1714273000000001E-2"/>
    <n v="1.4642841E-2"/>
    <n v="13442.128038000001"/>
    <n v="4685.7092000000002"/>
    <n v="255360"/>
    <n v="2907.4679206184746"/>
    <n v="21035.305158618474"/>
    <n v="1795.6987308233702"/>
    <n v="11.714273"/>
    <n v="30"/>
    <n v="0.39047576666666667"/>
  </r>
  <r>
    <d v="2010-12-14T00:00:00"/>
    <n v="2010"/>
    <n v="14"/>
    <n v="12"/>
    <n v="4"/>
    <n v="3"/>
    <s v="Wednesday"/>
    <x v="11"/>
    <s v="Quarter4"/>
    <s v="2010_December"/>
    <s v="2010_Quarter4"/>
    <s v="2010_Wednesday"/>
    <x v="3"/>
    <n v="14"/>
    <n v="15"/>
    <n v="134400"/>
    <n v="115200"/>
    <n v="1.132503E-2"/>
    <n v="1.4156288E-2"/>
    <n v="12995.472384000001"/>
    <n v="4530.0119999999997"/>
    <n v="249600"/>
    <n v="2841.8859374466297"/>
    <n v="20367.37032144663"/>
    <n v="1798.4385314163962"/>
    <n v="11.32503"/>
    <n v="29"/>
    <n v="0.39051827586206894"/>
  </r>
  <r>
    <d v="2010-12-15T00:00:00"/>
    <n v="2010"/>
    <n v="15"/>
    <n v="12"/>
    <n v="4"/>
    <n v="4"/>
    <s v="Thursday"/>
    <x v="11"/>
    <s v="Quarter4"/>
    <s v="2010_December"/>
    <s v="2010_Quarter4"/>
    <s v="2010_Thursday"/>
    <x v="3"/>
    <n v="12"/>
    <n v="17"/>
    <n v="115200"/>
    <n v="130560"/>
    <n v="1.1324452E-2"/>
    <n v="1.4155565E-2"/>
    <n v="12994.808669999999"/>
    <n v="4529.7808000000005"/>
    <n v="245760"/>
    <n v="2798.1646153320658"/>
    <n v="20322.754085332064"/>
    <n v="1794.5905095745086"/>
    <n v="11.324452000000001"/>
    <n v="29"/>
    <n v="0.39049834482758622"/>
  </r>
  <r>
    <d v="2010-12-16T00:00:00"/>
    <n v="2010"/>
    <n v="16"/>
    <n v="12"/>
    <n v="4"/>
    <n v="5"/>
    <s v="Friday"/>
    <x v="11"/>
    <s v="Quarter4"/>
    <s v="2010_December"/>
    <s v="2010_Quarter4"/>
    <s v="2010_Friday"/>
    <x v="3"/>
    <n v="14"/>
    <n v="16"/>
    <n v="134400"/>
    <n v="122880"/>
    <n v="1.1704674999999999E-2"/>
    <n v="1.4630844E-2"/>
    <n v="13431.114792"/>
    <n v="4681.87"/>
    <n v="257280"/>
    <n v="2929.3285816757566"/>
    <n v="21042.313373675755"/>
    <n v="1797.7699828210314"/>
    <n v="11.704675"/>
    <n v="30"/>
    <n v="0.39015583333333331"/>
  </r>
  <r>
    <d v="2010-12-17T00:00:00"/>
    <n v="2010"/>
    <n v="17"/>
    <n v="12"/>
    <n v="4"/>
    <n v="6"/>
    <s v="Saturday"/>
    <x v="11"/>
    <s v="Quarter4"/>
    <s v="2010_December"/>
    <s v="2010_Quarter4"/>
    <s v="2010_Saturday"/>
    <x v="3"/>
    <n v="12"/>
    <n v="17"/>
    <n v="115200"/>
    <n v="130560"/>
    <n v="1.1321115E-2"/>
    <n v="1.4151393999999999E-2"/>
    <n v="12990.979691999999"/>
    <n v="4528.4459999999999"/>
    <n v="245760"/>
    <n v="2798.1646153320658"/>
    <n v="20317.590307332062"/>
    <n v="1794.6633619861705"/>
    <n v="11.321114999999999"/>
    <n v="29"/>
    <n v="0.39038327586206895"/>
  </r>
  <r>
    <d v="2010-12-18T00:00:00"/>
    <n v="2010"/>
    <n v="18"/>
    <n v="12"/>
    <n v="4"/>
    <n v="7"/>
    <s v="Sunday"/>
    <x v="11"/>
    <s v="Quarter4"/>
    <s v="2010_December"/>
    <s v="2010_Quarter4"/>
    <s v="2010_Sunday"/>
    <x v="3"/>
    <n v="14"/>
    <n v="16"/>
    <n v="134400"/>
    <n v="122880"/>
    <n v="1.1715484999999999E-2"/>
    <n v="1.4644356000000001E-2"/>
    <n v="13443.518808000001"/>
    <n v="4686.1939999999995"/>
    <n v="257280"/>
    <n v="2929.3285816757566"/>
    <n v="21059.041389675756"/>
    <n v="1797.5390169229663"/>
    <n v="11.715484999999999"/>
    <n v="30"/>
    <n v="0.39051616666666666"/>
  </r>
  <r>
    <d v="2010-12-19T00:00:00"/>
    <n v="2010"/>
    <n v="19"/>
    <n v="12"/>
    <n v="4"/>
    <n v="1"/>
    <s v="Monday"/>
    <x v="11"/>
    <s v="Quarter4"/>
    <s v="2010_December"/>
    <s v="2010_Quarter4"/>
    <s v="2010_Monday"/>
    <x v="3"/>
    <n v="12"/>
    <n v="15"/>
    <n v="115200"/>
    <n v="115200"/>
    <n v="1.053425E-2"/>
    <n v="1.3167811999999999E-2"/>
    <n v="12088.051416"/>
    <n v="4213.7"/>
    <n v="230400"/>
    <n v="2623.2793268738119"/>
    <n v="18925.030742873812"/>
    <n v="1796.5237907657224"/>
    <n v="10.53425"/>
    <n v="27"/>
    <n v="0.3901574074074074"/>
  </r>
  <r>
    <d v="2010-12-20T00:00:00"/>
    <n v="2010"/>
    <n v="20"/>
    <n v="12"/>
    <n v="4"/>
    <n v="2"/>
    <s v="Tuesday"/>
    <x v="11"/>
    <s v="Quarter4"/>
    <s v="2010_December"/>
    <s v="2010_Quarter4"/>
    <s v="2010_Tuesday"/>
    <x v="3"/>
    <n v="13"/>
    <n v="13"/>
    <n v="124800"/>
    <n v="99840"/>
    <n v="1.0150929E-2"/>
    <n v="1.2688662E-2"/>
    <n v="11648.191715999999"/>
    <n v="4060.3715999999999"/>
    <n v="224640"/>
    <n v="2557.6973437019665"/>
    <n v="18266.260659701966"/>
    <n v="1799.4668921142061"/>
    <n v="10.150929"/>
    <n v="26"/>
    <n v="0.39042034615384613"/>
  </r>
  <r>
    <d v="2010-12-21T00:00:00"/>
    <n v="2010"/>
    <n v="21"/>
    <n v="12"/>
    <n v="4"/>
    <n v="3"/>
    <s v="Wednesday"/>
    <x v="11"/>
    <s v="Quarter4"/>
    <s v="2010_December"/>
    <s v="2010_Quarter4"/>
    <s v="2010_Wednesday"/>
    <x v="3"/>
    <n v="14"/>
    <n v="14"/>
    <n v="134400"/>
    <n v="107520"/>
    <n v="1.0930560000000001E-2"/>
    <n v="1.3663198999999999E-2"/>
    <n v="12542.816681999999"/>
    <n v="4372.2240000000002"/>
    <n v="241920"/>
    <n v="2754.4432932175023"/>
    <n v="19669.483975217503"/>
    <n v="1799.4946256383482"/>
    <n v="10.93056"/>
    <n v="28"/>
    <n v="0.39037714285714287"/>
  </r>
  <r>
    <d v="2010-12-22T00:00:00"/>
    <n v="2010"/>
    <n v="22"/>
    <n v="12"/>
    <n v="4"/>
    <n v="4"/>
    <s v="Thursday"/>
    <x v="11"/>
    <s v="Quarter4"/>
    <s v="2010_December"/>
    <s v="2010_Quarter4"/>
    <s v="2010_Thursday"/>
    <x v="3"/>
    <n v="14"/>
    <n v="16"/>
    <n v="134400"/>
    <n v="122880"/>
    <n v="1.1709743999999999E-2"/>
    <n v="1.463718E-2"/>
    <n v="13436.93124"/>
    <n v="4683.8975999999993"/>
    <n v="257280"/>
    <n v="2929.3285816757566"/>
    <n v="21050.157421675754"/>
    <n v="1797.661624513376"/>
    <n v="11.709743999999999"/>
    <n v="30"/>
    <n v="0.39032479999999997"/>
  </r>
  <r>
    <d v="2010-12-23T00:00:00"/>
    <n v="2010"/>
    <n v="23"/>
    <n v="12"/>
    <n v="4"/>
    <n v="5"/>
    <s v="Friday"/>
    <x v="11"/>
    <s v="Quarter4"/>
    <s v="2010_December"/>
    <s v="2010_Quarter4"/>
    <s v="2010_Friday"/>
    <x v="3"/>
    <n v="13"/>
    <n v="15"/>
    <n v="124800"/>
    <n v="115200"/>
    <n v="1.0932858E-2"/>
    <n v="1.3666072E-2"/>
    <n v="12545.454095999999"/>
    <n v="4373.1431999999995"/>
    <n v="240000"/>
    <n v="2732.5826321602208"/>
    <n v="19651.179928160222"/>
    <n v="1797.4421627135578"/>
    <n v="10.932858"/>
    <n v="28"/>
    <n v="0.39045921428571428"/>
  </r>
  <r>
    <d v="2010-12-24T00:00:00"/>
    <n v="2010"/>
    <n v="24"/>
    <n v="12"/>
    <n v="4"/>
    <n v="6"/>
    <s v="Saturday"/>
    <x v="11"/>
    <s v="Quarter4"/>
    <s v="2010_December"/>
    <s v="2010_Quarter4"/>
    <s v="2010_Saturday"/>
    <x v="3"/>
    <n v="14"/>
    <n v="17"/>
    <n v="134400"/>
    <n v="130560"/>
    <n v="1.2094081E-2"/>
    <n v="1.5117601E-2"/>
    <n v="13877.957718"/>
    <n v="4837.6323999999995"/>
    <n v="264960"/>
    <n v="3016.7712259048835"/>
    <n v="21732.361343904882"/>
    <n v="1796.9419374572474"/>
    <n v="12.094080999999999"/>
    <n v="31"/>
    <n v="0.39013164516129029"/>
  </r>
  <r>
    <d v="2010-12-25T00:00:00"/>
    <n v="2010"/>
    <n v="25"/>
    <n v="12"/>
    <n v="4"/>
    <n v="7"/>
    <s v="Sunday"/>
    <x v="11"/>
    <s v="Quarter4"/>
    <s v="2010_December"/>
    <s v="2010_Quarter4"/>
    <s v="2010_Sunday"/>
    <x v="3"/>
    <n v="12"/>
    <n v="16"/>
    <n v="115200"/>
    <n v="122880"/>
    <n v="1.0931832000000001E-2"/>
    <n v="1.3664791000000001E-2"/>
    <n v="12544.278138000001"/>
    <n v="4372.7327999999998"/>
    <n v="238080"/>
    <n v="2710.7219711029388"/>
    <n v="19627.732909102939"/>
    <n v="1795.4660215326157"/>
    <n v="10.931832"/>
    <n v="28"/>
    <n v="0.39042257142857145"/>
  </r>
  <r>
    <d v="2010-12-26T00:00:00"/>
    <n v="2010"/>
    <n v="26"/>
    <n v="12"/>
    <n v="4"/>
    <n v="1"/>
    <s v="Monday"/>
    <x v="11"/>
    <s v="Quarter4"/>
    <s v="2010_December"/>
    <s v="2010_Quarter4"/>
    <s v="2010_Monday"/>
    <x v="3"/>
    <n v="14"/>
    <n v="13"/>
    <n v="134400"/>
    <n v="99840"/>
    <n v="1.054135E-2"/>
    <n v="1.3176686999999999E-2"/>
    <n v="12096.198666"/>
    <n v="4216.54"/>
    <n v="234240"/>
    <n v="2667.0006489883754"/>
    <n v="18979.739314988376"/>
    <n v="1800.5036655635547"/>
    <n v="10.54135"/>
    <n v="27"/>
    <n v="0.39042037037037036"/>
  </r>
  <r>
    <d v="2010-12-27T00:00:00"/>
    <n v="2010"/>
    <n v="27"/>
    <n v="12"/>
    <n v="4"/>
    <n v="2"/>
    <s v="Tuesday"/>
    <x v="11"/>
    <s v="Quarter4"/>
    <s v="2010_December"/>
    <s v="2010_Quarter4"/>
    <s v="2010_Tuesday"/>
    <x v="3"/>
    <n v="14"/>
    <n v="17"/>
    <n v="134400"/>
    <n v="130560"/>
    <n v="1.2101552E-2"/>
    <n v="1.512694E-2"/>
    <n v="13886.530919999999"/>
    <n v="4840.6207999999997"/>
    <n v="264960"/>
    <n v="3016.7712259048835"/>
    <n v="21743.92294590488"/>
    <n v="1796.7879612387635"/>
    <n v="12.101552"/>
    <n v="31"/>
    <n v="0.39037264516129033"/>
  </r>
  <r>
    <d v="2010-12-28T00:00:00"/>
    <n v="2010"/>
    <n v="28"/>
    <n v="12"/>
    <n v="4"/>
    <n v="3"/>
    <s v="Wednesday"/>
    <x v="11"/>
    <s v="Quarter4"/>
    <s v="2010_December"/>
    <s v="2010_Quarter4"/>
    <s v="2010_Wednesday"/>
    <x v="3"/>
    <n v="12"/>
    <n v="15"/>
    <n v="115200"/>
    <n v="115200"/>
    <n v="1.0544159000000001E-2"/>
    <n v="1.3180199E-2"/>
    <n v="12099.422682"/>
    <n v="4217.6635999999999"/>
    <n v="230400"/>
    <n v="2623.2793268738119"/>
    <n v="18940.365608873813"/>
    <n v="1796.2898329657028"/>
    <n v="10.544159000000001"/>
    <n v="27"/>
    <n v="0.3905244074074074"/>
  </r>
  <r>
    <d v="2010-12-29T00:00:00"/>
    <n v="2010"/>
    <n v="29"/>
    <n v="12"/>
    <n v="4"/>
    <n v="4"/>
    <s v="Thursday"/>
    <x v="11"/>
    <s v="Quarter4"/>
    <s v="2010_December"/>
    <s v="2010_Quarter4"/>
    <s v="2010_Thursday"/>
    <x v="3"/>
    <n v="14"/>
    <n v="14"/>
    <n v="134400"/>
    <n v="107520"/>
    <n v="1.0924319E-2"/>
    <n v="1.3655399E-2"/>
    <n v="12535.656282000002"/>
    <n v="4369.7276000000002"/>
    <n v="241920"/>
    <n v="2754.4432932175023"/>
    <n v="19659.827175217506"/>
    <n v="1799.6386937453497"/>
    <n v="10.924319000000001"/>
    <n v="28"/>
    <n v="0.39015425000000004"/>
  </r>
  <r>
    <d v="2010-12-30T00:00:00"/>
    <n v="2010"/>
    <n v="30"/>
    <n v="12"/>
    <n v="4"/>
    <n v="5"/>
    <s v="Friday"/>
    <x v="11"/>
    <s v="Quarter4"/>
    <s v="2010_December"/>
    <s v="2010_Quarter4"/>
    <s v="2010_Friday"/>
    <x v="3"/>
    <n v="14"/>
    <n v="17"/>
    <n v="134400"/>
    <n v="130560"/>
    <n v="1.2105583E-2"/>
    <n v="1.5131979E-2"/>
    <n v="13891.156722"/>
    <n v="4842.2331999999997"/>
    <n v="264960"/>
    <n v="3016.7712259048835"/>
    <n v="21750.161147904881"/>
    <n v="1796.704970582985"/>
    <n v="12.105582999999999"/>
    <n v="31"/>
    <n v="0.39050267741935479"/>
  </r>
  <r>
    <d v="2010-12-31T00:00:00"/>
    <n v="2010"/>
    <n v="31"/>
    <n v="12"/>
    <n v="4"/>
    <n v="6"/>
    <s v="Saturday"/>
    <x v="11"/>
    <s v="Quarter4"/>
    <s v="2010_December"/>
    <s v="2010_Quarter4"/>
    <s v="2010_Saturday"/>
    <x v="3"/>
    <n v="13"/>
    <n v="13"/>
    <n v="124800"/>
    <n v="99840"/>
    <n v="1.0151485E-2"/>
    <n v="1.2689356000000001E-2"/>
    <n v="11648.828808"/>
    <n v="4060.5939999999996"/>
    <n v="224640"/>
    <n v="2557.6973437019665"/>
    <n v="18267.120151701965"/>
    <n v="1799.4530013788099"/>
    <n v="10.151484999999999"/>
    <n v="26"/>
    <n v="0.390441730769230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6A09E-C615-436A-868F-022335F4A8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G16" firstHeaderRow="1" firstDataRow="2" firstDataCol="1"/>
  <pivotFields count="22">
    <pivotField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pivotField showAll="0"/>
    <pivotField showAll="0"/>
    <pivotField showAll="0"/>
    <pivotField showAll="0"/>
    <pivotField axis="axisCol" showAll="0">
      <items count="6">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21"/>
  </rowFields>
  <rowItems count="14">
    <i>
      <x/>
    </i>
    <i>
      <x v="1"/>
    </i>
    <i>
      <x v="2"/>
    </i>
    <i>
      <x v="3"/>
    </i>
    <i>
      <x v="4"/>
    </i>
    <i>
      <x v="5"/>
    </i>
    <i>
      <x v="6"/>
    </i>
    <i>
      <x v="7"/>
    </i>
    <i>
      <x v="8"/>
    </i>
    <i>
      <x v="9"/>
    </i>
    <i>
      <x v="10"/>
    </i>
    <i>
      <x v="11"/>
    </i>
    <i>
      <x v="12"/>
    </i>
    <i t="grand">
      <x/>
    </i>
  </rowItems>
  <colFields count="1">
    <field x="6"/>
  </colFields>
  <colItems count="6">
    <i>
      <x/>
    </i>
    <i>
      <x v="1"/>
    </i>
    <i>
      <x v="2"/>
    </i>
    <i>
      <x v="3"/>
    </i>
    <i>
      <x v="4"/>
    </i>
    <i t="grand">
      <x/>
    </i>
  </colItems>
  <dataFields count="1">
    <dataField name="Average of Cost Per Thousand Pounds" fld="18" subtotal="average" baseField="21" baseItem="0"/>
  </dataFields>
  <formats count="31">
    <format dxfId="30">
      <pivotArea collapsedLevelsAreSubtotals="1" fieldPosition="0">
        <references count="1">
          <reference field="21" count="1">
            <x v="0"/>
          </reference>
        </references>
      </pivotArea>
    </format>
    <format dxfId="29">
      <pivotArea collapsedLevelsAreSubtotals="1" fieldPosition="0">
        <references count="1">
          <reference field="21" count="1">
            <x v="1"/>
          </reference>
        </references>
      </pivotArea>
    </format>
    <format dxfId="28">
      <pivotArea collapsedLevelsAreSubtotals="1" fieldPosition="0">
        <references count="1">
          <reference field="21" count="1">
            <x v="2"/>
          </reference>
        </references>
      </pivotArea>
    </format>
    <format dxfId="27">
      <pivotArea collapsedLevelsAreSubtotals="1" fieldPosition="0">
        <references count="1">
          <reference field="21" count="1">
            <x v="3"/>
          </reference>
        </references>
      </pivotArea>
    </format>
    <format dxfId="26">
      <pivotArea collapsedLevelsAreSubtotals="1" fieldPosition="0">
        <references count="1">
          <reference field="21" count="1">
            <x v="4"/>
          </reference>
        </references>
      </pivotArea>
    </format>
    <format dxfId="25">
      <pivotArea collapsedLevelsAreSubtotals="1" fieldPosition="0">
        <references count="1">
          <reference field="21" count="1">
            <x v="5"/>
          </reference>
        </references>
      </pivotArea>
    </format>
    <format dxfId="24">
      <pivotArea collapsedLevelsAreSubtotals="1" fieldPosition="0">
        <references count="1">
          <reference field="21" count="1">
            <x v="6"/>
          </reference>
        </references>
      </pivotArea>
    </format>
    <format dxfId="23">
      <pivotArea collapsedLevelsAreSubtotals="1" fieldPosition="0">
        <references count="1">
          <reference field="21" count="1">
            <x v="7"/>
          </reference>
        </references>
      </pivotArea>
    </format>
    <format dxfId="22">
      <pivotArea collapsedLevelsAreSubtotals="1" fieldPosition="0">
        <references count="1">
          <reference field="21" count="1">
            <x v="8"/>
          </reference>
        </references>
      </pivotArea>
    </format>
    <format dxfId="21">
      <pivotArea collapsedLevelsAreSubtotals="1" fieldPosition="0">
        <references count="1">
          <reference field="21" count="1">
            <x v="9"/>
          </reference>
        </references>
      </pivotArea>
    </format>
    <format dxfId="20">
      <pivotArea collapsedLevelsAreSubtotals="1" fieldPosition="0">
        <references count="1">
          <reference field="21" count="1">
            <x v="10"/>
          </reference>
        </references>
      </pivotArea>
    </format>
    <format dxfId="19">
      <pivotArea collapsedLevelsAreSubtotals="1" fieldPosition="0">
        <references count="1">
          <reference field="21" count="1">
            <x v="11"/>
          </reference>
        </references>
      </pivotArea>
    </format>
    <format dxfId="18">
      <pivotArea collapsedLevelsAreSubtotals="1" fieldPosition="0">
        <references count="1">
          <reference field="21" count="1">
            <x v="12"/>
          </reference>
        </references>
      </pivotArea>
    </format>
    <format dxfId="17">
      <pivotArea dataOnly="0" labelOnly="1" fieldPosition="0">
        <references count="1">
          <reference field="21" count="13">
            <x v="0"/>
            <x v="1"/>
            <x v="2"/>
            <x v="3"/>
            <x v="4"/>
            <x v="5"/>
            <x v="6"/>
            <x v="7"/>
            <x v="8"/>
            <x v="9"/>
            <x v="10"/>
            <x v="11"/>
            <x v="12"/>
          </reference>
        </references>
      </pivotArea>
    </format>
    <format dxfId="16">
      <pivotArea collapsedLevelsAreSubtotals="1" fieldPosition="0">
        <references count="2">
          <reference field="6" count="3" selected="0">
            <x v="1"/>
            <x v="2"/>
            <x v="3"/>
          </reference>
          <reference field="21" count="1">
            <x v="2"/>
          </reference>
        </references>
      </pivotArea>
    </format>
    <format dxfId="15">
      <pivotArea collapsedLevelsAreSubtotals="1" fieldPosition="0">
        <references count="2">
          <reference field="6" count="3" selected="0">
            <x v="1"/>
            <x v="2"/>
            <x v="3"/>
          </reference>
          <reference field="21" count="1">
            <x v="3"/>
          </reference>
        </references>
      </pivotArea>
    </format>
    <format dxfId="14">
      <pivotArea collapsedLevelsAreSubtotals="1" fieldPosition="0">
        <references count="2">
          <reference field="6" count="3" selected="0">
            <x v="1"/>
            <x v="2"/>
            <x v="3"/>
          </reference>
          <reference field="21" count="1">
            <x v="4"/>
          </reference>
        </references>
      </pivotArea>
    </format>
    <format dxfId="13">
      <pivotArea collapsedLevelsAreSubtotals="1" fieldPosition="0">
        <references count="1">
          <reference field="21" count="1">
            <x v="0"/>
          </reference>
        </references>
      </pivotArea>
    </format>
    <format dxfId="12">
      <pivotArea collapsedLevelsAreSubtotals="1" fieldPosition="0">
        <references count="1">
          <reference field="21" count="1">
            <x v="1"/>
          </reference>
        </references>
      </pivotArea>
    </format>
    <format dxfId="11">
      <pivotArea collapsedLevelsAreSubtotals="1" fieldPosition="0">
        <references count="1">
          <reference field="21" count="1">
            <x v="2"/>
          </reference>
        </references>
      </pivotArea>
    </format>
    <format dxfId="10">
      <pivotArea collapsedLevelsAreSubtotals="1" fieldPosition="0">
        <references count="1">
          <reference field="21" count="1">
            <x v="3"/>
          </reference>
        </references>
      </pivotArea>
    </format>
    <format dxfId="9">
      <pivotArea collapsedLevelsAreSubtotals="1" fieldPosition="0">
        <references count="1">
          <reference field="21" count="1">
            <x v="4"/>
          </reference>
        </references>
      </pivotArea>
    </format>
    <format dxfId="8">
      <pivotArea collapsedLevelsAreSubtotals="1" fieldPosition="0">
        <references count="1">
          <reference field="21" count="1">
            <x v="5"/>
          </reference>
        </references>
      </pivotArea>
    </format>
    <format dxfId="7">
      <pivotArea collapsedLevelsAreSubtotals="1" fieldPosition="0">
        <references count="1">
          <reference field="21" count="1">
            <x v="6"/>
          </reference>
        </references>
      </pivotArea>
    </format>
    <format dxfId="6">
      <pivotArea collapsedLevelsAreSubtotals="1" fieldPosition="0">
        <references count="1">
          <reference field="21" count="1">
            <x v="7"/>
          </reference>
        </references>
      </pivotArea>
    </format>
    <format dxfId="5">
      <pivotArea collapsedLevelsAreSubtotals="1" fieldPosition="0">
        <references count="1">
          <reference field="21" count="1">
            <x v="8"/>
          </reference>
        </references>
      </pivotArea>
    </format>
    <format dxfId="4">
      <pivotArea collapsedLevelsAreSubtotals="1" fieldPosition="0">
        <references count="1">
          <reference field="21" count="1">
            <x v="9"/>
          </reference>
        </references>
      </pivotArea>
    </format>
    <format dxfId="3">
      <pivotArea collapsedLevelsAreSubtotals="1" fieldPosition="0">
        <references count="1">
          <reference field="21" count="1">
            <x v="10"/>
          </reference>
        </references>
      </pivotArea>
    </format>
    <format dxfId="2">
      <pivotArea collapsedLevelsAreSubtotals="1" fieldPosition="0">
        <references count="1">
          <reference field="21" count="1">
            <x v="11"/>
          </reference>
        </references>
      </pivotArea>
    </format>
    <format dxfId="1">
      <pivotArea collapsedLevelsAreSubtotals="1" fieldPosition="0">
        <references count="1">
          <reference field="21" count="1">
            <x v="12"/>
          </reference>
        </references>
      </pivotArea>
    </format>
    <format dxfId="0">
      <pivotArea dataOnly="0" labelOnly="1" fieldPosition="0">
        <references count="1">
          <reference field="21" count="13">
            <x v="0"/>
            <x v="1"/>
            <x v="2"/>
            <x v="3"/>
            <x v="4"/>
            <x v="5"/>
            <x v="6"/>
            <x v="7"/>
            <x v="8"/>
            <x v="9"/>
            <x v="10"/>
            <x v="11"/>
            <x v="12"/>
          </reference>
        </references>
      </pivotArea>
    </format>
  </formats>
  <chartFormats count="5">
    <chartFormat chart="0" format="10" series="1">
      <pivotArea type="data" outline="0" fieldPosition="0">
        <references count="2">
          <reference field="4294967294" count="1" selected="0">
            <x v="0"/>
          </reference>
          <reference field="6" count="1" selected="0">
            <x v="2"/>
          </reference>
        </references>
      </pivotArea>
    </chartFormat>
    <chartFormat chart="0" format="11" series="1">
      <pivotArea type="data" outline="0" fieldPosition="0">
        <references count="2">
          <reference field="4294967294" count="1" selected="0">
            <x v="0"/>
          </reference>
          <reference field="6" count="1" selected="0">
            <x v="3"/>
          </reference>
        </references>
      </pivotArea>
    </chartFormat>
    <chartFormat chart="0" format="12" series="1">
      <pivotArea type="data" outline="0" fieldPosition="0">
        <references count="2">
          <reference field="4294967294" count="1" selected="0">
            <x v="0"/>
          </reference>
          <reference field="6" count="1" selected="0">
            <x v="4"/>
          </reference>
        </references>
      </pivotArea>
    </chartFormat>
    <chartFormat chart="0" format="13" series="1">
      <pivotArea type="data" outline="0" fieldPosition="0">
        <references count="2">
          <reference field="4294967294" count="1" selected="0">
            <x v="0"/>
          </reference>
          <reference field="6" count="1" selected="0">
            <x v="0"/>
          </reference>
        </references>
      </pivotArea>
    </chartFormat>
    <chartFormat chart="0" format="14"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D2D86-C3F3-4177-B12E-5AE14D90471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F15" firstHeaderRow="1" firstDataRow="2" firstDataCol="1"/>
  <pivotFields count="28">
    <pivotField numFmtId="164"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axis="axisCol"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7"/>
  </rowFields>
  <rowItems count="13">
    <i>
      <x/>
    </i>
    <i>
      <x v="1"/>
    </i>
    <i>
      <x v="2"/>
    </i>
    <i>
      <x v="3"/>
    </i>
    <i>
      <x v="4"/>
    </i>
    <i>
      <x v="5"/>
    </i>
    <i>
      <x v="6"/>
    </i>
    <i>
      <x v="7"/>
    </i>
    <i>
      <x v="8"/>
    </i>
    <i>
      <x v="9"/>
    </i>
    <i>
      <x v="10"/>
    </i>
    <i>
      <x v="11"/>
    </i>
    <i t="grand">
      <x/>
    </i>
  </rowItems>
  <colFields count="1">
    <field x="12"/>
  </colFields>
  <colItems count="5">
    <i>
      <x/>
    </i>
    <i>
      <x v="1"/>
    </i>
    <i>
      <x v="2"/>
    </i>
    <i>
      <x v="3"/>
    </i>
    <i t="grand">
      <x/>
    </i>
  </colItems>
  <dataFields count="1">
    <dataField name="Average of OUTPUT IN THOUSAND" fld="25" subtotal="average" baseField="7"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F67EF5-16C3-4147-A9D7-590CBBFAB6C0}"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F15" firstHeaderRow="1" firstDataRow="2" firstDataCol="1"/>
  <pivotFields count="28">
    <pivotField numFmtId="164"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axis="axisCol"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7"/>
  </rowFields>
  <rowItems count="13">
    <i>
      <x/>
    </i>
    <i>
      <x v="1"/>
    </i>
    <i>
      <x v="2"/>
    </i>
    <i>
      <x v="3"/>
    </i>
    <i>
      <x v="4"/>
    </i>
    <i>
      <x v="5"/>
    </i>
    <i>
      <x v="6"/>
    </i>
    <i>
      <x v="7"/>
    </i>
    <i>
      <x v="8"/>
    </i>
    <i>
      <x v="9"/>
    </i>
    <i>
      <x v="10"/>
    </i>
    <i>
      <x v="11"/>
    </i>
    <i t="grand">
      <x/>
    </i>
  </rowItems>
  <colFields count="1">
    <field x="12"/>
  </colFields>
  <colItems count="5">
    <i>
      <x/>
    </i>
    <i>
      <x v="1"/>
    </i>
    <i>
      <x v="2"/>
    </i>
    <i>
      <x v="3"/>
    </i>
    <i t="grand">
      <x/>
    </i>
  </colItems>
  <dataFields count="1">
    <dataField name="Average of Output per Worker" fld="27" subtotal="average" baseField="7"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460148-A0E6-4100-8195-529C8EFEEECB}"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F15" firstHeaderRow="1" firstDataRow="2" firstDataCol="1"/>
  <pivotFields count="28">
    <pivotField numFmtId="164"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axis="axisCol" showAll="0">
      <items count="5">
        <item x="1"/>
        <item x="2"/>
        <item x="0"/>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7"/>
  </rowFields>
  <rowItems count="13">
    <i>
      <x/>
    </i>
    <i>
      <x v="1"/>
    </i>
    <i>
      <x v="2"/>
    </i>
    <i>
      <x v="3"/>
    </i>
    <i>
      <x v="4"/>
    </i>
    <i>
      <x v="5"/>
    </i>
    <i>
      <x v="6"/>
    </i>
    <i>
      <x v="7"/>
    </i>
    <i>
      <x v="8"/>
    </i>
    <i>
      <x v="9"/>
    </i>
    <i>
      <x v="10"/>
    </i>
    <i>
      <x v="11"/>
    </i>
    <i t="grand">
      <x/>
    </i>
  </rowItems>
  <colFields count="1">
    <field x="12"/>
  </colFields>
  <colItems count="5">
    <i>
      <x/>
    </i>
    <i>
      <x v="1"/>
    </i>
    <i>
      <x v="2"/>
    </i>
    <i>
      <x v="3"/>
    </i>
    <i t="grand">
      <x/>
    </i>
  </colItems>
  <dataFields count="1">
    <dataField name="Average of RawMaterial_Used" fld="18" subtotal="average" baseField="7"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02EC5A-9CE2-493D-BB26-688D0C86DAE4}" name="PivotTable4" cacheId="4"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E6" firstHeaderRow="0" firstDataRow="1" firstDataCol="1"/>
  <pivotFields count="28">
    <pivotField numFmtId="164"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dataField="1" showAll="0"/>
    <pivotField showAll="0"/>
    <pivotField showAll="0"/>
    <pivotField showAll="0"/>
    <pivotField showAll="0"/>
    <pivotField showAll="0"/>
    <pivotField dataField="1" showAll="0"/>
    <pivotField dataField="1" showAll="0"/>
    <pivotField showAll="0"/>
    <pivotField dataField="1" showAll="0"/>
  </pivotFields>
  <rowFields count="1">
    <field x="12"/>
  </rowFields>
  <rowItems count="5">
    <i>
      <x/>
    </i>
    <i>
      <x v="1"/>
    </i>
    <i>
      <x v="2"/>
    </i>
    <i>
      <x v="3"/>
    </i>
    <i t="grand">
      <x/>
    </i>
  </rowItems>
  <colFields count="1">
    <field x="-2"/>
  </colFields>
  <colItems count="4">
    <i>
      <x/>
    </i>
    <i i="1">
      <x v="1"/>
    </i>
    <i i="2">
      <x v="2"/>
    </i>
    <i i="3">
      <x v="3"/>
    </i>
  </colItems>
  <dataFields count="4">
    <dataField name="Average of Cost Per Thousand Pounds" fld="24" subtotal="average" baseField="12" baseItem="0"/>
    <dataField name="Average of RawMaterial_Used" fld="18" subtotal="average" baseField="12" baseItem="0"/>
    <dataField name="Average of OUTPUT IN THOUSAND" fld="25" subtotal="average" baseField="12" baseItem="0"/>
    <dataField name="Average of Output per Worker" fld="27" subtotal="average"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5133BC-9FC2-413E-8AC8-7B9C05929EC4}"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N17" firstHeaderRow="1" firstDataRow="2" firstDataCol="1"/>
  <pivotFields count="28">
    <pivotField numFmtId="164" showAll="0"/>
    <pivotField showAll="0"/>
    <pivotField showAll="0"/>
    <pivotField showAll="0"/>
    <pivotField showAll="0"/>
    <pivotField showAll="0"/>
    <pivotField showAll="0"/>
    <pivotField axis="axisCol" showAll="0">
      <items count="13">
        <item x="0"/>
        <item x="1"/>
        <item x="2"/>
        <item x="3"/>
        <item x="4"/>
        <item x="5"/>
        <item x="6"/>
        <item x="7"/>
        <item x="8"/>
        <item x="9"/>
        <item x="10"/>
        <item x="11"/>
        <item t="default"/>
      </items>
    </pivotField>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2"/>
  </rowFields>
  <rowItems count="5">
    <i>
      <x/>
    </i>
    <i>
      <x v="1"/>
    </i>
    <i>
      <x v="2"/>
    </i>
    <i>
      <x v="3"/>
    </i>
    <i t="grand">
      <x/>
    </i>
  </rowItems>
  <colFields count="1">
    <field x="7"/>
  </colFields>
  <colItems count="13">
    <i>
      <x/>
    </i>
    <i>
      <x v="1"/>
    </i>
    <i>
      <x v="2"/>
    </i>
    <i>
      <x v="3"/>
    </i>
    <i>
      <x v="4"/>
    </i>
    <i>
      <x v="5"/>
    </i>
    <i>
      <x v="6"/>
    </i>
    <i>
      <x v="7"/>
    </i>
    <i>
      <x v="8"/>
    </i>
    <i>
      <x v="9"/>
    </i>
    <i>
      <x v="10"/>
    </i>
    <i>
      <x v="11"/>
    </i>
    <i t="grand">
      <x/>
    </i>
  </colItems>
  <dataFields count="1">
    <dataField name="Sum of OUTPUT IN THOUSAND"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246154-345B-4324-B2C9-922DE12FC20C}"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N9" firstHeaderRow="1" firstDataRow="2" firstDataCol="1"/>
  <pivotFields count="28">
    <pivotField numFmtId="164" showAll="0"/>
    <pivotField showAll="0"/>
    <pivotField showAll="0"/>
    <pivotField showAll="0"/>
    <pivotField showAll="0"/>
    <pivotField showAll="0"/>
    <pivotField showAll="0"/>
    <pivotField axis="axisCol" showAll="0">
      <items count="13">
        <item x="0"/>
        <item x="1"/>
        <item x="2"/>
        <item x="3"/>
        <item x="4"/>
        <item x="5"/>
        <item x="6"/>
        <item x="7"/>
        <item x="8"/>
        <item x="9"/>
        <item x="10"/>
        <item x="11"/>
        <item t="default"/>
      </items>
    </pivotField>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2"/>
  </rowFields>
  <rowItems count="5">
    <i>
      <x/>
    </i>
    <i>
      <x v="1"/>
    </i>
    <i>
      <x v="2"/>
    </i>
    <i>
      <x v="3"/>
    </i>
    <i t="grand">
      <x/>
    </i>
  </rowItems>
  <colFields count="1">
    <field x="7"/>
  </colFields>
  <colItems count="13">
    <i>
      <x/>
    </i>
    <i>
      <x v="1"/>
    </i>
    <i>
      <x v="2"/>
    </i>
    <i>
      <x v="3"/>
    </i>
    <i>
      <x v="4"/>
    </i>
    <i>
      <x v="5"/>
    </i>
    <i>
      <x v="6"/>
    </i>
    <i>
      <x v="7"/>
    </i>
    <i>
      <x v="8"/>
    </i>
    <i>
      <x v="9"/>
    </i>
    <i>
      <x v="10"/>
    </i>
    <i>
      <x v="11"/>
    </i>
    <i t="grand">
      <x/>
    </i>
  </colItems>
  <dataFields count="1">
    <dataField name="Sum of OUTPUT IN THOUSAND" fld="2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2791F24-F516-405B-B586-01C17F377F8C}" autoFormatId="16" applyNumberFormats="0" applyBorderFormats="0" applyFontFormats="0" applyPatternFormats="0" applyAlignmentFormats="0" applyWidthHeightFormats="0">
  <queryTableRefresh nextId="29" unboundColumnsRight="9">
    <queryTableFields count="28">
      <queryTableField id="1" name="Date" tableColumnId="1"/>
      <queryTableField id="20" dataBound="0" tableColumnId="16"/>
      <queryTableField id="19" dataBound="0" tableColumnId="17"/>
      <queryTableField id="18" dataBound="0" tableColumnId="18"/>
      <queryTableField id="17" dataBound="0" tableColumnId="19"/>
      <queryTableField id="16" dataBound="0" tableColumnId="20"/>
      <queryTableField id="28" dataBound="0" tableColumnId="23"/>
      <queryTableField id="27" dataBound="0" tableColumnId="24"/>
      <queryTableField id="26" dataBound="0" tableColumnId="25"/>
      <queryTableField id="25" dataBound="0" tableColumnId="26"/>
      <queryTableField id="24" dataBound="0" tableColumnId="27"/>
      <queryTableField id="23" dataBound="0" tableColumnId="28"/>
      <queryTableField id="2" name="Plant" tableColumnId="2"/>
      <queryTableField id="3" name="Num_Workers_Direct" tableColumnId="3"/>
      <queryTableField id="4" name="Num_Workers_Indirect" tableColumnId="4"/>
      <queryTableField id="5" name="Labor_Costs_Direct" tableColumnId="5"/>
      <queryTableField id="6" name="Labor_Costs_Indirect" tableColumnId="6"/>
      <queryTableField id="7" name="Output" tableColumnId="7"/>
      <queryTableField id="8" name="RawMaterial_Used"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7A5368-44BE-452E-9240-3028A536F0C3}" name="Data__1___3" displayName="Data__1___3" ref="A1:AB1461" tableType="queryTable" totalsRowShown="0">
  <autoFilter ref="A1:AB1461" xr:uid="{FE7A5368-44BE-452E-9240-3028A536F0C3}"/>
  <tableColumns count="28">
    <tableColumn id="1" xr3:uid="{49354D49-44BE-4980-B7C0-5D9D04953752}" uniqueName="1" name="Date" queryTableFieldId="1" dataDxfId="52"/>
    <tableColumn id="16" xr3:uid="{54616656-5556-4583-9067-636C1AB84FEF}" uniqueName="16" name="YEAR" queryTableFieldId="20" dataDxfId="51">
      <calculatedColumnFormula>YEAR(A2)</calculatedColumnFormula>
    </tableColumn>
    <tableColumn id="17" xr3:uid="{866C98D7-092D-41C7-B941-9283412F24D6}" uniqueName="17" name="DAY NUMBER" queryTableFieldId="19" dataDxfId="50">
      <calculatedColumnFormula>DAY(Data__1___3[[#This Row],[Date]])</calculatedColumnFormula>
    </tableColumn>
    <tableColumn id="18" xr3:uid="{9E568CD3-73B4-4150-80B1-9E91ECFAD16B}" uniqueName="18" name="MONTH" queryTableFieldId="18" dataDxfId="49">
      <calculatedColumnFormula>MONTH(Data__1___3[[#This Row],[Date]])</calculatedColumnFormula>
    </tableColumn>
    <tableColumn id="19" xr3:uid="{A00380E7-6ED2-4ABE-8AF6-000BD6D222CB}" uniqueName="19" name="QUARTER NUMBER" queryTableFieldId="17" dataDxfId="48">
      <calculatedColumnFormula>IF(D2&lt;=3,1,IF(D2&lt;=6,2,IF(D2&lt;=9,3,4)))</calculatedColumnFormula>
    </tableColumn>
    <tableColumn id="20" xr3:uid="{04D6C050-D67B-47E9-9EC7-B7FFD8CA0018}" uniqueName="20" name="WEEKDAY" queryTableFieldId="16" dataDxfId="47">
      <calculatedColumnFormula>WEEKDAY(Data__1___3[[#This Row],[Date]])</calculatedColumnFormula>
    </tableColumn>
    <tableColumn id="23" xr3:uid="{D3FD2C11-DBEB-4D0D-84A0-BB6BE4D605A2}" uniqueName="23" name="DAY NAME" queryTableFieldId="28" dataDxfId="46">
      <calculatedColumnFormula>VLOOKUP(F2,VLOOKUP!$D$2:$E$8,2,FALSE)</calculatedColumnFormula>
    </tableColumn>
    <tableColumn id="24" xr3:uid="{D5C009E9-FFF9-434B-A3D1-D69DE6D0E0D2}" uniqueName="24" name="MONTH NAME" queryTableFieldId="27" dataDxfId="45">
      <calculatedColumnFormula>VLOOKUP(D2,VLOOKUP!$A$2:$B$13,2,FALSE)</calculatedColumnFormula>
    </tableColumn>
    <tableColumn id="25" xr3:uid="{18FADAB7-F03B-46C5-8CF5-4AD8DE310C5C}" uniqueName="25" name="QUARTER NAME" queryTableFieldId="26" dataDxfId="44">
      <calculatedColumnFormula>VLOOKUP(E2,VLOOKUP!$G$2:$H$5,2,FALSE)</calculatedColumnFormula>
    </tableColumn>
    <tableColumn id="26" xr3:uid="{EC587CFA-EBA7-4A06-84AA-EE024D5DC786}" uniqueName="26" name="YEAR&amp;MONTH" queryTableFieldId="25" dataDxfId="43">
      <calculatedColumnFormula>CONCATENATE(B2,"_",H2)</calculatedColumnFormula>
    </tableColumn>
    <tableColumn id="27" xr3:uid="{26FC82E5-5CBF-48AD-A134-9AFAE983C30B}" uniqueName="27" name="YEAR &amp;QUARTER" queryTableFieldId="24" dataDxfId="42">
      <calculatedColumnFormula>CONCATENATE(B2,"_",I2)</calculatedColumnFormula>
    </tableColumn>
    <tableColumn id="28" xr3:uid="{E6BAFD10-F372-4288-B44C-BF8D15217E1C}" uniqueName="28" name="YEAR &amp; DAY" queryTableFieldId="23" dataDxfId="41">
      <calculatedColumnFormula>CONCATENATE(B2,"_",G2)</calculatedColumnFormula>
    </tableColumn>
    <tableColumn id="2" xr3:uid="{1DD5F577-A9F1-43C0-8E6B-B8C0B37FA7A3}" uniqueName="2" name="Plant" queryTableFieldId="2" dataDxfId="40"/>
    <tableColumn id="3" xr3:uid="{22818BCF-943A-4AA6-9659-98D42988F33C}" uniqueName="3" name="Num_Workers_Direct" queryTableFieldId="3"/>
    <tableColumn id="4" xr3:uid="{87A01E51-8A38-4B44-AA49-74D3A2644457}" uniqueName="4" name="Num_Workers_Indirect" queryTableFieldId="4"/>
    <tableColumn id="5" xr3:uid="{2CC8BBBD-6A84-49C4-A54C-5EEAE83678DB}" uniqueName="5" name="Labor_Costs_Direct" queryTableFieldId="5"/>
    <tableColumn id="6" xr3:uid="{5795015D-549A-46B7-9195-2A4E6118EA5C}" uniqueName="6" name="Labor_Costs_Indirect" queryTableFieldId="6"/>
    <tableColumn id="7" xr3:uid="{2E70296A-3DA0-40FE-9AA8-2C78BB3BEACD}" uniqueName="7" name="Output" queryTableFieldId="7"/>
    <tableColumn id="8" xr3:uid="{175479FC-222D-42C1-BFAD-2FE039BA9EA8}" uniqueName="8" name="RawMaterial_Used" queryTableFieldId="8"/>
    <tableColumn id="9" xr3:uid="{2A0EF807-BD36-4370-8405-838C9E877A4E}" uniqueName="9" name=" cost of raw material" queryTableFieldId="9" dataDxfId="39">
      <calculatedColumnFormula>IF(M2="Mexico",S2*1000*700,IF(M2="Frankfurt",S2*1000*530,IF(M2="Gary",S2*1000*608,IF(M2="Sunchem",S2*1000*918))))</calculatedColumnFormula>
    </tableColumn>
    <tableColumn id="10" xr3:uid="{EB96B817-5154-4254-A391-5A1C02935610}" uniqueName="10" name="operating cost" queryTableFieldId="10" dataDxfId="38">
      <calculatedColumnFormula>IF(M2="Mexico",R2*1000*110,IF(M2="Frankfurt",R2*1000*90,IF(M2="Gary",R2*1000*150,IF(M2="Sunchem",R2*1000*400))))</calculatedColumnFormula>
    </tableColumn>
    <tableColumn id="11" xr3:uid="{0389A6E6-517C-454E-A53E-CF4A29A81C05}" uniqueName="11" name="Total Labor Cost" queryTableFieldId="11" dataDxfId="37">
      <calculatedColumnFormula>SUM(P2,Q2)</calculatedColumnFormula>
    </tableColumn>
    <tableColumn id="12" xr3:uid="{A34B794E-56DF-437F-8E9F-D079A9B9984E}" uniqueName="12" name="Total Labor Cost (In USD)" queryTableFieldId="12" dataDxfId="36">
      <calculatedColumnFormula>V2/VLOOKUP(M2,$AD$2:$AE$5,2,FALSE)</calculatedColumnFormula>
    </tableColumn>
    <tableColumn id="13" xr3:uid="{FD008365-747B-4B40-8308-626AA9925731}" uniqueName="13" name="Total Cost" queryTableFieldId="13" dataDxfId="35">
      <calculatedColumnFormula>SUM(Data__1___3[[#This Row],[ cost of raw material]],Data__1___3[[#This Row],[operating cost]],Data__1___3[[#This Row],[Total Labor Cost (In USD)]])</calculatedColumnFormula>
    </tableColumn>
    <tableColumn id="14" xr3:uid="{075E913B-C2A5-4F71-9C64-227DCA7B9BD1}" uniqueName="14" name="Cost Per Thousand Pounds" queryTableFieldId="14" dataDxfId="34">
      <calculatedColumnFormula>X2/Z2</calculatedColumnFormula>
    </tableColumn>
    <tableColumn id="15" xr3:uid="{87196110-3F99-4DFE-B7A0-38FAB0916BC3}" uniqueName="15" name="OUTPUT IN THOUSAND" queryTableFieldId="15" dataDxfId="33">
      <calculatedColumnFormula>R2*1000</calculatedColumnFormula>
    </tableColumn>
    <tableColumn id="21" xr3:uid="{F37B4B06-B62B-4471-B568-BE0B944876C0}" uniqueName="21" name="Total Workers" queryTableFieldId="21" dataDxfId="32">
      <calculatedColumnFormula>SUM(Data__1___3[[#This Row],[Num_Workers_Direct]],Data__1___3[[#This Row],[Num_Workers_Indirect]])</calculatedColumnFormula>
    </tableColumn>
    <tableColumn id="22" xr3:uid="{4B1DF41D-6134-43AB-8B94-5C31641F60CF}" uniqueName="22" name="Output per Worker" queryTableFieldId="22" dataDxfId="31">
      <calculatedColumnFormula>Data__1___3[[#This Row],[OUTPUT IN THOUSAND]]/Data__1___3[[#This Row],[Total Workers]]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1BF4-B407-4FF4-8D36-4B29310AABC4}">
  <dimension ref="B2:C5"/>
  <sheetViews>
    <sheetView workbookViewId="0">
      <selection activeCell="D10" sqref="D10"/>
    </sheetView>
  </sheetViews>
  <sheetFormatPr defaultRowHeight="15" x14ac:dyDescent="0.25"/>
  <cols>
    <col min="2" max="2" width="32.5703125" customWidth="1"/>
  </cols>
  <sheetData>
    <row r="2" spans="2:3" ht="15.75" thickBot="1" x14ac:dyDescent="0.3"/>
    <row r="3" spans="2:3" ht="15.75" thickBot="1" x14ac:dyDescent="0.3">
      <c r="B3" s="31" t="s">
        <v>97</v>
      </c>
      <c r="C3" s="32" t="s">
        <v>98</v>
      </c>
    </row>
    <row r="4" spans="2:3" ht="15.75" x14ac:dyDescent="0.25">
      <c r="B4" s="33" t="s">
        <v>99</v>
      </c>
      <c r="C4" s="34">
        <v>26645</v>
      </c>
    </row>
    <row r="5" spans="2:3" ht="16.5" thickBot="1" x14ac:dyDescent="0.3">
      <c r="B5" s="35" t="s">
        <v>100</v>
      </c>
      <c r="C5" s="36">
        <v>26538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6467B-4053-4D92-819F-A1AC2B3BA66A}">
  <dimension ref="A1:AE1461"/>
  <sheetViews>
    <sheetView topLeftCell="A2" workbookViewId="0">
      <selection activeCell="G14" sqref="G14"/>
    </sheetView>
  </sheetViews>
  <sheetFormatPr defaultRowHeight="15" x14ac:dyDescent="0.25"/>
  <cols>
    <col min="1" max="1" width="30.28515625" customWidth="1"/>
    <col min="2" max="2" width="9.140625" customWidth="1"/>
    <col min="3" max="3" width="14.5703125" customWidth="1"/>
    <col min="4" max="4" width="10.140625" customWidth="1"/>
    <col min="5" max="5" width="14.85546875" customWidth="1"/>
    <col min="6" max="6" width="11.28515625" customWidth="1"/>
    <col min="7" max="8" width="15" customWidth="1"/>
    <col min="9" max="9" width="16.5703125" customWidth="1"/>
    <col min="10" max="10" width="17.28515625" customWidth="1"/>
    <col min="11" max="11" width="18.5703125" customWidth="1"/>
    <col min="12" max="12" width="20.42578125" customWidth="1"/>
    <col min="13" max="13" width="11.7109375" customWidth="1"/>
    <col min="14" max="14" width="21" bestFit="1" customWidth="1"/>
    <col min="15" max="15" width="22.42578125" bestFit="1" customWidth="1"/>
    <col min="16" max="16" width="19.42578125" bestFit="1" customWidth="1"/>
    <col min="17" max="17" width="20.85546875" bestFit="1" customWidth="1"/>
    <col min="18" max="18" width="12" bestFit="1" customWidth="1"/>
    <col min="19" max="19" width="18.7109375" bestFit="1" customWidth="1"/>
    <col min="20" max="20" width="22" bestFit="1" customWidth="1"/>
    <col min="21" max="21" width="16.42578125" bestFit="1" customWidth="1"/>
    <col min="22" max="22" width="18.7109375" customWidth="1"/>
    <col min="23" max="23" width="18.42578125" customWidth="1"/>
    <col min="24" max="24" width="16.7109375" bestFit="1" customWidth="1"/>
    <col min="25" max="25" width="28" customWidth="1"/>
    <col min="26" max="26" width="24.85546875" customWidth="1"/>
    <col min="27" max="28" width="22.28515625" customWidth="1"/>
  </cols>
  <sheetData>
    <row r="1" spans="1:31" ht="16.5" thickBot="1" x14ac:dyDescent="0.3">
      <c r="A1" t="s">
        <v>0</v>
      </c>
      <c r="B1" s="2" t="s">
        <v>12</v>
      </c>
      <c r="C1" s="2" t="s">
        <v>13</v>
      </c>
      <c r="D1" s="2" t="s">
        <v>14</v>
      </c>
      <c r="E1" s="2" t="s">
        <v>15</v>
      </c>
      <c r="F1" s="2" t="s">
        <v>16</v>
      </c>
      <c r="G1" s="3" t="s">
        <v>32</v>
      </c>
      <c r="H1" s="3" t="s">
        <v>33</v>
      </c>
      <c r="I1" s="3" t="s">
        <v>34</v>
      </c>
      <c r="J1" s="3" t="s">
        <v>35</v>
      </c>
      <c r="K1" s="3" t="s">
        <v>36</v>
      </c>
      <c r="L1" s="3" t="s">
        <v>37</v>
      </c>
      <c r="M1" s="4" t="s">
        <v>1</v>
      </c>
      <c r="N1" t="s">
        <v>2</v>
      </c>
      <c r="O1" t="s">
        <v>3</v>
      </c>
      <c r="P1" t="s">
        <v>4</v>
      </c>
      <c r="Q1" t="s">
        <v>5</v>
      </c>
      <c r="R1" t="s">
        <v>6</v>
      </c>
      <c r="S1" t="s">
        <v>7</v>
      </c>
      <c r="T1" s="13" t="s">
        <v>38</v>
      </c>
      <c r="U1" s="13" t="s">
        <v>39</v>
      </c>
      <c r="V1" s="13" t="s">
        <v>41</v>
      </c>
      <c r="W1" s="13" t="s">
        <v>42</v>
      </c>
      <c r="X1" s="13" t="s">
        <v>43</v>
      </c>
      <c r="Y1" s="13" t="s">
        <v>62</v>
      </c>
      <c r="Z1" s="14" t="s">
        <v>40</v>
      </c>
      <c r="AA1" s="14" t="s">
        <v>63</v>
      </c>
      <c r="AB1" s="14" t="s">
        <v>64</v>
      </c>
      <c r="AD1" s="37" t="s">
        <v>96</v>
      </c>
      <c r="AE1" s="37"/>
    </row>
    <row r="2" spans="1:31" x14ac:dyDescent="0.25">
      <c r="A2" s="1">
        <v>40179</v>
      </c>
      <c r="B2">
        <f t="shared" ref="B2:B65" si="0">YEAR(A2)</f>
        <v>2010</v>
      </c>
      <c r="C2">
        <f>DAY(Data__1___3[[#This Row],[Date]])</f>
        <v>1</v>
      </c>
      <c r="D2">
        <f>MONTH(Data__1___3[[#This Row],[Date]])</f>
        <v>1</v>
      </c>
      <c r="E2">
        <f t="shared" ref="E2:E65" si="1">IF(D2&lt;=3,1,IF(D2&lt;=6,2,IF(D2&lt;=9,3,4)))</f>
        <v>1</v>
      </c>
      <c r="F2">
        <f>WEEKDAY(Data__1___3[[#This Row],[Date]])</f>
        <v>6</v>
      </c>
      <c r="G2" t="str">
        <f>VLOOKUP(F2,VLOOKUP!$D$2:$E$8,2,FALSE)</f>
        <v>Saturday</v>
      </c>
      <c r="H2" t="str">
        <f>VLOOKUP(D2,VLOOKUP!$A$2:$B$13,2,FALSE)</f>
        <v>January</v>
      </c>
      <c r="I2" t="str">
        <f>VLOOKUP(E2,VLOOKUP!$G$2:$H$5,2,FALSE)</f>
        <v>Quarter1</v>
      </c>
      <c r="J2" t="str">
        <f t="shared" ref="J2:J65" si="2">CONCATENATE(B2,"_",H2)</f>
        <v>2010_January</v>
      </c>
      <c r="K2" t="str">
        <f t="shared" ref="K2:K65" si="3">CONCATENATE(B2,"_",I2)</f>
        <v>2010_Quarter1</v>
      </c>
      <c r="L2" t="str">
        <f t="shared" ref="L2:L65" si="4">CONCATENATE(B2,"_",G2)</f>
        <v>2010_Saturday</v>
      </c>
      <c r="M2" t="s">
        <v>8</v>
      </c>
      <c r="N2">
        <v>18</v>
      </c>
      <c r="O2">
        <v>20</v>
      </c>
      <c r="P2">
        <v>8640</v>
      </c>
      <c r="Q2">
        <v>8000</v>
      </c>
      <c r="R2">
        <v>4.5989716999999999E-2</v>
      </c>
      <c r="S2">
        <v>5.5187659999999999E-2</v>
      </c>
      <c r="T2">
        <f>IF(M2="Mexico",S2*1000*700,IF(M2="Frankfurt",S2*1000*530,IF(M2="Gary",S2*1000*608,IF(M2="Sunchem",S2*1000*918))))</f>
        <v>38631.362000000001</v>
      </c>
      <c r="U2">
        <f t="shared" ref="U2:U65" si="5">IF(M2="Mexico",R2*1000*110,IF(M2="Frankfurt",R2*1000*90,IF(M2="Gary",R2*1000*150,IF(M2="Sunchem",R2*1000*400))))</f>
        <v>5058.8688700000002</v>
      </c>
      <c r="V2">
        <f t="shared" ref="V2:V65" si="6">SUM(P2,Q2)</f>
        <v>16640</v>
      </c>
      <c r="W2">
        <f t="shared" ref="W2:W65" si="7">V2/VLOOKUP(M2,$AD$2:$AE$5,2,FALSE)</f>
        <v>1315.9351522340846</v>
      </c>
      <c r="X2">
        <f>SUM(Data__1___3[[#This Row],[ cost of raw material]],Data__1___3[[#This Row],[operating cost]],Data__1___3[[#This Row],[Total Labor Cost (In USD)]])</f>
        <v>45006.166022234087</v>
      </c>
      <c r="Y2">
        <f t="shared" ref="Y2:Y65" si="8">X2/Z2</f>
        <v>978.61367623188653</v>
      </c>
      <c r="Z2">
        <f t="shared" ref="Z2:Z65" si="9">R2*1000</f>
        <v>45.989716999999999</v>
      </c>
      <c r="AA2">
        <f>SUM(Data__1___3[[#This Row],[Num_Workers_Direct]],Data__1___3[[#This Row],[Num_Workers_Indirect]])</f>
        <v>38</v>
      </c>
      <c r="AB2">
        <f>Data__1___3[[#This Row],[OUTPUT IN THOUSAND]]/Data__1___3[[#This Row],[Total Workers]]</f>
        <v>1.2102557105263159</v>
      </c>
      <c r="AD2" s="15" t="s">
        <v>8</v>
      </c>
      <c r="AE2" s="10">
        <v>12.645</v>
      </c>
    </row>
    <row r="3" spans="1:31" x14ac:dyDescent="0.25">
      <c r="A3" s="1">
        <v>40180</v>
      </c>
      <c r="B3">
        <f t="shared" si="0"/>
        <v>2010</v>
      </c>
      <c r="C3">
        <f>DAY(Data__1___3[[#This Row],[Date]])</f>
        <v>2</v>
      </c>
      <c r="D3">
        <f>MONTH(Data__1___3[[#This Row],[Date]])</f>
        <v>1</v>
      </c>
      <c r="E3">
        <f t="shared" si="1"/>
        <v>1</v>
      </c>
      <c r="F3">
        <f>WEEKDAY(Data__1___3[[#This Row],[Date]])</f>
        <v>7</v>
      </c>
      <c r="G3" t="str">
        <f>VLOOKUP(F3,VLOOKUP!$D$2:$E$8,2,FALSE)</f>
        <v>Sunday</v>
      </c>
      <c r="H3" t="str">
        <f>VLOOKUP(D3,VLOOKUP!$A$2:$B$13,2,FALSE)</f>
        <v>January</v>
      </c>
      <c r="I3" t="str">
        <f>VLOOKUP(E3,VLOOKUP!$G$2:$H$5,2,FALSE)</f>
        <v>Quarter1</v>
      </c>
      <c r="J3" t="str">
        <f t="shared" si="2"/>
        <v>2010_January</v>
      </c>
      <c r="K3" t="str">
        <f t="shared" si="3"/>
        <v>2010_Quarter1</v>
      </c>
      <c r="L3" t="str">
        <f t="shared" si="4"/>
        <v>2010_Sunday</v>
      </c>
      <c r="M3" t="s">
        <v>8</v>
      </c>
      <c r="N3">
        <v>17</v>
      </c>
      <c r="O3">
        <v>18</v>
      </c>
      <c r="P3">
        <v>8160</v>
      </c>
      <c r="Q3">
        <v>7200</v>
      </c>
      <c r="R3">
        <v>4.2375137E-2</v>
      </c>
      <c r="S3">
        <v>5.0850164000000003E-2</v>
      </c>
      <c r="T3">
        <f t="shared" ref="T3:T65" si="10">IF(M3="Mexico",S3*1000*700,IF(M3="Frankfurt",S3*1000*530,IF(M3="Gary",S3*1000*608,IF(M3="Sunchem",S3*1000*918))))</f>
        <v>35595.114800000003</v>
      </c>
      <c r="U3">
        <f t="shared" si="5"/>
        <v>4661.2650700000004</v>
      </c>
      <c r="V3">
        <f t="shared" si="6"/>
        <v>15360</v>
      </c>
      <c r="W3">
        <f t="shared" si="7"/>
        <v>1214.7093712930011</v>
      </c>
      <c r="X3">
        <f>SUM(Data__1___3[[#This Row],[ cost of raw material]],Data__1___3[[#This Row],[operating cost]],Data__1___3[[#This Row],[Total Labor Cost (In USD)]])</f>
        <v>41471.089241293004</v>
      </c>
      <c r="Y3">
        <f t="shared" si="8"/>
        <v>978.66560859243953</v>
      </c>
      <c r="Z3">
        <f t="shared" si="9"/>
        <v>42.375137000000002</v>
      </c>
      <c r="AA3">
        <f>SUM(Data__1___3[[#This Row],[Num_Workers_Direct]],Data__1___3[[#This Row],[Num_Workers_Indirect]])</f>
        <v>35</v>
      </c>
      <c r="AB3">
        <f>Data__1___3[[#This Row],[OUTPUT IN THOUSAND]]/Data__1___3[[#This Row],[Total Workers]]</f>
        <v>1.2107182000000001</v>
      </c>
      <c r="AD3" s="16" t="s">
        <v>9</v>
      </c>
      <c r="AE3" s="6">
        <v>0.755</v>
      </c>
    </row>
    <row r="4" spans="1:31" x14ac:dyDescent="0.25">
      <c r="A4" s="1">
        <v>40181</v>
      </c>
      <c r="B4">
        <f t="shared" si="0"/>
        <v>2010</v>
      </c>
      <c r="C4">
        <f>DAY(Data__1___3[[#This Row],[Date]])</f>
        <v>3</v>
      </c>
      <c r="D4">
        <f>MONTH(Data__1___3[[#This Row],[Date]])</f>
        <v>1</v>
      </c>
      <c r="E4">
        <f t="shared" si="1"/>
        <v>1</v>
      </c>
      <c r="F4">
        <f>WEEKDAY(Data__1___3[[#This Row],[Date]])</f>
        <v>1</v>
      </c>
      <c r="G4" t="str">
        <f>VLOOKUP(F4,VLOOKUP!$D$2:$E$8,2,FALSE)</f>
        <v>Monday</v>
      </c>
      <c r="H4" t="str">
        <f>VLOOKUP(D4,VLOOKUP!$A$2:$B$13,2,FALSE)</f>
        <v>January</v>
      </c>
      <c r="I4" t="str">
        <f>VLOOKUP(E4,VLOOKUP!$G$2:$H$5,2,FALSE)</f>
        <v>Quarter1</v>
      </c>
      <c r="J4" t="str">
        <f t="shared" si="2"/>
        <v>2010_January</v>
      </c>
      <c r="K4" t="str">
        <f t="shared" si="3"/>
        <v>2010_Quarter1</v>
      </c>
      <c r="L4" t="str">
        <f t="shared" si="4"/>
        <v>2010_Monday</v>
      </c>
      <c r="M4" t="s">
        <v>8</v>
      </c>
      <c r="N4">
        <v>16</v>
      </c>
      <c r="O4">
        <v>19</v>
      </c>
      <c r="P4">
        <v>7680</v>
      </c>
      <c r="Q4">
        <v>7600</v>
      </c>
      <c r="R4">
        <v>4.2395052000000003E-2</v>
      </c>
      <c r="S4">
        <v>5.0874061999999998E-2</v>
      </c>
      <c r="T4">
        <f t="shared" si="10"/>
        <v>35611.843399999998</v>
      </c>
      <c r="U4">
        <f t="shared" si="5"/>
        <v>4663.4557199999999</v>
      </c>
      <c r="V4">
        <f t="shared" si="6"/>
        <v>15280</v>
      </c>
      <c r="W4">
        <f t="shared" si="7"/>
        <v>1208.3827599841836</v>
      </c>
      <c r="X4">
        <f>SUM(Data__1___3[[#This Row],[ cost of raw material]],Data__1___3[[#This Row],[operating cost]],Data__1___3[[#This Row],[Total Labor Cost (In USD)]])</f>
        <v>41483.681879984179</v>
      </c>
      <c r="Y4">
        <f t="shared" si="8"/>
        <v>978.50291302825099</v>
      </c>
      <c r="Z4">
        <f t="shared" si="9"/>
        <v>42.395052</v>
      </c>
      <c r="AA4">
        <f>SUM(Data__1___3[[#This Row],[Num_Workers_Direct]],Data__1___3[[#This Row],[Num_Workers_Indirect]])</f>
        <v>35</v>
      </c>
      <c r="AB4">
        <f>Data__1___3[[#This Row],[OUTPUT IN THOUSAND]]/Data__1___3[[#This Row],[Total Workers]]</f>
        <v>1.2112871999999999</v>
      </c>
      <c r="AD4" s="17" t="s">
        <v>10</v>
      </c>
      <c r="AE4" s="18">
        <v>1</v>
      </c>
    </row>
    <row r="5" spans="1:31" ht="15.75" thickBot="1" x14ac:dyDescent="0.3">
      <c r="A5" s="1">
        <v>40182</v>
      </c>
      <c r="B5">
        <f t="shared" si="0"/>
        <v>2010</v>
      </c>
      <c r="C5">
        <f>DAY(Data__1___3[[#This Row],[Date]])</f>
        <v>4</v>
      </c>
      <c r="D5">
        <f>MONTH(Data__1___3[[#This Row],[Date]])</f>
        <v>1</v>
      </c>
      <c r="E5">
        <f t="shared" si="1"/>
        <v>1</v>
      </c>
      <c r="F5">
        <f>WEEKDAY(Data__1___3[[#This Row],[Date]])</f>
        <v>2</v>
      </c>
      <c r="G5" t="str">
        <f>VLOOKUP(F5,VLOOKUP!$D$2:$E$8,2,FALSE)</f>
        <v>Tuesday</v>
      </c>
      <c r="H5" t="str">
        <f>VLOOKUP(D5,VLOOKUP!$A$2:$B$13,2,FALSE)</f>
        <v>January</v>
      </c>
      <c r="I5" t="str">
        <f>VLOOKUP(E5,VLOOKUP!$G$2:$H$5,2,FALSE)</f>
        <v>Quarter1</v>
      </c>
      <c r="J5" t="str">
        <f t="shared" si="2"/>
        <v>2010_January</v>
      </c>
      <c r="K5" t="str">
        <f t="shared" si="3"/>
        <v>2010_Quarter1</v>
      </c>
      <c r="L5" t="str">
        <f t="shared" si="4"/>
        <v>2010_Tuesday</v>
      </c>
      <c r="M5" t="s">
        <v>8</v>
      </c>
      <c r="N5">
        <v>15</v>
      </c>
      <c r="O5">
        <v>22</v>
      </c>
      <c r="P5">
        <v>7200</v>
      </c>
      <c r="Q5">
        <v>8800</v>
      </c>
      <c r="R5">
        <v>4.4813298000000001E-2</v>
      </c>
      <c r="S5">
        <v>5.3775957999999999E-2</v>
      </c>
      <c r="T5">
        <f t="shared" si="10"/>
        <v>37643.170599999998</v>
      </c>
      <c r="U5">
        <f t="shared" si="5"/>
        <v>4929.4627800000007</v>
      </c>
      <c r="V5">
        <f t="shared" si="6"/>
        <v>16000</v>
      </c>
      <c r="W5">
        <f t="shared" si="7"/>
        <v>1265.3222617635429</v>
      </c>
      <c r="X5">
        <f>SUM(Data__1___3[[#This Row],[ cost of raw material]],Data__1___3[[#This Row],[operating cost]],Data__1___3[[#This Row],[Total Labor Cost (In USD)]])</f>
        <v>43837.955641763539</v>
      </c>
      <c r="Y5">
        <f t="shared" si="8"/>
        <v>978.23542560432702</v>
      </c>
      <c r="Z5">
        <f t="shared" si="9"/>
        <v>44.813298000000003</v>
      </c>
      <c r="AA5">
        <f>SUM(Data__1___3[[#This Row],[Num_Workers_Direct]],Data__1___3[[#This Row],[Num_Workers_Indirect]])</f>
        <v>37</v>
      </c>
      <c r="AB5">
        <f>Data__1___3[[#This Row],[OUTPUT IN THOUSAND]]/Data__1___3[[#This Row],[Total Workers]]</f>
        <v>1.2111702162162163</v>
      </c>
      <c r="AD5" s="19" t="s">
        <v>11</v>
      </c>
      <c r="AE5" s="8">
        <v>87.828999999999994</v>
      </c>
    </row>
    <row r="6" spans="1:31" x14ac:dyDescent="0.25">
      <c r="A6" s="1">
        <v>40183</v>
      </c>
      <c r="B6">
        <f t="shared" si="0"/>
        <v>2010</v>
      </c>
      <c r="C6">
        <f>DAY(Data__1___3[[#This Row],[Date]])</f>
        <v>5</v>
      </c>
      <c r="D6">
        <f>MONTH(Data__1___3[[#This Row],[Date]])</f>
        <v>1</v>
      </c>
      <c r="E6">
        <f t="shared" si="1"/>
        <v>1</v>
      </c>
      <c r="F6">
        <f>WEEKDAY(Data__1___3[[#This Row],[Date]])</f>
        <v>3</v>
      </c>
      <c r="G6" t="str">
        <f>VLOOKUP(F6,VLOOKUP!$D$2:$E$8,2,FALSE)</f>
        <v>Wednesday</v>
      </c>
      <c r="H6" t="str">
        <f>VLOOKUP(D6,VLOOKUP!$A$2:$B$13,2,FALSE)</f>
        <v>January</v>
      </c>
      <c r="I6" t="str">
        <f>VLOOKUP(E6,VLOOKUP!$G$2:$H$5,2,FALSE)</f>
        <v>Quarter1</v>
      </c>
      <c r="J6" t="str">
        <f t="shared" si="2"/>
        <v>2010_January</v>
      </c>
      <c r="K6" t="str">
        <f t="shared" si="3"/>
        <v>2010_Quarter1</v>
      </c>
      <c r="L6" t="str">
        <f t="shared" si="4"/>
        <v>2010_Wednesday</v>
      </c>
      <c r="M6" t="s">
        <v>8</v>
      </c>
      <c r="N6">
        <v>16</v>
      </c>
      <c r="O6">
        <v>21</v>
      </c>
      <c r="P6">
        <v>7680</v>
      </c>
      <c r="Q6">
        <v>8400</v>
      </c>
      <c r="R6">
        <v>4.4809301000000003E-2</v>
      </c>
      <c r="S6">
        <v>5.3771160999999998E-2</v>
      </c>
      <c r="T6">
        <f t="shared" si="10"/>
        <v>37639.812700000002</v>
      </c>
      <c r="U6">
        <f t="shared" si="5"/>
        <v>4929.0231100000001</v>
      </c>
      <c r="V6">
        <f t="shared" si="6"/>
        <v>16080</v>
      </c>
      <c r="W6">
        <f t="shared" si="7"/>
        <v>1271.6488730723606</v>
      </c>
      <c r="X6">
        <f>SUM(Data__1___3[[#This Row],[ cost of raw material]],Data__1___3[[#This Row],[operating cost]],Data__1___3[[#This Row],[Total Labor Cost (In USD)]])</f>
        <v>43840.484683072362</v>
      </c>
      <c r="Y6">
        <f t="shared" si="8"/>
        <v>978.37912452756973</v>
      </c>
      <c r="Z6">
        <f t="shared" si="9"/>
        <v>44.809301000000005</v>
      </c>
      <c r="AA6">
        <f>SUM(Data__1___3[[#This Row],[Num_Workers_Direct]],Data__1___3[[#This Row],[Num_Workers_Indirect]])</f>
        <v>37</v>
      </c>
      <c r="AB6">
        <f>Data__1___3[[#This Row],[OUTPUT IN THOUSAND]]/Data__1___3[[#This Row],[Total Workers]]</f>
        <v>1.2110621891891893</v>
      </c>
    </row>
    <row r="7" spans="1:31" x14ac:dyDescent="0.25">
      <c r="A7" s="1">
        <v>40184</v>
      </c>
      <c r="B7">
        <f t="shared" si="0"/>
        <v>2010</v>
      </c>
      <c r="C7">
        <f>DAY(Data__1___3[[#This Row],[Date]])</f>
        <v>6</v>
      </c>
      <c r="D7">
        <f>MONTH(Data__1___3[[#This Row],[Date]])</f>
        <v>1</v>
      </c>
      <c r="E7">
        <f t="shared" si="1"/>
        <v>1</v>
      </c>
      <c r="F7">
        <f>WEEKDAY(Data__1___3[[#This Row],[Date]])</f>
        <v>4</v>
      </c>
      <c r="G7" t="str">
        <f>VLOOKUP(F7,VLOOKUP!$D$2:$E$8,2,FALSE)</f>
        <v>Thursday</v>
      </c>
      <c r="H7" t="str">
        <f>VLOOKUP(D7,VLOOKUP!$A$2:$B$13,2,FALSE)</f>
        <v>January</v>
      </c>
      <c r="I7" t="str">
        <f>VLOOKUP(E7,VLOOKUP!$G$2:$H$5,2,FALSE)</f>
        <v>Quarter1</v>
      </c>
      <c r="J7" t="str">
        <f t="shared" si="2"/>
        <v>2010_January</v>
      </c>
      <c r="K7" t="str">
        <f t="shared" si="3"/>
        <v>2010_Quarter1</v>
      </c>
      <c r="L7" t="str">
        <f t="shared" si="4"/>
        <v>2010_Thursday</v>
      </c>
      <c r="M7" t="s">
        <v>8</v>
      </c>
      <c r="N7">
        <v>19</v>
      </c>
      <c r="O7">
        <v>25</v>
      </c>
      <c r="P7">
        <v>9120</v>
      </c>
      <c r="Q7">
        <v>10000</v>
      </c>
      <c r="R7">
        <v>5.3292924999999998E-2</v>
      </c>
      <c r="S7">
        <v>6.3951510000000003E-2</v>
      </c>
      <c r="T7">
        <f t="shared" si="10"/>
        <v>44766.057000000001</v>
      </c>
      <c r="U7">
        <f t="shared" si="5"/>
        <v>5862.2217499999997</v>
      </c>
      <c r="V7">
        <f t="shared" si="6"/>
        <v>19120</v>
      </c>
      <c r="W7">
        <f t="shared" si="7"/>
        <v>1512.0601028074339</v>
      </c>
      <c r="X7">
        <f>SUM(Data__1___3[[#This Row],[ cost of raw material]],Data__1___3[[#This Row],[operating cost]],Data__1___3[[#This Row],[Total Labor Cost (In USD)]])</f>
        <v>52140.338852807428</v>
      </c>
      <c r="Y7">
        <f t="shared" si="8"/>
        <v>978.37262362325635</v>
      </c>
      <c r="Z7">
        <f t="shared" si="9"/>
        <v>53.292924999999997</v>
      </c>
      <c r="AA7">
        <f>SUM(Data__1___3[[#This Row],[Num_Workers_Direct]],Data__1___3[[#This Row],[Num_Workers_Indirect]])</f>
        <v>44</v>
      </c>
      <c r="AB7">
        <f>Data__1___3[[#This Row],[OUTPUT IN THOUSAND]]/Data__1___3[[#This Row],[Total Workers]]</f>
        <v>1.2112028409090909</v>
      </c>
    </row>
    <row r="8" spans="1:31" x14ac:dyDescent="0.25">
      <c r="A8" s="1">
        <v>40185</v>
      </c>
      <c r="B8">
        <f t="shared" si="0"/>
        <v>2010</v>
      </c>
      <c r="C8">
        <f>DAY(Data__1___3[[#This Row],[Date]])</f>
        <v>7</v>
      </c>
      <c r="D8">
        <f>MONTH(Data__1___3[[#This Row],[Date]])</f>
        <v>1</v>
      </c>
      <c r="E8">
        <f t="shared" si="1"/>
        <v>1</v>
      </c>
      <c r="F8">
        <f>WEEKDAY(Data__1___3[[#This Row],[Date]])</f>
        <v>5</v>
      </c>
      <c r="G8" t="str">
        <f>VLOOKUP(F8,VLOOKUP!$D$2:$E$8,2,FALSE)</f>
        <v>Friday</v>
      </c>
      <c r="H8" t="str">
        <f>VLOOKUP(D8,VLOOKUP!$A$2:$B$13,2,FALSE)</f>
        <v>January</v>
      </c>
      <c r="I8" t="str">
        <f>VLOOKUP(E8,VLOOKUP!$G$2:$H$5,2,FALSE)</f>
        <v>Quarter1</v>
      </c>
      <c r="J8" t="str">
        <f t="shared" si="2"/>
        <v>2010_January</v>
      </c>
      <c r="K8" t="str">
        <f t="shared" si="3"/>
        <v>2010_Quarter1</v>
      </c>
      <c r="L8" t="str">
        <f t="shared" si="4"/>
        <v>2010_Friday</v>
      </c>
      <c r="M8" t="s">
        <v>8</v>
      </c>
      <c r="N8">
        <v>20</v>
      </c>
      <c r="O8">
        <v>19</v>
      </c>
      <c r="P8">
        <v>9600</v>
      </c>
      <c r="Q8">
        <v>7600</v>
      </c>
      <c r="R8">
        <v>4.7203185000000002E-2</v>
      </c>
      <c r="S8">
        <v>5.6643822000000003E-2</v>
      </c>
      <c r="T8">
        <f t="shared" si="10"/>
        <v>39650.6754</v>
      </c>
      <c r="U8">
        <f t="shared" si="5"/>
        <v>5192.3503500000006</v>
      </c>
      <c r="V8">
        <f t="shared" si="6"/>
        <v>17200</v>
      </c>
      <c r="W8">
        <f t="shared" si="7"/>
        <v>1360.2214313958086</v>
      </c>
      <c r="X8">
        <f>SUM(Data__1___3[[#This Row],[ cost of raw material]],Data__1___3[[#This Row],[operating cost]],Data__1___3[[#This Row],[Total Labor Cost (In USD)]])</f>
        <v>46203.247181395811</v>
      </c>
      <c r="Y8">
        <f t="shared" si="8"/>
        <v>978.81630617501355</v>
      </c>
      <c r="Z8">
        <f t="shared" si="9"/>
        <v>47.203185000000005</v>
      </c>
      <c r="AA8">
        <f>SUM(Data__1___3[[#This Row],[Num_Workers_Direct]],Data__1___3[[#This Row],[Num_Workers_Indirect]])</f>
        <v>39</v>
      </c>
      <c r="AB8">
        <f>Data__1___3[[#This Row],[OUTPUT IN THOUSAND]]/Data__1___3[[#This Row],[Total Workers]]</f>
        <v>1.2103380769230772</v>
      </c>
    </row>
    <row r="9" spans="1:31" x14ac:dyDescent="0.25">
      <c r="A9" s="1">
        <v>40186</v>
      </c>
      <c r="B9">
        <f t="shared" si="0"/>
        <v>2010</v>
      </c>
      <c r="C9">
        <f>DAY(Data__1___3[[#This Row],[Date]])</f>
        <v>8</v>
      </c>
      <c r="D9">
        <f>MONTH(Data__1___3[[#This Row],[Date]])</f>
        <v>1</v>
      </c>
      <c r="E9">
        <f t="shared" si="1"/>
        <v>1</v>
      </c>
      <c r="F9">
        <f>WEEKDAY(Data__1___3[[#This Row],[Date]])</f>
        <v>6</v>
      </c>
      <c r="G9" t="str">
        <f>VLOOKUP(F9,VLOOKUP!$D$2:$E$8,2,FALSE)</f>
        <v>Saturday</v>
      </c>
      <c r="H9" t="str">
        <f>VLOOKUP(D9,VLOOKUP!$A$2:$B$13,2,FALSE)</f>
        <v>January</v>
      </c>
      <c r="I9" t="str">
        <f>VLOOKUP(E9,VLOOKUP!$G$2:$H$5,2,FALSE)</f>
        <v>Quarter1</v>
      </c>
      <c r="J9" t="str">
        <f t="shared" si="2"/>
        <v>2010_January</v>
      </c>
      <c r="K9" t="str">
        <f t="shared" si="3"/>
        <v>2010_Quarter1</v>
      </c>
      <c r="L9" t="str">
        <f t="shared" si="4"/>
        <v>2010_Saturday</v>
      </c>
      <c r="M9" t="s">
        <v>8</v>
      </c>
      <c r="N9">
        <v>20</v>
      </c>
      <c r="O9">
        <v>18</v>
      </c>
      <c r="P9">
        <v>9600</v>
      </c>
      <c r="Q9">
        <v>7200</v>
      </c>
      <c r="R9">
        <v>4.6000803E-2</v>
      </c>
      <c r="S9">
        <v>5.5200963999999998E-2</v>
      </c>
      <c r="T9">
        <f t="shared" si="10"/>
        <v>38640.674800000001</v>
      </c>
      <c r="U9">
        <f t="shared" si="5"/>
        <v>5060.0883299999996</v>
      </c>
      <c r="V9">
        <f t="shared" si="6"/>
        <v>16800</v>
      </c>
      <c r="W9">
        <f t="shared" si="7"/>
        <v>1328.5883748517201</v>
      </c>
      <c r="X9">
        <f>SUM(Data__1___3[[#This Row],[ cost of raw material]],Data__1___3[[#This Row],[operating cost]],Data__1___3[[#This Row],[Total Labor Cost (In USD)]])</f>
        <v>45029.351504851722</v>
      </c>
      <c r="Y9">
        <f t="shared" si="8"/>
        <v>978.881857885214</v>
      </c>
      <c r="Z9">
        <f t="shared" si="9"/>
        <v>46.000802999999998</v>
      </c>
      <c r="AA9">
        <f>SUM(Data__1___3[[#This Row],[Num_Workers_Direct]],Data__1___3[[#This Row],[Num_Workers_Indirect]])</f>
        <v>38</v>
      </c>
      <c r="AB9">
        <f>Data__1___3[[#This Row],[OUTPUT IN THOUSAND]]/Data__1___3[[#This Row],[Total Workers]]</f>
        <v>1.210547447368421</v>
      </c>
    </row>
    <row r="10" spans="1:31" x14ac:dyDescent="0.25">
      <c r="A10" s="1">
        <v>40187</v>
      </c>
      <c r="B10">
        <f t="shared" si="0"/>
        <v>2010</v>
      </c>
      <c r="C10">
        <f>DAY(Data__1___3[[#This Row],[Date]])</f>
        <v>9</v>
      </c>
      <c r="D10">
        <f>MONTH(Data__1___3[[#This Row],[Date]])</f>
        <v>1</v>
      </c>
      <c r="E10">
        <f t="shared" si="1"/>
        <v>1</v>
      </c>
      <c r="F10">
        <f>WEEKDAY(Data__1___3[[#This Row],[Date]])</f>
        <v>7</v>
      </c>
      <c r="G10" t="str">
        <f>VLOOKUP(F10,VLOOKUP!$D$2:$E$8,2,FALSE)</f>
        <v>Sunday</v>
      </c>
      <c r="H10" t="str">
        <f>VLOOKUP(D10,VLOOKUP!$A$2:$B$13,2,FALSE)</f>
        <v>January</v>
      </c>
      <c r="I10" t="str">
        <f>VLOOKUP(E10,VLOOKUP!$G$2:$H$5,2,FALSE)</f>
        <v>Quarter1</v>
      </c>
      <c r="J10" t="str">
        <f t="shared" si="2"/>
        <v>2010_January</v>
      </c>
      <c r="K10" t="str">
        <f t="shared" si="3"/>
        <v>2010_Quarter1</v>
      </c>
      <c r="L10" t="str">
        <f t="shared" si="4"/>
        <v>2010_Sunday</v>
      </c>
      <c r="M10" t="s">
        <v>8</v>
      </c>
      <c r="N10">
        <v>20</v>
      </c>
      <c r="O10">
        <v>23</v>
      </c>
      <c r="P10">
        <v>9600</v>
      </c>
      <c r="Q10">
        <v>9200</v>
      </c>
      <c r="R10">
        <v>5.2028363000000001E-2</v>
      </c>
      <c r="S10">
        <v>6.2434034999999999E-2</v>
      </c>
      <c r="T10">
        <f t="shared" si="10"/>
        <v>43703.824500000002</v>
      </c>
      <c r="U10">
        <f t="shared" si="5"/>
        <v>5723.1199299999998</v>
      </c>
      <c r="V10">
        <f t="shared" si="6"/>
        <v>18800</v>
      </c>
      <c r="W10">
        <f t="shared" si="7"/>
        <v>1486.7536575721629</v>
      </c>
      <c r="X10">
        <f>SUM(Data__1___3[[#This Row],[ cost of raw material]],Data__1___3[[#This Row],[operating cost]],Data__1___3[[#This Row],[Total Labor Cost (In USD)]])</f>
        <v>50913.698087572164</v>
      </c>
      <c r="Y10">
        <f t="shared" si="8"/>
        <v>978.5758219525793</v>
      </c>
      <c r="Z10">
        <f t="shared" si="9"/>
        <v>52.028362999999999</v>
      </c>
      <c r="AA10">
        <f>SUM(Data__1___3[[#This Row],[Num_Workers_Direct]],Data__1___3[[#This Row],[Num_Workers_Indirect]])</f>
        <v>43</v>
      </c>
      <c r="AB10">
        <f>Data__1___3[[#This Row],[OUTPUT IN THOUSAND]]/Data__1___3[[#This Row],[Total Workers]]</f>
        <v>1.2099619302325582</v>
      </c>
    </row>
    <row r="11" spans="1:31" x14ac:dyDescent="0.25">
      <c r="A11" s="1">
        <v>40188</v>
      </c>
      <c r="B11">
        <f t="shared" si="0"/>
        <v>2010</v>
      </c>
      <c r="C11">
        <f>DAY(Data__1___3[[#This Row],[Date]])</f>
        <v>10</v>
      </c>
      <c r="D11">
        <f>MONTH(Data__1___3[[#This Row],[Date]])</f>
        <v>1</v>
      </c>
      <c r="E11">
        <f t="shared" si="1"/>
        <v>1</v>
      </c>
      <c r="F11">
        <f>WEEKDAY(Data__1___3[[#This Row],[Date]])</f>
        <v>1</v>
      </c>
      <c r="G11" t="str">
        <f>VLOOKUP(F11,VLOOKUP!$D$2:$E$8,2,FALSE)</f>
        <v>Monday</v>
      </c>
      <c r="H11" t="str">
        <f>VLOOKUP(D11,VLOOKUP!$A$2:$B$13,2,FALSE)</f>
        <v>January</v>
      </c>
      <c r="I11" t="str">
        <f>VLOOKUP(E11,VLOOKUP!$G$2:$H$5,2,FALSE)</f>
        <v>Quarter1</v>
      </c>
      <c r="J11" t="str">
        <f t="shared" si="2"/>
        <v>2010_January</v>
      </c>
      <c r="K11" t="str">
        <f t="shared" si="3"/>
        <v>2010_Quarter1</v>
      </c>
      <c r="L11" t="str">
        <f t="shared" si="4"/>
        <v>2010_Monday</v>
      </c>
      <c r="M11" t="s">
        <v>8</v>
      </c>
      <c r="N11">
        <v>17</v>
      </c>
      <c r="O11">
        <v>21</v>
      </c>
      <c r="P11">
        <v>8160</v>
      </c>
      <c r="Q11">
        <v>8400</v>
      </c>
      <c r="R11">
        <v>4.6023568000000001E-2</v>
      </c>
      <c r="S11">
        <v>5.5228281999999997E-2</v>
      </c>
      <c r="T11">
        <f t="shared" si="10"/>
        <v>38659.797400000003</v>
      </c>
      <c r="U11">
        <f t="shared" si="5"/>
        <v>5062.5924799999993</v>
      </c>
      <c r="V11">
        <f t="shared" si="6"/>
        <v>16560</v>
      </c>
      <c r="W11">
        <f t="shared" si="7"/>
        <v>1309.6085409252669</v>
      </c>
      <c r="X11">
        <f>SUM(Data__1___3[[#This Row],[ cost of raw material]],Data__1___3[[#This Row],[operating cost]],Data__1___3[[#This Row],[Total Labor Cost (In USD)]])</f>
        <v>45031.998420925273</v>
      </c>
      <c r="Y11">
        <f t="shared" si="8"/>
        <v>978.45517802803283</v>
      </c>
      <c r="Z11">
        <f t="shared" si="9"/>
        <v>46.023567999999997</v>
      </c>
      <c r="AA11">
        <f>SUM(Data__1___3[[#This Row],[Num_Workers_Direct]],Data__1___3[[#This Row],[Num_Workers_Indirect]])</f>
        <v>38</v>
      </c>
      <c r="AB11">
        <f>Data__1___3[[#This Row],[OUTPUT IN THOUSAND]]/Data__1___3[[#This Row],[Total Workers]]</f>
        <v>1.2111465263157895</v>
      </c>
    </row>
    <row r="12" spans="1:31" x14ac:dyDescent="0.25">
      <c r="A12" s="1">
        <v>40189</v>
      </c>
      <c r="B12">
        <f t="shared" si="0"/>
        <v>2010</v>
      </c>
      <c r="C12">
        <f>DAY(Data__1___3[[#This Row],[Date]])</f>
        <v>11</v>
      </c>
      <c r="D12">
        <f>MONTH(Data__1___3[[#This Row],[Date]])</f>
        <v>1</v>
      </c>
      <c r="E12">
        <f t="shared" si="1"/>
        <v>1</v>
      </c>
      <c r="F12">
        <f>WEEKDAY(Data__1___3[[#This Row],[Date]])</f>
        <v>2</v>
      </c>
      <c r="G12" t="str">
        <f>VLOOKUP(F12,VLOOKUP!$D$2:$E$8,2,FALSE)</f>
        <v>Tuesday</v>
      </c>
      <c r="H12" t="str">
        <f>VLOOKUP(D12,VLOOKUP!$A$2:$B$13,2,FALSE)</f>
        <v>January</v>
      </c>
      <c r="I12" t="str">
        <f>VLOOKUP(E12,VLOOKUP!$G$2:$H$5,2,FALSE)</f>
        <v>Quarter1</v>
      </c>
      <c r="J12" t="str">
        <f t="shared" si="2"/>
        <v>2010_January</v>
      </c>
      <c r="K12" t="str">
        <f t="shared" si="3"/>
        <v>2010_Quarter1</v>
      </c>
      <c r="L12" t="str">
        <f t="shared" si="4"/>
        <v>2010_Tuesday</v>
      </c>
      <c r="M12" t="s">
        <v>8</v>
      </c>
      <c r="N12">
        <v>19</v>
      </c>
      <c r="O12">
        <v>20</v>
      </c>
      <c r="P12">
        <v>9120</v>
      </c>
      <c r="Q12">
        <v>8000</v>
      </c>
      <c r="R12">
        <v>4.7235275E-2</v>
      </c>
      <c r="S12">
        <v>5.6682330000000003E-2</v>
      </c>
      <c r="T12">
        <f t="shared" si="10"/>
        <v>39677.631000000001</v>
      </c>
      <c r="U12">
        <f t="shared" si="5"/>
        <v>5195.8802500000002</v>
      </c>
      <c r="V12">
        <f t="shared" si="6"/>
        <v>17120</v>
      </c>
      <c r="W12">
        <f t="shared" si="7"/>
        <v>1353.8948200869909</v>
      </c>
      <c r="X12">
        <f>SUM(Data__1___3[[#This Row],[ cost of raw material]],Data__1___3[[#This Row],[operating cost]],Data__1___3[[#This Row],[Total Labor Cost (In USD)]])</f>
        <v>46227.406070086996</v>
      </c>
      <c r="Y12">
        <f t="shared" si="8"/>
        <v>978.66279110446578</v>
      </c>
      <c r="Z12">
        <f t="shared" si="9"/>
        <v>47.235275000000001</v>
      </c>
      <c r="AA12">
        <f>SUM(Data__1___3[[#This Row],[Num_Workers_Direct]],Data__1___3[[#This Row],[Num_Workers_Indirect]])</f>
        <v>39</v>
      </c>
      <c r="AB12">
        <f>Data__1___3[[#This Row],[OUTPUT IN THOUSAND]]/Data__1___3[[#This Row],[Total Workers]]</f>
        <v>1.2111608974358974</v>
      </c>
    </row>
    <row r="13" spans="1:31" x14ac:dyDescent="0.25">
      <c r="A13" s="1">
        <v>40190</v>
      </c>
      <c r="B13">
        <f t="shared" si="0"/>
        <v>2010</v>
      </c>
      <c r="C13">
        <f>DAY(Data__1___3[[#This Row],[Date]])</f>
        <v>12</v>
      </c>
      <c r="D13">
        <f>MONTH(Data__1___3[[#This Row],[Date]])</f>
        <v>1</v>
      </c>
      <c r="E13">
        <f t="shared" si="1"/>
        <v>1</v>
      </c>
      <c r="F13">
        <f>WEEKDAY(Data__1___3[[#This Row],[Date]])</f>
        <v>3</v>
      </c>
      <c r="G13" t="str">
        <f>VLOOKUP(F13,VLOOKUP!$D$2:$E$8,2,FALSE)</f>
        <v>Wednesday</v>
      </c>
      <c r="H13" t="str">
        <f>VLOOKUP(D13,VLOOKUP!$A$2:$B$13,2,FALSE)</f>
        <v>January</v>
      </c>
      <c r="I13" t="str">
        <f>VLOOKUP(E13,VLOOKUP!$G$2:$H$5,2,FALSE)</f>
        <v>Quarter1</v>
      </c>
      <c r="J13" t="str">
        <f t="shared" si="2"/>
        <v>2010_January</v>
      </c>
      <c r="K13" t="str">
        <f t="shared" si="3"/>
        <v>2010_Quarter1</v>
      </c>
      <c r="L13" t="str">
        <f t="shared" si="4"/>
        <v>2010_Wednesday</v>
      </c>
      <c r="M13" t="s">
        <v>8</v>
      </c>
      <c r="N13">
        <v>18</v>
      </c>
      <c r="O13">
        <v>21</v>
      </c>
      <c r="P13">
        <v>8640</v>
      </c>
      <c r="Q13">
        <v>8400</v>
      </c>
      <c r="R13">
        <v>4.7233476000000003E-2</v>
      </c>
      <c r="S13">
        <v>5.6680171000000001E-2</v>
      </c>
      <c r="T13">
        <f t="shared" si="10"/>
        <v>39676.119700000003</v>
      </c>
      <c r="U13">
        <f t="shared" si="5"/>
        <v>5195.6823600000007</v>
      </c>
      <c r="V13">
        <f t="shared" si="6"/>
        <v>17040</v>
      </c>
      <c r="W13">
        <f t="shared" si="7"/>
        <v>1347.5682087781731</v>
      </c>
      <c r="X13">
        <f>SUM(Data__1___3[[#This Row],[ cost of raw material]],Data__1___3[[#This Row],[operating cost]],Data__1___3[[#This Row],[Total Labor Cost (In USD)]])</f>
        <v>46219.370268778177</v>
      </c>
      <c r="Y13">
        <f t="shared" si="8"/>
        <v>978.52993645392883</v>
      </c>
      <c r="Z13">
        <f t="shared" si="9"/>
        <v>47.233476000000003</v>
      </c>
      <c r="AA13">
        <f>SUM(Data__1___3[[#This Row],[Num_Workers_Direct]],Data__1___3[[#This Row],[Num_Workers_Indirect]])</f>
        <v>39</v>
      </c>
      <c r="AB13">
        <f>Data__1___3[[#This Row],[OUTPUT IN THOUSAND]]/Data__1___3[[#This Row],[Total Workers]]</f>
        <v>1.2111147692307693</v>
      </c>
    </row>
    <row r="14" spans="1:31" x14ac:dyDescent="0.25">
      <c r="A14" s="1">
        <v>40191</v>
      </c>
      <c r="B14">
        <f t="shared" si="0"/>
        <v>2010</v>
      </c>
      <c r="C14">
        <f>DAY(Data__1___3[[#This Row],[Date]])</f>
        <v>13</v>
      </c>
      <c r="D14">
        <f>MONTH(Data__1___3[[#This Row],[Date]])</f>
        <v>1</v>
      </c>
      <c r="E14">
        <f t="shared" si="1"/>
        <v>1</v>
      </c>
      <c r="F14">
        <f>WEEKDAY(Data__1___3[[#This Row],[Date]])</f>
        <v>4</v>
      </c>
      <c r="G14" t="str">
        <f>VLOOKUP(F14,VLOOKUP!$D$2:$E$8,2,FALSE)</f>
        <v>Thursday</v>
      </c>
      <c r="H14" t="str">
        <f>VLOOKUP(D14,VLOOKUP!$A$2:$B$13,2,FALSE)</f>
        <v>January</v>
      </c>
      <c r="I14" t="str">
        <f>VLOOKUP(E14,VLOOKUP!$G$2:$H$5,2,FALSE)</f>
        <v>Quarter1</v>
      </c>
      <c r="J14" t="str">
        <f t="shared" si="2"/>
        <v>2010_January</v>
      </c>
      <c r="K14" t="str">
        <f t="shared" si="3"/>
        <v>2010_Quarter1</v>
      </c>
      <c r="L14" t="str">
        <f t="shared" si="4"/>
        <v>2010_Thursday</v>
      </c>
      <c r="M14" t="s">
        <v>8</v>
      </c>
      <c r="N14">
        <v>16</v>
      </c>
      <c r="O14">
        <v>19</v>
      </c>
      <c r="P14">
        <v>7680</v>
      </c>
      <c r="Q14">
        <v>7600</v>
      </c>
      <c r="R14">
        <v>4.2362563999999998E-2</v>
      </c>
      <c r="S14">
        <v>5.0835076999999999E-2</v>
      </c>
      <c r="T14">
        <f t="shared" si="10"/>
        <v>35584.553899999999</v>
      </c>
      <c r="U14">
        <f t="shared" si="5"/>
        <v>4659.8820399999995</v>
      </c>
      <c r="V14">
        <f t="shared" si="6"/>
        <v>15280</v>
      </c>
      <c r="W14">
        <f t="shared" si="7"/>
        <v>1208.3827599841836</v>
      </c>
      <c r="X14">
        <f>SUM(Data__1___3[[#This Row],[ cost of raw material]],Data__1___3[[#This Row],[operating cost]],Data__1___3[[#This Row],[Total Labor Cost (In USD)]])</f>
        <v>41452.818699984178</v>
      </c>
      <c r="Y14">
        <f t="shared" si="8"/>
        <v>978.52478192736817</v>
      </c>
      <c r="Z14">
        <f t="shared" si="9"/>
        <v>42.362563999999999</v>
      </c>
      <c r="AA14">
        <f>SUM(Data__1___3[[#This Row],[Num_Workers_Direct]],Data__1___3[[#This Row],[Num_Workers_Indirect]])</f>
        <v>35</v>
      </c>
      <c r="AB14">
        <f>Data__1___3[[#This Row],[OUTPUT IN THOUSAND]]/Data__1___3[[#This Row],[Total Workers]]</f>
        <v>1.2103589714285714</v>
      </c>
    </row>
    <row r="15" spans="1:31" x14ac:dyDescent="0.25">
      <c r="A15" s="1">
        <v>40192</v>
      </c>
      <c r="B15">
        <f t="shared" si="0"/>
        <v>2010</v>
      </c>
      <c r="C15">
        <f>DAY(Data__1___3[[#This Row],[Date]])</f>
        <v>14</v>
      </c>
      <c r="D15">
        <f>MONTH(Data__1___3[[#This Row],[Date]])</f>
        <v>1</v>
      </c>
      <c r="E15">
        <f t="shared" si="1"/>
        <v>1</v>
      </c>
      <c r="F15">
        <f>WEEKDAY(Data__1___3[[#This Row],[Date]])</f>
        <v>5</v>
      </c>
      <c r="G15" t="str">
        <f>VLOOKUP(F15,VLOOKUP!$D$2:$E$8,2,FALSE)</f>
        <v>Friday</v>
      </c>
      <c r="H15" t="str">
        <f>VLOOKUP(D15,VLOOKUP!$A$2:$B$13,2,FALSE)</f>
        <v>January</v>
      </c>
      <c r="I15" t="str">
        <f>VLOOKUP(E15,VLOOKUP!$G$2:$H$5,2,FALSE)</f>
        <v>Quarter1</v>
      </c>
      <c r="J15" t="str">
        <f t="shared" si="2"/>
        <v>2010_January</v>
      </c>
      <c r="K15" t="str">
        <f t="shared" si="3"/>
        <v>2010_Quarter1</v>
      </c>
      <c r="L15" t="str">
        <f t="shared" si="4"/>
        <v>2010_Friday</v>
      </c>
      <c r="M15" t="s">
        <v>8</v>
      </c>
      <c r="N15">
        <v>16</v>
      </c>
      <c r="O15">
        <v>19</v>
      </c>
      <c r="P15">
        <v>7680</v>
      </c>
      <c r="Q15">
        <v>7600</v>
      </c>
      <c r="R15">
        <v>4.2394728999999999E-2</v>
      </c>
      <c r="S15">
        <v>5.0873675E-2</v>
      </c>
      <c r="T15">
        <f t="shared" si="10"/>
        <v>35611.572500000002</v>
      </c>
      <c r="U15">
        <f t="shared" si="5"/>
        <v>4663.4201899999998</v>
      </c>
      <c r="V15">
        <f t="shared" si="6"/>
        <v>15280</v>
      </c>
      <c r="W15">
        <f t="shared" si="7"/>
        <v>1208.3827599841836</v>
      </c>
      <c r="X15">
        <f>SUM(Data__1___3[[#This Row],[ cost of raw material]],Data__1___3[[#This Row],[operating cost]],Data__1___3[[#This Row],[Total Labor Cost (In USD)]])</f>
        <v>41483.375449984182</v>
      </c>
      <c r="Y15">
        <f t="shared" si="8"/>
        <v>978.50314009517979</v>
      </c>
      <c r="Z15">
        <f t="shared" si="9"/>
        <v>42.394728999999998</v>
      </c>
      <c r="AA15">
        <f>SUM(Data__1___3[[#This Row],[Num_Workers_Direct]],Data__1___3[[#This Row],[Num_Workers_Indirect]])</f>
        <v>35</v>
      </c>
      <c r="AB15">
        <f>Data__1___3[[#This Row],[OUTPUT IN THOUSAND]]/Data__1___3[[#This Row],[Total Workers]]</f>
        <v>1.2112779714285713</v>
      </c>
    </row>
    <row r="16" spans="1:31" x14ac:dyDescent="0.25">
      <c r="A16" s="1">
        <v>40193</v>
      </c>
      <c r="B16">
        <f t="shared" si="0"/>
        <v>2010</v>
      </c>
      <c r="C16">
        <f>DAY(Data__1___3[[#This Row],[Date]])</f>
        <v>15</v>
      </c>
      <c r="D16">
        <f>MONTH(Data__1___3[[#This Row],[Date]])</f>
        <v>1</v>
      </c>
      <c r="E16">
        <f t="shared" si="1"/>
        <v>1</v>
      </c>
      <c r="F16">
        <f>WEEKDAY(Data__1___3[[#This Row],[Date]])</f>
        <v>6</v>
      </c>
      <c r="G16" t="str">
        <f>VLOOKUP(F16,VLOOKUP!$D$2:$E$8,2,FALSE)</f>
        <v>Saturday</v>
      </c>
      <c r="H16" t="str">
        <f>VLOOKUP(D16,VLOOKUP!$A$2:$B$13,2,FALSE)</f>
        <v>January</v>
      </c>
      <c r="I16" t="str">
        <f>VLOOKUP(E16,VLOOKUP!$G$2:$H$5,2,FALSE)</f>
        <v>Quarter1</v>
      </c>
      <c r="J16" t="str">
        <f t="shared" si="2"/>
        <v>2010_January</v>
      </c>
      <c r="K16" t="str">
        <f t="shared" si="3"/>
        <v>2010_Quarter1</v>
      </c>
      <c r="L16" t="str">
        <f t="shared" si="4"/>
        <v>2010_Saturday</v>
      </c>
      <c r="M16" t="s">
        <v>8</v>
      </c>
      <c r="N16">
        <v>18</v>
      </c>
      <c r="O16">
        <v>19</v>
      </c>
      <c r="P16">
        <v>8640</v>
      </c>
      <c r="Q16">
        <v>7600</v>
      </c>
      <c r="R16">
        <v>4.4783127999999998E-2</v>
      </c>
      <c r="S16">
        <v>5.3739754000000001E-2</v>
      </c>
      <c r="T16">
        <f t="shared" si="10"/>
        <v>37617.827799999999</v>
      </c>
      <c r="U16">
        <f t="shared" si="5"/>
        <v>4926.14408</v>
      </c>
      <c r="V16">
        <f t="shared" si="6"/>
        <v>16240</v>
      </c>
      <c r="W16">
        <f t="shared" si="7"/>
        <v>1284.3020956899961</v>
      </c>
      <c r="X16">
        <f>SUM(Data__1___3[[#This Row],[ cost of raw material]],Data__1___3[[#This Row],[operating cost]],Data__1___3[[#This Row],[Total Labor Cost (In USD)]])</f>
        <v>43828.27397568999</v>
      </c>
      <c r="Y16">
        <f t="shared" si="8"/>
        <v>978.67826418221591</v>
      </c>
      <c r="Z16">
        <f t="shared" si="9"/>
        <v>44.783127999999998</v>
      </c>
      <c r="AA16">
        <f>SUM(Data__1___3[[#This Row],[Num_Workers_Direct]],Data__1___3[[#This Row],[Num_Workers_Indirect]])</f>
        <v>37</v>
      </c>
      <c r="AB16">
        <f>Data__1___3[[#This Row],[OUTPUT IN THOUSAND]]/Data__1___3[[#This Row],[Total Workers]]</f>
        <v>1.2103548108108106</v>
      </c>
    </row>
    <row r="17" spans="1:28" x14ac:dyDescent="0.25">
      <c r="A17" s="1">
        <v>40194</v>
      </c>
      <c r="B17">
        <f t="shared" si="0"/>
        <v>2010</v>
      </c>
      <c r="C17">
        <f>DAY(Data__1___3[[#This Row],[Date]])</f>
        <v>16</v>
      </c>
      <c r="D17">
        <f>MONTH(Data__1___3[[#This Row],[Date]])</f>
        <v>1</v>
      </c>
      <c r="E17">
        <f t="shared" si="1"/>
        <v>1</v>
      </c>
      <c r="F17">
        <f>WEEKDAY(Data__1___3[[#This Row],[Date]])</f>
        <v>7</v>
      </c>
      <c r="G17" t="str">
        <f>VLOOKUP(F17,VLOOKUP!$D$2:$E$8,2,FALSE)</f>
        <v>Sunday</v>
      </c>
      <c r="H17" t="str">
        <f>VLOOKUP(D17,VLOOKUP!$A$2:$B$13,2,FALSE)</f>
        <v>January</v>
      </c>
      <c r="I17" t="str">
        <f>VLOOKUP(E17,VLOOKUP!$G$2:$H$5,2,FALSE)</f>
        <v>Quarter1</v>
      </c>
      <c r="J17" t="str">
        <f t="shared" si="2"/>
        <v>2010_January</v>
      </c>
      <c r="K17" t="str">
        <f t="shared" si="3"/>
        <v>2010_Quarter1</v>
      </c>
      <c r="L17" t="str">
        <f t="shared" si="4"/>
        <v>2010_Sunday</v>
      </c>
      <c r="M17" t="s">
        <v>8</v>
      </c>
      <c r="N17">
        <v>15</v>
      </c>
      <c r="O17">
        <v>18</v>
      </c>
      <c r="P17">
        <v>7200</v>
      </c>
      <c r="Q17">
        <v>7200</v>
      </c>
      <c r="R17">
        <v>3.9929446E-2</v>
      </c>
      <c r="S17">
        <v>4.7915335000000003E-2</v>
      </c>
      <c r="T17">
        <f t="shared" si="10"/>
        <v>33540.734500000006</v>
      </c>
      <c r="U17">
        <f t="shared" si="5"/>
        <v>4392.2390599999999</v>
      </c>
      <c r="V17">
        <f t="shared" si="6"/>
        <v>14400</v>
      </c>
      <c r="W17">
        <f t="shared" si="7"/>
        <v>1138.7900355871886</v>
      </c>
      <c r="X17">
        <f>SUM(Data__1___3[[#This Row],[ cost of raw material]],Data__1___3[[#This Row],[operating cost]],Data__1___3[[#This Row],[Total Labor Cost (In USD)]])</f>
        <v>39071.763595587196</v>
      </c>
      <c r="Y17">
        <f t="shared" si="8"/>
        <v>978.52005248425428</v>
      </c>
      <c r="Z17">
        <f t="shared" si="9"/>
        <v>39.929445999999999</v>
      </c>
      <c r="AA17">
        <f>SUM(Data__1___3[[#This Row],[Num_Workers_Direct]],Data__1___3[[#This Row],[Num_Workers_Indirect]])</f>
        <v>33</v>
      </c>
      <c r="AB17">
        <f>Data__1___3[[#This Row],[OUTPUT IN THOUSAND]]/Data__1___3[[#This Row],[Total Workers]]</f>
        <v>1.2099832121212122</v>
      </c>
    </row>
    <row r="18" spans="1:28" x14ac:dyDescent="0.25">
      <c r="A18" s="1">
        <v>40195</v>
      </c>
      <c r="B18">
        <f t="shared" si="0"/>
        <v>2010</v>
      </c>
      <c r="C18">
        <f>DAY(Data__1___3[[#This Row],[Date]])</f>
        <v>17</v>
      </c>
      <c r="D18">
        <f>MONTH(Data__1___3[[#This Row],[Date]])</f>
        <v>1</v>
      </c>
      <c r="E18">
        <f t="shared" si="1"/>
        <v>1</v>
      </c>
      <c r="F18">
        <f>WEEKDAY(Data__1___3[[#This Row],[Date]])</f>
        <v>1</v>
      </c>
      <c r="G18" t="str">
        <f>VLOOKUP(F18,VLOOKUP!$D$2:$E$8,2,FALSE)</f>
        <v>Monday</v>
      </c>
      <c r="H18" t="str">
        <f>VLOOKUP(D18,VLOOKUP!$A$2:$B$13,2,FALSE)</f>
        <v>January</v>
      </c>
      <c r="I18" t="str">
        <f>VLOOKUP(E18,VLOOKUP!$G$2:$H$5,2,FALSE)</f>
        <v>Quarter1</v>
      </c>
      <c r="J18" t="str">
        <f t="shared" si="2"/>
        <v>2010_January</v>
      </c>
      <c r="K18" t="str">
        <f t="shared" si="3"/>
        <v>2010_Quarter1</v>
      </c>
      <c r="L18" t="str">
        <f t="shared" si="4"/>
        <v>2010_Monday</v>
      </c>
      <c r="M18" t="s">
        <v>8</v>
      </c>
      <c r="N18">
        <v>16</v>
      </c>
      <c r="O18">
        <v>23</v>
      </c>
      <c r="P18">
        <v>7680</v>
      </c>
      <c r="Q18">
        <v>9200</v>
      </c>
      <c r="R18">
        <v>4.7223651999999998E-2</v>
      </c>
      <c r="S18">
        <v>5.6668383000000003E-2</v>
      </c>
      <c r="T18">
        <f t="shared" si="10"/>
        <v>39667.868100000007</v>
      </c>
      <c r="U18">
        <f t="shared" si="5"/>
        <v>5194.6017200000006</v>
      </c>
      <c r="V18">
        <f t="shared" si="6"/>
        <v>16880</v>
      </c>
      <c r="W18">
        <f t="shared" si="7"/>
        <v>1334.9149861605379</v>
      </c>
      <c r="X18">
        <f>SUM(Data__1___3[[#This Row],[ cost of raw material]],Data__1___3[[#This Row],[operating cost]],Data__1___3[[#This Row],[Total Labor Cost (In USD)]])</f>
        <v>46197.384806160546</v>
      </c>
      <c r="Y18">
        <f t="shared" si="8"/>
        <v>978.26794094960178</v>
      </c>
      <c r="Z18">
        <f t="shared" si="9"/>
        <v>47.223652000000001</v>
      </c>
      <c r="AA18">
        <f>SUM(Data__1___3[[#This Row],[Num_Workers_Direct]],Data__1___3[[#This Row],[Num_Workers_Indirect]])</f>
        <v>39</v>
      </c>
      <c r="AB18">
        <f>Data__1___3[[#This Row],[OUTPUT IN THOUSAND]]/Data__1___3[[#This Row],[Total Workers]]</f>
        <v>1.2108628717948717</v>
      </c>
    </row>
    <row r="19" spans="1:28" x14ac:dyDescent="0.25">
      <c r="A19" s="1">
        <v>40196</v>
      </c>
      <c r="B19">
        <f t="shared" si="0"/>
        <v>2010</v>
      </c>
      <c r="C19">
        <f>DAY(Data__1___3[[#This Row],[Date]])</f>
        <v>18</v>
      </c>
      <c r="D19">
        <f>MONTH(Data__1___3[[#This Row],[Date]])</f>
        <v>1</v>
      </c>
      <c r="E19">
        <f t="shared" si="1"/>
        <v>1</v>
      </c>
      <c r="F19">
        <f>WEEKDAY(Data__1___3[[#This Row],[Date]])</f>
        <v>2</v>
      </c>
      <c r="G19" t="str">
        <f>VLOOKUP(F19,VLOOKUP!$D$2:$E$8,2,FALSE)</f>
        <v>Tuesday</v>
      </c>
      <c r="H19" t="str">
        <f>VLOOKUP(D19,VLOOKUP!$A$2:$B$13,2,FALSE)</f>
        <v>January</v>
      </c>
      <c r="I19" t="str">
        <f>VLOOKUP(E19,VLOOKUP!$G$2:$H$5,2,FALSE)</f>
        <v>Quarter1</v>
      </c>
      <c r="J19" t="str">
        <f t="shared" si="2"/>
        <v>2010_January</v>
      </c>
      <c r="K19" t="str">
        <f t="shared" si="3"/>
        <v>2010_Quarter1</v>
      </c>
      <c r="L19" t="str">
        <f t="shared" si="4"/>
        <v>2010_Tuesday</v>
      </c>
      <c r="M19" t="s">
        <v>8</v>
      </c>
      <c r="N19">
        <v>17</v>
      </c>
      <c r="O19">
        <v>22</v>
      </c>
      <c r="P19">
        <v>8160</v>
      </c>
      <c r="Q19">
        <v>8800</v>
      </c>
      <c r="R19">
        <v>4.7231350999999998E-2</v>
      </c>
      <c r="S19">
        <v>5.6677620999999997E-2</v>
      </c>
      <c r="T19">
        <f t="shared" si="10"/>
        <v>39674.334699999999</v>
      </c>
      <c r="U19">
        <f t="shared" si="5"/>
        <v>5195.4486099999995</v>
      </c>
      <c r="V19">
        <f t="shared" si="6"/>
        <v>16960</v>
      </c>
      <c r="W19">
        <f t="shared" si="7"/>
        <v>1341.2415974693556</v>
      </c>
      <c r="X19">
        <f>SUM(Data__1___3[[#This Row],[ cost of raw material]],Data__1___3[[#This Row],[operating cost]],Data__1___3[[#This Row],[Total Labor Cost (In USD)]])</f>
        <v>46211.024907469357</v>
      </c>
      <c r="Y19">
        <f t="shared" si="8"/>
        <v>978.39727064909403</v>
      </c>
      <c r="Z19">
        <f t="shared" si="9"/>
        <v>47.231350999999997</v>
      </c>
      <c r="AA19">
        <f>SUM(Data__1___3[[#This Row],[Num_Workers_Direct]],Data__1___3[[#This Row],[Num_Workers_Indirect]])</f>
        <v>39</v>
      </c>
      <c r="AB19">
        <f>Data__1___3[[#This Row],[OUTPUT IN THOUSAND]]/Data__1___3[[#This Row],[Total Workers]]</f>
        <v>1.2110602820512819</v>
      </c>
    </row>
    <row r="20" spans="1:28" x14ac:dyDescent="0.25">
      <c r="A20" s="1">
        <v>40197</v>
      </c>
      <c r="B20">
        <f t="shared" si="0"/>
        <v>2010</v>
      </c>
      <c r="C20">
        <f>DAY(Data__1___3[[#This Row],[Date]])</f>
        <v>19</v>
      </c>
      <c r="D20">
        <f>MONTH(Data__1___3[[#This Row],[Date]])</f>
        <v>1</v>
      </c>
      <c r="E20">
        <f t="shared" si="1"/>
        <v>1</v>
      </c>
      <c r="F20">
        <f>WEEKDAY(Data__1___3[[#This Row],[Date]])</f>
        <v>3</v>
      </c>
      <c r="G20" t="str">
        <f>VLOOKUP(F20,VLOOKUP!$D$2:$E$8,2,FALSE)</f>
        <v>Wednesday</v>
      </c>
      <c r="H20" t="str">
        <f>VLOOKUP(D20,VLOOKUP!$A$2:$B$13,2,FALSE)</f>
        <v>January</v>
      </c>
      <c r="I20" t="str">
        <f>VLOOKUP(E20,VLOOKUP!$G$2:$H$5,2,FALSE)</f>
        <v>Quarter1</v>
      </c>
      <c r="J20" t="str">
        <f t="shared" si="2"/>
        <v>2010_January</v>
      </c>
      <c r="K20" t="str">
        <f t="shared" si="3"/>
        <v>2010_Quarter1</v>
      </c>
      <c r="L20" t="str">
        <f t="shared" si="4"/>
        <v>2010_Wednesday</v>
      </c>
      <c r="M20" t="s">
        <v>8</v>
      </c>
      <c r="N20">
        <v>18</v>
      </c>
      <c r="O20">
        <v>19</v>
      </c>
      <c r="P20">
        <v>8640</v>
      </c>
      <c r="Q20">
        <v>7600</v>
      </c>
      <c r="R20">
        <v>4.4810128999999997E-2</v>
      </c>
      <c r="S20">
        <v>5.3772154000000003E-2</v>
      </c>
      <c r="T20">
        <f t="shared" si="10"/>
        <v>37640.507799999999</v>
      </c>
      <c r="U20">
        <f t="shared" si="5"/>
        <v>4929.1141899999993</v>
      </c>
      <c r="V20">
        <f t="shared" si="6"/>
        <v>16240</v>
      </c>
      <c r="W20">
        <f t="shared" si="7"/>
        <v>1284.3020956899961</v>
      </c>
      <c r="X20">
        <f>SUM(Data__1___3[[#This Row],[ cost of raw material]],Data__1___3[[#This Row],[operating cost]],Data__1___3[[#This Row],[Total Labor Cost (In USD)]])</f>
        <v>43853.924085689992</v>
      </c>
      <c r="Y20">
        <f t="shared" si="8"/>
        <v>978.66096492804104</v>
      </c>
      <c r="Z20">
        <f t="shared" si="9"/>
        <v>44.810128999999996</v>
      </c>
      <c r="AA20">
        <f>SUM(Data__1___3[[#This Row],[Num_Workers_Direct]],Data__1___3[[#This Row],[Num_Workers_Indirect]])</f>
        <v>37</v>
      </c>
      <c r="AB20">
        <f>Data__1___3[[#This Row],[OUTPUT IN THOUSAND]]/Data__1___3[[#This Row],[Total Workers]]</f>
        <v>1.2110845675675674</v>
      </c>
    </row>
    <row r="21" spans="1:28" x14ac:dyDescent="0.25">
      <c r="A21" s="1">
        <v>40198</v>
      </c>
      <c r="B21">
        <f t="shared" si="0"/>
        <v>2010</v>
      </c>
      <c r="C21">
        <f>DAY(Data__1___3[[#This Row],[Date]])</f>
        <v>20</v>
      </c>
      <c r="D21">
        <f>MONTH(Data__1___3[[#This Row],[Date]])</f>
        <v>1</v>
      </c>
      <c r="E21">
        <f t="shared" si="1"/>
        <v>1</v>
      </c>
      <c r="F21">
        <f>WEEKDAY(Data__1___3[[#This Row],[Date]])</f>
        <v>4</v>
      </c>
      <c r="G21" t="str">
        <f>VLOOKUP(F21,VLOOKUP!$D$2:$E$8,2,FALSE)</f>
        <v>Thursday</v>
      </c>
      <c r="H21" t="str">
        <f>VLOOKUP(D21,VLOOKUP!$A$2:$B$13,2,FALSE)</f>
        <v>January</v>
      </c>
      <c r="I21" t="str">
        <f>VLOOKUP(E21,VLOOKUP!$G$2:$H$5,2,FALSE)</f>
        <v>Quarter1</v>
      </c>
      <c r="J21" t="str">
        <f t="shared" si="2"/>
        <v>2010_January</v>
      </c>
      <c r="K21" t="str">
        <f t="shared" si="3"/>
        <v>2010_Quarter1</v>
      </c>
      <c r="L21" t="str">
        <f t="shared" si="4"/>
        <v>2010_Thursday</v>
      </c>
      <c r="M21" t="s">
        <v>8</v>
      </c>
      <c r="N21">
        <v>18</v>
      </c>
      <c r="O21">
        <v>25</v>
      </c>
      <c r="P21">
        <v>8640</v>
      </c>
      <c r="Q21">
        <v>10000</v>
      </c>
      <c r="R21">
        <v>5.2082027000000003E-2</v>
      </c>
      <c r="S21">
        <v>6.2498432E-2</v>
      </c>
      <c r="T21">
        <f t="shared" si="10"/>
        <v>43748.902399999999</v>
      </c>
      <c r="U21">
        <f t="shared" si="5"/>
        <v>5729.02297</v>
      </c>
      <c r="V21">
        <f t="shared" si="6"/>
        <v>18640</v>
      </c>
      <c r="W21">
        <f t="shared" si="7"/>
        <v>1474.1004349545276</v>
      </c>
      <c r="X21">
        <f>SUM(Data__1___3[[#This Row],[ cost of raw material]],Data__1___3[[#This Row],[operating cost]],Data__1___3[[#This Row],[Total Labor Cost (In USD)]])</f>
        <v>50952.025804954523</v>
      </c>
      <c r="Y21">
        <f t="shared" si="8"/>
        <v>978.30343287050869</v>
      </c>
      <c r="Z21">
        <f t="shared" si="9"/>
        <v>52.082027000000004</v>
      </c>
      <c r="AA21">
        <f>SUM(Data__1___3[[#This Row],[Num_Workers_Direct]],Data__1___3[[#This Row],[Num_Workers_Indirect]])</f>
        <v>43</v>
      </c>
      <c r="AB21">
        <f>Data__1___3[[#This Row],[OUTPUT IN THOUSAND]]/Data__1___3[[#This Row],[Total Workers]]</f>
        <v>1.2112099302325583</v>
      </c>
    </row>
    <row r="22" spans="1:28" x14ac:dyDescent="0.25">
      <c r="A22" s="1">
        <v>40199</v>
      </c>
      <c r="B22">
        <f t="shared" si="0"/>
        <v>2010</v>
      </c>
      <c r="C22">
        <f>DAY(Data__1___3[[#This Row],[Date]])</f>
        <v>21</v>
      </c>
      <c r="D22">
        <f>MONTH(Data__1___3[[#This Row],[Date]])</f>
        <v>1</v>
      </c>
      <c r="E22">
        <f t="shared" si="1"/>
        <v>1</v>
      </c>
      <c r="F22">
        <f>WEEKDAY(Data__1___3[[#This Row],[Date]])</f>
        <v>5</v>
      </c>
      <c r="G22" t="str">
        <f>VLOOKUP(F22,VLOOKUP!$D$2:$E$8,2,FALSE)</f>
        <v>Friday</v>
      </c>
      <c r="H22" t="str">
        <f>VLOOKUP(D22,VLOOKUP!$A$2:$B$13,2,FALSE)</f>
        <v>January</v>
      </c>
      <c r="I22" t="str">
        <f>VLOOKUP(E22,VLOOKUP!$G$2:$H$5,2,FALSE)</f>
        <v>Quarter1</v>
      </c>
      <c r="J22" t="str">
        <f t="shared" si="2"/>
        <v>2010_January</v>
      </c>
      <c r="K22" t="str">
        <f t="shared" si="3"/>
        <v>2010_Quarter1</v>
      </c>
      <c r="L22" t="str">
        <f t="shared" si="4"/>
        <v>2010_Friday</v>
      </c>
      <c r="M22" t="s">
        <v>8</v>
      </c>
      <c r="N22">
        <v>15</v>
      </c>
      <c r="O22">
        <v>23</v>
      </c>
      <c r="P22">
        <v>7200</v>
      </c>
      <c r="Q22">
        <v>9200</v>
      </c>
      <c r="R22">
        <v>4.5981730999999998E-2</v>
      </c>
      <c r="S22">
        <v>5.5178076999999999E-2</v>
      </c>
      <c r="T22">
        <f t="shared" si="10"/>
        <v>38624.653900000005</v>
      </c>
      <c r="U22">
        <f t="shared" si="5"/>
        <v>5057.9904099999994</v>
      </c>
      <c r="V22">
        <f t="shared" si="6"/>
        <v>16400</v>
      </c>
      <c r="W22">
        <f t="shared" si="7"/>
        <v>1296.9553183076316</v>
      </c>
      <c r="X22">
        <f>SUM(Data__1___3[[#This Row],[ cost of raw material]],Data__1___3[[#This Row],[operating cost]],Data__1___3[[#This Row],[Total Labor Cost (In USD)]])</f>
        <v>44979.599628307638</v>
      </c>
      <c r="Y22">
        <f t="shared" si="8"/>
        <v>978.20587981578251</v>
      </c>
      <c r="Z22">
        <f t="shared" si="9"/>
        <v>45.981730999999996</v>
      </c>
      <c r="AA22">
        <f>SUM(Data__1___3[[#This Row],[Num_Workers_Direct]],Data__1___3[[#This Row],[Num_Workers_Indirect]])</f>
        <v>38</v>
      </c>
      <c r="AB22">
        <f>Data__1___3[[#This Row],[OUTPUT IN THOUSAND]]/Data__1___3[[#This Row],[Total Workers]]</f>
        <v>1.2100455526315788</v>
      </c>
    </row>
    <row r="23" spans="1:28" x14ac:dyDescent="0.25">
      <c r="A23" s="1">
        <v>40200</v>
      </c>
      <c r="B23">
        <f t="shared" si="0"/>
        <v>2010</v>
      </c>
      <c r="C23">
        <f>DAY(Data__1___3[[#This Row],[Date]])</f>
        <v>22</v>
      </c>
      <c r="D23">
        <f>MONTH(Data__1___3[[#This Row],[Date]])</f>
        <v>1</v>
      </c>
      <c r="E23">
        <f t="shared" si="1"/>
        <v>1</v>
      </c>
      <c r="F23">
        <f>WEEKDAY(Data__1___3[[#This Row],[Date]])</f>
        <v>6</v>
      </c>
      <c r="G23" t="str">
        <f>VLOOKUP(F23,VLOOKUP!$D$2:$E$8,2,FALSE)</f>
        <v>Saturday</v>
      </c>
      <c r="H23" t="str">
        <f>VLOOKUP(D23,VLOOKUP!$A$2:$B$13,2,FALSE)</f>
        <v>January</v>
      </c>
      <c r="I23" t="str">
        <f>VLOOKUP(E23,VLOOKUP!$G$2:$H$5,2,FALSE)</f>
        <v>Quarter1</v>
      </c>
      <c r="J23" t="str">
        <f t="shared" si="2"/>
        <v>2010_January</v>
      </c>
      <c r="K23" t="str">
        <f t="shared" si="3"/>
        <v>2010_Quarter1</v>
      </c>
      <c r="L23" t="str">
        <f t="shared" si="4"/>
        <v>2010_Saturday</v>
      </c>
      <c r="M23" t="s">
        <v>8</v>
      </c>
      <c r="N23">
        <v>19</v>
      </c>
      <c r="O23">
        <v>19</v>
      </c>
      <c r="P23">
        <v>9120</v>
      </c>
      <c r="Q23">
        <v>7600</v>
      </c>
      <c r="R23">
        <v>4.6011600999999999E-2</v>
      </c>
      <c r="S23">
        <v>5.5213920999999999E-2</v>
      </c>
      <c r="T23">
        <f t="shared" si="10"/>
        <v>38649.744700000003</v>
      </c>
      <c r="U23">
        <f t="shared" si="5"/>
        <v>5061.2761099999998</v>
      </c>
      <c r="V23">
        <f t="shared" si="6"/>
        <v>16720</v>
      </c>
      <c r="W23">
        <f t="shared" si="7"/>
        <v>1322.2617635429024</v>
      </c>
      <c r="X23">
        <f>SUM(Data__1___3[[#This Row],[ cost of raw material]],Data__1___3[[#This Row],[operating cost]],Data__1___3[[#This Row],[Total Labor Cost (In USD)]])</f>
        <v>45033.282573542907</v>
      </c>
      <c r="Y23">
        <f t="shared" si="8"/>
        <v>978.73757041279453</v>
      </c>
      <c r="Z23">
        <f t="shared" si="9"/>
        <v>46.011600999999999</v>
      </c>
      <c r="AA23">
        <f>SUM(Data__1___3[[#This Row],[Num_Workers_Direct]],Data__1___3[[#This Row],[Num_Workers_Indirect]])</f>
        <v>38</v>
      </c>
      <c r="AB23">
        <f>Data__1___3[[#This Row],[OUTPUT IN THOUSAND]]/Data__1___3[[#This Row],[Total Workers]]</f>
        <v>1.2108316052631578</v>
      </c>
    </row>
    <row r="24" spans="1:28" x14ac:dyDescent="0.25">
      <c r="A24" s="1">
        <v>40201</v>
      </c>
      <c r="B24">
        <f t="shared" si="0"/>
        <v>2010</v>
      </c>
      <c r="C24">
        <f>DAY(Data__1___3[[#This Row],[Date]])</f>
        <v>23</v>
      </c>
      <c r="D24">
        <f>MONTH(Data__1___3[[#This Row],[Date]])</f>
        <v>1</v>
      </c>
      <c r="E24">
        <f t="shared" si="1"/>
        <v>1</v>
      </c>
      <c r="F24">
        <f>WEEKDAY(Data__1___3[[#This Row],[Date]])</f>
        <v>7</v>
      </c>
      <c r="G24" t="str">
        <f>VLOOKUP(F24,VLOOKUP!$D$2:$E$8,2,FALSE)</f>
        <v>Sunday</v>
      </c>
      <c r="H24" t="str">
        <f>VLOOKUP(D24,VLOOKUP!$A$2:$B$13,2,FALSE)</f>
        <v>January</v>
      </c>
      <c r="I24" t="str">
        <f>VLOOKUP(E24,VLOOKUP!$G$2:$H$5,2,FALSE)</f>
        <v>Quarter1</v>
      </c>
      <c r="J24" t="str">
        <f t="shared" si="2"/>
        <v>2010_January</v>
      </c>
      <c r="K24" t="str">
        <f t="shared" si="3"/>
        <v>2010_Quarter1</v>
      </c>
      <c r="L24" t="str">
        <f t="shared" si="4"/>
        <v>2010_Sunday</v>
      </c>
      <c r="M24" t="s">
        <v>8</v>
      </c>
      <c r="N24">
        <v>16</v>
      </c>
      <c r="O24">
        <v>21</v>
      </c>
      <c r="P24">
        <v>7680</v>
      </c>
      <c r="Q24">
        <v>8400</v>
      </c>
      <c r="R24">
        <v>4.4806450999999997E-2</v>
      </c>
      <c r="S24">
        <v>5.3767741000000001E-2</v>
      </c>
      <c r="T24">
        <f t="shared" si="10"/>
        <v>37637.418700000002</v>
      </c>
      <c r="U24">
        <f t="shared" si="5"/>
        <v>4928.7096099999999</v>
      </c>
      <c r="V24">
        <f t="shared" si="6"/>
        <v>16080</v>
      </c>
      <c r="W24">
        <f t="shared" si="7"/>
        <v>1271.6488730723606</v>
      </c>
      <c r="X24">
        <f>SUM(Data__1___3[[#This Row],[ cost of raw material]],Data__1___3[[#This Row],[operating cost]],Data__1___3[[#This Row],[Total Labor Cost (In USD)]])</f>
        <v>43837.777183072358</v>
      </c>
      <c r="Y24">
        <f t="shared" si="8"/>
        <v>978.38092963605538</v>
      </c>
      <c r="Z24">
        <f t="shared" si="9"/>
        <v>44.806450999999996</v>
      </c>
      <c r="AA24">
        <f>SUM(Data__1___3[[#This Row],[Num_Workers_Direct]],Data__1___3[[#This Row],[Num_Workers_Indirect]])</f>
        <v>37</v>
      </c>
      <c r="AB24">
        <f>Data__1___3[[#This Row],[OUTPUT IN THOUSAND]]/Data__1___3[[#This Row],[Total Workers]]</f>
        <v>1.2109851621621621</v>
      </c>
    </row>
    <row r="25" spans="1:28" x14ac:dyDescent="0.25">
      <c r="A25" s="1">
        <v>40202</v>
      </c>
      <c r="B25">
        <f t="shared" si="0"/>
        <v>2010</v>
      </c>
      <c r="C25">
        <f>DAY(Data__1___3[[#This Row],[Date]])</f>
        <v>24</v>
      </c>
      <c r="D25">
        <f>MONTH(Data__1___3[[#This Row],[Date]])</f>
        <v>1</v>
      </c>
      <c r="E25">
        <f t="shared" si="1"/>
        <v>1</v>
      </c>
      <c r="F25">
        <f>WEEKDAY(Data__1___3[[#This Row],[Date]])</f>
        <v>1</v>
      </c>
      <c r="G25" t="str">
        <f>VLOOKUP(F25,VLOOKUP!$D$2:$E$8,2,FALSE)</f>
        <v>Monday</v>
      </c>
      <c r="H25" t="str">
        <f>VLOOKUP(D25,VLOOKUP!$A$2:$B$13,2,FALSE)</f>
        <v>January</v>
      </c>
      <c r="I25" t="str">
        <f>VLOOKUP(E25,VLOOKUP!$G$2:$H$5,2,FALSE)</f>
        <v>Quarter1</v>
      </c>
      <c r="J25" t="str">
        <f t="shared" si="2"/>
        <v>2010_January</v>
      </c>
      <c r="K25" t="str">
        <f t="shared" si="3"/>
        <v>2010_Quarter1</v>
      </c>
      <c r="L25" t="str">
        <f t="shared" si="4"/>
        <v>2010_Monday</v>
      </c>
      <c r="M25" t="s">
        <v>8</v>
      </c>
      <c r="N25">
        <v>16</v>
      </c>
      <c r="O25">
        <v>21</v>
      </c>
      <c r="P25">
        <v>7680</v>
      </c>
      <c r="Q25">
        <v>8400</v>
      </c>
      <c r="R25">
        <v>4.4811688000000002E-2</v>
      </c>
      <c r="S25">
        <v>5.3774026000000003E-2</v>
      </c>
      <c r="T25">
        <f t="shared" si="10"/>
        <v>37641.818200000002</v>
      </c>
      <c r="U25">
        <f t="shared" si="5"/>
        <v>4929.2856800000009</v>
      </c>
      <c r="V25">
        <f t="shared" si="6"/>
        <v>16080</v>
      </c>
      <c r="W25">
        <f t="shared" si="7"/>
        <v>1271.6488730723606</v>
      </c>
      <c r="X25">
        <f>SUM(Data__1___3[[#This Row],[ cost of raw material]],Data__1___3[[#This Row],[operating cost]],Data__1___3[[#This Row],[Total Labor Cost (In USD)]])</f>
        <v>43842.75275307236</v>
      </c>
      <c r="Y25">
        <f t="shared" si="8"/>
        <v>978.37762221928256</v>
      </c>
      <c r="Z25">
        <f t="shared" si="9"/>
        <v>44.811688000000004</v>
      </c>
      <c r="AA25">
        <f>SUM(Data__1___3[[#This Row],[Num_Workers_Direct]],Data__1___3[[#This Row],[Num_Workers_Indirect]])</f>
        <v>37</v>
      </c>
      <c r="AB25">
        <f>Data__1___3[[#This Row],[OUTPUT IN THOUSAND]]/Data__1___3[[#This Row],[Total Workers]]</f>
        <v>1.2111267027027028</v>
      </c>
    </row>
    <row r="26" spans="1:28" x14ac:dyDescent="0.25">
      <c r="A26" s="1">
        <v>40203</v>
      </c>
      <c r="B26">
        <f t="shared" si="0"/>
        <v>2010</v>
      </c>
      <c r="C26">
        <f>DAY(Data__1___3[[#This Row],[Date]])</f>
        <v>25</v>
      </c>
      <c r="D26">
        <f>MONTH(Data__1___3[[#This Row],[Date]])</f>
        <v>1</v>
      </c>
      <c r="E26">
        <f t="shared" si="1"/>
        <v>1</v>
      </c>
      <c r="F26">
        <f>WEEKDAY(Data__1___3[[#This Row],[Date]])</f>
        <v>2</v>
      </c>
      <c r="G26" t="str">
        <f>VLOOKUP(F26,VLOOKUP!$D$2:$E$8,2,FALSE)</f>
        <v>Tuesday</v>
      </c>
      <c r="H26" t="str">
        <f>VLOOKUP(D26,VLOOKUP!$A$2:$B$13,2,FALSE)</f>
        <v>January</v>
      </c>
      <c r="I26" t="str">
        <f>VLOOKUP(E26,VLOOKUP!$G$2:$H$5,2,FALSE)</f>
        <v>Quarter1</v>
      </c>
      <c r="J26" t="str">
        <f t="shared" si="2"/>
        <v>2010_January</v>
      </c>
      <c r="K26" t="str">
        <f t="shared" si="3"/>
        <v>2010_Quarter1</v>
      </c>
      <c r="L26" t="str">
        <f t="shared" si="4"/>
        <v>2010_Tuesday</v>
      </c>
      <c r="M26" t="s">
        <v>8</v>
      </c>
      <c r="N26">
        <v>15</v>
      </c>
      <c r="O26">
        <v>21</v>
      </c>
      <c r="P26">
        <v>7200</v>
      </c>
      <c r="Q26">
        <v>8400</v>
      </c>
      <c r="R26">
        <v>4.3558629000000001E-2</v>
      </c>
      <c r="S26">
        <v>5.2270354999999998E-2</v>
      </c>
      <c r="T26">
        <f t="shared" si="10"/>
        <v>36589.248499999994</v>
      </c>
      <c r="U26">
        <f t="shared" si="5"/>
        <v>4791.4491900000003</v>
      </c>
      <c r="V26">
        <f t="shared" si="6"/>
        <v>15600</v>
      </c>
      <c r="W26">
        <f t="shared" si="7"/>
        <v>1233.6892052194544</v>
      </c>
      <c r="X26">
        <f>SUM(Data__1___3[[#This Row],[ cost of raw material]],Data__1___3[[#This Row],[operating cost]],Data__1___3[[#This Row],[Total Labor Cost (In USD)]])</f>
        <v>42614.386895219446</v>
      </c>
      <c r="Y26">
        <f t="shared" si="8"/>
        <v>978.32250173024136</v>
      </c>
      <c r="Z26">
        <f t="shared" si="9"/>
        <v>43.558629000000003</v>
      </c>
      <c r="AA26">
        <f>SUM(Data__1___3[[#This Row],[Num_Workers_Direct]],Data__1___3[[#This Row],[Num_Workers_Indirect]])</f>
        <v>36</v>
      </c>
      <c r="AB26">
        <f>Data__1___3[[#This Row],[OUTPUT IN THOUSAND]]/Data__1___3[[#This Row],[Total Workers]]</f>
        <v>1.2099619166666669</v>
      </c>
    </row>
    <row r="27" spans="1:28" x14ac:dyDescent="0.25">
      <c r="A27" s="1">
        <v>40204</v>
      </c>
      <c r="B27">
        <f t="shared" si="0"/>
        <v>2010</v>
      </c>
      <c r="C27">
        <f>DAY(Data__1___3[[#This Row],[Date]])</f>
        <v>26</v>
      </c>
      <c r="D27">
        <f>MONTH(Data__1___3[[#This Row],[Date]])</f>
        <v>1</v>
      </c>
      <c r="E27">
        <f t="shared" si="1"/>
        <v>1</v>
      </c>
      <c r="F27">
        <f>WEEKDAY(Data__1___3[[#This Row],[Date]])</f>
        <v>3</v>
      </c>
      <c r="G27" t="str">
        <f>VLOOKUP(F27,VLOOKUP!$D$2:$E$8,2,FALSE)</f>
        <v>Wednesday</v>
      </c>
      <c r="H27" t="str">
        <f>VLOOKUP(D27,VLOOKUP!$A$2:$B$13,2,FALSE)</f>
        <v>January</v>
      </c>
      <c r="I27" t="str">
        <f>VLOOKUP(E27,VLOOKUP!$G$2:$H$5,2,FALSE)</f>
        <v>Quarter1</v>
      </c>
      <c r="J27" t="str">
        <f t="shared" si="2"/>
        <v>2010_January</v>
      </c>
      <c r="K27" t="str">
        <f t="shared" si="3"/>
        <v>2010_Quarter1</v>
      </c>
      <c r="L27" t="str">
        <f t="shared" si="4"/>
        <v>2010_Wednesday</v>
      </c>
      <c r="M27" t="s">
        <v>8</v>
      </c>
      <c r="N27">
        <v>18</v>
      </c>
      <c r="O27">
        <v>23</v>
      </c>
      <c r="P27">
        <v>8640</v>
      </c>
      <c r="Q27">
        <v>9200</v>
      </c>
      <c r="R27">
        <v>4.9656195E-2</v>
      </c>
      <c r="S27">
        <v>5.9587434000000002E-2</v>
      </c>
      <c r="T27">
        <f t="shared" si="10"/>
        <v>41711.203800000003</v>
      </c>
      <c r="U27">
        <f t="shared" si="5"/>
        <v>5462.18145</v>
      </c>
      <c r="V27">
        <f t="shared" si="6"/>
        <v>17840</v>
      </c>
      <c r="W27">
        <f t="shared" si="7"/>
        <v>1410.8343218663504</v>
      </c>
      <c r="X27">
        <f>SUM(Data__1___3[[#This Row],[ cost of raw material]],Data__1___3[[#This Row],[operating cost]],Data__1___3[[#This Row],[Total Labor Cost (In USD)]])</f>
        <v>48584.219571866357</v>
      </c>
      <c r="Y27">
        <f t="shared" si="8"/>
        <v>978.41205053803174</v>
      </c>
      <c r="Z27">
        <f t="shared" si="9"/>
        <v>49.656194999999997</v>
      </c>
      <c r="AA27">
        <f>SUM(Data__1___3[[#This Row],[Num_Workers_Direct]],Data__1___3[[#This Row],[Num_Workers_Indirect]])</f>
        <v>41</v>
      </c>
      <c r="AB27">
        <f>Data__1___3[[#This Row],[OUTPUT IN THOUSAND]]/Data__1___3[[#This Row],[Total Workers]]</f>
        <v>1.2111267073170731</v>
      </c>
    </row>
    <row r="28" spans="1:28" x14ac:dyDescent="0.25">
      <c r="A28" s="1">
        <v>40205</v>
      </c>
      <c r="B28">
        <f t="shared" si="0"/>
        <v>2010</v>
      </c>
      <c r="C28">
        <f>DAY(Data__1___3[[#This Row],[Date]])</f>
        <v>27</v>
      </c>
      <c r="D28">
        <f>MONTH(Data__1___3[[#This Row],[Date]])</f>
        <v>1</v>
      </c>
      <c r="E28">
        <f t="shared" si="1"/>
        <v>1</v>
      </c>
      <c r="F28">
        <f>WEEKDAY(Data__1___3[[#This Row],[Date]])</f>
        <v>4</v>
      </c>
      <c r="G28" t="str">
        <f>VLOOKUP(F28,VLOOKUP!$D$2:$E$8,2,FALSE)</f>
        <v>Thursday</v>
      </c>
      <c r="H28" t="str">
        <f>VLOOKUP(D28,VLOOKUP!$A$2:$B$13,2,FALSE)</f>
        <v>January</v>
      </c>
      <c r="I28" t="str">
        <f>VLOOKUP(E28,VLOOKUP!$G$2:$H$5,2,FALSE)</f>
        <v>Quarter1</v>
      </c>
      <c r="J28" t="str">
        <f t="shared" si="2"/>
        <v>2010_January</v>
      </c>
      <c r="K28" t="str">
        <f t="shared" si="3"/>
        <v>2010_Quarter1</v>
      </c>
      <c r="L28" t="str">
        <f t="shared" si="4"/>
        <v>2010_Thursday</v>
      </c>
      <c r="M28" t="s">
        <v>8</v>
      </c>
      <c r="N28">
        <v>18</v>
      </c>
      <c r="O28">
        <v>20</v>
      </c>
      <c r="P28">
        <v>8640</v>
      </c>
      <c r="Q28">
        <v>8000</v>
      </c>
      <c r="R28">
        <v>4.5999567999999998E-2</v>
      </c>
      <c r="S28">
        <v>5.5199482000000001E-2</v>
      </c>
      <c r="T28">
        <f t="shared" si="10"/>
        <v>38639.6374</v>
      </c>
      <c r="U28">
        <f t="shared" si="5"/>
        <v>5059.9524799999999</v>
      </c>
      <c r="V28">
        <f t="shared" si="6"/>
        <v>16640</v>
      </c>
      <c r="W28">
        <f t="shared" si="7"/>
        <v>1315.9351522340846</v>
      </c>
      <c r="X28">
        <f>SUM(Data__1___3[[#This Row],[ cost of raw material]],Data__1___3[[#This Row],[operating cost]],Data__1___3[[#This Row],[Total Labor Cost (In USD)]])</f>
        <v>45015.525032234087</v>
      </c>
      <c r="Y28">
        <f t="shared" si="8"/>
        <v>978.60756066739782</v>
      </c>
      <c r="Z28">
        <f t="shared" si="9"/>
        <v>45.999567999999996</v>
      </c>
      <c r="AA28">
        <f>SUM(Data__1___3[[#This Row],[Num_Workers_Direct]],Data__1___3[[#This Row],[Num_Workers_Indirect]])</f>
        <v>38</v>
      </c>
      <c r="AB28">
        <f>Data__1___3[[#This Row],[OUTPUT IN THOUSAND]]/Data__1___3[[#This Row],[Total Workers]]</f>
        <v>1.2105149473684209</v>
      </c>
    </row>
    <row r="29" spans="1:28" x14ac:dyDescent="0.25">
      <c r="A29" s="1">
        <v>40206</v>
      </c>
      <c r="B29">
        <f t="shared" si="0"/>
        <v>2010</v>
      </c>
      <c r="C29">
        <f>DAY(Data__1___3[[#This Row],[Date]])</f>
        <v>28</v>
      </c>
      <c r="D29">
        <f>MONTH(Data__1___3[[#This Row],[Date]])</f>
        <v>1</v>
      </c>
      <c r="E29">
        <f t="shared" si="1"/>
        <v>1</v>
      </c>
      <c r="F29">
        <f>WEEKDAY(Data__1___3[[#This Row],[Date]])</f>
        <v>5</v>
      </c>
      <c r="G29" t="str">
        <f>VLOOKUP(F29,VLOOKUP!$D$2:$E$8,2,FALSE)</f>
        <v>Friday</v>
      </c>
      <c r="H29" t="str">
        <f>VLOOKUP(D29,VLOOKUP!$A$2:$B$13,2,FALSE)</f>
        <v>January</v>
      </c>
      <c r="I29" t="str">
        <f>VLOOKUP(E29,VLOOKUP!$G$2:$H$5,2,FALSE)</f>
        <v>Quarter1</v>
      </c>
      <c r="J29" t="str">
        <f t="shared" si="2"/>
        <v>2010_January</v>
      </c>
      <c r="K29" t="str">
        <f t="shared" si="3"/>
        <v>2010_Quarter1</v>
      </c>
      <c r="L29" t="str">
        <f t="shared" si="4"/>
        <v>2010_Friday</v>
      </c>
      <c r="M29" t="s">
        <v>8</v>
      </c>
      <c r="N29">
        <v>19</v>
      </c>
      <c r="O29">
        <v>24</v>
      </c>
      <c r="P29">
        <v>9120</v>
      </c>
      <c r="Q29">
        <v>9600</v>
      </c>
      <c r="R29">
        <v>5.2072268999999997E-2</v>
      </c>
      <c r="S29">
        <v>6.2486722000000001E-2</v>
      </c>
      <c r="T29">
        <f t="shared" si="10"/>
        <v>43740.705399999999</v>
      </c>
      <c r="U29">
        <f t="shared" si="5"/>
        <v>5727.9495900000002</v>
      </c>
      <c r="V29">
        <f t="shared" si="6"/>
        <v>18720</v>
      </c>
      <c r="W29">
        <f t="shared" si="7"/>
        <v>1480.4270462633453</v>
      </c>
      <c r="X29">
        <f>SUM(Data__1___3[[#This Row],[ cost of raw material]],Data__1___3[[#This Row],[operating cost]],Data__1___3[[#This Row],[Total Labor Cost (In USD)]])</f>
        <v>50949.082036263339</v>
      </c>
      <c r="Y29">
        <f t="shared" si="8"/>
        <v>978.43022811745232</v>
      </c>
      <c r="Z29">
        <f t="shared" si="9"/>
        <v>52.072268999999999</v>
      </c>
      <c r="AA29">
        <f>SUM(Data__1___3[[#This Row],[Num_Workers_Direct]],Data__1___3[[#This Row],[Num_Workers_Indirect]])</f>
        <v>43</v>
      </c>
      <c r="AB29">
        <f>Data__1___3[[#This Row],[OUTPUT IN THOUSAND]]/Data__1___3[[#This Row],[Total Workers]]</f>
        <v>1.2109829999999999</v>
      </c>
    </row>
    <row r="30" spans="1:28" x14ac:dyDescent="0.25">
      <c r="A30" s="1">
        <v>40207</v>
      </c>
      <c r="B30">
        <f t="shared" si="0"/>
        <v>2010</v>
      </c>
      <c r="C30">
        <f>DAY(Data__1___3[[#This Row],[Date]])</f>
        <v>29</v>
      </c>
      <c r="D30">
        <f>MONTH(Data__1___3[[#This Row],[Date]])</f>
        <v>1</v>
      </c>
      <c r="E30">
        <f t="shared" si="1"/>
        <v>1</v>
      </c>
      <c r="F30">
        <f>WEEKDAY(Data__1___3[[#This Row],[Date]])</f>
        <v>6</v>
      </c>
      <c r="G30" t="str">
        <f>VLOOKUP(F30,VLOOKUP!$D$2:$E$8,2,FALSE)</f>
        <v>Saturday</v>
      </c>
      <c r="H30" t="str">
        <f>VLOOKUP(D30,VLOOKUP!$A$2:$B$13,2,FALSE)</f>
        <v>January</v>
      </c>
      <c r="I30" t="str">
        <f>VLOOKUP(E30,VLOOKUP!$G$2:$H$5,2,FALSE)</f>
        <v>Quarter1</v>
      </c>
      <c r="J30" t="str">
        <f t="shared" si="2"/>
        <v>2010_January</v>
      </c>
      <c r="K30" t="str">
        <f t="shared" si="3"/>
        <v>2010_Quarter1</v>
      </c>
      <c r="L30" t="str">
        <f t="shared" si="4"/>
        <v>2010_Saturday</v>
      </c>
      <c r="M30" t="s">
        <v>8</v>
      </c>
      <c r="N30">
        <v>16</v>
      </c>
      <c r="O30">
        <v>20</v>
      </c>
      <c r="P30">
        <v>7680</v>
      </c>
      <c r="Q30">
        <v>8000</v>
      </c>
      <c r="R30">
        <v>4.3598911999999997E-2</v>
      </c>
      <c r="S30">
        <v>5.2318694999999998E-2</v>
      </c>
      <c r="T30">
        <f t="shared" si="10"/>
        <v>36623.086499999998</v>
      </c>
      <c r="U30">
        <f t="shared" si="5"/>
        <v>4795.8803200000002</v>
      </c>
      <c r="V30">
        <f t="shared" si="6"/>
        <v>15680</v>
      </c>
      <c r="W30">
        <f t="shared" si="7"/>
        <v>1240.0158165282721</v>
      </c>
      <c r="X30">
        <f>SUM(Data__1___3[[#This Row],[ cost of raw material]],Data__1___3[[#This Row],[operating cost]],Data__1___3[[#This Row],[Total Labor Cost (In USD)]])</f>
        <v>42658.982636528272</v>
      </c>
      <c r="Y30">
        <f t="shared" si="8"/>
        <v>978.44144910148839</v>
      </c>
      <c r="Z30">
        <f t="shared" si="9"/>
        <v>43.598911999999999</v>
      </c>
      <c r="AA30">
        <f>SUM(Data__1___3[[#This Row],[Num_Workers_Direct]],Data__1___3[[#This Row],[Num_Workers_Indirect]])</f>
        <v>36</v>
      </c>
      <c r="AB30">
        <f>Data__1___3[[#This Row],[OUTPUT IN THOUSAND]]/Data__1___3[[#This Row],[Total Workers]]</f>
        <v>1.2110808888888889</v>
      </c>
    </row>
    <row r="31" spans="1:28" x14ac:dyDescent="0.25">
      <c r="A31" s="1">
        <v>40208</v>
      </c>
      <c r="B31">
        <f t="shared" si="0"/>
        <v>2010</v>
      </c>
      <c r="C31">
        <f>DAY(Data__1___3[[#This Row],[Date]])</f>
        <v>30</v>
      </c>
      <c r="D31">
        <f>MONTH(Data__1___3[[#This Row],[Date]])</f>
        <v>1</v>
      </c>
      <c r="E31">
        <f t="shared" si="1"/>
        <v>1</v>
      </c>
      <c r="F31">
        <f>WEEKDAY(Data__1___3[[#This Row],[Date]])</f>
        <v>7</v>
      </c>
      <c r="G31" t="str">
        <f>VLOOKUP(F31,VLOOKUP!$D$2:$E$8,2,FALSE)</f>
        <v>Sunday</v>
      </c>
      <c r="H31" t="str">
        <f>VLOOKUP(D31,VLOOKUP!$A$2:$B$13,2,FALSE)</f>
        <v>January</v>
      </c>
      <c r="I31" t="str">
        <f>VLOOKUP(E31,VLOOKUP!$G$2:$H$5,2,FALSE)</f>
        <v>Quarter1</v>
      </c>
      <c r="J31" t="str">
        <f t="shared" si="2"/>
        <v>2010_January</v>
      </c>
      <c r="K31" t="str">
        <f t="shared" si="3"/>
        <v>2010_Quarter1</v>
      </c>
      <c r="L31" t="str">
        <f t="shared" si="4"/>
        <v>2010_Sunday</v>
      </c>
      <c r="M31" t="s">
        <v>8</v>
      </c>
      <c r="N31">
        <v>17</v>
      </c>
      <c r="O31">
        <v>20</v>
      </c>
      <c r="P31">
        <v>8160</v>
      </c>
      <c r="Q31">
        <v>8000</v>
      </c>
      <c r="R31">
        <v>4.4794621E-2</v>
      </c>
      <c r="S31">
        <v>5.3753545E-2</v>
      </c>
      <c r="T31">
        <f t="shared" si="10"/>
        <v>37627.481500000002</v>
      </c>
      <c r="U31">
        <f t="shared" si="5"/>
        <v>4927.4083099999998</v>
      </c>
      <c r="V31">
        <f t="shared" si="6"/>
        <v>16160</v>
      </c>
      <c r="W31">
        <f t="shared" si="7"/>
        <v>1277.9754843811784</v>
      </c>
      <c r="X31">
        <f>SUM(Data__1___3[[#This Row],[ cost of raw material]],Data__1___3[[#This Row],[operating cost]],Data__1___3[[#This Row],[Total Labor Cost (In USD)]])</f>
        <v>43832.865294381176</v>
      </c>
      <c r="Y31">
        <f t="shared" si="8"/>
        <v>978.52966083541992</v>
      </c>
      <c r="Z31">
        <f t="shared" si="9"/>
        <v>44.794620999999999</v>
      </c>
      <c r="AA31">
        <f>SUM(Data__1___3[[#This Row],[Num_Workers_Direct]],Data__1___3[[#This Row],[Num_Workers_Indirect]])</f>
        <v>37</v>
      </c>
      <c r="AB31">
        <f>Data__1___3[[#This Row],[OUTPUT IN THOUSAND]]/Data__1___3[[#This Row],[Total Workers]]</f>
        <v>1.2106654324324324</v>
      </c>
    </row>
    <row r="32" spans="1:28" x14ac:dyDescent="0.25">
      <c r="A32" s="1">
        <v>40209</v>
      </c>
      <c r="B32">
        <f t="shared" si="0"/>
        <v>2010</v>
      </c>
      <c r="C32">
        <f>DAY(Data__1___3[[#This Row],[Date]])</f>
        <v>31</v>
      </c>
      <c r="D32">
        <f>MONTH(Data__1___3[[#This Row],[Date]])</f>
        <v>1</v>
      </c>
      <c r="E32">
        <f t="shared" si="1"/>
        <v>1</v>
      </c>
      <c r="F32">
        <f>WEEKDAY(Data__1___3[[#This Row],[Date]])</f>
        <v>1</v>
      </c>
      <c r="G32" t="str">
        <f>VLOOKUP(F32,VLOOKUP!$D$2:$E$8,2,FALSE)</f>
        <v>Monday</v>
      </c>
      <c r="H32" t="str">
        <f>VLOOKUP(D32,VLOOKUP!$A$2:$B$13,2,FALSE)</f>
        <v>January</v>
      </c>
      <c r="I32" t="str">
        <f>VLOOKUP(E32,VLOOKUP!$G$2:$H$5,2,FALSE)</f>
        <v>Quarter1</v>
      </c>
      <c r="J32" t="str">
        <f t="shared" si="2"/>
        <v>2010_January</v>
      </c>
      <c r="K32" t="str">
        <f t="shared" si="3"/>
        <v>2010_Quarter1</v>
      </c>
      <c r="L32" t="str">
        <f t="shared" si="4"/>
        <v>2010_Monday</v>
      </c>
      <c r="M32" t="s">
        <v>8</v>
      </c>
      <c r="N32">
        <v>18</v>
      </c>
      <c r="O32">
        <v>24</v>
      </c>
      <c r="P32">
        <v>8640</v>
      </c>
      <c r="Q32">
        <v>9600</v>
      </c>
      <c r="R32">
        <v>5.0864450999999998E-2</v>
      </c>
      <c r="S32">
        <v>6.1037342000000001E-2</v>
      </c>
      <c r="T32">
        <f t="shared" si="10"/>
        <v>42726.1394</v>
      </c>
      <c r="U32">
        <f t="shared" si="5"/>
        <v>5595.0896099999991</v>
      </c>
      <c r="V32">
        <f t="shared" si="6"/>
        <v>18240</v>
      </c>
      <c r="W32">
        <f t="shared" si="7"/>
        <v>1442.4673784104389</v>
      </c>
      <c r="X32">
        <f>SUM(Data__1___3[[#This Row],[ cost of raw material]],Data__1___3[[#This Row],[operating cost]],Data__1___3[[#This Row],[Total Labor Cost (In USD)]])</f>
        <v>49763.696388410433</v>
      </c>
      <c r="Y32">
        <f t="shared" si="8"/>
        <v>978.35905843966418</v>
      </c>
      <c r="Z32">
        <f t="shared" si="9"/>
        <v>50.864450999999995</v>
      </c>
      <c r="AA32">
        <f>SUM(Data__1___3[[#This Row],[Num_Workers_Direct]],Data__1___3[[#This Row],[Num_Workers_Indirect]])</f>
        <v>42</v>
      </c>
      <c r="AB32">
        <f>Data__1___3[[#This Row],[OUTPUT IN THOUSAND]]/Data__1___3[[#This Row],[Total Workers]]</f>
        <v>1.211058357142857</v>
      </c>
    </row>
    <row r="33" spans="1:28" x14ac:dyDescent="0.25">
      <c r="A33" s="1">
        <v>40210</v>
      </c>
      <c r="B33">
        <f t="shared" si="0"/>
        <v>2010</v>
      </c>
      <c r="C33">
        <f>DAY(Data__1___3[[#This Row],[Date]])</f>
        <v>1</v>
      </c>
      <c r="D33">
        <f>MONTH(Data__1___3[[#This Row],[Date]])</f>
        <v>2</v>
      </c>
      <c r="E33">
        <f t="shared" si="1"/>
        <v>1</v>
      </c>
      <c r="F33">
        <f>WEEKDAY(Data__1___3[[#This Row],[Date]])</f>
        <v>2</v>
      </c>
      <c r="G33" t="str">
        <f>VLOOKUP(F33,VLOOKUP!$D$2:$E$8,2,FALSE)</f>
        <v>Tuesday</v>
      </c>
      <c r="H33" t="str">
        <f>VLOOKUP(D33,VLOOKUP!$A$2:$B$13,2,FALSE)</f>
        <v>February</v>
      </c>
      <c r="I33" t="str">
        <f>VLOOKUP(E33,VLOOKUP!$G$2:$H$5,2,FALSE)</f>
        <v>Quarter1</v>
      </c>
      <c r="J33" t="str">
        <f t="shared" si="2"/>
        <v>2010_February</v>
      </c>
      <c r="K33" t="str">
        <f t="shared" si="3"/>
        <v>2010_Quarter1</v>
      </c>
      <c r="L33" t="str">
        <f t="shared" si="4"/>
        <v>2010_Tuesday</v>
      </c>
      <c r="M33" t="s">
        <v>8</v>
      </c>
      <c r="N33">
        <v>15</v>
      </c>
      <c r="O33">
        <v>21</v>
      </c>
      <c r="P33">
        <v>7200</v>
      </c>
      <c r="Q33">
        <v>8400</v>
      </c>
      <c r="R33">
        <v>4.3567073999999997E-2</v>
      </c>
      <c r="S33">
        <v>5.2280488999999999E-2</v>
      </c>
      <c r="T33">
        <f t="shared" si="10"/>
        <v>36596.342300000004</v>
      </c>
      <c r="U33">
        <f t="shared" si="5"/>
        <v>4792.3781399999998</v>
      </c>
      <c r="V33">
        <f t="shared" si="6"/>
        <v>15600</v>
      </c>
      <c r="W33">
        <f t="shared" si="7"/>
        <v>1233.6892052194544</v>
      </c>
      <c r="X33">
        <f>SUM(Data__1___3[[#This Row],[ cost of raw material]],Data__1___3[[#This Row],[operating cost]],Data__1___3[[#This Row],[Total Labor Cost (In USD)]])</f>
        <v>42622.409645219457</v>
      </c>
      <c r="Y33">
        <f t="shared" si="8"/>
        <v>978.31701172356577</v>
      </c>
      <c r="Z33">
        <f t="shared" si="9"/>
        <v>43.567073999999998</v>
      </c>
      <c r="AA33">
        <f>SUM(Data__1___3[[#This Row],[Num_Workers_Direct]],Data__1___3[[#This Row],[Num_Workers_Indirect]])</f>
        <v>36</v>
      </c>
      <c r="AB33">
        <f>Data__1___3[[#This Row],[OUTPUT IN THOUSAND]]/Data__1___3[[#This Row],[Total Workers]]</f>
        <v>1.2101964999999999</v>
      </c>
    </row>
    <row r="34" spans="1:28" x14ac:dyDescent="0.25">
      <c r="A34" s="1">
        <v>40211</v>
      </c>
      <c r="B34">
        <f t="shared" si="0"/>
        <v>2010</v>
      </c>
      <c r="C34">
        <f>DAY(Data__1___3[[#This Row],[Date]])</f>
        <v>2</v>
      </c>
      <c r="D34">
        <f>MONTH(Data__1___3[[#This Row],[Date]])</f>
        <v>2</v>
      </c>
      <c r="E34">
        <f t="shared" si="1"/>
        <v>1</v>
      </c>
      <c r="F34">
        <f>WEEKDAY(Data__1___3[[#This Row],[Date]])</f>
        <v>3</v>
      </c>
      <c r="G34" t="str">
        <f>VLOOKUP(F34,VLOOKUP!$D$2:$E$8,2,FALSE)</f>
        <v>Wednesday</v>
      </c>
      <c r="H34" t="str">
        <f>VLOOKUP(D34,VLOOKUP!$A$2:$B$13,2,FALSE)</f>
        <v>February</v>
      </c>
      <c r="I34" t="str">
        <f>VLOOKUP(E34,VLOOKUP!$G$2:$H$5,2,FALSE)</f>
        <v>Quarter1</v>
      </c>
      <c r="J34" t="str">
        <f t="shared" si="2"/>
        <v>2010_February</v>
      </c>
      <c r="K34" t="str">
        <f t="shared" si="3"/>
        <v>2010_Quarter1</v>
      </c>
      <c r="L34" t="str">
        <f t="shared" si="4"/>
        <v>2010_Wednesday</v>
      </c>
      <c r="M34" t="s">
        <v>8</v>
      </c>
      <c r="N34">
        <v>20</v>
      </c>
      <c r="O34">
        <v>22</v>
      </c>
      <c r="P34">
        <v>9600</v>
      </c>
      <c r="Q34">
        <v>8800</v>
      </c>
      <c r="R34">
        <v>5.0844173999999999E-2</v>
      </c>
      <c r="S34">
        <v>6.1013009E-2</v>
      </c>
      <c r="T34">
        <f t="shared" si="10"/>
        <v>42709.106299999999</v>
      </c>
      <c r="U34">
        <f t="shared" si="5"/>
        <v>5592.8591400000005</v>
      </c>
      <c r="V34">
        <f t="shared" si="6"/>
        <v>18400</v>
      </c>
      <c r="W34">
        <f t="shared" si="7"/>
        <v>1455.1206010280744</v>
      </c>
      <c r="X34">
        <f>SUM(Data__1___3[[#This Row],[ cost of raw material]],Data__1___3[[#This Row],[operating cost]],Data__1___3[[#This Row],[Total Labor Cost (In USD)]])</f>
        <v>49757.086041028073</v>
      </c>
      <c r="Y34">
        <f t="shared" si="8"/>
        <v>978.6192227457185</v>
      </c>
      <c r="Z34">
        <f t="shared" si="9"/>
        <v>50.844174000000002</v>
      </c>
      <c r="AA34">
        <f>SUM(Data__1___3[[#This Row],[Num_Workers_Direct]],Data__1___3[[#This Row],[Num_Workers_Indirect]])</f>
        <v>42</v>
      </c>
      <c r="AB34">
        <f>Data__1___3[[#This Row],[OUTPUT IN THOUSAND]]/Data__1___3[[#This Row],[Total Workers]]</f>
        <v>1.2105755714285715</v>
      </c>
    </row>
    <row r="35" spans="1:28" x14ac:dyDescent="0.25">
      <c r="A35" s="1">
        <v>40212</v>
      </c>
      <c r="B35">
        <f t="shared" si="0"/>
        <v>2010</v>
      </c>
      <c r="C35">
        <f>DAY(Data__1___3[[#This Row],[Date]])</f>
        <v>3</v>
      </c>
      <c r="D35">
        <f>MONTH(Data__1___3[[#This Row],[Date]])</f>
        <v>2</v>
      </c>
      <c r="E35">
        <f t="shared" si="1"/>
        <v>1</v>
      </c>
      <c r="F35">
        <f>WEEKDAY(Data__1___3[[#This Row],[Date]])</f>
        <v>4</v>
      </c>
      <c r="G35" t="str">
        <f>VLOOKUP(F35,VLOOKUP!$D$2:$E$8,2,FALSE)</f>
        <v>Thursday</v>
      </c>
      <c r="H35" t="str">
        <f>VLOOKUP(D35,VLOOKUP!$A$2:$B$13,2,FALSE)</f>
        <v>February</v>
      </c>
      <c r="I35" t="str">
        <f>VLOOKUP(E35,VLOOKUP!$G$2:$H$5,2,FALSE)</f>
        <v>Quarter1</v>
      </c>
      <c r="J35" t="str">
        <f t="shared" si="2"/>
        <v>2010_February</v>
      </c>
      <c r="K35" t="str">
        <f t="shared" si="3"/>
        <v>2010_Quarter1</v>
      </c>
      <c r="L35" t="str">
        <f t="shared" si="4"/>
        <v>2010_Thursday</v>
      </c>
      <c r="M35" t="s">
        <v>8</v>
      </c>
      <c r="N35">
        <v>17</v>
      </c>
      <c r="O35">
        <v>23</v>
      </c>
      <c r="P35">
        <v>8160</v>
      </c>
      <c r="Q35">
        <v>9200</v>
      </c>
      <c r="R35">
        <v>4.8446560999999999E-2</v>
      </c>
      <c r="S35">
        <v>5.8135872999999998E-2</v>
      </c>
      <c r="T35">
        <f t="shared" si="10"/>
        <v>40695.111099999995</v>
      </c>
      <c r="U35">
        <f t="shared" si="5"/>
        <v>5329.1217100000003</v>
      </c>
      <c r="V35">
        <f t="shared" si="6"/>
        <v>17360</v>
      </c>
      <c r="W35">
        <f t="shared" si="7"/>
        <v>1372.8746540134441</v>
      </c>
      <c r="X35">
        <f>SUM(Data__1___3[[#This Row],[ cost of raw material]],Data__1___3[[#This Row],[operating cost]],Data__1___3[[#This Row],[Total Labor Cost (In USD)]])</f>
        <v>47397.107464013439</v>
      </c>
      <c r="Y35">
        <f t="shared" si="8"/>
        <v>978.33791471831069</v>
      </c>
      <c r="Z35">
        <f t="shared" si="9"/>
        <v>48.446561000000003</v>
      </c>
      <c r="AA35">
        <f>SUM(Data__1___3[[#This Row],[Num_Workers_Direct]],Data__1___3[[#This Row],[Num_Workers_Indirect]])</f>
        <v>40</v>
      </c>
      <c r="AB35">
        <f>Data__1___3[[#This Row],[OUTPUT IN THOUSAND]]/Data__1___3[[#This Row],[Total Workers]]</f>
        <v>1.211164025</v>
      </c>
    </row>
    <row r="36" spans="1:28" x14ac:dyDescent="0.25">
      <c r="A36" s="1">
        <v>40213</v>
      </c>
      <c r="B36">
        <f t="shared" si="0"/>
        <v>2010</v>
      </c>
      <c r="C36">
        <f>DAY(Data__1___3[[#This Row],[Date]])</f>
        <v>4</v>
      </c>
      <c r="D36">
        <f>MONTH(Data__1___3[[#This Row],[Date]])</f>
        <v>2</v>
      </c>
      <c r="E36">
        <f t="shared" si="1"/>
        <v>1</v>
      </c>
      <c r="F36">
        <f>WEEKDAY(Data__1___3[[#This Row],[Date]])</f>
        <v>5</v>
      </c>
      <c r="G36" t="str">
        <f>VLOOKUP(F36,VLOOKUP!$D$2:$E$8,2,FALSE)</f>
        <v>Friday</v>
      </c>
      <c r="H36" t="str">
        <f>VLOOKUP(D36,VLOOKUP!$A$2:$B$13,2,FALSE)</f>
        <v>February</v>
      </c>
      <c r="I36" t="str">
        <f>VLOOKUP(E36,VLOOKUP!$G$2:$H$5,2,FALSE)</f>
        <v>Quarter1</v>
      </c>
      <c r="J36" t="str">
        <f t="shared" si="2"/>
        <v>2010_February</v>
      </c>
      <c r="K36" t="str">
        <f t="shared" si="3"/>
        <v>2010_Quarter1</v>
      </c>
      <c r="L36" t="str">
        <f t="shared" si="4"/>
        <v>2010_Friday</v>
      </c>
      <c r="M36" t="s">
        <v>8</v>
      </c>
      <c r="N36">
        <v>18</v>
      </c>
      <c r="O36">
        <v>25</v>
      </c>
      <c r="P36">
        <v>8640</v>
      </c>
      <c r="Q36">
        <v>10000</v>
      </c>
      <c r="R36">
        <v>5.2085687999999998E-2</v>
      </c>
      <c r="S36">
        <v>6.2502824999999998E-2</v>
      </c>
      <c r="T36">
        <f t="shared" si="10"/>
        <v>43751.977500000001</v>
      </c>
      <c r="U36">
        <f t="shared" si="5"/>
        <v>5729.4256799999994</v>
      </c>
      <c r="V36">
        <f t="shared" si="6"/>
        <v>18640</v>
      </c>
      <c r="W36">
        <f t="shared" si="7"/>
        <v>1474.1004349545276</v>
      </c>
      <c r="X36">
        <f>SUM(Data__1___3[[#This Row],[ cost of raw material]],Data__1___3[[#This Row],[operating cost]],Data__1___3[[#This Row],[Total Labor Cost (In USD)]])</f>
        <v>50955.503614954527</v>
      </c>
      <c r="Y36">
        <f t="shared" si="8"/>
        <v>978.30144079030936</v>
      </c>
      <c r="Z36">
        <f t="shared" si="9"/>
        <v>52.085687999999998</v>
      </c>
      <c r="AA36">
        <f>SUM(Data__1___3[[#This Row],[Num_Workers_Direct]],Data__1___3[[#This Row],[Num_Workers_Indirect]])</f>
        <v>43</v>
      </c>
      <c r="AB36">
        <f>Data__1___3[[#This Row],[OUTPUT IN THOUSAND]]/Data__1___3[[#This Row],[Total Workers]]</f>
        <v>1.2112950697674418</v>
      </c>
    </row>
    <row r="37" spans="1:28" x14ac:dyDescent="0.25">
      <c r="A37" s="1">
        <v>40214</v>
      </c>
      <c r="B37">
        <f t="shared" si="0"/>
        <v>2010</v>
      </c>
      <c r="C37">
        <f>DAY(Data__1___3[[#This Row],[Date]])</f>
        <v>5</v>
      </c>
      <c r="D37">
        <f>MONTH(Data__1___3[[#This Row],[Date]])</f>
        <v>2</v>
      </c>
      <c r="E37">
        <f t="shared" si="1"/>
        <v>1</v>
      </c>
      <c r="F37">
        <f>WEEKDAY(Data__1___3[[#This Row],[Date]])</f>
        <v>6</v>
      </c>
      <c r="G37" t="str">
        <f>VLOOKUP(F37,VLOOKUP!$D$2:$E$8,2,FALSE)</f>
        <v>Saturday</v>
      </c>
      <c r="H37" t="str">
        <f>VLOOKUP(D37,VLOOKUP!$A$2:$B$13,2,FALSE)</f>
        <v>February</v>
      </c>
      <c r="I37" t="str">
        <f>VLOOKUP(E37,VLOOKUP!$G$2:$H$5,2,FALSE)</f>
        <v>Quarter1</v>
      </c>
      <c r="J37" t="str">
        <f t="shared" si="2"/>
        <v>2010_February</v>
      </c>
      <c r="K37" t="str">
        <f t="shared" si="3"/>
        <v>2010_Quarter1</v>
      </c>
      <c r="L37" t="str">
        <f t="shared" si="4"/>
        <v>2010_Saturday</v>
      </c>
      <c r="M37" t="s">
        <v>8</v>
      </c>
      <c r="N37">
        <v>17</v>
      </c>
      <c r="O37">
        <v>18</v>
      </c>
      <c r="P37">
        <v>8160</v>
      </c>
      <c r="Q37">
        <v>7200</v>
      </c>
      <c r="R37">
        <v>4.2360638999999999E-2</v>
      </c>
      <c r="S37">
        <v>5.0832767000000001E-2</v>
      </c>
      <c r="T37">
        <f t="shared" si="10"/>
        <v>35582.936900000001</v>
      </c>
      <c r="U37">
        <f t="shared" si="5"/>
        <v>4659.67029</v>
      </c>
      <c r="V37">
        <f t="shared" si="6"/>
        <v>15360</v>
      </c>
      <c r="W37">
        <f t="shared" si="7"/>
        <v>1214.7093712930011</v>
      </c>
      <c r="X37">
        <f>SUM(Data__1___3[[#This Row],[ cost of raw material]],Data__1___3[[#This Row],[operating cost]],Data__1___3[[#This Row],[Total Labor Cost (In USD)]])</f>
        <v>41457.316561293002</v>
      </c>
      <c r="Y37">
        <f t="shared" si="8"/>
        <v>978.67542936009545</v>
      </c>
      <c r="Z37">
        <f t="shared" si="9"/>
        <v>42.360638999999999</v>
      </c>
      <c r="AA37">
        <f>SUM(Data__1___3[[#This Row],[Num_Workers_Direct]],Data__1___3[[#This Row],[Num_Workers_Indirect]])</f>
        <v>35</v>
      </c>
      <c r="AB37">
        <f>Data__1___3[[#This Row],[OUTPUT IN THOUSAND]]/Data__1___3[[#This Row],[Total Workers]]</f>
        <v>1.2103039714285715</v>
      </c>
    </row>
    <row r="38" spans="1:28" x14ac:dyDescent="0.25">
      <c r="A38" s="1">
        <v>40215</v>
      </c>
      <c r="B38">
        <f t="shared" si="0"/>
        <v>2010</v>
      </c>
      <c r="C38">
        <f>DAY(Data__1___3[[#This Row],[Date]])</f>
        <v>6</v>
      </c>
      <c r="D38">
        <f>MONTH(Data__1___3[[#This Row],[Date]])</f>
        <v>2</v>
      </c>
      <c r="E38">
        <f t="shared" si="1"/>
        <v>1</v>
      </c>
      <c r="F38">
        <f>WEEKDAY(Data__1___3[[#This Row],[Date]])</f>
        <v>7</v>
      </c>
      <c r="G38" t="str">
        <f>VLOOKUP(F38,VLOOKUP!$D$2:$E$8,2,FALSE)</f>
        <v>Sunday</v>
      </c>
      <c r="H38" t="str">
        <f>VLOOKUP(D38,VLOOKUP!$A$2:$B$13,2,FALSE)</f>
        <v>February</v>
      </c>
      <c r="I38" t="str">
        <f>VLOOKUP(E38,VLOOKUP!$G$2:$H$5,2,FALSE)</f>
        <v>Quarter1</v>
      </c>
      <c r="J38" t="str">
        <f t="shared" si="2"/>
        <v>2010_February</v>
      </c>
      <c r="K38" t="str">
        <f t="shared" si="3"/>
        <v>2010_Quarter1</v>
      </c>
      <c r="L38" t="str">
        <f t="shared" si="4"/>
        <v>2010_Sunday</v>
      </c>
      <c r="M38" t="s">
        <v>8</v>
      </c>
      <c r="N38">
        <v>19</v>
      </c>
      <c r="O38">
        <v>24</v>
      </c>
      <c r="P38">
        <v>9120</v>
      </c>
      <c r="Q38">
        <v>9600</v>
      </c>
      <c r="R38">
        <v>5.2080120000000001E-2</v>
      </c>
      <c r="S38">
        <v>6.2496144000000003E-2</v>
      </c>
      <c r="T38">
        <f t="shared" si="10"/>
        <v>43747.300799999997</v>
      </c>
      <c r="U38">
        <f t="shared" si="5"/>
        <v>5728.8132000000005</v>
      </c>
      <c r="V38">
        <f t="shared" si="6"/>
        <v>18720</v>
      </c>
      <c r="W38">
        <f t="shared" si="7"/>
        <v>1480.4270462633453</v>
      </c>
      <c r="X38">
        <f>SUM(Data__1___3[[#This Row],[ cost of raw material]],Data__1___3[[#This Row],[operating cost]],Data__1___3[[#This Row],[Total Labor Cost (In USD)]])</f>
        <v>50956.541046263344</v>
      </c>
      <c r="Y38">
        <f t="shared" si="8"/>
        <v>978.42595305585598</v>
      </c>
      <c r="Z38">
        <f t="shared" si="9"/>
        <v>52.080120000000001</v>
      </c>
      <c r="AA38">
        <f>SUM(Data__1___3[[#This Row],[Num_Workers_Direct]],Data__1___3[[#This Row],[Num_Workers_Indirect]])</f>
        <v>43</v>
      </c>
      <c r="AB38">
        <f>Data__1___3[[#This Row],[OUTPUT IN THOUSAND]]/Data__1___3[[#This Row],[Total Workers]]</f>
        <v>1.2111655813953488</v>
      </c>
    </row>
    <row r="39" spans="1:28" x14ac:dyDescent="0.25">
      <c r="A39" s="1">
        <v>40216</v>
      </c>
      <c r="B39">
        <f t="shared" si="0"/>
        <v>2010</v>
      </c>
      <c r="C39">
        <f>DAY(Data__1___3[[#This Row],[Date]])</f>
        <v>7</v>
      </c>
      <c r="D39">
        <f>MONTH(Data__1___3[[#This Row],[Date]])</f>
        <v>2</v>
      </c>
      <c r="E39">
        <f t="shared" si="1"/>
        <v>1</v>
      </c>
      <c r="F39">
        <f>WEEKDAY(Data__1___3[[#This Row],[Date]])</f>
        <v>1</v>
      </c>
      <c r="G39" t="str">
        <f>VLOOKUP(F39,VLOOKUP!$D$2:$E$8,2,FALSE)</f>
        <v>Monday</v>
      </c>
      <c r="H39" t="str">
        <f>VLOOKUP(D39,VLOOKUP!$A$2:$B$13,2,FALSE)</f>
        <v>February</v>
      </c>
      <c r="I39" t="str">
        <f>VLOOKUP(E39,VLOOKUP!$G$2:$H$5,2,FALSE)</f>
        <v>Quarter1</v>
      </c>
      <c r="J39" t="str">
        <f t="shared" si="2"/>
        <v>2010_February</v>
      </c>
      <c r="K39" t="str">
        <f t="shared" si="3"/>
        <v>2010_Quarter1</v>
      </c>
      <c r="L39" t="str">
        <f t="shared" si="4"/>
        <v>2010_Monday</v>
      </c>
      <c r="M39" t="s">
        <v>8</v>
      </c>
      <c r="N39">
        <v>19</v>
      </c>
      <c r="O39">
        <v>20</v>
      </c>
      <c r="P39">
        <v>9120</v>
      </c>
      <c r="Q39">
        <v>8000</v>
      </c>
      <c r="R39">
        <v>4.7235517999999997E-2</v>
      </c>
      <c r="S39">
        <v>5.6682622000000002E-2</v>
      </c>
      <c r="T39">
        <f t="shared" si="10"/>
        <v>39677.835400000004</v>
      </c>
      <c r="U39">
        <f t="shared" si="5"/>
        <v>5195.9069799999997</v>
      </c>
      <c r="V39">
        <f t="shared" si="6"/>
        <v>17120</v>
      </c>
      <c r="W39">
        <f t="shared" si="7"/>
        <v>1353.8948200869909</v>
      </c>
      <c r="X39">
        <f>SUM(Data__1___3[[#This Row],[ cost of raw material]],Data__1___3[[#This Row],[operating cost]],Data__1___3[[#This Row],[Total Labor Cost (In USD)]])</f>
        <v>46227.637200086996</v>
      </c>
      <c r="Y39">
        <f t="shared" si="8"/>
        <v>978.66264957837438</v>
      </c>
      <c r="Z39">
        <f t="shared" si="9"/>
        <v>47.235517999999999</v>
      </c>
      <c r="AA39">
        <f>SUM(Data__1___3[[#This Row],[Num_Workers_Direct]],Data__1___3[[#This Row],[Num_Workers_Indirect]])</f>
        <v>39</v>
      </c>
      <c r="AB39">
        <f>Data__1___3[[#This Row],[OUTPUT IN THOUSAND]]/Data__1___3[[#This Row],[Total Workers]]</f>
        <v>1.2111671282051282</v>
      </c>
    </row>
    <row r="40" spans="1:28" x14ac:dyDescent="0.25">
      <c r="A40" s="1">
        <v>40217</v>
      </c>
      <c r="B40">
        <f t="shared" si="0"/>
        <v>2010</v>
      </c>
      <c r="C40">
        <f>DAY(Data__1___3[[#This Row],[Date]])</f>
        <v>8</v>
      </c>
      <c r="D40">
        <f>MONTH(Data__1___3[[#This Row],[Date]])</f>
        <v>2</v>
      </c>
      <c r="E40">
        <f t="shared" si="1"/>
        <v>1</v>
      </c>
      <c r="F40">
        <f>WEEKDAY(Data__1___3[[#This Row],[Date]])</f>
        <v>2</v>
      </c>
      <c r="G40" t="str">
        <f>VLOOKUP(F40,VLOOKUP!$D$2:$E$8,2,FALSE)</f>
        <v>Tuesday</v>
      </c>
      <c r="H40" t="str">
        <f>VLOOKUP(D40,VLOOKUP!$A$2:$B$13,2,FALSE)</f>
        <v>February</v>
      </c>
      <c r="I40" t="str">
        <f>VLOOKUP(E40,VLOOKUP!$G$2:$H$5,2,FALSE)</f>
        <v>Quarter1</v>
      </c>
      <c r="J40" t="str">
        <f t="shared" si="2"/>
        <v>2010_February</v>
      </c>
      <c r="K40" t="str">
        <f t="shared" si="3"/>
        <v>2010_Quarter1</v>
      </c>
      <c r="L40" t="str">
        <f t="shared" si="4"/>
        <v>2010_Tuesday</v>
      </c>
      <c r="M40" t="s">
        <v>8</v>
      </c>
      <c r="N40">
        <v>20</v>
      </c>
      <c r="O40">
        <v>18</v>
      </c>
      <c r="P40">
        <v>9600</v>
      </c>
      <c r="Q40">
        <v>7200</v>
      </c>
      <c r="R40">
        <v>4.5995950000000001E-2</v>
      </c>
      <c r="S40">
        <v>5.5195139999999997E-2</v>
      </c>
      <c r="T40">
        <f t="shared" si="10"/>
        <v>38636.597999999998</v>
      </c>
      <c r="U40">
        <f t="shared" si="5"/>
        <v>5059.5545000000002</v>
      </c>
      <c r="V40">
        <f t="shared" si="6"/>
        <v>16800</v>
      </c>
      <c r="W40">
        <f t="shared" si="7"/>
        <v>1328.5883748517201</v>
      </c>
      <c r="X40">
        <f>SUM(Data__1___3[[#This Row],[ cost of raw material]],Data__1___3[[#This Row],[operating cost]],Data__1___3[[#This Row],[Total Labor Cost (In USD)]])</f>
        <v>45024.740874851719</v>
      </c>
      <c r="Y40">
        <f t="shared" si="8"/>
        <v>978.8848991020235</v>
      </c>
      <c r="Z40">
        <f t="shared" si="9"/>
        <v>45.995950000000001</v>
      </c>
      <c r="AA40">
        <f>SUM(Data__1___3[[#This Row],[Num_Workers_Direct]],Data__1___3[[#This Row],[Num_Workers_Indirect]])</f>
        <v>38</v>
      </c>
      <c r="AB40">
        <f>Data__1___3[[#This Row],[OUTPUT IN THOUSAND]]/Data__1___3[[#This Row],[Total Workers]]</f>
        <v>1.2104197368421052</v>
      </c>
    </row>
    <row r="41" spans="1:28" x14ac:dyDescent="0.25">
      <c r="A41" s="1">
        <v>40218</v>
      </c>
      <c r="B41">
        <f t="shared" si="0"/>
        <v>2010</v>
      </c>
      <c r="C41">
        <f>DAY(Data__1___3[[#This Row],[Date]])</f>
        <v>9</v>
      </c>
      <c r="D41">
        <f>MONTH(Data__1___3[[#This Row],[Date]])</f>
        <v>2</v>
      </c>
      <c r="E41">
        <f t="shared" si="1"/>
        <v>1</v>
      </c>
      <c r="F41">
        <f>WEEKDAY(Data__1___3[[#This Row],[Date]])</f>
        <v>3</v>
      </c>
      <c r="G41" t="str">
        <f>VLOOKUP(F41,VLOOKUP!$D$2:$E$8,2,FALSE)</f>
        <v>Wednesday</v>
      </c>
      <c r="H41" t="str">
        <f>VLOOKUP(D41,VLOOKUP!$A$2:$B$13,2,FALSE)</f>
        <v>February</v>
      </c>
      <c r="I41" t="str">
        <f>VLOOKUP(E41,VLOOKUP!$G$2:$H$5,2,FALSE)</f>
        <v>Quarter1</v>
      </c>
      <c r="J41" t="str">
        <f t="shared" si="2"/>
        <v>2010_February</v>
      </c>
      <c r="K41" t="str">
        <f t="shared" si="3"/>
        <v>2010_Quarter1</v>
      </c>
      <c r="L41" t="str">
        <f t="shared" si="4"/>
        <v>2010_Wednesday</v>
      </c>
      <c r="M41" t="s">
        <v>8</v>
      </c>
      <c r="N41">
        <v>18</v>
      </c>
      <c r="O41">
        <v>22</v>
      </c>
      <c r="P41">
        <v>8640</v>
      </c>
      <c r="Q41">
        <v>8800</v>
      </c>
      <c r="R41">
        <v>4.8411638999999999E-2</v>
      </c>
      <c r="S41">
        <v>5.8093967000000003E-2</v>
      </c>
      <c r="T41">
        <f t="shared" si="10"/>
        <v>40665.776900000004</v>
      </c>
      <c r="U41">
        <f t="shared" si="5"/>
        <v>5325.2802899999997</v>
      </c>
      <c r="V41">
        <f t="shared" si="6"/>
        <v>17440</v>
      </c>
      <c r="W41">
        <f t="shared" si="7"/>
        <v>1379.2012653222619</v>
      </c>
      <c r="X41">
        <f>SUM(Data__1___3[[#This Row],[ cost of raw material]],Data__1___3[[#This Row],[operating cost]],Data__1___3[[#This Row],[Total Labor Cost (In USD)]])</f>
        <v>47370.25845532227</v>
      </c>
      <c r="Y41">
        <f t="shared" si="8"/>
        <v>978.48904589498136</v>
      </c>
      <c r="Z41">
        <f t="shared" si="9"/>
        <v>48.411639000000001</v>
      </c>
      <c r="AA41">
        <f>SUM(Data__1___3[[#This Row],[Num_Workers_Direct]],Data__1___3[[#This Row],[Num_Workers_Indirect]])</f>
        <v>40</v>
      </c>
      <c r="AB41">
        <f>Data__1___3[[#This Row],[OUTPUT IN THOUSAND]]/Data__1___3[[#This Row],[Total Workers]]</f>
        <v>1.2102909749999999</v>
      </c>
    </row>
    <row r="42" spans="1:28" x14ac:dyDescent="0.25">
      <c r="A42" s="1">
        <v>40219</v>
      </c>
      <c r="B42">
        <f t="shared" si="0"/>
        <v>2010</v>
      </c>
      <c r="C42">
        <f>DAY(Data__1___3[[#This Row],[Date]])</f>
        <v>10</v>
      </c>
      <c r="D42">
        <f>MONTH(Data__1___3[[#This Row],[Date]])</f>
        <v>2</v>
      </c>
      <c r="E42">
        <f t="shared" si="1"/>
        <v>1</v>
      </c>
      <c r="F42">
        <f>WEEKDAY(Data__1___3[[#This Row],[Date]])</f>
        <v>4</v>
      </c>
      <c r="G42" t="str">
        <f>VLOOKUP(F42,VLOOKUP!$D$2:$E$8,2,FALSE)</f>
        <v>Thursday</v>
      </c>
      <c r="H42" t="str">
        <f>VLOOKUP(D42,VLOOKUP!$A$2:$B$13,2,FALSE)</f>
        <v>February</v>
      </c>
      <c r="I42" t="str">
        <f>VLOOKUP(E42,VLOOKUP!$G$2:$H$5,2,FALSE)</f>
        <v>Quarter1</v>
      </c>
      <c r="J42" t="str">
        <f t="shared" si="2"/>
        <v>2010_February</v>
      </c>
      <c r="K42" t="str">
        <f t="shared" si="3"/>
        <v>2010_Quarter1</v>
      </c>
      <c r="L42" t="str">
        <f t="shared" si="4"/>
        <v>2010_Thursday</v>
      </c>
      <c r="M42" t="s">
        <v>8</v>
      </c>
      <c r="N42">
        <v>16</v>
      </c>
      <c r="O42">
        <v>23</v>
      </c>
      <c r="P42">
        <v>7680</v>
      </c>
      <c r="Q42">
        <v>9200</v>
      </c>
      <c r="R42">
        <v>4.7220511999999999E-2</v>
      </c>
      <c r="S42">
        <v>5.6664615000000002E-2</v>
      </c>
      <c r="T42">
        <f t="shared" si="10"/>
        <v>39665.230500000005</v>
      </c>
      <c r="U42">
        <f t="shared" si="5"/>
        <v>5194.2563199999995</v>
      </c>
      <c r="V42">
        <f t="shared" si="6"/>
        <v>16880</v>
      </c>
      <c r="W42">
        <f t="shared" si="7"/>
        <v>1334.9149861605379</v>
      </c>
      <c r="X42">
        <f>SUM(Data__1___3[[#This Row],[ cost of raw material]],Data__1___3[[#This Row],[operating cost]],Data__1___3[[#This Row],[Total Labor Cost (In USD)]])</f>
        <v>46194.401806160546</v>
      </c>
      <c r="Y42">
        <f t="shared" si="8"/>
        <v>978.26982066946982</v>
      </c>
      <c r="Z42">
        <f t="shared" si="9"/>
        <v>47.220511999999999</v>
      </c>
      <c r="AA42">
        <f>SUM(Data__1___3[[#This Row],[Num_Workers_Direct]],Data__1___3[[#This Row],[Num_Workers_Indirect]])</f>
        <v>39</v>
      </c>
      <c r="AB42">
        <f>Data__1___3[[#This Row],[OUTPUT IN THOUSAND]]/Data__1___3[[#This Row],[Total Workers]]</f>
        <v>1.2107823589743589</v>
      </c>
    </row>
    <row r="43" spans="1:28" x14ac:dyDescent="0.25">
      <c r="A43" s="1">
        <v>40220</v>
      </c>
      <c r="B43">
        <f t="shared" si="0"/>
        <v>2010</v>
      </c>
      <c r="C43">
        <f>DAY(Data__1___3[[#This Row],[Date]])</f>
        <v>11</v>
      </c>
      <c r="D43">
        <f>MONTH(Data__1___3[[#This Row],[Date]])</f>
        <v>2</v>
      </c>
      <c r="E43">
        <f t="shared" si="1"/>
        <v>1</v>
      </c>
      <c r="F43">
        <f>WEEKDAY(Data__1___3[[#This Row],[Date]])</f>
        <v>5</v>
      </c>
      <c r="G43" t="str">
        <f>VLOOKUP(F43,VLOOKUP!$D$2:$E$8,2,FALSE)</f>
        <v>Friday</v>
      </c>
      <c r="H43" t="str">
        <f>VLOOKUP(D43,VLOOKUP!$A$2:$B$13,2,FALSE)</f>
        <v>February</v>
      </c>
      <c r="I43" t="str">
        <f>VLOOKUP(E43,VLOOKUP!$G$2:$H$5,2,FALSE)</f>
        <v>Quarter1</v>
      </c>
      <c r="J43" t="str">
        <f t="shared" si="2"/>
        <v>2010_February</v>
      </c>
      <c r="K43" t="str">
        <f t="shared" si="3"/>
        <v>2010_Quarter1</v>
      </c>
      <c r="L43" t="str">
        <f t="shared" si="4"/>
        <v>2010_Friday</v>
      </c>
      <c r="M43" t="s">
        <v>8</v>
      </c>
      <c r="N43">
        <v>18</v>
      </c>
      <c r="O43">
        <v>25</v>
      </c>
      <c r="P43">
        <v>8640</v>
      </c>
      <c r="Q43">
        <v>10000</v>
      </c>
      <c r="R43">
        <v>5.2057078999999999E-2</v>
      </c>
      <c r="S43">
        <v>6.2468494999999999E-2</v>
      </c>
      <c r="T43">
        <f t="shared" si="10"/>
        <v>43727.946499999998</v>
      </c>
      <c r="U43">
        <f t="shared" si="5"/>
        <v>5726.2786900000001</v>
      </c>
      <c r="V43">
        <f t="shared" si="6"/>
        <v>18640</v>
      </c>
      <c r="W43">
        <f t="shared" si="7"/>
        <v>1474.1004349545276</v>
      </c>
      <c r="X43">
        <f>SUM(Data__1___3[[#This Row],[ cost of raw material]],Data__1___3[[#This Row],[operating cost]],Data__1___3[[#This Row],[Total Labor Cost (In USD)]])</f>
        <v>50928.325624954523</v>
      </c>
      <c r="Y43">
        <f t="shared" si="8"/>
        <v>978.31700516570515</v>
      </c>
      <c r="Z43">
        <f t="shared" si="9"/>
        <v>52.057079000000002</v>
      </c>
      <c r="AA43">
        <f>SUM(Data__1___3[[#This Row],[Num_Workers_Direct]],Data__1___3[[#This Row],[Num_Workers_Indirect]])</f>
        <v>43</v>
      </c>
      <c r="AB43">
        <f>Data__1___3[[#This Row],[OUTPUT IN THOUSAND]]/Data__1___3[[#This Row],[Total Workers]]</f>
        <v>1.2106297441860465</v>
      </c>
    </row>
    <row r="44" spans="1:28" x14ac:dyDescent="0.25">
      <c r="A44" s="1">
        <v>40221</v>
      </c>
      <c r="B44">
        <f t="shared" si="0"/>
        <v>2010</v>
      </c>
      <c r="C44">
        <f>DAY(Data__1___3[[#This Row],[Date]])</f>
        <v>12</v>
      </c>
      <c r="D44">
        <f>MONTH(Data__1___3[[#This Row],[Date]])</f>
        <v>2</v>
      </c>
      <c r="E44">
        <f t="shared" si="1"/>
        <v>1</v>
      </c>
      <c r="F44">
        <f>WEEKDAY(Data__1___3[[#This Row],[Date]])</f>
        <v>6</v>
      </c>
      <c r="G44" t="str">
        <f>VLOOKUP(F44,VLOOKUP!$D$2:$E$8,2,FALSE)</f>
        <v>Saturday</v>
      </c>
      <c r="H44" t="str">
        <f>VLOOKUP(D44,VLOOKUP!$A$2:$B$13,2,FALSE)</f>
        <v>February</v>
      </c>
      <c r="I44" t="str">
        <f>VLOOKUP(E44,VLOOKUP!$G$2:$H$5,2,FALSE)</f>
        <v>Quarter1</v>
      </c>
      <c r="J44" t="str">
        <f t="shared" si="2"/>
        <v>2010_February</v>
      </c>
      <c r="K44" t="str">
        <f t="shared" si="3"/>
        <v>2010_Quarter1</v>
      </c>
      <c r="L44" t="str">
        <f t="shared" si="4"/>
        <v>2010_Saturday</v>
      </c>
      <c r="M44" t="s">
        <v>8</v>
      </c>
      <c r="N44">
        <v>16</v>
      </c>
      <c r="O44">
        <v>21</v>
      </c>
      <c r="P44">
        <v>7680</v>
      </c>
      <c r="Q44">
        <v>8400</v>
      </c>
      <c r="R44">
        <v>4.4779626000000003E-2</v>
      </c>
      <c r="S44">
        <v>5.3735550999999999E-2</v>
      </c>
      <c r="T44">
        <f t="shared" si="10"/>
        <v>37614.885699999999</v>
      </c>
      <c r="U44">
        <f t="shared" si="5"/>
        <v>4925.7588599999999</v>
      </c>
      <c r="V44">
        <f t="shared" si="6"/>
        <v>16080</v>
      </c>
      <c r="W44">
        <f t="shared" si="7"/>
        <v>1271.6488730723606</v>
      </c>
      <c r="X44">
        <f>SUM(Data__1___3[[#This Row],[ cost of raw material]],Data__1___3[[#This Row],[operating cost]],Data__1___3[[#This Row],[Total Labor Cost (In USD)]])</f>
        <v>43812.293433072358</v>
      </c>
      <c r="Y44">
        <f t="shared" si="8"/>
        <v>978.39793108304116</v>
      </c>
      <c r="Z44">
        <f t="shared" si="9"/>
        <v>44.779626</v>
      </c>
      <c r="AA44">
        <f>SUM(Data__1___3[[#This Row],[Num_Workers_Direct]],Data__1___3[[#This Row],[Num_Workers_Indirect]])</f>
        <v>37</v>
      </c>
      <c r="AB44">
        <f>Data__1___3[[#This Row],[OUTPUT IN THOUSAND]]/Data__1___3[[#This Row],[Total Workers]]</f>
        <v>1.2102601621621623</v>
      </c>
    </row>
    <row r="45" spans="1:28" x14ac:dyDescent="0.25">
      <c r="A45" s="1">
        <v>40222</v>
      </c>
      <c r="B45">
        <f t="shared" si="0"/>
        <v>2010</v>
      </c>
      <c r="C45">
        <f>DAY(Data__1___3[[#This Row],[Date]])</f>
        <v>13</v>
      </c>
      <c r="D45">
        <f>MONTH(Data__1___3[[#This Row],[Date]])</f>
        <v>2</v>
      </c>
      <c r="E45">
        <f t="shared" si="1"/>
        <v>1</v>
      </c>
      <c r="F45">
        <f>WEEKDAY(Data__1___3[[#This Row],[Date]])</f>
        <v>7</v>
      </c>
      <c r="G45" t="str">
        <f>VLOOKUP(F45,VLOOKUP!$D$2:$E$8,2,FALSE)</f>
        <v>Sunday</v>
      </c>
      <c r="H45" t="str">
        <f>VLOOKUP(D45,VLOOKUP!$A$2:$B$13,2,FALSE)</f>
        <v>February</v>
      </c>
      <c r="I45" t="str">
        <f>VLOOKUP(E45,VLOOKUP!$G$2:$H$5,2,FALSE)</f>
        <v>Quarter1</v>
      </c>
      <c r="J45" t="str">
        <f t="shared" si="2"/>
        <v>2010_February</v>
      </c>
      <c r="K45" t="str">
        <f t="shared" si="3"/>
        <v>2010_Quarter1</v>
      </c>
      <c r="L45" t="str">
        <f t="shared" si="4"/>
        <v>2010_Sunday</v>
      </c>
      <c r="M45" t="s">
        <v>8</v>
      </c>
      <c r="N45">
        <v>17</v>
      </c>
      <c r="O45">
        <v>18</v>
      </c>
      <c r="P45">
        <v>8160</v>
      </c>
      <c r="Q45">
        <v>7200</v>
      </c>
      <c r="R45">
        <v>4.2384480000000002E-2</v>
      </c>
      <c r="S45">
        <v>5.0861376E-2</v>
      </c>
      <c r="T45">
        <f t="shared" si="10"/>
        <v>35602.963199999998</v>
      </c>
      <c r="U45">
        <f t="shared" si="5"/>
        <v>4662.2928000000002</v>
      </c>
      <c r="V45">
        <f t="shared" si="6"/>
        <v>15360</v>
      </c>
      <c r="W45">
        <f t="shared" si="7"/>
        <v>1214.7093712930011</v>
      </c>
      <c r="X45">
        <f>SUM(Data__1___3[[#This Row],[ cost of raw material]],Data__1___3[[#This Row],[operating cost]],Data__1___3[[#This Row],[Total Labor Cost (In USD)]])</f>
        <v>41479.965371293001</v>
      </c>
      <c r="Y45">
        <f t="shared" si="8"/>
        <v>978.65929631065421</v>
      </c>
      <c r="Z45">
        <f t="shared" si="9"/>
        <v>42.384480000000003</v>
      </c>
      <c r="AA45">
        <f>SUM(Data__1___3[[#This Row],[Num_Workers_Direct]],Data__1___3[[#This Row],[Num_Workers_Indirect]])</f>
        <v>35</v>
      </c>
      <c r="AB45">
        <f>Data__1___3[[#This Row],[OUTPUT IN THOUSAND]]/Data__1___3[[#This Row],[Total Workers]]</f>
        <v>1.210985142857143</v>
      </c>
    </row>
    <row r="46" spans="1:28" x14ac:dyDescent="0.25">
      <c r="A46" s="1">
        <v>40223</v>
      </c>
      <c r="B46">
        <f t="shared" si="0"/>
        <v>2010</v>
      </c>
      <c r="C46">
        <f>DAY(Data__1___3[[#This Row],[Date]])</f>
        <v>14</v>
      </c>
      <c r="D46">
        <f>MONTH(Data__1___3[[#This Row],[Date]])</f>
        <v>2</v>
      </c>
      <c r="E46">
        <f t="shared" si="1"/>
        <v>1</v>
      </c>
      <c r="F46">
        <f>WEEKDAY(Data__1___3[[#This Row],[Date]])</f>
        <v>1</v>
      </c>
      <c r="G46" t="str">
        <f>VLOOKUP(F46,VLOOKUP!$D$2:$E$8,2,FALSE)</f>
        <v>Monday</v>
      </c>
      <c r="H46" t="str">
        <f>VLOOKUP(D46,VLOOKUP!$A$2:$B$13,2,FALSE)</f>
        <v>February</v>
      </c>
      <c r="I46" t="str">
        <f>VLOOKUP(E46,VLOOKUP!$G$2:$H$5,2,FALSE)</f>
        <v>Quarter1</v>
      </c>
      <c r="J46" t="str">
        <f t="shared" si="2"/>
        <v>2010_February</v>
      </c>
      <c r="K46" t="str">
        <f t="shared" si="3"/>
        <v>2010_Quarter1</v>
      </c>
      <c r="L46" t="str">
        <f t="shared" si="4"/>
        <v>2010_Monday</v>
      </c>
      <c r="M46" t="s">
        <v>8</v>
      </c>
      <c r="N46">
        <v>18</v>
      </c>
      <c r="O46">
        <v>25</v>
      </c>
      <c r="P46">
        <v>8640</v>
      </c>
      <c r="Q46">
        <v>10000</v>
      </c>
      <c r="R46">
        <v>5.2080451E-2</v>
      </c>
      <c r="S46">
        <v>6.2496542000000002E-2</v>
      </c>
      <c r="T46">
        <f t="shared" si="10"/>
        <v>43747.579400000002</v>
      </c>
      <c r="U46">
        <f t="shared" si="5"/>
        <v>5728.8496099999993</v>
      </c>
      <c r="V46">
        <f t="shared" si="6"/>
        <v>18640</v>
      </c>
      <c r="W46">
        <f t="shared" si="7"/>
        <v>1474.1004349545276</v>
      </c>
      <c r="X46">
        <f>SUM(Data__1___3[[#This Row],[ cost of raw material]],Data__1___3[[#This Row],[operating cost]],Data__1___3[[#This Row],[Total Labor Cost (In USD)]])</f>
        <v>50950.529444954525</v>
      </c>
      <c r="Y46">
        <f t="shared" si="8"/>
        <v>978.30430548603601</v>
      </c>
      <c r="Z46">
        <f t="shared" si="9"/>
        <v>52.080450999999996</v>
      </c>
      <c r="AA46">
        <f>SUM(Data__1___3[[#This Row],[Num_Workers_Direct]],Data__1___3[[#This Row],[Num_Workers_Indirect]])</f>
        <v>43</v>
      </c>
      <c r="AB46">
        <f>Data__1___3[[#This Row],[OUTPUT IN THOUSAND]]/Data__1___3[[#This Row],[Total Workers]]</f>
        <v>1.2111732790697674</v>
      </c>
    </row>
    <row r="47" spans="1:28" x14ac:dyDescent="0.25">
      <c r="A47" s="1">
        <v>40224</v>
      </c>
      <c r="B47">
        <f t="shared" si="0"/>
        <v>2010</v>
      </c>
      <c r="C47">
        <f>DAY(Data__1___3[[#This Row],[Date]])</f>
        <v>15</v>
      </c>
      <c r="D47">
        <f>MONTH(Data__1___3[[#This Row],[Date]])</f>
        <v>2</v>
      </c>
      <c r="E47">
        <f t="shared" si="1"/>
        <v>1</v>
      </c>
      <c r="F47">
        <f>WEEKDAY(Data__1___3[[#This Row],[Date]])</f>
        <v>2</v>
      </c>
      <c r="G47" t="str">
        <f>VLOOKUP(F47,VLOOKUP!$D$2:$E$8,2,FALSE)</f>
        <v>Tuesday</v>
      </c>
      <c r="H47" t="str">
        <f>VLOOKUP(D47,VLOOKUP!$A$2:$B$13,2,FALSE)</f>
        <v>February</v>
      </c>
      <c r="I47" t="str">
        <f>VLOOKUP(E47,VLOOKUP!$G$2:$H$5,2,FALSE)</f>
        <v>Quarter1</v>
      </c>
      <c r="J47" t="str">
        <f t="shared" si="2"/>
        <v>2010_February</v>
      </c>
      <c r="K47" t="str">
        <f t="shared" si="3"/>
        <v>2010_Quarter1</v>
      </c>
      <c r="L47" t="str">
        <f t="shared" si="4"/>
        <v>2010_Tuesday</v>
      </c>
      <c r="M47" t="s">
        <v>8</v>
      </c>
      <c r="N47">
        <v>19</v>
      </c>
      <c r="O47">
        <v>24</v>
      </c>
      <c r="P47">
        <v>9120</v>
      </c>
      <c r="Q47">
        <v>9600</v>
      </c>
      <c r="R47">
        <v>5.2033692999999999E-2</v>
      </c>
      <c r="S47">
        <v>6.2440430999999998E-2</v>
      </c>
      <c r="T47">
        <f t="shared" si="10"/>
        <v>43708.301699999996</v>
      </c>
      <c r="U47">
        <f t="shared" si="5"/>
        <v>5723.7062299999998</v>
      </c>
      <c r="V47">
        <f t="shared" si="6"/>
        <v>18720</v>
      </c>
      <c r="W47">
        <f t="shared" si="7"/>
        <v>1480.4270462633453</v>
      </c>
      <c r="X47">
        <f>SUM(Data__1___3[[#This Row],[ cost of raw material]],Data__1___3[[#This Row],[operating cost]],Data__1___3[[#This Row],[Total Labor Cost (In USD)]])</f>
        <v>50912.434976263336</v>
      </c>
      <c r="Y47">
        <f t="shared" si="8"/>
        <v>978.45130800658978</v>
      </c>
      <c r="Z47">
        <f t="shared" si="9"/>
        <v>52.033693</v>
      </c>
      <c r="AA47">
        <f>SUM(Data__1___3[[#This Row],[Num_Workers_Direct]],Data__1___3[[#This Row],[Num_Workers_Indirect]])</f>
        <v>43</v>
      </c>
      <c r="AB47">
        <f>Data__1___3[[#This Row],[OUTPUT IN THOUSAND]]/Data__1___3[[#This Row],[Total Workers]]</f>
        <v>1.2100858837209303</v>
      </c>
    </row>
    <row r="48" spans="1:28" x14ac:dyDescent="0.25">
      <c r="A48" s="1">
        <v>40225</v>
      </c>
      <c r="B48">
        <f t="shared" si="0"/>
        <v>2010</v>
      </c>
      <c r="C48">
        <f>DAY(Data__1___3[[#This Row],[Date]])</f>
        <v>16</v>
      </c>
      <c r="D48">
        <f>MONTH(Data__1___3[[#This Row],[Date]])</f>
        <v>2</v>
      </c>
      <c r="E48">
        <f t="shared" si="1"/>
        <v>1</v>
      </c>
      <c r="F48">
        <f>WEEKDAY(Data__1___3[[#This Row],[Date]])</f>
        <v>3</v>
      </c>
      <c r="G48" t="str">
        <f>VLOOKUP(F48,VLOOKUP!$D$2:$E$8,2,FALSE)</f>
        <v>Wednesday</v>
      </c>
      <c r="H48" t="str">
        <f>VLOOKUP(D48,VLOOKUP!$A$2:$B$13,2,FALSE)</f>
        <v>February</v>
      </c>
      <c r="I48" t="str">
        <f>VLOOKUP(E48,VLOOKUP!$G$2:$H$5,2,FALSE)</f>
        <v>Quarter1</v>
      </c>
      <c r="J48" t="str">
        <f t="shared" si="2"/>
        <v>2010_February</v>
      </c>
      <c r="K48" t="str">
        <f t="shared" si="3"/>
        <v>2010_Quarter1</v>
      </c>
      <c r="L48" t="str">
        <f t="shared" si="4"/>
        <v>2010_Wednesday</v>
      </c>
      <c r="M48" t="s">
        <v>8</v>
      </c>
      <c r="N48">
        <v>15</v>
      </c>
      <c r="O48">
        <v>24</v>
      </c>
      <c r="P48">
        <v>7200</v>
      </c>
      <c r="Q48">
        <v>9600</v>
      </c>
      <c r="R48">
        <v>4.7214171999999999E-2</v>
      </c>
      <c r="S48">
        <v>5.6657006000000003E-2</v>
      </c>
      <c r="T48">
        <f t="shared" si="10"/>
        <v>39659.904200000004</v>
      </c>
      <c r="U48">
        <f t="shared" si="5"/>
        <v>5193.5589199999995</v>
      </c>
      <c r="V48">
        <f t="shared" si="6"/>
        <v>16800</v>
      </c>
      <c r="W48">
        <f t="shared" si="7"/>
        <v>1328.5883748517201</v>
      </c>
      <c r="X48">
        <f>SUM(Data__1___3[[#This Row],[ cost of raw material]],Data__1___3[[#This Row],[operating cost]],Data__1___3[[#This Row],[Total Labor Cost (In USD)]])</f>
        <v>46182.051494851723</v>
      </c>
      <c r="Y48">
        <f t="shared" si="8"/>
        <v>978.13960382174503</v>
      </c>
      <c r="Z48">
        <f t="shared" si="9"/>
        <v>47.214171999999998</v>
      </c>
      <c r="AA48">
        <f>SUM(Data__1___3[[#This Row],[Num_Workers_Direct]],Data__1___3[[#This Row],[Num_Workers_Indirect]])</f>
        <v>39</v>
      </c>
      <c r="AB48">
        <f>Data__1___3[[#This Row],[OUTPUT IN THOUSAND]]/Data__1___3[[#This Row],[Total Workers]]</f>
        <v>1.2106197948717947</v>
      </c>
    </row>
    <row r="49" spans="1:28" x14ac:dyDescent="0.25">
      <c r="A49" s="1">
        <v>40226</v>
      </c>
      <c r="B49">
        <f t="shared" si="0"/>
        <v>2010</v>
      </c>
      <c r="C49">
        <f>DAY(Data__1___3[[#This Row],[Date]])</f>
        <v>17</v>
      </c>
      <c r="D49">
        <f>MONTH(Data__1___3[[#This Row],[Date]])</f>
        <v>2</v>
      </c>
      <c r="E49">
        <f t="shared" si="1"/>
        <v>1</v>
      </c>
      <c r="F49">
        <f>WEEKDAY(Data__1___3[[#This Row],[Date]])</f>
        <v>4</v>
      </c>
      <c r="G49" t="str">
        <f>VLOOKUP(F49,VLOOKUP!$D$2:$E$8,2,FALSE)</f>
        <v>Thursday</v>
      </c>
      <c r="H49" t="str">
        <f>VLOOKUP(D49,VLOOKUP!$A$2:$B$13,2,FALSE)</f>
        <v>February</v>
      </c>
      <c r="I49" t="str">
        <f>VLOOKUP(E49,VLOOKUP!$G$2:$H$5,2,FALSE)</f>
        <v>Quarter1</v>
      </c>
      <c r="J49" t="str">
        <f t="shared" si="2"/>
        <v>2010_February</v>
      </c>
      <c r="K49" t="str">
        <f t="shared" si="3"/>
        <v>2010_Quarter1</v>
      </c>
      <c r="L49" t="str">
        <f t="shared" si="4"/>
        <v>2010_Thursday</v>
      </c>
      <c r="M49" t="s">
        <v>8</v>
      </c>
      <c r="N49">
        <v>19</v>
      </c>
      <c r="O49">
        <v>19</v>
      </c>
      <c r="P49">
        <v>9120</v>
      </c>
      <c r="Q49">
        <v>7600</v>
      </c>
      <c r="R49">
        <v>4.6025870000000003E-2</v>
      </c>
      <c r="S49">
        <v>5.5231044E-2</v>
      </c>
      <c r="T49">
        <f t="shared" si="10"/>
        <v>38661.730799999998</v>
      </c>
      <c r="U49">
        <f t="shared" si="5"/>
        <v>5062.8457000000008</v>
      </c>
      <c r="V49">
        <f t="shared" si="6"/>
        <v>16720</v>
      </c>
      <c r="W49">
        <f t="shared" si="7"/>
        <v>1322.2617635429024</v>
      </c>
      <c r="X49">
        <f>SUM(Data__1___3[[#This Row],[ cost of raw material]],Data__1___3[[#This Row],[operating cost]],Data__1___3[[#This Row],[Total Labor Cost (In USD)]])</f>
        <v>45046.838263542901</v>
      </c>
      <c r="Y49">
        <f t="shared" si="8"/>
        <v>978.72866419565548</v>
      </c>
      <c r="Z49">
        <f t="shared" si="9"/>
        <v>46.025870000000005</v>
      </c>
      <c r="AA49">
        <f>SUM(Data__1___3[[#This Row],[Num_Workers_Direct]],Data__1___3[[#This Row],[Num_Workers_Indirect]])</f>
        <v>38</v>
      </c>
      <c r="AB49">
        <f>Data__1___3[[#This Row],[OUTPUT IN THOUSAND]]/Data__1___3[[#This Row],[Total Workers]]</f>
        <v>1.2112071052631581</v>
      </c>
    </row>
    <row r="50" spans="1:28" x14ac:dyDescent="0.25">
      <c r="A50" s="1">
        <v>40227</v>
      </c>
      <c r="B50">
        <f t="shared" si="0"/>
        <v>2010</v>
      </c>
      <c r="C50">
        <f>DAY(Data__1___3[[#This Row],[Date]])</f>
        <v>18</v>
      </c>
      <c r="D50">
        <f>MONTH(Data__1___3[[#This Row],[Date]])</f>
        <v>2</v>
      </c>
      <c r="E50">
        <f t="shared" si="1"/>
        <v>1</v>
      </c>
      <c r="F50">
        <f>WEEKDAY(Data__1___3[[#This Row],[Date]])</f>
        <v>5</v>
      </c>
      <c r="G50" t="str">
        <f>VLOOKUP(F50,VLOOKUP!$D$2:$E$8,2,FALSE)</f>
        <v>Friday</v>
      </c>
      <c r="H50" t="str">
        <f>VLOOKUP(D50,VLOOKUP!$A$2:$B$13,2,FALSE)</f>
        <v>February</v>
      </c>
      <c r="I50" t="str">
        <f>VLOOKUP(E50,VLOOKUP!$G$2:$H$5,2,FALSE)</f>
        <v>Quarter1</v>
      </c>
      <c r="J50" t="str">
        <f t="shared" si="2"/>
        <v>2010_February</v>
      </c>
      <c r="K50" t="str">
        <f t="shared" si="3"/>
        <v>2010_Quarter1</v>
      </c>
      <c r="L50" t="str">
        <f t="shared" si="4"/>
        <v>2010_Friday</v>
      </c>
      <c r="M50" t="s">
        <v>8</v>
      </c>
      <c r="N50">
        <v>18</v>
      </c>
      <c r="O50">
        <v>25</v>
      </c>
      <c r="P50">
        <v>8640</v>
      </c>
      <c r="Q50">
        <v>10000</v>
      </c>
      <c r="R50">
        <v>5.2079230999999997E-2</v>
      </c>
      <c r="S50">
        <v>6.2495077000000003E-2</v>
      </c>
      <c r="T50">
        <f t="shared" si="10"/>
        <v>43746.553899999999</v>
      </c>
      <c r="U50">
        <f t="shared" si="5"/>
        <v>5728.7154099999998</v>
      </c>
      <c r="V50">
        <f t="shared" si="6"/>
        <v>18640</v>
      </c>
      <c r="W50">
        <f t="shared" si="7"/>
        <v>1474.1004349545276</v>
      </c>
      <c r="X50">
        <f>SUM(Data__1___3[[#This Row],[ cost of raw material]],Data__1___3[[#This Row],[operating cost]],Data__1___3[[#This Row],[Total Labor Cost (In USD)]])</f>
        <v>50949.369744954522</v>
      </c>
      <c r="Y50">
        <f t="shared" si="8"/>
        <v>978.30495509725404</v>
      </c>
      <c r="Z50">
        <f t="shared" si="9"/>
        <v>52.079231</v>
      </c>
      <c r="AA50">
        <f>SUM(Data__1___3[[#This Row],[Num_Workers_Direct]],Data__1___3[[#This Row],[Num_Workers_Indirect]])</f>
        <v>43</v>
      </c>
      <c r="AB50">
        <f>Data__1___3[[#This Row],[OUTPUT IN THOUSAND]]/Data__1___3[[#This Row],[Total Workers]]</f>
        <v>1.2111449069767442</v>
      </c>
    </row>
    <row r="51" spans="1:28" x14ac:dyDescent="0.25">
      <c r="A51" s="1">
        <v>40228</v>
      </c>
      <c r="B51">
        <f t="shared" si="0"/>
        <v>2010</v>
      </c>
      <c r="C51">
        <f>DAY(Data__1___3[[#This Row],[Date]])</f>
        <v>19</v>
      </c>
      <c r="D51">
        <f>MONTH(Data__1___3[[#This Row],[Date]])</f>
        <v>2</v>
      </c>
      <c r="E51">
        <f t="shared" si="1"/>
        <v>1</v>
      </c>
      <c r="F51">
        <f>WEEKDAY(Data__1___3[[#This Row],[Date]])</f>
        <v>6</v>
      </c>
      <c r="G51" t="str">
        <f>VLOOKUP(F51,VLOOKUP!$D$2:$E$8,2,FALSE)</f>
        <v>Saturday</v>
      </c>
      <c r="H51" t="str">
        <f>VLOOKUP(D51,VLOOKUP!$A$2:$B$13,2,FALSE)</f>
        <v>February</v>
      </c>
      <c r="I51" t="str">
        <f>VLOOKUP(E51,VLOOKUP!$G$2:$H$5,2,FALSE)</f>
        <v>Quarter1</v>
      </c>
      <c r="J51" t="str">
        <f t="shared" si="2"/>
        <v>2010_February</v>
      </c>
      <c r="K51" t="str">
        <f t="shared" si="3"/>
        <v>2010_Quarter1</v>
      </c>
      <c r="L51" t="str">
        <f t="shared" si="4"/>
        <v>2010_Saturday</v>
      </c>
      <c r="M51" t="s">
        <v>8</v>
      </c>
      <c r="N51">
        <v>18</v>
      </c>
      <c r="O51">
        <v>24</v>
      </c>
      <c r="P51">
        <v>8640</v>
      </c>
      <c r="Q51">
        <v>9600</v>
      </c>
      <c r="R51">
        <v>5.0870816999999999E-2</v>
      </c>
      <c r="S51">
        <v>6.1044979999999999E-2</v>
      </c>
      <c r="T51">
        <f t="shared" si="10"/>
        <v>42731.485999999997</v>
      </c>
      <c r="U51">
        <f t="shared" si="5"/>
        <v>5595.7898699999996</v>
      </c>
      <c r="V51">
        <f t="shared" si="6"/>
        <v>18240</v>
      </c>
      <c r="W51">
        <f t="shared" si="7"/>
        <v>1442.4673784104389</v>
      </c>
      <c r="X51">
        <f>SUM(Data__1___3[[#This Row],[ cost of raw material]],Data__1___3[[#This Row],[operating cost]],Data__1___3[[#This Row],[Total Labor Cost (In USD)]])</f>
        <v>49769.743248410436</v>
      </c>
      <c r="Y51">
        <f t="shared" si="8"/>
        <v>978.35549306020459</v>
      </c>
      <c r="Z51">
        <f t="shared" si="9"/>
        <v>50.870816999999995</v>
      </c>
      <c r="AA51">
        <f>SUM(Data__1___3[[#This Row],[Num_Workers_Direct]],Data__1___3[[#This Row],[Num_Workers_Indirect]])</f>
        <v>42</v>
      </c>
      <c r="AB51">
        <f>Data__1___3[[#This Row],[OUTPUT IN THOUSAND]]/Data__1___3[[#This Row],[Total Workers]]</f>
        <v>1.2112099285714284</v>
      </c>
    </row>
    <row r="52" spans="1:28" x14ac:dyDescent="0.25">
      <c r="A52" s="1">
        <v>40229</v>
      </c>
      <c r="B52">
        <f t="shared" si="0"/>
        <v>2010</v>
      </c>
      <c r="C52">
        <f>DAY(Data__1___3[[#This Row],[Date]])</f>
        <v>20</v>
      </c>
      <c r="D52">
        <f>MONTH(Data__1___3[[#This Row],[Date]])</f>
        <v>2</v>
      </c>
      <c r="E52">
        <f t="shared" si="1"/>
        <v>1</v>
      </c>
      <c r="F52">
        <f>WEEKDAY(Data__1___3[[#This Row],[Date]])</f>
        <v>7</v>
      </c>
      <c r="G52" t="str">
        <f>VLOOKUP(F52,VLOOKUP!$D$2:$E$8,2,FALSE)</f>
        <v>Sunday</v>
      </c>
      <c r="H52" t="str">
        <f>VLOOKUP(D52,VLOOKUP!$A$2:$B$13,2,FALSE)</f>
        <v>February</v>
      </c>
      <c r="I52" t="str">
        <f>VLOOKUP(E52,VLOOKUP!$G$2:$H$5,2,FALSE)</f>
        <v>Quarter1</v>
      </c>
      <c r="J52" t="str">
        <f t="shared" si="2"/>
        <v>2010_February</v>
      </c>
      <c r="K52" t="str">
        <f t="shared" si="3"/>
        <v>2010_Quarter1</v>
      </c>
      <c r="L52" t="str">
        <f t="shared" si="4"/>
        <v>2010_Sunday</v>
      </c>
      <c r="M52" t="s">
        <v>8</v>
      </c>
      <c r="N52">
        <v>17</v>
      </c>
      <c r="O52">
        <v>24</v>
      </c>
      <c r="P52">
        <v>8160</v>
      </c>
      <c r="Q52">
        <v>9600</v>
      </c>
      <c r="R52">
        <v>4.9645482999999997E-2</v>
      </c>
      <c r="S52">
        <v>5.9574579000000003E-2</v>
      </c>
      <c r="T52">
        <f t="shared" si="10"/>
        <v>41702.205300000001</v>
      </c>
      <c r="U52">
        <f t="shared" si="5"/>
        <v>5461.0031300000001</v>
      </c>
      <c r="V52">
        <f t="shared" si="6"/>
        <v>17760</v>
      </c>
      <c r="W52">
        <f t="shared" si="7"/>
        <v>1404.5077105575326</v>
      </c>
      <c r="X52">
        <f>SUM(Data__1___3[[#This Row],[ cost of raw material]],Data__1___3[[#This Row],[operating cost]],Data__1___3[[#This Row],[Total Labor Cost (In USD)]])</f>
        <v>48567.716140557532</v>
      </c>
      <c r="Y52">
        <f t="shared" si="8"/>
        <v>978.29073675358404</v>
      </c>
      <c r="Z52">
        <f t="shared" si="9"/>
        <v>49.645482999999999</v>
      </c>
      <c r="AA52">
        <f>SUM(Data__1___3[[#This Row],[Num_Workers_Direct]],Data__1___3[[#This Row],[Num_Workers_Indirect]])</f>
        <v>41</v>
      </c>
      <c r="AB52">
        <f>Data__1___3[[#This Row],[OUTPUT IN THOUSAND]]/Data__1___3[[#This Row],[Total Workers]]</f>
        <v>1.2108654390243903</v>
      </c>
    </row>
    <row r="53" spans="1:28" x14ac:dyDescent="0.25">
      <c r="A53" s="1">
        <v>40230</v>
      </c>
      <c r="B53">
        <f t="shared" si="0"/>
        <v>2010</v>
      </c>
      <c r="C53">
        <f>DAY(Data__1___3[[#This Row],[Date]])</f>
        <v>21</v>
      </c>
      <c r="D53">
        <f>MONTH(Data__1___3[[#This Row],[Date]])</f>
        <v>2</v>
      </c>
      <c r="E53">
        <f t="shared" si="1"/>
        <v>1</v>
      </c>
      <c r="F53">
        <f>WEEKDAY(Data__1___3[[#This Row],[Date]])</f>
        <v>1</v>
      </c>
      <c r="G53" t="str">
        <f>VLOOKUP(F53,VLOOKUP!$D$2:$E$8,2,FALSE)</f>
        <v>Monday</v>
      </c>
      <c r="H53" t="str">
        <f>VLOOKUP(D53,VLOOKUP!$A$2:$B$13,2,FALSE)</f>
        <v>February</v>
      </c>
      <c r="I53" t="str">
        <f>VLOOKUP(E53,VLOOKUP!$G$2:$H$5,2,FALSE)</f>
        <v>Quarter1</v>
      </c>
      <c r="J53" t="str">
        <f t="shared" si="2"/>
        <v>2010_February</v>
      </c>
      <c r="K53" t="str">
        <f t="shared" si="3"/>
        <v>2010_Quarter1</v>
      </c>
      <c r="L53" t="str">
        <f t="shared" si="4"/>
        <v>2010_Monday</v>
      </c>
      <c r="M53" t="s">
        <v>8</v>
      </c>
      <c r="N53">
        <v>16</v>
      </c>
      <c r="O53">
        <v>18</v>
      </c>
      <c r="P53">
        <v>7680</v>
      </c>
      <c r="Q53">
        <v>7200</v>
      </c>
      <c r="R53">
        <v>4.1173859E-2</v>
      </c>
      <c r="S53">
        <v>4.9408631000000001E-2</v>
      </c>
      <c r="T53">
        <f t="shared" si="10"/>
        <v>34586.041700000002</v>
      </c>
      <c r="U53">
        <f t="shared" si="5"/>
        <v>4529.1244900000002</v>
      </c>
      <c r="V53">
        <f t="shared" si="6"/>
        <v>14880</v>
      </c>
      <c r="W53">
        <f t="shared" si="7"/>
        <v>1176.7497034400949</v>
      </c>
      <c r="X53">
        <f>SUM(Data__1___3[[#This Row],[ cost of raw material]],Data__1___3[[#This Row],[operating cost]],Data__1___3[[#This Row],[Total Labor Cost (In USD)]])</f>
        <v>40291.915893440098</v>
      </c>
      <c r="Y53">
        <f t="shared" si="8"/>
        <v>978.58002315109934</v>
      </c>
      <c r="Z53">
        <f t="shared" si="9"/>
        <v>41.173859</v>
      </c>
      <c r="AA53">
        <f>SUM(Data__1___3[[#This Row],[Num_Workers_Direct]],Data__1___3[[#This Row],[Num_Workers_Indirect]])</f>
        <v>34</v>
      </c>
      <c r="AB53">
        <f>Data__1___3[[#This Row],[OUTPUT IN THOUSAND]]/Data__1___3[[#This Row],[Total Workers]]</f>
        <v>1.2109958529411764</v>
      </c>
    </row>
    <row r="54" spans="1:28" x14ac:dyDescent="0.25">
      <c r="A54" s="1">
        <v>40231</v>
      </c>
      <c r="B54">
        <f t="shared" si="0"/>
        <v>2010</v>
      </c>
      <c r="C54">
        <f>DAY(Data__1___3[[#This Row],[Date]])</f>
        <v>22</v>
      </c>
      <c r="D54">
        <f>MONTH(Data__1___3[[#This Row],[Date]])</f>
        <v>2</v>
      </c>
      <c r="E54">
        <f t="shared" si="1"/>
        <v>1</v>
      </c>
      <c r="F54">
        <f>WEEKDAY(Data__1___3[[#This Row],[Date]])</f>
        <v>2</v>
      </c>
      <c r="G54" t="str">
        <f>VLOOKUP(F54,VLOOKUP!$D$2:$E$8,2,FALSE)</f>
        <v>Tuesday</v>
      </c>
      <c r="H54" t="str">
        <f>VLOOKUP(D54,VLOOKUP!$A$2:$B$13,2,FALSE)</f>
        <v>February</v>
      </c>
      <c r="I54" t="str">
        <f>VLOOKUP(E54,VLOOKUP!$G$2:$H$5,2,FALSE)</f>
        <v>Quarter1</v>
      </c>
      <c r="J54" t="str">
        <f t="shared" si="2"/>
        <v>2010_February</v>
      </c>
      <c r="K54" t="str">
        <f t="shared" si="3"/>
        <v>2010_Quarter1</v>
      </c>
      <c r="L54" t="str">
        <f t="shared" si="4"/>
        <v>2010_Tuesday</v>
      </c>
      <c r="M54" t="s">
        <v>8</v>
      </c>
      <c r="N54">
        <v>15</v>
      </c>
      <c r="O54">
        <v>22</v>
      </c>
      <c r="P54">
        <v>7200</v>
      </c>
      <c r="Q54">
        <v>8800</v>
      </c>
      <c r="R54">
        <v>4.4774992E-2</v>
      </c>
      <c r="S54">
        <v>5.3729990999999998E-2</v>
      </c>
      <c r="T54">
        <f t="shared" si="10"/>
        <v>37610.993699999999</v>
      </c>
      <c r="U54">
        <f t="shared" si="5"/>
        <v>4925.2491199999995</v>
      </c>
      <c r="V54">
        <f t="shared" si="6"/>
        <v>16000</v>
      </c>
      <c r="W54">
        <f t="shared" si="7"/>
        <v>1265.3222617635429</v>
      </c>
      <c r="X54">
        <f>SUM(Data__1___3[[#This Row],[ cost of raw material]],Data__1___3[[#This Row],[operating cost]],Data__1___3[[#This Row],[Total Labor Cost (In USD)]])</f>
        <v>43801.56508176354</v>
      </c>
      <c r="Y54">
        <f t="shared" si="8"/>
        <v>978.25958476471737</v>
      </c>
      <c r="Z54">
        <f t="shared" si="9"/>
        <v>44.774991999999997</v>
      </c>
      <c r="AA54">
        <f>SUM(Data__1___3[[#This Row],[Num_Workers_Direct]],Data__1___3[[#This Row],[Num_Workers_Indirect]])</f>
        <v>37</v>
      </c>
      <c r="AB54">
        <f>Data__1___3[[#This Row],[OUTPUT IN THOUSAND]]/Data__1___3[[#This Row],[Total Workers]]</f>
        <v>1.2101349189189188</v>
      </c>
    </row>
    <row r="55" spans="1:28" x14ac:dyDescent="0.25">
      <c r="A55" s="1">
        <v>40232</v>
      </c>
      <c r="B55">
        <f t="shared" si="0"/>
        <v>2010</v>
      </c>
      <c r="C55">
        <f>DAY(Data__1___3[[#This Row],[Date]])</f>
        <v>23</v>
      </c>
      <c r="D55">
        <f>MONTH(Data__1___3[[#This Row],[Date]])</f>
        <v>2</v>
      </c>
      <c r="E55">
        <f t="shared" si="1"/>
        <v>1</v>
      </c>
      <c r="F55">
        <f>WEEKDAY(Data__1___3[[#This Row],[Date]])</f>
        <v>3</v>
      </c>
      <c r="G55" t="str">
        <f>VLOOKUP(F55,VLOOKUP!$D$2:$E$8,2,FALSE)</f>
        <v>Wednesday</v>
      </c>
      <c r="H55" t="str">
        <f>VLOOKUP(D55,VLOOKUP!$A$2:$B$13,2,FALSE)</f>
        <v>February</v>
      </c>
      <c r="I55" t="str">
        <f>VLOOKUP(E55,VLOOKUP!$G$2:$H$5,2,FALSE)</f>
        <v>Quarter1</v>
      </c>
      <c r="J55" t="str">
        <f t="shared" si="2"/>
        <v>2010_February</v>
      </c>
      <c r="K55" t="str">
        <f t="shared" si="3"/>
        <v>2010_Quarter1</v>
      </c>
      <c r="L55" t="str">
        <f t="shared" si="4"/>
        <v>2010_Wednesday</v>
      </c>
      <c r="M55" t="s">
        <v>8</v>
      </c>
      <c r="N55">
        <v>20</v>
      </c>
      <c r="O55">
        <v>20</v>
      </c>
      <c r="P55">
        <v>9600</v>
      </c>
      <c r="Q55">
        <v>8000</v>
      </c>
      <c r="R55">
        <v>4.8439748999999997E-2</v>
      </c>
      <c r="S55">
        <v>5.8127698999999998E-2</v>
      </c>
      <c r="T55">
        <f t="shared" si="10"/>
        <v>40689.389300000003</v>
      </c>
      <c r="U55">
        <f t="shared" si="5"/>
        <v>5328.3723899999995</v>
      </c>
      <c r="V55">
        <f t="shared" si="6"/>
        <v>17600</v>
      </c>
      <c r="W55">
        <f t="shared" si="7"/>
        <v>1391.8544879398971</v>
      </c>
      <c r="X55">
        <f>SUM(Data__1___3[[#This Row],[ cost of raw material]],Data__1___3[[#This Row],[operating cost]],Data__1___3[[#This Row],[Total Labor Cost (In USD)]])</f>
        <v>47409.616177939897</v>
      </c>
      <c r="Y55">
        <f t="shared" si="8"/>
        <v>978.73372915164975</v>
      </c>
      <c r="Z55">
        <f t="shared" si="9"/>
        <v>48.439748999999999</v>
      </c>
      <c r="AA55">
        <f>SUM(Data__1___3[[#This Row],[Num_Workers_Direct]],Data__1___3[[#This Row],[Num_Workers_Indirect]])</f>
        <v>40</v>
      </c>
      <c r="AB55">
        <f>Data__1___3[[#This Row],[OUTPUT IN THOUSAND]]/Data__1___3[[#This Row],[Total Workers]]</f>
        <v>1.210993725</v>
      </c>
    </row>
    <row r="56" spans="1:28" x14ac:dyDescent="0.25">
      <c r="A56" s="1">
        <v>40233</v>
      </c>
      <c r="B56">
        <f t="shared" si="0"/>
        <v>2010</v>
      </c>
      <c r="C56">
        <f>DAY(Data__1___3[[#This Row],[Date]])</f>
        <v>24</v>
      </c>
      <c r="D56">
        <f>MONTH(Data__1___3[[#This Row],[Date]])</f>
        <v>2</v>
      </c>
      <c r="E56">
        <f t="shared" si="1"/>
        <v>1</v>
      </c>
      <c r="F56">
        <f>WEEKDAY(Data__1___3[[#This Row],[Date]])</f>
        <v>4</v>
      </c>
      <c r="G56" t="str">
        <f>VLOOKUP(F56,VLOOKUP!$D$2:$E$8,2,FALSE)</f>
        <v>Thursday</v>
      </c>
      <c r="H56" t="str">
        <f>VLOOKUP(D56,VLOOKUP!$A$2:$B$13,2,FALSE)</f>
        <v>February</v>
      </c>
      <c r="I56" t="str">
        <f>VLOOKUP(E56,VLOOKUP!$G$2:$H$5,2,FALSE)</f>
        <v>Quarter1</v>
      </c>
      <c r="J56" t="str">
        <f t="shared" si="2"/>
        <v>2010_February</v>
      </c>
      <c r="K56" t="str">
        <f t="shared" si="3"/>
        <v>2010_Quarter1</v>
      </c>
      <c r="L56" t="str">
        <f t="shared" si="4"/>
        <v>2010_Thursday</v>
      </c>
      <c r="M56" t="s">
        <v>8</v>
      </c>
      <c r="N56">
        <v>20</v>
      </c>
      <c r="O56">
        <v>18</v>
      </c>
      <c r="P56">
        <v>9600</v>
      </c>
      <c r="Q56">
        <v>7200</v>
      </c>
      <c r="R56">
        <v>4.6008421000000001E-2</v>
      </c>
      <c r="S56">
        <v>5.5210105000000002E-2</v>
      </c>
      <c r="T56">
        <f t="shared" si="10"/>
        <v>38647.073500000006</v>
      </c>
      <c r="U56">
        <f t="shared" si="5"/>
        <v>5060.9263099999998</v>
      </c>
      <c r="V56">
        <f t="shared" si="6"/>
        <v>16800</v>
      </c>
      <c r="W56">
        <f t="shared" si="7"/>
        <v>1328.5883748517201</v>
      </c>
      <c r="X56">
        <f>SUM(Data__1___3[[#This Row],[ cost of raw material]],Data__1___3[[#This Row],[operating cost]],Data__1___3[[#This Row],[Total Labor Cost (In USD)]])</f>
        <v>45036.588184851731</v>
      </c>
      <c r="Y56">
        <f t="shared" si="8"/>
        <v>978.87706654509475</v>
      </c>
      <c r="Z56">
        <f t="shared" si="9"/>
        <v>46.008420999999998</v>
      </c>
      <c r="AA56">
        <f>SUM(Data__1___3[[#This Row],[Num_Workers_Direct]],Data__1___3[[#This Row],[Num_Workers_Indirect]])</f>
        <v>38</v>
      </c>
      <c r="AB56">
        <f>Data__1___3[[#This Row],[OUTPUT IN THOUSAND]]/Data__1___3[[#This Row],[Total Workers]]</f>
        <v>1.2107479210526315</v>
      </c>
    </row>
    <row r="57" spans="1:28" x14ac:dyDescent="0.25">
      <c r="A57" s="1">
        <v>40234</v>
      </c>
      <c r="B57">
        <f t="shared" si="0"/>
        <v>2010</v>
      </c>
      <c r="C57">
        <f>DAY(Data__1___3[[#This Row],[Date]])</f>
        <v>25</v>
      </c>
      <c r="D57">
        <f>MONTH(Data__1___3[[#This Row],[Date]])</f>
        <v>2</v>
      </c>
      <c r="E57">
        <f t="shared" si="1"/>
        <v>1</v>
      </c>
      <c r="F57">
        <f>WEEKDAY(Data__1___3[[#This Row],[Date]])</f>
        <v>5</v>
      </c>
      <c r="G57" t="str">
        <f>VLOOKUP(F57,VLOOKUP!$D$2:$E$8,2,FALSE)</f>
        <v>Friday</v>
      </c>
      <c r="H57" t="str">
        <f>VLOOKUP(D57,VLOOKUP!$A$2:$B$13,2,FALSE)</f>
        <v>February</v>
      </c>
      <c r="I57" t="str">
        <f>VLOOKUP(E57,VLOOKUP!$G$2:$H$5,2,FALSE)</f>
        <v>Quarter1</v>
      </c>
      <c r="J57" t="str">
        <f t="shared" si="2"/>
        <v>2010_February</v>
      </c>
      <c r="K57" t="str">
        <f t="shared" si="3"/>
        <v>2010_Quarter1</v>
      </c>
      <c r="L57" t="str">
        <f t="shared" si="4"/>
        <v>2010_Friday</v>
      </c>
      <c r="M57" t="s">
        <v>8</v>
      </c>
      <c r="N57">
        <v>17</v>
      </c>
      <c r="O57">
        <v>25</v>
      </c>
      <c r="P57">
        <v>8160</v>
      </c>
      <c r="Q57">
        <v>10000</v>
      </c>
      <c r="R57">
        <v>5.0861376E-2</v>
      </c>
      <c r="S57">
        <v>6.1033652000000001E-2</v>
      </c>
      <c r="T57">
        <f t="shared" si="10"/>
        <v>42723.556400000001</v>
      </c>
      <c r="U57">
        <f t="shared" si="5"/>
        <v>5594.7513600000002</v>
      </c>
      <c r="V57">
        <f t="shared" si="6"/>
        <v>18160</v>
      </c>
      <c r="W57">
        <f t="shared" si="7"/>
        <v>1436.1407671016213</v>
      </c>
      <c r="X57">
        <f>SUM(Data__1___3[[#This Row],[ cost of raw material]],Data__1___3[[#This Row],[operating cost]],Data__1___3[[#This Row],[Total Labor Cost (In USD)]])</f>
        <v>49754.448527101624</v>
      </c>
      <c r="Y57">
        <f t="shared" si="8"/>
        <v>978.23638367750061</v>
      </c>
      <c r="Z57">
        <f t="shared" si="9"/>
        <v>50.861376</v>
      </c>
      <c r="AA57">
        <f>SUM(Data__1___3[[#This Row],[Num_Workers_Direct]],Data__1___3[[#This Row],[Num_Workers_Indirect]])</f>
        <v>42</v>
      </c>
      <c r="AB57">
        <f>Data__1___3[[#This Row],[OUTPUT IN THOUSAND]]/Data__1___3[[#This Row],[Total Workers]]</f>
        <v>1.2109851428571428</v>
      </c>
    </row>
    <row r="58" spans="1:28" x14ac:dyDescent="0.25">
      <c r="A58" s="1">
        <v>40235</v>
      </c>
      <c r="B58">
        <f t="shared" si="0"/>
        <v>2010</v>
      </c>
      <c r="C58">
        <f>DAY(Data__1___3[[#This Row],[Date]])</f>
        <v>26</v>
      </c>
      <c r="D58">
        <f>MONTH(Data__1___3[[#This Row],[Date]])</f>
        <v>2</v>
      </c>
      <c r="E58">
        <f t="shared" si="1"/>
        <v>1</v>
      </c>
      <c r="F58">
        <f>WEEKDAY(Data__1___3[[#This Row],[Date]])</f>
        <v>6</v>
      </c>
      <c r="G58" t="str">
        <f>VLOOKUP(F58,VLOOKUP!$D$2:$E$8,2,FALSE)</f>
        <v>Saturday</v>
      </c>
      <c r="H58" t="str">
        <f>VLOOKUP(D58,VLOOKUP!$A$2:$B$13,2,FALSE)</f>
        <v>February</v>
      </c>
      <c r="I58" t="str">
        <f>VLOOKUP(E58,VLOOKUP!$G$2:$H$5,2,FALSE)</f>
        <v>Quarter1</v>
      </c>
      <c r="J58" t="str">
        <f t="shared" si="2"/>
        <v>2010_February</v>
      </c>
      <c r="K58" t="str">
        <f t="shared" si="3"/>
        <v>2010_Quarter1</v>
      </c>
      <c r="L58" t="str">
        <f t="shared" si="4"/>
        <v>2010_Saturday</v>
      </c>
      <c r="M58" t="s">
        <v>8</v>
      </c>
      <c r="N58">
        <v>15</v>
      </c>
      <c r="O58">
        <v>19</v>
      </c>
      <c r="P58">
        <v>7200</v>
      </c>
      <c r="Q58">
        <v>7600</v>
      </c>
      <c r="R58">
        <v>4.1144422999999999E-2</v>
      </c>
      <c r="S58">
        <v>4.9373307999999998E-2</v>
      </c>
      <c r="T58">
        <f t="shared" si="10"/>
        <v>34561.315599999994</v>
      </c>
      <c r="U58">
        <f t="shared" si="5"/>
        <v>4525.8865299999998</v>
      </c>
      <c r="V58">
        <f t="shared" si="6"/>
        <v>14800</v>
      </c>
      <c r="W58">
        <f t="shared" si="7"/>
        <v>1170.4230921312771</v>
      </c>
      <c r="X58">
        <f>SUM(Data__1___3[[#This Row],[ cost of raw material]],Data__1___3[[#This Row],[operating cost]],Data__1___3[[#This Row],[Total Labor Cost (In USD)]])</f>
        <v>40257.625222131268</v>
      </c>
      <c r="Y58">
        <f t="shared" si="8"/>
        <v>978.44670764082105</v>
      </c>
      <c r="Z58">
        <f t="shared" si="9"/>
        <v>41.144422999999996</v>
      </c>
      <c r="AA58">
        <f>SUM(Data__1___3[[#This Row],[Num_Workers_Direct]],Data__1___3[[#This Row],[Num_Workers_Indirect]])</f>
        <v>34</v>
      </c>
      <c r="AB58">
        <f>Data__1___3[[#This Row],[OUTPUT IN THOUSAND]]/Data__1___3[[#This Row],[Total Workers]]</f>
        <v>1.2101300882352941</v>
      </c>
    </row>
    <row r="59" spans="1:28" x14ac:dyDescent="0.25">
      <c r="A59" s="1">
        <v>40236</v>
      </c>
      <c r="B59">
        <f t="shared" si="0"/>
        <v>2010</v>
      </c>
      <c r="C59">
        <f>DAY(Data__1___3[[#This Row],[Date]])</f>
        <v>27</v>
      </c>
      <c r="D59">
        <f>MONTH(Data__1___3[[#This Row],[Date]])</f>
        <v>2</v>
      </c>
      <c r="E59">
        <f t="shared" si="1"/>
        <v>1</v>
      </c>
      <c r="F59">
        <f>WEEKDAY(Data__1___3[[#This Row],[Date]])</f>
        <v>7</v>
      </c>
      <c r="G59" t="str">
        <f>VLOOKUP(F59,VLOOKUP!$D$2:$E$8,2,FALSE)</f>
        <v>Sunday</v>
      </c>
      <c r="H59" t="str">
        <f>VLOOKUP(D59,VLOOKUP!$A$2:$B$13,2,FALSE)</f>
        <v>February</v>
      </c>
      <c r="I59" t="str">
        <f>VLOOKUP(E59,VLOOKUP!$G$2:$H$5,2,FALSE)</f>
        <v>Quarter1</v>
      </c>
      <c r="J59" t="str">
        <f t="shared" si="2"/>
        <v>2010_February</v>
      </c>
      <c r="K59" t="str">
        <f t="shared" si="3"/>
        <v>2010_Quarter1</v>
      </c>
      <c r="L59" t="str">
        <f t="shared" si="4"/>
        <v>2010_Sunday</v>
      </c>
      <c r="M59" t="s">
        <v>8</v>
      </c>
      <c r="N59">
        <v>19</v>
      </c>
      <c r="O59">
        <v>22</v>
      </c>
      <c r="P59">
        <v>9120</v>
      </c>
      <c r="Q59">
        <v>8800</v>
      </c>
      <c r="R59">
        <v>4.9608658E-2</v>
      </c>
      <c r="S59">
        <v>5.9530390000000002E-2</v>
      </c>
      <c r="T59">
        <f t="shared" si="10"/>
        <v>41671.273000000001</v>
      </c>
      <c r="U59">
        <f t="shared" si="5"/>
        <v>5456.9523799999997</v>
      </c>
      <c r="V59">
        <f t="shared" si="6"/>
        <v>17920</v>
      </c>
      <c r="W59">
        <f t="shared" si="7"/>
        <v>1417.1609331751681</v>
      </c>
      <c r="X59">
        <f>SUM(Data__1___3[[#This Row],[ cost of raw material]],Data__1___3[[#This Row],[operating cost]],Data__1___3[[#This Row],[Total Labor Cost (In USD)]])</f>
        <v>48545.386313175171</v>
      </c>
      <c r="Y59">
        <f t="shared" si="8"/>
        <v>978.56681213136574</v>
      </c>
      <c r="Z59">
        <f t="shared" si="9"/>
        <v>49.608657999999998</v>
      </c>
      <c r="AA59">
        <f>SUM(Data__1___3[[#This Row],[Num_Workers_Direct]],Data__1___3[[#This Row],[Num_Workers_Indirect]])</f>
        <v>41</v>
      </c>
      <c r="AB59">
        <f>Data__1___3[[#This Row],[OUTPUT IN THOUSAND]]/Data__1___3[[#This Row],[Total Workers]]</f>
        <v>1.209967268292683</v>
      </c>
    </row>
    <row r="60" spans="1:28" x14ac:dyDescent="0.25">
      <c r="A60" s="1">
        <v>40237</v>
      </c>
      <c r="B60">
        <f t="shared" si="0"/>
        <v>2010</v>
      </c>
      <c r="C60">
        <f>DAY(Data__1___3[[#This Row],[Date]])</f>
        <v>28</v>
      </c>
      <c r="D60">
        <f>MONTH(Data__1___3[[#This Row],[Date]])</f>
        <v>2</v>
      </c>
      <c r="E60">
        <f t="shared" si="1"/>
        <v>1</v>
      </c>
      <c r="F60">
        <f>WEEKDAY(Data__1___3[[#This Row],[Date]])</f>
        <v>1</v>
      </c>
      <c r="G60" t="str">
        <f>VLOOKUP(F60,VLOOKUP!$D$2:$E$8,2,FALSE)</f>
        <v>Monday</v>
      </c>
      <c r="H60" t="str">
        <f>VLOOKUP(D60,VLOOKUP!$A$2:$B$13,2,FALSE)</f>
        <v>February</v>
      </c>
      <c r="I60" t="str">
        <f>VLOOKUP(E60,VLOOKUP!$G$2:$H$5,2,FALSE)</f>
        <v>Quarter1</v>
      </c>
      <c r="J60" t="str">
        <f t="shared" si="2"/>
        <v>2010_February</v>
      </c>
      <c r="K60" t="str">
        <f t="shared" si="3"/>
        <v>2010_Quarter1</v>
      </c>
      <c r="L60" t="str">
        <f t="shared" si="4"/>
        <v>2010_Monday</v>
      </c>
      <c r="M60" t="s">
        <v>8</v>
      </c>
      <c r="N60">
        <v>17</v>
      </c>
      <c r="O60">
        <v>23</v>
      </c>
      <c r="P60">
        <v>8160</v>
      </c>
      <c r="Q60">
        <v>9200</v>
      </c>
      <c r="R60">
        <v>4.8450199999999999E-2</v>
      </c>
      <c r="S60">
        <v>5.8140240000000003E-2</v>
      </c>
      <c r="T60">
        <f t="shared" si="10"/>
        <v>40698.168000000005</v>
      </c>
      <c r="U60">
        <f t="shared" si="5"/>
        <v>5329.521999999999</v>
      </c>
      <c r="V60">
        <f t="shared" si="6"/>
        <v>17360</v>
      </c>
      <c r="W60">
        <f t="shared" si="7"/>
        <v>1372.8746540134441</v>
      </c>
      <c r="X60">
        <f>SUM(Data__1___3[[#This Row],[ cost of raw material]],Data__1___3[[#This Row],[operating cost]],Data__1___3[[#This Row],[Total Labor Cost (In USD)]])</f>
        <v>47400.564654013448</v>
      </c>
      <c r="Y60">
        <f t="shared" si="8"/>
        <v>978.3357892023862</v>
      </c>
      <c r="Z60">
        <f t="shared" si="9"/>
        <v>48.450199999999995</v>
      </c>
      <c r="AA60">
        <f>SUM(Data__1___3[[#This Row],[Num_Workers_Direct]],Data__1___3[[#This Row],[Num_Workers_Indirect]])</f>
        <v>40</v>
      </c>
      <c r="AB60">
        <f>Data__1___3[[#This Row],[OUTPUT IN THOUSAND]]/Data__1___3[[#This Row],[Total Workers]]</f>
        <v>1.211255</v>
      </c>
    </row>
    <row r="61" spans="1:28" x14ac:dyDescent="0.25">
      <c r="A61" s="1">
        <v>40238</v>
      </c>
      <c r="B61">
        <f t="shared" si="0"/>
        <v>2010</v>
      </c>
      <c r="C61">
        <f>DAY(Data__1___3[[#This Row],[Date]])</f>
        <v>1</v>
      </c>
      <c r="D61">
        <f>MONTH(Data__1___3[[#This Row],[Date]])</f>
        <v>3</v>
      </c>
      <c r="E61">
        <f t="shared" si="1"/>
        <v>1</v>
      </c>
      <c r="F61">
        <f>WEEKDAY(Data__1___3[[#This Row],[Date]])</f>
        <v>2</v>
      </c>
      <c r="G61" t="str">
        <f>VLOOKUP(F61,VLOOKUP!$D$2:$E$8,2,FALSE)</f>
        <v>Tuesday</v>
      </c>
      <c r="H61" t="str">
        <f>VLOOKUP(D61,VLOOKUP!$A$2:$B$13,2,FALSE)</f>
        <v>March</v>
      </c>
      <c r="I61" t="str">
        <f>VLOOKUP(E61,VLOOKUP!$G$2:$H$5,2,FALSE)</f>
        <v>Quarter1</v>
      </c>
      <c r="J61" t="str">
        <f t="shared" si="2"/>
        <v>2010_March</v>
      </c>
      <c r="K61" t="str">
        <f t="shared" si="3"/>
        <v>2010_Quarter1</v>
      </c>
      <c r="L61" t="str">
        <f t="shared" si="4"/>
        <v>2010_Tuesday</v>
      </c>
      <c r="M61" t="s">
        <v>8</v>
      </c>
      <c r="N61">
        <v>15</v>
      </c>
      <c r="O61">
        <v>24</v>
      </c>
      <c r="P61">
        <v>7200</v>
      </c>
      <c r="Q61">
        <v>9600</v>
      </c>
      <c r="R61">
        <v>4.7233204000000001E-2</v>
      </c>
      <c r="S61">
        <v>5.6679845E-2</v>
      </c>
      <c r="T61">
        <f t="shared" si="10"/>
        <v>39675.891499999998</v>
      </c>
      <c r="U61">
        <f t="shared" si="5"/>
        <v>5195.6524399999998</v>
      </c>
      <c r="V61">
        <f t="shared" si="6"/>
        <v>16800</v>
      </c>
      <c r="W61">
        <f t="shared" si="7"/>
        <v>1328.5883748517201</v>
      </c>
      <c r="X61">
        <f>SUM(Data__1___3[[#This Row],[ cost of raw material]],Data__1___3[[#This Row],[operating cost]],Data__1___3[[#This Row],[Total Labor Cost (In USD)]])</f>
        <v>46200.132314851719</v>
      </c>
      <c r="Y61">
        <f t="shared" si="8"/>
        <v>978.12827422953819</v>
      </c>
      <c r="Z61">
        <f t="shared" si="9"/>
        <v>47.233204000000001</v>
      </c>
      <c r="AA61">
        <f>SUM(Data__1___3[[#This Row],[Num_Workers_Direct]],Data__1___3[[#This Row],[Num_Workers_Indirect]])</f>
        <v>39</v>
      </c>
      <c r="AB61">
        <f>Data__1___3[[#This Row],[OUTPUT IN THOUSAND]]/Data__1___3[[#This Row],[Total Workers]]</f>
        <v>1.211107794871795</v>
      </c>
    </row>
    <row r="62" spans="1:28" x14ac:dyDescent="0.25">
      <c r="A62" s="1">
        <v>40239</v>
      </c>
      <c r="B62">
        <f t="shared" si="0"/>
        <v>2010</v>
      </c>
      <c r="C62">
        <f>DAY(Data__1___3[[#This Row],[Date]])</f>
        <v>2</v>
      </c>
      <c r="D62">
        <f>MONTH(Data__1___3[[#This Row],[Date]])</f>
        <v>3</v>
      </c>
      <c r="E62">
        <f t="shared" si="1"/>
        <v>1</v>
      </c>
      <c r="F62">
        <f>WEEKDAY(Data__1___3[[#This Row],[Date]])</f>
        <v>3</v>
      </c>
      <c r="G62" t="str">
        <f>VLOOKUP(F62,VLOOKUP!$D$2:$E$8,2,FALSE)</f>
        <v>Wednesday</v>
      </c>
      <c r="H62" t="str">
        <f>VLOOKUP(D62,VLOOKUP!$A$2:$B$13,2,FALSE)</f>
        <v>March</v>
      </c>
      <c r="I62" t="str">
        <f>VLOOKUP(E62,VLOOKUP!$G$2:$H$5,2,FALSE)</f>
        <v>Quarter1</v>
      </c>
      <c r="J62" t="str">
        <f t="shared" si="2"/>
        <v>2010_March</v>
      </c>
      <c r="K62" t="str">
        <f t="shared" si="3"/>
        <v>2010_Quarter1</v>
      </c>
      <c r="L62" t="str">
        <f t="shared" si="4"/>
        <v>2010_Wednesday</v>
      </c>
      <c r="M62" t="s">
        <v>8</v>
      </c>
      <c r="N62">
        <v>19</v>
      </c>
      <c r="O62">
        <v>23</v>
      </c>
      <c r="P62">
        <v>9120</v>
      </c>
      <c r="Q62">
        <v>9200</v>
      </c>
      <c r="R62">
        <v>5.0846449000000002E-2</v>
      </c>
      <c r="S62">
        <v>6.1015738999999999E-2</v>
      </c>
      <c r="T62">
        <f t="shared" si="10"/>
        <v>42711.0173</v>
      </c>
      <c r="U62">
        <f t="shared" si="5"/>
        <v>5593.1093899999996</v>
      </c>
      <c r="V62">
        <f t="shared" si="6"/>
        <v>18320</v>
      </c>
      <c r="W62">
        <f t="shared" si="7"/>
        <v>1448.7939897192566</v>
      </c>
      <c r="X62">
        <f>SUM(Data__1___3[[#This Row],[ cost of raw material]],Data__1___3[[#This Row],[operating cost]],Data__1___3[[#This Row],[Total Labor Cost (In USD)]])</f>
        <v>49752.920679719253</v>
      </c>
      <c r="Y62">
        <f t="shared" si="8"/>
        <v>978.49351642470162</v>
      </c>
      <c r="Z62">
        <f t="shared" si="9"/>
        <v>50.846449</v>
      </c>
      <c r="AA62">
        <f>SUM(Data__1___3[[#This Row],[Num_Workers_Direct]],Data__1___3[[#This Row],[Num_Workers_Indirect]])</f>
        <v>42</v>
      </c>
      <c r="AB62">
        <f>Data__1___3[[#This Row],[OUTPUT IN THOUSAND]]/Data__1___3[[#This Row],[Total Workers]]</f>
        <v>1.210629738095238</v>
      </c>
    </row>
    <row r="63" spans="1:28" x14ac:dyDescent="0.25">
      <c r="A63" s="1">
        <v>40240</v>
      </c>
      <c r="B63">
        <f t="shared" si="0"/>
        <v>2010</v>
      </c>
      <c r="C63">
        <f>DAY(Data__1___3[[#This Row],[Date]])</f>
        <v>3</v>
      </c>
      <c r="D63">
        <f>MONTH(Data__1___3[[#This Row],[Date]])</f>
        <v>3</v>
      </c>
      <c r="E63">
        <f t="shared" si="1"/>
        <v>1</v>
      </c>
      <c r="F63">
        <f>WEEKDAY(Data__1___3[[#This Row],[Date]])</f>
        <v>4</v>
      </c>
      <c r="G63" t="str">
        <f>VLOOKUP(F63,VLOOKUP!$D$2:$E$8,2,FALSE)</f>
        <v>Thursday</v>
      </c>
      <c r="H63" t="str">
        <f>VLOOKUP(D63,VLOOKUP!$A$2:$B$13,2,FALSE)</f>
        <v>March</v>
      </c>
      <c r="I63" t="str">
        <f>VLOOKUP(E63,VLOOKUP!$G$2:$H$5,2,FALSE)</f>
        <v>Quarter1</v>
      </c>
      <c r="J63" t="str">
        <f t="shared" si="2"/>
        <v>2010_March</v>
      </c>
      <c r="K63" t="str">
        <f t="shared" si="3"/>
        <v>2010_Quarter1</v>
      </c>
      <c r="L63" t="str">
        <f t="shared" si="4"/>
        <v>2010_Thursday</v>
      </c>
      <c r="M63" t="s">
        <v>8</v>
      </c>
      <c r="N63">
        <v>20</v>
      </c>
      <c r="O63">
        <v>25</v>
      </c>
      <c r="P63">
        <v>9600</v>
      </c>
      <c r="Q63">
        <v>10000</v>
      </c>
      <c r="R63">
        <v>5.4506418000000001E-2</v>
      </c>
      <c r="S63">
        <v>6.5407701999999998E-2</v>
      </c>
      <c r="T63">
        <f t="shared" si="10"/>
        <v>45785.3914</v>
      </c>
      <c r="U63">
        <f t="shared" si="5"/>
        <v>5995.7059800000006</v>
      </c>
      <c r="V63">
        <f t="shared" si="6"/>
        <v>19600</v>
      </c>
      <c r="W63">
        <f t="shared" si="7"/>
        <v>1550.0197706603401</v>
      </c>
      <c r="X63">
        <f>SUM(Data__1___3[[#This Row],[ cost of raw material]],Data__1___3[[#This Row],[operating cost]],Data__1___3[[#This Row],[Total Labor Cost (In USD)]])</f>
        <v>53331.117150660342</v>
      </c>
      <c r="Y63">
        <f t="shared" si="8"/>
        <v>978.43738604617783</v>
      </c>
      <c r="Z63">
        <f t="shared" si="9"/>
        <v>54.506418000000004</v>
      </c>
      <c r="AA63">
        <f>SUM(Data__1___3[[#This Row],[Num_Workers_Direct]],Data__1___3[[#This Row],[Num_Workers_Indirect]])</f>
        <v>45</v>
      </c>
      <c r="AB63">
        <f>Data__1___3[[#This Row],[OUTPUT IN THOUSAND]]/Data__1___3[[#This Row],[Total Workers]]</f>
        <v>1.2112537333333333</v>
      </c>
    </row>
    <row r="64" spans="1:28" x14ac:dyDescent="0.25">
      <c r="A64" s="1">
        <v>40241</v>
      </c>
      <c r="B64">
        <f t="shared" si="0"/>
        <v>2010</v>
      </c>
      <c r="C64">
        <f>DAY(Data__1___3[[#This Row],[Date]])</f>
        <v>4</v>
      </c>
      <c r="D64">
        <f>MONTH(Data__1___3[[#This Row],[Date]])</f>
        <v>3</v>
      </c>
      <c r="E64">
        <f t="shared" si="1"/>
        <v>1</v>
      </c>
      <c r="F64">
        <f>WEEKDAY(Data__1___3[[#This Row],[Date]])</f>
        <v>5</v>
      </c>
      <c r="G64" t="str">
        <f>VLOOKUP(F64,VLOOKUP!$D$2:$E$8,2,FALSE)</f>
        <v>Friday</v>
      </c>
      <c r="H64" t="str">
        <f>VLOOKUP(D64,VLOOKUP!$A$2:$B$13,2,FALSE)</f>
        <v>March</v>
      </c>
      <c r="I64" t="str">
        <f>VLOOKUP(E64,VLOOKUP!$G$2:$H$5,2,FALSE)</f>
        <v>Quarter1</v>
      </c>
      <c r="J64" t="str">
        <f t="shared" si="2"/>
        <v>2010_March</v>
      </c>
      <c r="K64" t="str">
        <f t="shared" si="3"/>
        <v>2010_Quarter1</v>
      </c>
      <c r="L64" t="str">
        <f t="shared" si="4"/>
        <v>2010_Friday</v>
      </c>
      <c r="M64" t="s">
        <v>8</v>
      </c>
      <c r="N64">
        <v>15</v>
      </c>
      <c r="O64">
        <v>20</v>
      </c>
      <c r="P64">
        <v>7200</v>
      </c>
      <c r="Q64">
        <v>8000</v>
      </c>
      <c r="R64">
        <v>4.2367376999999998E-2</v>
      </c>
      <c r="S64">
        <v>5.0840852999999998E-2</v>
      </c>
      <c r="T64">
        <f t="shared" si="10"/>
        <v>35588.597099999999</v>
      </c>
      <c r="U64">
        <f t="shared" si="5"/>
        <v>4660.41147</v>
      </c>
      <c r="V64">
        <f t="shared" si="6"/>
        <v>15200</v>
      </c>
      <c r="W64">
        <f t="shared" si="7"/>
        <v>1202.0561486753659</v>
      </c>
      <c r="X64">
        <f>SUM(Data__1___3[[#This Row],[ cost of raw material]],Data__1___3[[#This Row],[operating cost]],Data__1___3[[#This Row],[Total Labor Cost (In USD)]])</f>
        <v>41451.064718675363</v>
      </c>
      <c r="Y64">
        <f t="shared" si="8"/>
        <v>978.37222065164349</v>
      </c>
      <c r="Z64">
        <f t="shared" si="9"/>
        <v>42.367376999999998</v>
      </c>
      <c r="AA64">
        <f>SUM(Data__1___3[[#This Row],[Num_Workers_Direct]],Data__1___3[[#This Row],[Num_Workers_Indirect]])</f>
        <v>35</v>
      </c>
      <c r="AB64">
        <f>Data__1___3[[#This Row],[OUTPUT IN THOUSAND]]/Data__1___3[[#This Row],[Total Workers]]</f>
        <v>1.2104964857142857</v>
      </c>
    </row>
    <row r="65" spans="1:28" x14ac:dyDescent="0.25">
      <c r="A65" s="1">
        <v>40242</v>
      </c>
      <c r="B65">
        <f t="shared" si="0"/>
        <v>2010</v>
      </c>
      <c r="C65">
        <f>DAY(Data__1___3[[#This Row],[Date]])</f>
        <v>5</v>
      </c>
      <c r="D65">
        <f>MONTH(Data__1___3[[#This Row],[Date]])</f>
        <v>3</v>
      </c>
      <c r="E65">
        <f t="shared" si="1"/>
        <v>1</v>
      </c>
      <c r="F65">
        <f>WEEKDAY(Data__1___3[[#This Row],[Date]])</f>
        <v>6</v>
      </c>
      <c r="G65" t="str">
        <f>VLOOKUP(F65,VLOOKUP!$D$2:$E$8,2,FALSE)</f>
        <v>Saturday</v>
      </c>
      <c r="H65" t="str">
        <f>VLOOKUP(D65,VLOOKUP!$A$2:$B$13,2,FALSE)</f>
        <v>March</v>
      </c>
      <c r="I65" t="str">
        <f>VLOOKUP(E65,VLOOKUP!$G$2:$H$5,2,FALSE)</f>
        <v>Quarter1</v>
      </c>
      <c r="J65" t="str">
        <f t="shared" si="2"/>
        <v>2010_March</v>
      </c>
      <c r="K65" t="str">
        <f t="shared" si="3"/>
        <v>2010_Quarter1</v>
      </c>
      <c r="L65" t="str">
        <f t="shared" si="4"/>
        <v>2010_Saturday</v>
      </c>
      <c r="M65" t="s">
        <v>8</v>
      </c>
      <c r="N65">
        <v>17</v>
      </c>
      <c r="O65">
        <v>20</v>
      </c>
      <c r="P65">
        <v>8160</v>
      </c>
      <c r="Q65">
        <v>8000</v>
      </c>
      <c r="R65">
        <v>4.4814974E-2</v>
      </c>
      <c r="S65">
        <v>5.3777969000000002E-2</v>
      </c>
      <c r="T65">
        <f t="shared" si="10"/>
        <v>37644.578300000001</v>
      </c>
      <c r="U65">
        <f t="shared" si="5"/>
        <v>4929.64714</v>
      </c>
      <c r="V65">
        <f t="shared" si="6"/>
        <v>16160</v>
      </c>
      <c r="W65">
        <f t="shared" si="7"/>
        <v>1277.9754843811784</v>
      </c>
      <c r="X65">
        <f>SUM(Data__1___3[[#This Row],[ cost of raw material]],Data__1___3[[#This Row],[operating cost]],Data__1___3[[#This Row],[Total Labor Cost (In USD)]])</f>
        <v>43852.200924381177</v>
      </c>
      <c r="Y65">
        <f t="shared" si="8"/>
        <v>978.51671015989382</v>
      </c>
      <c r="Z65">
        <f t="shared" si="9"/>
        <v>44.814973999999999</v>
      </c>
      <c r="AA65">
        <f>SUM(Data__1___3[[#This Row],[Num_Workers_Direct]],Data__1___3[[#This Row],[Num_Workers_Indirect]])</f>
        <v>37</v>
      </c>
      <c r="AB65">
        <f>Data__1___3[[#This Row],[OUTPUT IN THOUSAND]]/Data__1___3[[#This Row],[Total Workers]]</f>
        <v>1.2112155135135134</v>
      </c>
    </row>
    <row r="66" spans="1:28" x14ac:dyDescent="0.25">
      <c r="A66" s="1">
        <v>40243</v>
      </c>
      <c r="B66">
        <f t="shared" ref="B66:B129" si="11">YEAR(A66)</f>
        <v>2010</v>
      </c>
      <c r="C66">
        <f>DAY(Data__1___3[[#This Row],[Date]])</f>
        <v>6</v>
      </c>
      <c r="D66">
        <f>MONTH(Data__1___3[[#This Row],[Date]])</f>
        <v>3</v>
      </c>
      <c r="E66">
        <f t="shared" ref="E66:E129" si="12">IF(D66&lt;=3,1,IF(D66&lt;=6,2,IF(D66&lt;=9,3,4)))</f>
        <v>1</v>
      </c>
      <c r="F66">
        <f>WEEKDAY(Data__1___3[[#This Row],[Date]])</f>
        <v>7</v>
      </c>
      <c r="G66" t="str">
        <f>VLOOKUP(F66,VLOOKUP!$D$2:$E$8,2,FALSE)</f>
        <v>Sunday</v>
      </c>
      <c r="H66" t="str">
        <f>VLOOKUP(D66,VLOOKUP!$A$2:$B$13,2,FALSE)</f>
        <v>March</v>
      </c>
      <c r="I66" t="str">
        <f>VLOOKUP(E66,VLOOKUP!$G$2:$H$5,2,FALSE)</f>
        <v>Quarter1</v>
      </c>
      <c r="J66" t="str">
        <f t="shared" ref="J66:J129" si="13">CONCATENATE(B66,"_",H66)</f>
        <v>2010_March</v>
      </c>
      <c r="K66" t="str">
        <f t="shared" ref="K66:K129" si="14">CONCATENATE(B66,"_",I66)</f>
        <v>2010_Quarter1</v>
      </c>
      <c r="L66" t="str">
        <f t="shared" ref="L66:L129" si="15">CONCATENATE(B66,"_",G66)</f>
        <v>2010_Sunday</v>
      </c>
      <c r="M66" t="s">
        <v>8</v>
      </c>
      <c r="N66">
        <v>18</v>
      </c>
      <c r="O66">
        <v>21</v>
      </c>
      <c r="P66">
        <v>8640</v>
      </c>
      <c r="Q66">
        <v>8400</v>
      </c>
      <c r="R66">
        <v>4.7216690999999998E-2</v>
      </c>
      <c r="S66">
        <v>5.6660029000000001E-2</v>
      </c>
      <c r="T66">
        <f t="shared" ref="T66:T129" si="16">IF(M66="Mexico",S66*1000*700,IF(M66="Frankfurt",S66*1000*530,IF(M66="Gary",S66*1000*608,IF(M66="Sunchem",S66*1000*918))))</f>
        <v>39662.020300000004</v>
      </c>
      <c r="U66">
        <f t="shared" ref="U66:U129" si="17">IF(M66="Mexico",R66*1000*110,IF(M66="Frankfurt",R66*1000*90,IF(M66="Gary",R66*1000*150,IF(M66="Sunchem",R66*1000*400))))</f>
        <v>5193.83601</v>
      </c>
      <c r="V66">
        <f t="shared" ref="V66:V129" si="18">SUM(P66,Q66)</f>
        <v>17040</v>
      </c>
      <c r="W66">
        <f t="shared" ref="W66:W129" si="19">V66/VLOOKUP(M66,$AD$2:$AE$5,2,FALSE)</f>
        <v>1347.5682087781731</v>
      </c>
      <c r="X66">
        <f>SUM(Data__1___3[[#This Row],[ cost of raw material]],Data__1___3[[#This Row],[operating cost]],Data__1___3[[#This Row],[Total Labor Cost (In USD)]])</f>
        <v>46203.424518778178</v>
      </c>
      <c r="Y66">
        <f t="shared" ref="Y66:Y129" si="20">X66/Z66</f>
        <v>978.5400785238885</v>
      </c>
      <c r="Z66">
        <f t="shared" ref="Z66:Z129" si="21">R66*1000</f>
        <v>47.216690999999997</v>
      </c>
      <c r="AA66">
        <f>SUM(Data__1___3[[#This Row],[Num_Workers_Direct]],Data__1___3[[#This Row],[Num_Workers_Indirect]])</f>
        <v>39</v>
      </c>
      <c r="AB66">
        <f>Data__1___3[[#This Row],[OUTPUT IN THOUSAND]]/Data__1___3[[#This Row],[Total Workers]]</f>
        <v>1.2106843846153845</v>
      </c>
    </row>
    <row r="67" spans="1:28" x14ac:dyDescent="0.25">
      <c r="A67" s="1">
        <v>40244</v>
      </c>
      <c r="B67">
        <f t="shared" si="11"/>
        <v>2010</v>
      </c>
      <c r="C67">
        <f>DAY(Data__1___3[[#This Row],[Date]])</f>
        <v>7</v>
      </c>
      <c r="D67">
        <f>MONTH(Data__1___3[[#This Row],[Date]])</f>
        <v>3</v>
      </c>
      <c r="E67">
        <f t="shared" si="12"/>
        <v>1</v>
      </c>
      <c r="F67">
        <f>WEEKDAY(Data__1___3[[#This Row],[Date]])</f>
        <v>1</v>
      </c>
      <c r="G67" t="str">
        <f>VLOOKUP(F67,VLOOKUP!$D$2:$E$8,2,FALSE)</f>
        <v>Monday</v>
      </c>
      <c r="H67" t="str">
        <f>VLOOKUP(D67,VLOOKUP!$A$2:$B$13,2,FALSE)</f>
        <v>March</v>
      </c>
      <c r="I67" t="str">
        <f>VLOOKUP(E67,VLOOKUP!$G$2:$H$5,2,FALSE)</f>
        <v>Quarter1</v>
      </c>
      <c r="J67" t="str">
        <f t="shared" si="13"/>
        <v>2010_March</v>
      </c>
      <c r="K67" t="str">
        <f t="shared" si="14"/>
        <v>2010_Quarter1</v>
      </c>
      <c r="L67" t="str">
        <f t="shared" si="15"/>
        <v>2010_Monday</v>
      </c>
      <c r="M67" t="s">
        <v>8</v>
      </c>
      <c r="N67">
        <v>15</v>
      </c>
      <c r="O67">
        <v>23</v>
      </c>
      <c r="P67">
        <v>7200</v>
      </c>
      <c r="Q67">
        <v>9200</v>
      </c>
      <c r="R67">
        <v>4.6017022999999997E-2</v>
      </c>
      <c r="S67">
        <v>5.5220427000000002E-2</v>
      </c>
      <c r="T67">
        <f t="shared" si="16"/>
        <v>38654.298900000002</v>
      </c>
      <c r="U67">
        <f t="shared" si="17"/>
        <v>5061.8725299999996</v>
      </c>
      <c r="V67">
        <f t="shared" si="18"/>
        <v>16400</v>
      </c>
      <c r="W67">
        <f t="shared" si="19"/>
        <v>1296.9553183076316</v>
      </c>
      <c r="X67">
        <f>SUM(Data__1___3[[#This Row],[ cost of raw material]],Data__1___3[[#This Row],[operating cost]],Data__1___3[[#This Row],[Total Labor Cost (In USD)]])</f>
        <v>45013.126748307637</v>
      </c>
      <c r="Y67">
        <f t="shared" si="20"/>
        <v>978.18424169481023</v>
      </c>
      <c r="Z67">
        <f t="shared" si="21"/>
        <v>46.017022999999995</v>
      </c>
      <c r="AA67">
        <f>SUM(Data__1___3[[#This Row],[Num_Workers_Direct]],Data__1___3[[#This Row],[Num_Workers_Indirect]])</f>
        <v>38</v>
      </c>
      <c r="AB67">
        <f>Data__1___3[[#This Row],[OUTPUT IN THOUSAND]]/Data__1___3[[#This Row],[Total Workers]]</f>
        <v>1.2109742894736841</v>
      </c>
    </row>
    <row r="68" spans="1:28" x14ac:dyDescent="0.25">
      <c r="A68" s="1">
        <v>40245</v>
      </c>
      <c r="B68">
        <f t="shared" si="11"/>
        <v>2010</v>
      </c>
      <c r="C68">
        <f>DAY(Data__1___3[[#This Row],[Date]])</f>
        <v>8</v>
      </c>
      <c r="D68">
        <f>MONTH(Data__1___3[[#This Row],[Date]])</f>
        <v>3</v>
      </c>
      <c r="E68">
        <f t="shared" si="12"/>
        <v>1</v>
      </c>
      <c r="F68">
        <f>WEEKDAY(Data__1___3[[#This Row],[Date]])</f>
        <v>2</v>
      </c>
      <c r="G68" t="str">
        <f>VLOOKUP(F68,VLOOKUP!$D$2:$E$8,2,FALSE)</f>
        <v>Tuesday</v>
      </c>
      <c r="H68" t="str">
        <f>VLOOKUP(D68,VLOOKUP!$A$2:$B$13,2,FALSE)</f>
        <v>March</v>
      </c>
      <c r="I68" t="str">
        <f>VLOOKUP(E68,VLOOKUP!$G$2:$H$5,2,FALSE)</f>
        <v>Quarter1</v>
      </c>
      <c r="J68" t="str">
        <f t="shared" si="13"/>
        <v>2010_March</v>
      </c>
      <c r="K68" t="str">
        <f t="shared" si="14"/>
        <v>2010_Quarter1</v>
      </c>
      <c r="L68" t="str">
        <f t="shared" si="15"/>
        <v>2010_Tuesday</v>
      </c>
      <c r="M68" t="s">
        <v>8</v>
      </c>
      <c r="N68">
        <v>18</v>
      </c>
      <c r="O68">
        <v>22</v>
      </c>
      <c r="P68">
        <v>8640</v>
      </c>
      <c r="Q68">
        <v>8800</v>
      </c>
      <c r="R68">
        <v>4.8446931999999998E-2</v>
      </c>
      <c r="S68">
        <v>5.8136317999999999E-2</v>
      </c>
      <c r="T68">
        <f t="shared" si="16"/>
        <v>40695.422600000005</v>
      </c>
      <c r="U68">
        <f t="shared" si="17"/>
        <v>5329.1625199999999</v>
      </c>
      <c r="V68">
        <f t="shared" si="18"/>
        <v>17440</v>
      </c>
      <c r="W68">
        <f t="shared" si="19"/>
        <v>1379.2012653222619</v>
      </c>
      <c r="X68">
        <f>SUM(Data__1___3[[#This Row],[ cost of raw material]],Data__1___3[[#This Row],[operating cost]],Data__1___3[[#This Row],[Total Labor Cost (In USD)]])</f>
        <v>47403.786385322266</v>
      </c>
      <c r="Y68">
        <f t="shared" si="20"/>
        <v>978.46828330269227</v>
      </c>
      <c r="Z68">
        <f t="shared" si="21"/>
        <v>48.446931999999997</v>
      </c>
      <c r="AA68">
        <f>SUM(Data__1___3[[#This Row],[Num_Workers_Direct]],Data__1___3[[#This Row],[Num_Workers_Indirect]])</f>
        <v>40</v>
      </c>
      <c r="AB68">
        <f>Data__1___3[[#This Row],[OUTPUT IN THOUSAND]]/Data__1___3[[#This Row],[Total Workers]]</f>
        <v>1.2111733</v>
      </c>
    </row>
    <row r="69" spans="1:28" x14ac:dyDescent="0.25">
      <c r="A69" s="1">
        <v>40246</v>
      </c>
      <c r="B69">
        <f t="shared" si="11"/>
        <v>2010</v>
      </c>
      <c r="C69">
        <f>DAY(Data__1___3[[#This Row],[Date]])</f>
        <v>9</v>
      </c>
      <c r="D69">
        <f>MONTH(Data__1___3[[#This Row],[Date]])</f>
        <v>3</v>
      </c>
      <c r="E69">
        <f t="shared" si="12"/>
        <v>1</v>
      </c>
      <c r="F69">
        <f>WEEKDAY(Data__1___3[[#This Row],[Date]])</f>
        <v>3</v>
      </c>
      <c r="G69" t="str">
        <f>VLOOKUP(F69,VLOOKUP!$D$2:$E$8,2,FALSE)</f>
        <v>Wednesday</v>
      </c>
      <c r="H69" t="str">
        <f>VLOOKUP(D69,VLOOKUP!$A$2:$B$13,2,FALSE)</f>
        <v>March</v>
      </c>
      <c r="I69" t="str">
        <f>VLOOKUP(E69,VLOOKUP!$G$2:$H$5,2,FALSE)</f>
        <v>Quarter1</v>
      </c>
      <c r="J69" t="str">
        <f t="shared" si="13"/>
        <v>2010_March</v>
      </c>
      <c r="K69" t="str">
        <f t="shared" si="14"/>
        <v>2010_Quarter1</v>
      </c>
      <c r="L69" t="str">
        <f t="shared" si="15"/>
        <v>2010_Wednesday</v>
      </c>
      <c r="M69" t="s">
        <v>8</v>
      </c>
      <c r="N69">
        <v>17</v>
      </c>
      <c r="O69">
        <v>22</v>
      </c>
      <c r="P69">
        <v>8160</v>
      </c>
      <c r="Q69">
        <v>8800</v>
      </c>
      <c r="R69">
        <v>4.7227738999999998E-2</v>
      </c>
      <c r="S69">
        <v>5.6673287000000003E-2</v>
      </c>
      <c r="T69">
        <f t="shared" si="16"/>
        <v>39671.300900000002</v>
      </c>
      <c r="U69">
        <f t="shared" si="17"/>
        <v>5195.0512900000003</v>
      </c>
      <c r="V69">
        <f t="shared" si="18"/>
        <v>16960</v>
      </c>
      <c r="W69">
        <f t="shared" si="19"/>
        <v>1341.2415974693556</v>
      </c>
      <c r="X69">
        <f>SUM(Data__1___3[[#This Row],[ cost of raw material]],Data__1___3[[#This Row],[operating cost]],Data__1___3[[#This Row],[Total Labor Cost (In USD)]])</f>
        <v>46207.593787469363</v>
      </c>
      <c r="Y69">
        <f t="shared" si="20"/>
        <v>978.3994484146142</v>
      </c>
      <c r="Z69">
        <f t="shared" si="21"/>
        <v>47.227739</v>
      </c>
      <c r="AA69">
        <f>SUM(Data__1___3[[#This Row],[Num_Workers_Direct]],Data__1___3[[#This Row],[Num_Workers_Indirect]])</f>
        <v>39</v>
      </c>
      <c r="AB69">
        <f>Data__1___3[[#This Row],[OUTPUT IN THOUSAND]]/Data__1___3[[#This Row],[Total Workers]]</f>
        <v>1.2109676666666667</v>
      </c>
    </row>
    <row r="70" spans="1:28" x14ac:dyDescent="0.25">
      <c r="A70" s="1">
        <v>40247</v>
      </c>
      <c r="B70">
        <f t="shared" si="11"/>
        <v>2010</v>
      </c>
      <c r="C70">
        <f>DAY(Data__1___3[[#This Row],[Date]])</f>
        <v>10</v>
      </c>
      <c r="D70">
        <f>MONTH(Data__1___3[[#This Row],[Date]])</f>
        <v>3</v>
      </c>
      <c r="E70">
        <f t="shared" si="12"/>
        <v>1</v>
      </c>
      <c r="F70">
        <f>WEEKDAY(Data__1___3[[#This Row],[Date]])</f>
        <v>4</v>
      </c>
      <c r="G70" t="str">
        <f>VLOOKUP(F70,VLOOKUP!$D$2:$E$8,2,FALSE)</f>
        <v>Thursday</v>
      </c>
      <c r="H70" t="str">
        <f>VLOOKUP(D70,VLOOKUP!$A$2:$B$13,2,FALSE)</f>
        <v>March</v>
      </c>
      <c r="I70" t="str">
        <f>VLOOKUP(E70,VLOOKUP!$G$2:$H$5,2,FALSE)</f>
        <v>Quarter1</v>
      </c>
      <c r="J70" t="str">
        <f t="shared" si="13"/>
        <v>2010_March</v>
      </c>
      <c r="K70" t="str">
        <f t="shared" si="14"/>
        <v>2010_Quarter1</v>
      </c>
      <c r="L70" t="str">
        <f t="shared" si="15"/>
        <v>2010_Thursday</v>
      </c>
      <c r="M70" t="s">
        <v>8</v>
      </c>
      <c r="N70">
        <v>17</v>
      </c>
      <c r="O70">
        <v>18</v>
      </c>
      <c r="P70">
        <v>8160</v>
      </c>
      <c r="Q70">
        <v>7200</v>
      </c>
      <c r="R70">
        <v>4.2389843000000003E-2</v>
      </c>
      <c r="S70">
        <v>5.0867811999999998E-2</v>
      </c>
      <c r="T70">
        <f t="shared" si="16"/>
        <v>35607.468399999998</v>
      </c>
      <c r="U70">
        <f t="shared" si="17"/>
        <v>4662.8827300000003</v>
      </c>
      <c r="V70">
        <f t="shared" si="18"/>
        <v>15360</v>
      </c>
      <c r="W70">
        <f t="shared" si="19"/>
        <v>1214.7093712930011</v>
      </c>
      <c r="X70">
        <f>SUM(Data__1___3[[#This Row],[ cost of raw material]],Data__1___3[[#This Row],[operating cost]],Data__1___3[[#This Row],[Total Labor Cost (In USD)]])</f>
        <v>41485.060501292995</v>
      </c>
      <c r="Y70">
        <f t="shared" si="20"/>
        <v>978.6556770520001</v>
      </c>
      <c r="Z70">
        <f t="shared" si="21"/>
        <v>42.389843000000006</v>
      </c>
      <c r="AA70">
        <f>SUM(Data__1___3[[#This Row],[Num_Workers_Direct]],Data__1___3[[#This Row],[Num_Workers_Indirect]])</f>
        <v>35</v>
      </c>
      <c r="AB70">
        <f>Data__1___3[[#This Row],[OUTPUT IN THOUSAND]]/Data__1___3[[#This Row],[Total Workers]]</f>
        <v>1.2111383714285715</v>
      </c>
    </row>
    <row r="71" spans="1:28" x14ac:dyDescent="0.25">
      <c r="A71" s="1">
        <v>40248</v>
      </c>
      <c r="B71">
        <f t="shared" si="11"/>
        <v>2010</v>
      </c>
      <c r="C71">
        <f>DAY(Data__1___3[[#This Row],[Date]])</f>
        <v>11</v>
      </c>
      <c r="D71">
        <f>MONTH(Data__1___3[[#This Row],[Date]])</f>
        <v>3</v>
      </c>
      <c r="E71">
        <f t="shared" si="12"/>
        <v>1</v>
      </c>
      <c r="F71">
        <f>WEEKDAY(Data__1___3[[#This Row],[Date]])</f>
        <v>5</v>
      </c>
      <c r="G71" t="str">
        <f>VLOOKUP(F71,VLOOKUP!$D$2:$E$8,2,FALSE)</f>
        <v>Friday</v>
      </c>
      <c r="H71" t="str">
        <f>VLOOKUP(D71,VLOOKUP!$A$2:$B$13,2,FALSE)</f>
        <v>March</v>
      </c>
      <c r="I71" t="str">
        <f>VLOOKUP(E71,VLOOKUP!$G$2:$H$5,2,FALSE)</f>
        <v>Quarter1</v>
      </c>
      <c r="J71" t="str">
        <f t="shared" si="13"/>
        <v>2010_March</v>
      </c>
      <c r="K71" t="str">
        <f t="shared" si="14"/>
        <v>2010_Quarter1</v>
      </c>
      <c r="L71" t="str">
        <f t="shared" si="15"/>
        <v>2010_Friday</v>
      </c>
      <c r="M71" t="s">
        <v>8</v>
      </c>
      <c r="N71">
        <v>15</v>
      </c>
      <c r="O71">
        <v>20</v>
      </c>
      <c r="P71">
        <v>7200</v>
      </c>
      <c r="Q71">
        <v>8000</v>
      </c>
      <c r="R71">
        <v>4.2393479999999997E-2</v>
      </c>
      <c r="S71">
        <v>5.0872175999999998E-2</v>
      </c>
      <c r="T71">
        <f t="shared" si="16"/>
        <v>35610.523199999996</v>
      </c>
      <c r="U71">
        <f t="shared" si="17"/>
        <v>4663.2828</v>
      </c>
      <c r="V71">
        <f t="shared" si="18"/>
        <v>15200</v>
      </c>
      <c r="W71">
        <f t="shared" si="19"/>
        <v>1202.0561486753659</v>
      </c>
      <c r="X71">
        <f>SUM(Data__1___3[[#This Row],[ cost of raw material]],Data__1___3[[#This Row],[operating cost]],Data__1___3[[#This Row],[Total Labor Cost (In USD)]])</f>
        <v>41475.862148675362</v>
      </c>
      <c r="Y71">
        <f t="shared" si="20"/>
        <v>978.35474107516927</v>
      </c>
      <c r="Z71">
        <f t="shared" si="21"/>
        <v>42.393479999999997</v>
      </c>
      <c r="AA71">
        <f>SUM(Data__1___3[[#This Row],[Num_Workers_Direct]],Data__1___3[[#This Row],[Num_Workers_Indirect]])</f>
        <v>35</v>
      </c>
      <c r="AB71">
        <f>Data__1___3[[#This Row],[OUTPUT IN THOUSAND]]/Data__1___3[[#This Row],[Total Workers]]</f>
        <v>1.2112422857142857</v>
      </c>
    </row>
    <row r="72" spans="1:28" x14ac:dyDescent="0.25">
      <c r="A72" s="1">
        <v>40249</v>
      </c>
      <c r="B72">
        <f t="shared" si="11"/>
        <v>2010</v>
      </c>
      <c r="C72">
        <f>DAY(Data__1___3[[#This Row],[Date]])</f>
        <v>12</v>
      </c>
      <c r="D72">
        <f>MONTH(Data__1___3[[#This Row],[Date]])</f>
        <v>3</v>
      </c>
      <c r="E72">
        <f t="shared" si="12"/>
        <v>1</v>
      </c>
      <c r="F72">
        <f>WEEKDAY(Data__1___3[[#This Row],[Date]])</f>
        <v>6</v>
      </c>
      <c r="G72" t="str">
        <f>VLOOKUP(F72,VLOOKUP!$D$2:$E$8,2,FALSE)</f>
        <v>Saturday</v>
      </c>
      <c r="H72" t="str">
        <f>VLOOKUP(D72,VLOOKUP!$A$2:$B$13,2,FALSE)</f>
        <v>March</v>
      </c>
      <c r="I72" t="str">
        <f>VLOOKUP(E72,VLOOKUP!$G$2:$H$5,2,FALSE)</f>
        <v>Quarter1</v>
      </c>
      <c r="J72" t="str">
        <f t="shared" si="13"/>
        <v>2010_March</v>
      </c>
      <c r="K72" t="str">
        <f t="shared" si="14"/>
        <v>2010_Quarter1</v>
      </c>
      <c r="L72" t="str">
        <f t="shared" si="15"/>
        <v>2010_Saturday</v>
      </c>
      <c r="M72" t="s">
        <v>8</v>
      </c>
      <c r="N72">
        <v>16</v>
      </c>
      <c r="O72">
        <v>25</v>
      </c>
      <c r="P72">
        <v>7680</v>
      </c>
      <c r="Q72">
        <v>10000</v>
      </c>
      <c r="R72">
        <v>4.9641729000000002E-2</v>
      </c>
      <c r="S72">
        <v>5.9570075E-2</v>
      </c>
      <c r="T72">
        <f t="shared" si="16"/>
        <v>41699.052500000005</v>
      </c>
      <c r="U72">
        <f t="shared" si="17"/>
        <v>5460.5901900000008</v>
      </c>
      <c r="V72">
        <f t="shared" si="18"/>
        <v>17680</v>
      </c>
      <c r="W72">
        <f t="shared" si="19"/>
        <v>1398.1810992487149</v>
      </c>
      <c r="X72">
        <f>SUM(Data__1___3[[#This Row],[ cost of raw material]],Data__1___3[[#This Row],[operating cost]],Data__1___3[[#This Row],[Total Labor Cost (In USD)]])</f>
        <v>48557.823789248723</v>
      </c>
      <c r="Y72">
        <f t="shared" si="20"/>
        <v>978.16544200643614</v>
      </c>
      <c r="Z72">
        <f t="shared" si="21"/>
        <v>49.641729000000005</v>
      </c>
      <c r="AA72">
        <f>SUM(Data__1___3[[#This Row],[Num_Workers_Direct]],Data__1___3[[#This Row],[Num_Workers_Indirect]])</f>
        <v>41</v>
      </c>
      <c r="AB72">
        <f>Data__1___3[[#This Row],[OUTPUT IN THOUSAND]]/Data__1___3[[#This Row],[Total Workers]]</f>
        <v>1.2107738780487807</v>
      </c>
    </row>
    <row r="73" spans="1:28" x14ac:dyDescent="0.25">
      <c r="A73" s="1">
        <v>40250</v>
      </c>
      <c r="B73">
        <f t="shared" si="11"/>
        <v>2010</v>
      </c>
      <c r="C73">
        <f>DAY(Data__1___3[[#This Row],[Date]])</f>
        <v>13</v>
      </c>
      <c r="D73">
        <f>MONTH(Data__1___3[[#This Row],[Date]])</f>
        <v>3</v>
      </c>
      <c r="E73">
        <f t="shared" si="12"/>
        <v>1</v>
      </c>
      <c r="F73">
        <f>WEEKDAY(Data__1___3[[#This Row],[Date]])</f>
        <v>7</v>
      </c>
      <c r="G73" t="str">
        <f>VLOOKUP(F73,VLOOKUP!$D$2:$E$8,2,FALSE)</f>
        <v>Sunday</v>
      </c>
      <c r="H73" t="str">
        <f>VLOOKUP(D73,VLOOKUP!$A$2:$B$13,2,FALSE)</f>
        <v>March</v>
      </c>
      <c r="I73" t="str">
        <f>VLOOKUP(E73,VLOOKUP!$G$2:$H$5,2,FALSE)</f>
        <v>Quarter1</v>
      </c>
      <c r="J73" t="str">
        <f t="shared" si="13"/>
        <v>2010_March</v>
      </c>
      <c r="K73" t="str">
        <f t="shared" si="14"/>
        <v>2010_Quarter1</v>
      </c>
      <c r="L73" t="str">
        <f t="shared" si="15"/>
        <v>2010_Sunday</v>
      </c>
      <c r="M73" t="s">
        <v>8</v>
      </c>
      <c r="N73">
        <v>20</v>
      </c>
      <c r="O73">
        <v>19</v>
      </c>
      <c r="P73">
        <v>9600</v>
      </c>
      <c r="Q73">
        <v>7600</v>
      </c>
      <c r="R73">
        <v>4.7205748999999998E-2</v>
      </c>
      <c r="S73">
        <v>5.6646899000000001E-2</v>
      </c>
      <c r="T73">
        <f t="shared" si="16"/>
        <v>39652.829299999998</v>
      </c>
      <c r="U73">
        <f t="shared" si="17"/>
        <v>5192.6323899999998</v>
      </c>
      <c r="V73">
        <f t="shared" si="18"/>
        <v>17200</v>
      </c>
      <c r="W73">
        <f t="shared" si="19"/>
        <v>1360.2214313958086</v>
      </c>
      <c r="X73">
        <f>SUM(Data__1___3[[#This Row],[ cost of raw material]],Data__1___3[[#This Row],[operating cost]],Data__1___3[[#This Row],[Total Labor Cost (In USD)]])</f>
        <v>46205.683121395807</v>
      </c>
      <c r="Y73">
        <f t="shared" si="20"/>
        <v>978.81474397103216</v>
      </c>
      <c r="Z73">
        <f t="shared" si="21"/>
        <v>47.205748999999997</v>
      </c>
      <c r="AA73">
        <f>SUM(Data__1___3[[#This Row],[Num_Workers_Direct]],Data__1___3[[#This Row],[Num_Workers_Indirect]])</f>
        <v>39</v>
      </c>
      <c r="AB73">
        <f>Data__1___3[[#This Row],[OUTPUT IN THOUSAND]]/Data__1___3[[#This Row],[Total Workers]]</f>
        <v>1.2104038205128205</v>
      </c>
    </row>
    <row r="74" spans="1:28" x14ac:dyDescent="0.25">
      <c r="A74" s="1">
        <v>40251</v>
      </c>
      <c r="B74">
        <f t="shared" si="11"/>
        <v>2010</v>
      </c>
      <c r="C74">
        <f>DAY(Data__1___3[[#This Row],[Date]])</f>
        <v>14</v>
      </c>
      <c r="D74">
        <f>MONTH(Data__1___3[[#This Row],[Date]])</f>
        <v>3</v>
      </c>
      <c r="E74">
        <f t="shared" si="12"/>
        <v>1</v>
      </c>
      <c r="F74">
        <f>WEEKDAY(Data__1___3[[#This Row],[Date]])</f>
        <v>1</v>
      </c>
      <c r="G74" t="str">
        <f>VLOOKUP(F74,VLOOKUP!$D$2:$E$8,2,FALSE)</f>
        <v>Monday</v>
      </c>
      <c r="H74" t="str">
        <f>VLOOKUP(D74,VLOOKUP!$A$2:$B$13,2,FALSE)</f>
        <v>March</v>
      </c>
      <c r="I74" t="str">
        <f>VLOOKUP(E74,VLOOKUP!$G$2:$H$5,2,FALSE)</f>
        <v>Quarter1</v>
      </c>
      <c r="J74" t="str">
        <f t="shared" si="13"/>
        <v>2010_March</v>
      </c>
      <c r="K74" t="str">
        <f t="shared" si="14"/>
        <v>2010_Quarter1</v>
      </c>
      <c r="L74" t="str">
        <f t="shared" si="15"/>
        <v>2010_Monday</v>
      </c>
      <c r="M74" t="s">
        <v>8</v>
      </c>
      <c r="N74">
        <v>20</v>
      </c>
      <c r="O74">
        <v>20</v>
      </c>
      <c r="P74">
        <v>9600</v>
      </c>
      <c r="Q74">
        <v>8000</v>
      </c>
      <c r="R74">
        <v>4.8402431000000003E-2</v>
      </c>
      <c r="S74">
        <v>5.8082917999999997E-2</v>
      </c>
      <c r="T74">
        <f t="shared" si="16"/>
        <v>40658.042600000001</v>
      </c>
      <c r="U74">
        <f t="shared" si="17"/>
        <v>5324.2674100000004</v>
      </c>
      <c r="V74">
        <f t="shared" si="18"/>
        <v>17600</v>
      </c>
      <c r="W74">
        <f t="shared" si="19"/>
        <v>1391.8544879398971</v>
      </c>
      <c r="X74">
        <f>SUM(Data__1___3[[#This Row],[ cost of raw material]],Data__1___3[[#This Row],[operating cost]],Data__1___3[[#This Row],[Total Labor Cost (In USD)]])</f>
        <v>47374.164497939899</v>
      </c>
      <c r="Y74">
        <f t="shared" si="20"/>
        <v>978.75589137123916</v>
      </c>
      <c r="Z74">
        <f t="shared" si="21"/>
        <v>48.402431</v>
      </c>
      <c r="AA74">
        <f>SUM(Data__1___3[[#This Row],[Num_Workers_Direct]],Data__1___3[[#This Row],[Num_Workers_Indirect]])</f>
        <v>40</v>
      </c>
      <c r="AB74">
        <f>Data__1___3[[#This Row],[OUTPUT IN THOUSAND]]/Data__1___3[[#This Row],[Total Workers]]</f>
        <v>1.2100607750000001</v>
      </c>
    </row>
    <row r="75" spans="1:28" x14ac:dyDescent="0.25">
      <c r="A75" s="1">
        <v>40252</v>
      </c>
      <c r="B75">
        <f t="shared" si="11"/>
        <v>2010</v>
      </c>
      <c r="C75">
        <f>DAY(Data__1___3[[#This Row],[Date]])</f>
        <v>15</v>
      </c>
      <c r="D75">
        <f>MONTH(Data__1___3[[#This Row],[Date]])</f>
        <v>3</v>
      </c>
      <c r="E75">
        <f t="shared" si="12"/>
        <v>1</v>
      </c>
      <c r="F75">
        <f>WEEKDAY(Data__1___3[[#This Row],[Date]])</f>
        <v>2</v>
      </c>
      <c r="G75" t="str">
        <f>VLOOKUP(F75,VLOOKUP!$D$2:$E$8,2,FALSE)</f>
        <v>Tuesday</v>
      </c>
      <c r="H75" t="str">
        <f>VLOOKUP(D75,VLOOKUP!$A$2:$B$13,2,FALSE)</f>
        <v>March</v>
      </c>
      <c r="I75" t="str">
        <f>VLOOKUP(E75,VLOOKUP!$G$2:$H$5,2,FALSE)</f>
        <v>Quarter1</v>
      </c>
      <c r="J75" t="str">
        <f t="shared" si="13"/>
        <v>2010_March</v>
      </c>
      <c r="K75" t="str">
        <f t="shared" si="14"/>
        <v>2010_Quarter1</v>
      </c>
      <c r="L75" t="str">
        <f t="shared" si="15"/>
        <v>2010_Tuesday</v>
      </c>
      <c r="M75" t="s">
        <v>8</v>
      </c>
      <c r="N75">
        <v>19</v>
      </c>
      <c r="O75">
        <v>22</v>
      </c>
      <c r="P75">
        <v>9120</v>
      </c>
      <c r="Q75">
        <v>8800</v>
      </c>
      <c r="R75">
        <v>4.9659607000000001E-2</v>
      </c>
      <c r="S75">
        <v>5.9591528999999997E-2</v>
      </c>
      <c r="T75">
        <f t="shared" si="16"/>
        <v>41714.070299999999</v>
      </c>
      <c r="U75">
        <f t="shared" si="17"/>
        <v>5462.5567700000001</v>
      </c>
      <c r="V75">
        <f t="shared" si="18"/>
        <v>17920</v>
      </c>
      <c r="W75">
        <f t="shared" si="19"/>
        <v>1417.1609331751681</v>
      </c>
      <c r="X75">
        <f>SUM(Data__1___3[[#This Row],[ cost of raw material]],Data__1___3[[#This Row],[operating cost]],Data__1___3[[#This Row],[Total Labor Cost (In USD)]])</f>
        <v>48593.78800317517</v>
      </c>
      <c r="Y75">
        <f t="shared" si="20"/>
        <v>978.5375064119047</v>
      </c>
      <c r="Z75">
        <f t="shared" si="21"/>
        <v>49.659607000000001</v>
      </c>
      <c r="AA75">
        <f>SUM(Data__1___3[[#This Row],[Num_Workers_Direct]],Data__1___3[[#This Row],[Num_Workers_Indirect]])</f>
        <v>41</v>
      </c>
      <c r="AB75">
        <f>Data__1___3[[#This Row],[OUTPUT IN THOUSAND]]/Data__1___3[[#This Row],[Total Workers]]</f>
        <v>1.2112099268292684</v>
      </c>
    </row>
    <row r="76" spans="1:28" x14ac:dyDescent="0.25">
      <c r="A76" s="1">
        <v>40253</v>
      </c>
      <c r="B76">
        <f t="shared" si="11"/>
        <v>2010</v>
      </c>
      <c r="C76">
        <f>DAY(Data__1___3[[#This Row],[Date]])</f>
        <v>16</v>
      </c>
      <c r="D76">
        <f>MONTH(Data__1___3[[#This Row],[Date]])</f>
        <v>3</v>
      </c>
      <c r="E76">
        <f t="shared" si="12"/>
        <v>1</v>
      </c>
      <c r="F76">
        <f>WEEKDAY(Data__1___3[[#This Row],[Date]])</f>
        <v>3</v>
      </c>
      <c r="G76" t="str">
        <f>VLOOKUP(F76,VLOOKUP!$D$2:$E$8,2,FALSE)</f>
        <v>Wednesday</v>
      </c>
      <c r="H76" t="str">
        <f>VLOOKUP(D76,VLOOKUP!$A$2:$B$13,2,FALSE)</f>
        <v>March</v>
      </c>
      <c r="I76" t="str">
        <f>VLOOKUP(E76,VLOOKUP!$G$2:$H$5,2,FALSE)</f>
        <v>Quarter1</v>
      </c>
      <c r="J76" t="str">
        <f t="shared" si="13"/>
        <v>2010_March</v>
      </c>
      <c r="K76" t="str">
        <f t="shared" si="14"/>
        <v>2010_Quarter1</v>
      </c>
      <c r="L76" t="str">
        <f t="shared" si="15"/>
        <v>2010_Wednesday</v>
      </c>
      <c r="M76" t="s">
        <v>8</v>
      </c>
      <c r="N76">
        <v>19</v>
      </c>
      <c r="O76">
        <v>23</v>
      </c>
      <c r="P76">
        <v>9120</v>
      </c>
      <c r="Q76">
        <v>9200</v>
      </c>
      <c r="R76">
        <v>5.0844173999999999E-2</v>
      </c>
      <c r="S76">
        <v>6.1013009E-2</v>
      </c>
      <c r="T76">
        <f t="shared" si="16"/>
        <v>42709.106299999999</v>
      </c>
      <c r="U76">
        <f t="shared" si="17"/>
        <v>5592.8591400000005</v>
      </c>
      <c r="V76">
        <f t="shared" si="18"/>
        <v>18320</v>
      </c>
      <c r="W76">
        <f t="shared" si="19"/>
        <v>1448.7939897192566</v>
      </c>
      <c r="X76">
        <f>SUM(Data__1___3[[#This Row],[ cost of raw material]],Data__1___3[[#This Row],[operating cost]],Data__1___3[[#This Row],[Total Labor Cost (In USD)]])</f>
        <v>49750.759429719255</v>
      </c>
      <c r="Y76">
        <f t="shared" si="20"/>
        <v>978.49479135444801</v>
      </c>
      <c r="Z76">
        <f t="shared" si="21"/>
        <v>50.844174000000002</v>
      </c>
      <c r="AA76">
        <f>SUM(Data__1___3[[#This Row],[Num_Workers_Direct]],Data__1___3[[#This Row],[Num_Workers_Indirect]])</f>
        <v>42</v>
      </c>
      <c r="AB76">
        <f>Data__1___3[[#This Row],[OUTPUT IN THOUSAND]]/Data__1___3[[#This Row],[Total Workers]]</f>
        <v>1.2105755714285715</v>
      </c>
    </row>
    <row r="77" spans="1:28" x14ac:dyDescent="0.25">
      <c r="A77" s="1">
        <v>40254</v>
      </c>
      <c r="B77">
        <f t="shared" si="11"/>
        <v>2010</v>
      </c>
      <c r="C77">
        <f>DAY(Data__1___3[[#This Row],[Date]])</f>
        <v>17</v>
      </c>
      <c r="D77">
        <f>MONTH(Data__1___3[[#This Row],[Date]])</f>
        <v>3</v>
      </c>
      <c r="E77">
        <f t="shared" si="12"/>
        <v>1</v>
      </c>
      <c r="F77">
        <f>WEEKDAY(Data__1___3[[#This Row],[Date]])</f>
        <v>4</v>
      </c>
      <c r="G77" t="str">
        <f>VLOOKUP(F77,VLOOKUP!$D$2:$E$8,2,FALSE)</f>
        <v>Thursday</v>
      </c>
      <c r="H77" t="str">
        <f>VLOOKUP(D77,VLOOKUP!$A$2:$B$13,2,FALSE)</f>
        <v>March</v>
      </c>
      <c r="I77" t="str">
        <f>VLOOKUP(E77,VLOOKUP!$G$2:$H$5,2,FALSE)</f>
        <v>Quarter1</v>
      </c>
      <c r="J77" t="str">
        <f t="shared" si="13"/>
        <v>2010_March</v>
      </c>
      <c r="K77" t="str">
        <f t="shared" si="14"/>
        <v>2010_Quarter1</v>
      </c>
      <c r="L77" t="str">
        <f t="shared" si="15"/>
        <v>2010_Thursday</v>
      </c>
      <c r="M77" t="s">
        <v>8</v>
      </c>
      <c r="N77">
        <v>16</v>
      </c>
      <c r="O77">
        <v>25</v>
      </c>
      <c r="P77">
        <v>7680</v>
      </c>
      <c r="Q77">
        <v>10000</v>
      </c>
      <c r="R77">
        <v>4.9632590999999997E-2</v>
      </c>
      <c r="S77">
        <v>5.9559108999999999E-2</v>
      </c>
      <c r="T77">
        <f t="shared" si="16"/>
        <v>41691.376299999996</v>
      </c>
      <c r="U77">
        <f t="shared" si="17"/>
        <v>5459.5850099999998</v>
      </c>
      <c r="V77">
        <f t="shared" si="18"/>
        <v>17680</v>
      </c>
      <c r="W77">
        <f t="shared" si="19"/>
        <v>1398.1810992487149</v>
      </c>
      <c r="X77">
        <f>SUM(Data__1___3[[#This Row],[ cost of raw material]],Data__1___3[[#This Row],[operating cost]],Data__1___3[[#This Row],[Total Labor Cost (In USD)]])</f>
        <v>48549.142409248714</v>
      </c>
      <c r="Y77">
        <f t="shared" si="20"/>
        <v>978.17062198603969</v>
      </c>
      <c r="Z77">
        <f t="shared" si="21"/>
        <v>49.632590999999998</v>
      </c>
      <c r="AA77">
        <f>SUM(Data__1___3[[#This Row],[Num_Workers_Direct]],Data__1___3[[#This Row],[Num_Workers_Indirect]])</f>
        <v>41</v>
      </c>
      <c r="AB77">
        <f>Data__1___3[[#This Row],[OUTPUT IN THOUSAND]]/Data__1___3[[#This Row],[Total Workers]]</f>
        <v>1.2105509999999999</v>
      </c>
    </row>
    <row r="78" spans="1:28" x14ac:dyDescent="0.25">
      <c r="A78" s="1">
        <v>40255</v>
      </c>
      <c r="B78">
        <f t="shared" si="11"/>
        <v>2010</v>
      </c>
      <c r="C78">
        <f>DAY(Data__1___3[[#This Row],[Date]])</f>
        <v>18</v>
      </c>
      <c r="D78">
        <f>MONTH(Data__1___3[[#This Row],[Date]])</f>
        <v>3</v>
      </c>
      <c r="E78">
        <f t="shared" si="12"/>
        <v>1</v>
      </c>
      <c r="F78">
        <f>WEEKDAY(Data__1___3[[#This Row],[Date]])</f>
        <v>5</v>
      </c>
      <c r="G78" t="str">
        <f>VLOOKUP(F78,VLOOKUP!$D$2:$E$8,2,FALSE)</f>
        <v>Friday</v>
      </c>
      <c r="H78" t="str">
        <f>VLOOKUP(D78,VLOOKUP!$A$2:$B$13,2,FALSE)</f>
        <v>March</v>
      </c>
      <c r="I78" t="str">
        <f>VLOOKUP(E78,VLOOKUP!$G$2:$H$5,2,FALSE)</f>
        <v>Quarter1</v>
      </c>
      <c r="J78" t="str">
        <f t="shared" si="13"/>
        <v>2010_March</v>
      </c>
      <c r="K78" t="str">
        <f t="shared" si="14"/>
        <v>2010_Quarter1</v>
      </c>
      <c r="L78" t="str">
        <f t="shared" si="15"/>
        <v>2010_Friday</v>
      </c>
      <c r="M78" t="s">
        <v>8</v>
      </c>
      <c r="N78">
        <v>16</v>
      </c>
      <c r="O78">
        <v>21</v>
      </c>
      <c r="P78">
        <v>7680</v>
      </c>
      <c r="Q78">
        <v>8400</v>
      </c>
      <c r="R78">
        <v>4.4791932999999999E-2</v>
      </c>
      <c r="S78">
        <v>5.3750319999999997E-2</v>
      </c>
      <c r="T78">
        <f t="shared" si="16"/>
        <v>37625.223999999995</v>
      </c>
      <c r="U78">
        <f t="shared" si="17"/>
        <v>4927.1126299999996</v>
      </c>
      <c r="V78">
        <f t="shared" si="18"/>
        <v>16080</v>
      </c>
      <c r="W78">
        <f t="shared" si="19"/>
        <v>1271.6488730723606</v>
      </c>
      <c r="X78">
        <f>SUM(Data__1___3[[#This Row],[ cost of raw material]],Data__1___3[[#This Row],[operating cost]],Data__1___3[[#This Row],[Total Labor Cost (In USD)]])</f>
        <v>43823.985503072348</v>
      </c>
      <c r="Y78">
        <f t="shared" si="20"/>
        <v>978.39013786416297</v>
      </c>
      <c r="Z78">
        <f t="shared" si="21"/>
        <v>44.791933</v>
      </c>
      <c r="AA78">
        <f>SUM(Data__1___3[[#This Row],[Num_Workers_Direct]],Data__1___3[[#This Row],[Num_Workers_Indirect]])</f>
        <v>37</v>
      </c>
      <c r="AB78">
        <f>Data__1___3[[#This Row],[OUTPUT IN THOUSAND]]/Data__1___3[[#This Row],[Total Workers]]</f>
        <v>1.2105927837837838</v>
      </c>
    </row>
    <row r="79" spans="1:28" x14ac:dyDescent="0.25">
      <c r="A79" s="1">
        <v>40256</v>
      </c>
      <c r="B79">
        <f t="shared" si="11"/>
        <v>2010</v>
      </c>
      <c r="C79">
        <f>DAY(Data__1___3[[#This Row],[Date]])</f>
        <v>19</v>
      </c>
      <c r="D79">
        <f>MONTH(Data__1___3[[#This Row],[Date]])</f>
        <v>3</v>
      </c>
      <c r="E79">
        <f t="shared" si="12"/>
        <v>1</v>
      </c>
      <c r="F79">
        <f>WEEKDAY(Data__1___3[[#This Row],[Date]])</f>
        <v>6</v>
      </c>
      <c r="G79" t="str">
        <f>VLOOKUP(F79,VLOOKUP!$D$2:$E$8,2,FALSE)</f>
        <v>Saturday</v>
      </c>
      <c r="H79" t="str">
        <f>VLOOKUP(D79,VLOOKUP!$A$2:$B$13,2,FALSE)</f>
        <v>March</v>
      </c>
      <c r="I79" t="str">
        <f>VLOOKUP(E79,VLOOKUP!$G$2:$H$5,2,FALSE)</f>
        <v>Quarter1</v>
      </c>
      <c r="J79" t="str">
        <f t="shared" si="13"/>
        <v>2010_March</v>
      </c>
      <c r="K79" t="str">
        <f t="shared" si="14"/>
        <v>2010_Quarter1</v>
      </c>
      <c r="L79" t="str">
        <f t="shared" si="15"/>
        <v>2010_Saturday</v>
      </c>
      <c r="M79" t="s">
        <v>8</v>
      </c>
      <c r="N79">
        <v>20</v>
      </c>
      <c r="O79">
        <v>21</v>
      </c>
      <c r="P79">
        <v>9600</v>
      </c>
      <c r="Q79">
        <v>8400</v>
      </c>
      <c r="R79">
        <v>4.9659492E-2</v>
      </c>
      <c r="S79">
        <v>5.9591390000000001E-2</v>
      </c>
      <c r="T79">
        <f t="shared" si="16"/>
        <v>41713.973000000005</v>
      </c>
      <c r="U79">
        <f t="shared" si="17"/>
        <v>5462.5441200000005</v>
      </c>
      <c r="V79">
        <f t="shared" si="18"/>
        <v>18000</v>
      </c>
      <c r="W79">
        <f t="shared" si="19"/>
        <v>1423.4875444839859</v>
      </c>
      <c r="X79">
        <f>SUM(Data__1___3[[#This Row],[ cost of raw material]],Data__1___3[[#This Row],[operating cost]],Data__1___3[[#This Row],[Total Labor Cost (In USD)]])</f>
        <v>48600.004664483989</v>
      </c>
      <c r="Y79">
        <f t="shared" si="20"/>
        <v>978.66495824169908</v>
      </c>
      <c r="Z79">
        <f t="shared" si="21"/>
        <v>49.659492</v>
      </c>
      <c r="AA79">
        <f>SUM(Data__1___3[[#This Row],[Num_Workers_Direct]],Data__1___3[[#This Row],[Num_Workers_Indirect]])</f>
        <v>41</v>
      </c>
      <c r="AB79">
        <f>Data__1___3[[#This Row],[OUTPUT IN THOUSAND]]/Data__1___3[[#This Row],[Total Workers]]</f>
        <v>1.2112071219512195</v>
      </c>
    </row>
    <row r="80" spans="1:28" x14ac:dyDescent="0.25">
      <c r="A80" s="1">
        <v>40257</v>
      </c>
      <c r="B80">
        <f t="shared" si="11"/>
        <v>2010</v>
      </c>
      <c r="C80">
        <f>DAY(Data__1___3[[#This Row],[Date]])</f>
        <v>20</v>
      </c>
      <c r="D80">
        <f>MONTH(Data__1___3[[#This Row],[Date]])</f>
        <v>3</v>
      </c>
      <c r="E80">
        <f t="shared" si="12"/>
        <v>1</v>
      </c>
      <c r="F80">
        <f>WEEKDAY(Data__1___3[[#This Row],[Date]])</f>
        <v>7</v>
      </c>
      <c r="G80" t="str">
        <f>VLOOKUP(F80,VLOOKUP!$D$2:$E$8,2,FALSE)</f>
        <v>Sunday</v>
      </c>
      <c r="H80" t="str">
        <f>VLOOKUP(D80,VLOOKUP!$A$2:$B$13,2,FALSE)</f>
        <v>March</v>
      </c>
      <c r="I80" t="str">
        <f>VLOOKUP(E80,VLOOKUP!$G$2:$H$5,2,FALSE)</f>
        <v>Quarter1</v>
      </c>
      <c r="J80" t="str">
        <f t="shared" si="13"/>
        <v>2010_March</v>
      </c>
      <c r="K80" t="str">
        <f t="shared" si="14"/>
        <v>2010_Quarter1</v>
      </c>
      <c r="L80" t="str">
        <f t="shared" si="15"/>
        <v>2010_Sunday</v>
      </c>
      <c r="M80" t="s">
        <v>8</v>
      </c>
      <c r="N80">
        <v>15</v>
      </c>
      <c r="O80">
        <v>19</v>
      </c>
      <c r="P80">
        <v>7200</v>
      </c>
      <c r="Q80">
        <v>7600</v>
      </c>
      <c r="R80">
        <v>4.1168274999999997E-2</v>
      </c>
      <c r="S80">
        <v>4.9401929999999997E-2</v>
      </c>
      <c r="T80">
        <f t="shared" si="16"/>
        <v>34581.351000000002</v>
      </c>
      <c r="U80">
        <f t="shared" si="17"/>
        <v>4528.5102499999994</v>
      </c>
      <c r="V80">
        <f t="shared" si="18"/>
        <v>14800</v>
      </c>
      <c r="W80">
        <f t="shared" si="19"/>
        <v>1170.4230921312771</v>
      </c>
      <c r="X80">
        <f>SUM(Data__1___3[[#This Row],[ cost of raw material]],Data__1___3[[#This Row],[operating cost]],Data__1___3[[#This Row],[Total Labor Cost (In USD)]])</f>
        <v>40280.284342131279</v>
      </c>
      <c r="Y80">
        <f t="shared" si="20"/>
        <v>978.43021943793576</v>
      </c>
      <c r="Z80">
        <f t="shared" si="21"/>
        <v>41.168274999999994</v>
      </c>
      <c r="AA80">
        <f>SUM(Data__1___3[[#This Row],[Num_Workers_Direct]],Data__1___3[[#This Row],[Num_Workers_Indirect]])</f>
        <v>34</v>
      </c>
      <c r="AB80">
        <f>Data__1___3[[#This Row],[OUTPUT IN THOUSAND]]/Data__1___3[[#This Row],[Total Workers]]</f>
        <v>1.2108316176470586</v>
      </c>
    </row>
    <row r="81" spans="1:28" x14ac:dyDescent="0.25">
      <c r="A81" s="1">
        <v>40258</v>
      </c>
      <c r="B81">
        <f t="shared" si="11"/>
        <v>2010</v>
      </c>
      <c r="C81">
        <f>DAY(Data__1___3[[#This Row],[Date]])</f>
        <v>21</v>
      </c>
      <c r="D81">
        <f>MONTH(Data__1___3[[#This Row],[Date]])</f>
        <v>3</v>
      </c>
      <c r="E81">
        <f t="shared" si="12"/>
        <v>1</v>
      </c>
      <c r="F81">
        <f>WEEKDAY(Data__1___3[[#This Row],[Date]])</f>
        <v>1</v>
      </c>
      <c r="G81" t="str">
        <f>VLOOKUP(F81,VLOOKUP!$D$2:$E$8,2,FALSE)</f>
        <v>Monday</v>
      </c>
      <c r="H81" t="str">
        <f>VLOOKUP(D81,VLOOKUP!$A$2:$B$13,2,FALSE)</f>
        <v>March</v>
      </c>
      <c r="I81" t="str">
        <f>VLOOKUP(E81,VLOOKUP!$G$2:$H$5,2,FALSE)</f>
        <v>Quarter1</v>
      </c>
      <c r="J81" t="str">
        <f t="shared" si="13"/>
        <v>2010_March</v>
      </c>
      <c r="K81" t="str">
        <f t="shared" si="14"/>
        <v>2010_Quarter1</v>
      </c>
      <c r="L81" t="str">
        <f t="shared" si="15"/>
        <v>2010_Monday</v>
      </c>
      <c r="M81" t="s">
        <v>8</v>
      </c>
      <c r="N81">
        <v>20</v>
      </c>
      <c r="O81">
        <v>23</v>
      </c>
      <c r="P81">
        <v>9600</v>
      </c>
      <c r="Q81">
        <v>9200</v>
      </c>
      <c r="R81">
        <v>5.207407E-2</v>
      </c>
      <c r="S81">
        <v>6.2488884000000001E-2</v>
      </c>
      <c r="T81">
        <f t="shared" si="16"/>
        <v>43742.218800000002</v>
      </c>
      <c r="U81">
        <f t="shared" si="17"/>
        <v>5728.1476999999995</v>
      </c>
      <c r="V81">
        <f t="shared" si="18"/>
        <v>18800</v>
      </c>
      <c r="W81">
        <f t="shared" si="19"/>
        <v>1486.7536575721629</v>
      </c>
      <c r="X81">
        <f>SUM(Data__1___3[[#This Row],[ cost of raw material]],Data__1___3[[#This Row],[operating cost]],Data__1___3[[#This Row],[Total Labor Cost (In USD)]])</f>
        <v>50957.120157572164</v>
      </c>
      <c r="Y81">
        <f t="shared" si="20"/>
        <v>978.5507481472481</v>
      </c>
      <c r="Z81">
        <f t="shared" si="21"/>
        <v>52.074069999999999</v>
      </c>
      <c r="AA81">
        <f>SUM(Data__1___3[[#This Row],[Num_Workers_Direct]],Data__1___3[[#This Row],[Num_Workers_Indirect]])</f>
        <v>43</v>
      </c>
      <c r="AB81">
        <f>Data__1___3[[#This Row],[OUTPUT IN THOUSAND]]/Data__1___3[[#This Row],[Total Workers]]</f>
        <v>1.2110248837209303</v>
      </c>
    </row>
    <row r="82" spans="1:28" x14ac:dyDescent="0.25">
      <c r="A82" s="1">
        <v>40259</v>
      </c>
      <c r="B82">
        <f t="shared" si="11"/>
        <v>2010</v>
      </c>
      <c r="C82">
        <f>DAY(Data__1___3[[#This Row],[Date]])</f>
        <v>22</v>
      </c>
      <c r="D82">
        <f>MONTH(Data__1___3[[#This Row],[Date]])</f>
        <v>3</v>
      </c>
      <c r="E82">
        <f t="shared" si="12"/>
        <v>1</v>
      </c>
      <c r="F82">
        <f>WEEKDAY(Data__1___3[[#This Row],[Date]])</f>
        <v>2</v>
      </c>
      <c r="G82" t="str">
        <f>VLOOKUP(F82,VLOOKUP!$D$2:$E$8,2,FALSE)</f>
        <v>Tuesday</v>
      </c>
      <c r="H82" t="str">
        <f>VLOOKUP(D82,VLOOKUP!$A$2:$B$13,2,FALSE)</f>
        <v>March</v>
      </c>
      <c r="I82" t="str">
        <f>VLOOKUP(E82,VLOOKUP!$G$2:$H$5,2,FALSE)</f>
        <v>Quarter1</v>
      </c>
      <c r="J82" t="str">
        <f t="shared" si="13"/>
        <v>2010_March</v>
      </c>
      <c r="K82" t="str">
        <f t="shared" si="14"/>
        <v>2010_Quarter1</v>
      </c>
      <c r="L82" t="str">
        <f t="shared" si="15"/>
        <v>2010_Tuesday</v>
      </c>
      <c r="M82" t="s">
        <v>8</v>
      </c>
      <c r="N82">
        <v>17</v>
      </c>
      <c r="O82">
        <v>19</v>
      </c>
      <c r="P82">
        <v>8160</v>
      </c>
      <c r="Q82">
        <v>7600</v>
      </c>
      <c r="R82">
        <v>4.3587239999999999E-2</v>
      </c>
      <c r="S82">
        <v>5.2304688000000002E-2</v>
      </c>
      <c r="T82">
        <f t="shared" si="16"/>
        <v>36613.281600000002</v>
      </c>
      <c r="U82">
        <f t="shared" si="17"/>
        <v>4794.5964000000004</v>
      </c>
      <c r="V82">
        <f t="shared" si="18"/>
        <v>15760</v>
      </c>
      <c r="W82">
        <f t="shared" si="19"/>
        <v>1246.3424278370899</v>
      </c>
      <c r="X82">
        <f>SUM(Data__1___3[[#This Row],[ cost of raw material]],Data__1___3[[#This Row],[operating cost]],Data__1___3[[#This Row],[Total Labor Cost (In USD)]])</f>
        <v>42654.220427837092</v>
      </c>
      <c r="Y82">
        <f t="shared" si="20"/>
        <v>978.59420389630293</v>
      </c>
      <c r="Z82">
        <f t="shared" si="21"/>
        <v>43.587240000000001</v>
      </c>
      <c r="AA82">
        <f>SUM(Data__1___3[[#This Row],[Num_Workers_Direct]],Data__1___3[[#This Row],[Num_Workers_Indirect]])</f>
        <v>36</v>
      </c>
      <c r="AB82">
        <f>Data__1___3[[#This Row],[OUTPUT IN THOUSAND]]/Data__1___3[[#This Row],[Total Workers]]</f>
        <v>1.2107566666666667</v>
      </c>
    </row>
    <row r="83" spans="1:28" x14ac:dyDescent="0.25">
      <c r="A83" s="1">
        <v>40260</v>
      </c>
      <c r="B83">
        <f t="shared" si="11"/>
        <v>2010</v>
      </c>
      <c r="C83">
        <f>DAY(Data__1___3[[#This Row],[Date]])</f>
        <v>23</v>
      </c>
      <c r="D83">
        <f>MONTH(Data__1___3[[#This Row],[Date]])</f>
        <v>3</v>
      </c>
      <c r="E83">
        <f t="shared" si="12"/>
        <v>1</v>
      </c>
      <c r="F83">
        <f>WEEKDAY(Data__1___3[[#This Row],[Date]])</f>
        <v>3</v>
      </c>
      <c r="G83" t="str">
        <f>VLOOKUP(F83,VLOOKUP!$D$2:$E$8,2,FALSE)</f>
        <v>Wednesday</v>
      </c>
      <c r="H83" t="str">
        <f>VLOOKUP(D83,VLOOKUP!$A$2:$B$13,2,FALSE)</f>
        <v>March</v>
      </c>
      <c r="I83" t="str">
        <f>VLOOKUP(E83,VLOOKUP!$G$2:$H$5,2,FALSE)</f>
        <v>Quarter1</v>
      </c>
      <c r="J83" t="str">
        <f t="shared" si="13"/>
        <v>2010_March</v>
      </c>
      <c r="K83" t="str">
        <f t="shared" si="14"/>
        <v>2010_Quarter1</v>
      </c>
      <c r="L83" t="str">
        <f t="shared" si="15"/>
        <v>2010_Wednesday</v>
      </c>
      <c r="M83" t="s">
        <v>8</v>
      </c>
      <c r="N83">
        <v>18</v>
      </c>
      <c r="O83">
        <v>22</v>
      </c>
      <c r="P83">
        <v>8640</v>
      </c>
      <c r="Q83">
        <v>8800</v>
      </c>
      <c r="R83">
        <v>4.8419411000000002E-2</v>
      </c>
      <c r="S83">
        <v>5.8103294E-2</v>
      </c>
      <c r="T83">
        <f t="shared" si="16"/>
        <v>40672.305800000002</v>
      </c>
      <c r="U83">
        <f t="shared" si="17"/>
        <v>5326.1352100000004</v>
      </c>
      <c r="V83">
        <f t="shared" si="18"/>
        <v>17440</v>
      </c>
      <c r="W83">
        <f t="shared" si="19"/>
        <v>1379.2012653222619</v>
      </c>
      <c r="X83">
        <f>SUM(Data__1___3[[#This Row],[ cost of raw material]],Data__1___3[[#This Row],[operating cost]],Data__1___3[[#This Row],[Total Labor Cost (In USD)]])</f>
        <v>47377.642275322265</v>
      </c>
      <c r="Y83">
        <f t="shared" si="20"/>
        <v>978.48448167455535</v>
      </c>
      <c r="Z83">
        <f t="shared" si="21"/>
        <v>48.419411000000004</v>
      </c>
      <c r="AA83">
        <f>SUM(Data__1___3[[#This Row],[Num_Workers_Direct]],Data__1___3[[#This Row],[Num_Workers_Indirect]])</f>
        <v>40</v>
      </c>
      <c r="AB83">
        <f>Data__1___3[[#This Row],[OUTPUT IN THOUSAND]]/Data__1___3[[#This Row],[Total Workers]]</f>
        <v>1.2104852750000001</v>
      </c>
    </row>
    <row r="84" spans="1:28" x14ac:dyDescent="0.25">
      <c r="A84" s="1">
        <v>40261</v>
      </c>
      <c r="B84">
        <f t="shared" si="11"/>
        <v>2010</v>
      </c>
      <c r="C84">
        <f>DAY(Data__1___3[[#This Row],[Date]])</f>
        <v>24</v>
      </c>
      <c r="D84">
        <f>MONTH(Data__1___3[[#This Row],[Date]])</f>
        <v>3</v>
      </c>
      <c r="E84">
        <f t="shared" si="12"/>
        <v>1</v>
      </c>
      <c r="F84">
        <f>WEEKDAY(Data__1___3[[#This Row],[Date]])</f>
        <v>4</v>
      </c>
      <c r="G84" t="str">
        <f>VLOOKUP(F84,VLOOKUP!$D$2:$E$8,2,FALSE)</f>
        <v>Thursday</v>
      </c>
      <c r="H84" t="str">
        <f>VLOOKUP(D84,VLOOKUP!$A$2:$B$13,2,FALSE)</f>
        <v>March</v>
      </c>
      <c r="I84" t="str">
        <f>VLOOKUP(E84,VLOOKUP!$G$2:$H$5,2,FALSE)</f>
        <v>Quarter1</v>
      </c>
      <c r="J84" t="str">
        <f t="shared" si="13"/>
        <v>2010_March</v>
      </c>
      <c r="K84" t="str">
        <f t="shared" si="14"/>
        <v>2010_Quarter1</v>
      </c>
      <c r="L84" t="str">
        <f t="shared" si="15"/>
        <v>2010_Thursday</v>
      </c>
      <c r="M84" t="s">
        <v>8</v>
      </c>
      <c r="N84">
        <v>17</v>
      </c>
      <c r="O84">
        <v>20</v>
      </c>
      <c r="P84">
        <v>8160</v>
      </c>
      <c r="Q84">
        <v>8000</v>
      </c>
      <c r="R84">
        <v>4.4792311000000001E-2</v>
      </c>
      <c r="S84">
        <v>5.3750773000000002E-2</v>
      </c>
      <c r="T84">
        <f t="shared" si="16"/>
        <v>37625.541100000002</v>
      </c>
      <c r="U84">
        <f t="shared" si="17"/>
        <v>4927.1542099999997</v>
      </c>
      <c r="V84">
        <f t="shared" si="18"/>
        <v>16160</v>
      </c>
      <c r="W84">
        <f t="shared" si="19"/>
        <v>1277.9754843811784</v>
      </c>
      <c r="X84">
        <f>SUM(Data__1___3[[#This Row],[ cost of raw material]],Data__1___3[[#This Row],[operating cost]],Data__1___3[[#This Row],[Total Labor Cost (In USD)]])</f>
        <v>43830.670794381178</v>
      </c>
      <c r="Y84">
        <f t="shared" si="20"/>
        <v>978.53113214857751</v>
      </c>
      <c r="Z84">
        <f t="shared" si="21"/>
        <v>44.792310999999998</v>
      </c>
      <c r="AA84">
        <f>SUM(Data__1___3[[#This Row],[Num_Workers_Direct]],Data__1___3[[#This Row],[Num_Workers_Indirect]])</f>
        <v>37</v>
      </c>
      <c r="AB84">
        <f>Data__1___3[[#This Row],[OUTPUT IN THOUSAND]]/Data__1___3[[#This Row],[Total Workers]]</f>
        <v>1.2106029999999999</v>
      </c>
    </row>
    <row r="85" spans="1:28" x14ac:dyDescent="0.25">
      <c r="A85" s="1">
        <v>40262</v>
      </c>
      <c r="B85">
        <f t="shared" si="11"/>
        <v>2010</v>
      </c>
      <c r="C85">
        <f>DAY(Data__1___3[[#This Row],[Date]])</f>
        <v>25</v>
      </c>
      <c r="D85">
        <f>MONTH(Data__1___3[[#This Row],[Date]])</f>
        <v>3</v>
      </c>
      <c r="E85">
        <f t="shared" si="12"/>
        <v>1</v>
      </c>
      <c r="F85">
        <f>WEEKDAY(Data__1___3[[#This Row],[Date]])</f>
        <v>5</v>
      </c>
      <c r="G85" t="str">
        <f>VLOOKUP(F85,VLOOKUP!$D$2:$E$8,2,FALSE)</f>
        <v>Friday</v>
      </c>
      <c r="H85" t="str">
        <f>VLOOKUP(D85,VLOOKUP!$A$2:$B$13,2,FALSE)</f>
        <v>March</v>
      </c>
      <c r="I85" t="str">
        <f>VLOOKUP(E85,VLOOKUP!$G$2:$H$5,2,FALSE)</f>
        <v>Quarter1</v>
      </c>
      <c r="J85" t="str">
        <f t="shared" si="13"/>
        <v>2010_March</v>
      </c>
      <c r="K85" t="str">
        <f t="shared" si="14"/>
        <v>2010_Quarter1</v>
      </c>
      <c r="L85" t="str">
        <f t="shared" si="15"/>
        <v>2010_Friday</v>
      </c>
      <c r="M85" t="s">
        <v>8</v>
      </c>
      <c r="N85">
        <v>18</v>
      </c>
      <c r="O85">
        <v>22</v>
      </c>
      <c r="P85">
        <v>8640</v>
      </c>
      <c r="Q85">
        <v>8800</v>
      </c>
      <c r="R85">
        <v>4.8436875999999997E-2</v>
      </c>
      <c r="S85">
        <v>5.8124251000000002E-2</v>
      </c>
      <c r="T85">
        <f t="shared" si="16"/>
        <v>40686.975700000003</v>
      </c>
      <c r="U85">
        <f t="shared" si="17"/>
        <v>5328.0563599999996</v>
      </c>
      <c r="V85">
        <f t="shared" si="18"/>
        <v>17440</v>
      </c>
      <c r="W85">
        <f t="shared" si="19"/>
        <v>1379.2012653222619</v>
      </c>
      <c r="X85">
        <f>SUM(Data__1___3[[#This Row],[ cost of raw material]],Data__1___3[[#This Row],[operating cost]],Data__1___3[[#This Row],[Total Labor Cost (In USD)]])</f>
        <v>47394.233325322268</v>
      </c>
      <c r="Y85">
        <f t="shared" si="20"/>
        <v>978.47419650520544</v>
      </c>
      <c r="Z85">
        <f t="shared" si="21"/>
        <v>48.436875999999998</v>
      </c>
      <c r="AA85">
        <f>SUM(Data__1___3[[#This Row],[Num_Workers_Direct]],Data__1___3[[#This Row],[Num_Workers_Indirect]])</f>
        <v>40</v>
      </c>
      <c r="AB85">
        <f>Data__1___3[[#This Row],[OUTPUT IN THOUSAND]]/Data__1___3[[#This Row],[Total Workers]]</f>
        <v>1.2109219</v>
      </c>
    </row>
    <row r="86" spans="1:28" x14ac:dyDescent="0.25">
      <c r="A86" s="1">
        <v>40263</v>
      </c>
      <c r="B86">
        <f t="shared" si="11"/>
        <v>2010</v>
      </c>
      <c r="C86">
        <f>DAY(Data__1___3[[#This Row],[Date]])</f>
        <v>26</v>
      </c>
      <c r="D86">
        <f>MONTH(Data__1___3[[#This Row],[Date]])</f>
        <v>3</v>
      </c>
      <c r="E86">
        <f t="shared" si="12"/>
        <v>1</v>
      </c>
      <c r="F86">
        <f>WEEKDAY(Data__1___3[[#This Row],[Date]])</f>
        <v>6</v>
      </c>
      <c r="G86" t="str">
        <f>VLOOKUP(F86,VLOOKUP!$D$2:$E$8,2,FALSE)</f>
        <v>Saturday</v>
      </c>
      <c r="H86" t="str">
        <f>VLOOKUP(D86,VLOOKUP!$A$2:$B$13,2,FALSE)</f>
        <v>March</v>
      </c>
      <c r="I86" t="str">
        <f>VLOOKUP(E86,VLOOKUP!$G$2:$H$5,2,FALSE)</f>
        <v>Quarter1</v>
      </c>
      <c r="J86" t="str">
        <f t="shared" si="13"/>
        <v>2010_March</v>
      </c>
      <c r="K86" t="str">
        <f t="shared" si="14"/>
        <v>2010_Quarter1</v>
      </c>
      <c r="L86" t="str">
        <f t="shared" si="15"/>
        <v>2010_Saturday</v>
      </c>
      <c r="M86" t="s">
        <v>8</v>
      </c>
      <c r="N86">
        <v>15</v>
      </c>
      <c r="O86">
        <v>23</v>
      </c>
      <c r="P86">
        <v>7200</v>
      </c>
      <c r="Q86">
        <v>9200</v>
      </c>
      <c r="R86">
        <v>4.5998866999999999E-2</v>
      </c>
      <c r="S86">
        <v>5.519864E-2</v>
      </c>
      <c r="T86">
        <f t="shared" si="16"/>
        <v>38639.047999999995</v>
      </c>
      <c r="U86">
        <f t="shared" si="17"/>
        <v>5059.8753699999997</v>
      </c>
      <c r="V86">
        <f t="shared" si="18"/>
        <v>16400</v>
      </c>
      <c r="W86">
        <f t="shared" si="19"/>
        <v>1296.9553183076316</v>
      </c>
      <c r="X86">
        <f>SUM(Data__1___3[[#This Row],[ cost of raw material]],Data__1___3[[#This Row],[operating cost]],Data__1___3[[#This Row],[Total Labor Cost (In USD)]])</f>
        <v>44995.878688307632</v>
      </c>
      <c r="Y86">
        <f t="shared" si="20"/>
        <v>978.19536921002066</v>
      </c>
      <c r="Z86">
        <f t="shared" si="21"/>
        <v>45.998866999999997</v>
      </c>
      <c r="AA86">
        <f>SUM(Data__1___3[[#This Row],[Num_Workers_Direct]],Data__1___3[[#This Row],[Num_Workers_Indirect]])</f>
        <v>38</v>
      </c>
      <c r="AB86">
        <f>Data__1___3[[#This Row],[OUTPUT IN THOUSAND]]/Data__1___3[[#This Row],[Total Workers]]</f>
        <v>1.2104964999999999</v>
      </c>
    </row>
    <row r="87" spans="1:28" x14ac:dyDescent="0.25">
      <c r="A87" s="1">
        <v>40264</v>
      </c>
      <c r="B87">
        <f t="shared" si="11"/>
        <v>2010</v>
      </c>
      <c r="C87">
        <f>DAY(Data__1___3[[#This Row],[Date]])</f>
        <v>27</v>
      </c>
      <c r="D87">
        <f>MONTH(Data__1___3[[#This Row],[Date]])</f>
        <v>3</v>
      </c>
      <c r="E87">
        <f t="shared" si="12"/>
        <v>1</v>
      </c>
      <c r="F87">
        <f>WEEKDAY(Data__1___3[[#This Row],[Date]])</f>
        <v>7</v>
      </c>
      <c r="G87" t="str">
        <f>VLOOKUP(F87,VLOOKUP!$D$2:$E$8,2,FALSE)</f>
        <v>Sunday</v>
      </c>
      <c r="H87" t="str">
        <f>VLOOKUP(D87,VLOOKUP!$A$2:$B$13,2,FALSE)</f>
        <v>March</v>
      </c>
      <c r="I87" t="str">
        <f>VLOOKUP(E87,VLOOKUP!$G$2:$H$5,2,FALSE)</f>
        <v>Quarter1</v>
      </c>
      <c r="J87" t="str">
        <f t="shared" si="13"/>
        <v>2010_March</v>
      </c>
      <c r="K87" t="str">
        <f t="shared" si="14"/>
        <v>2010_Quarter1</v>
      </c>
      <c r="L87" t="str">
        <f t="shared" si="15"/>
        <v>2010_Sunday</v>
      </c>
      <c r="M87" t="s">
        <v>8</v>
      </c>
      <c r="N87">
        <v>16</v>
      </c>
      <c r="O87">
        <v>25</v>
      </c>
      <c r="P87">
        <v>7680</v>
      </c>
      <c r="Q87">
        <v>10000</v>
      </c>
      <c r="R87">
        <v>4.9663277999999998E-2</v>
      </c>
      <c r="S87">
        <v>5.9595934000000003E-2</v>
      </c>
      <c r="T87">
        <f t="shared" si="16"/>
        <v>41717.1538</v>
      </c>
      <c r="U87">
        <f t="shared" si="17"/>
        <v>5462.9605799999999</v>
      </c>
      <c r="V87">
        <f t="shared" si="18"/>
        <v>17680</v>
      </c>
      <c r="W87">
        <f t="shared" si="19"/>
        <v>1398.1810992487149</v>
      </c>
      <c r="X87">
        <f>SUM(Data__1___3[[#This Row],[ cost of raw material]],Data__1___3[[#This Row],[operating cost]],Data__1___3[[#This Row],[Total Labor Cost (In USD)]])</f>
        <v>48578.295479248714</v>
      </c>
      <c r="Y87">
        <f t="shared" si="20"/>
        <v>978.15322378133635</v>
      </c>
      <c r="Z87">
        <f t="shared" si="21"/>
        <v>49.663277999999998</v>
      </c>
      <c r="AA87">
        <f>SUM(Data__1___3[[#This Row],[Num_Workers_Direct]],Data__1___3[[#This Row],[Num_Workers_Indirect]])</f>
        <v>41</v>
      </c>
      <c r="AB87">
        <f>Data__1___3[[#This Row],[OUTPUT IN THOUSAND]]/Data__1___3[[#This Row],[Total Workers]]</f>
        <v>1.2112994634146341</v>
      </c>
    </row>
    <row r="88" spans="1:28" x14ac:dyDescent="0.25">
      <c r="A88" s="1">
        <v>40265</v>
      </c>
      <c r="B88">
        <f t="shared" si="11"/>
        <v>2010</v>
      </c>
      <c r="C88">
        <f>DAY(Data__1___3[[#This Row],[Date]])</f>
        <v>28</v>
      </c>
      <c r="D88">
        <f>MONTH(Data__1___3[[#This Row],[Date]])</f>
        <v>3</v>
      </c>
      <c r="E88">
        <f t="shared" si="12"/>
        <v>1</v>
      </c>
      <c r="F88">
        <f>WEEKDAY(Data__1___3[[#This Row],[Date]])</f>
        <v>1</v>
      </c>
      <c r="G88" t="str">
        <f>VLOOKUP(F88,VLOOKUP!$D$2:$E$8,2,FALSE)</f>
        <v>Monday</v>
      </c>
      <c r="H88" t="str">
        <f>VLOOKUP(D88,VLOOKUP!$A$2:$B$13,2,FALSE)</f>
        <v>March</v>
      </c>
      <c r="I88" t="str">
        <f>VLOOKUP(E88,VLOOKUP!$G$2:$H$5,2,FALSE)</f>
        <v>Quarter1</v>
      </c>
      <c r="J88" t="str">
        <f t="shared" si="13"/>
        <v>2010_March</v>
      </c>
      <c r="K88" t="str">
        <f t="shared" si="14"/>
        <v>2010_Quarter1</v>
      </c>
      <c r="L88" t="str">
        <f t="shared" si="15"/>
        <v>2010_Monday</v>
      </c>
      <c r="M88" t="s">
        <v>8</v>
      </c>
      <c r="N88">
        <v>16</v>
      </c>
      <c r="O88">
        <v>22</v>
      </c>
      <c r="P88">
        <v>7680</v>
      </c>
      <c r="Q88">
        <v>8800</v>
      </c>
      <c r="R88">
        <v>4.6005165000000001E-2</v>
      </c>
      <c r="S88">
        <v>5.5206197999999998E-2</v>
      </c>
      <c r="T88">
        <f t="shared" si="16"/>
        <v>38644.338600000003</v>
      </c>
      <c r="U88">
        <f t="shared" si="17"/>
        <v>5060.5681500000001</v>
      </c>
      <c r="V88">
        <f t="shared" si="18"/>
        <v>16480</v>
      </c>
      <c r="W88">
        <f t="shared" si="19"/>
        <v>1303.2819296164491</v>
      </c>
      <c r="X88">
        <f>SUM(Data__1___3[[#This Row],[ cost of raw material]],Data__1___3[[#This Row],[operating cost]],Data__1___3[[#This Row],[Total Labor Cost (In USD)]])</f>
        <v>45008.188679616454</v>
      </c>
      <c r="Y88">
        <f t="shared" si="20"/>
        <v>978.32903500327529</v>
      </c>
      <c r="Z88">
        <f t="shared" si="21"/>
        <v>46.005164999999998</v>
      </c>
      <c r="AA88">
        <f>SUM(Data__1___3[[#This Row],[Num_Workers_Direct]],Data__1___3[[#This Row],[Num_Workers_Indirect]])</f>
        <v>38</v>
      </c>
      <c r="AB88">
        <f>Data__1___3[[#This Row],[OUTPUT IN THOUSAND]]/Data__1___3[[#This Row],[Total Workers]]</f>
        <v>1.2106622368421052</v>
      </c>
    </row>
    <row r="89" spans="1:28" x14ac:dyDescent="0.25">
      <c r="A89" s="1">
        <v>40266</v>
      </c>
      <c r="B89">
        <f t="shared" si="11"/>
        <v>2010</v>
      </c>
      <c r="C89">
        <f>DAY(Data__1___3[[#This Row],[Date]])</f>
        <v>29</v>
      </c>
      <c r="D89">
        <f>MONTH(Data__1___3[[#This Row],[Date]])</f>
        <v>3</v>
      </c>
      <c r="E89">
        <f t="shared" si="12"/>
        <v>1</v>
      </c>
      <c r="F89">
        <f>WEEKDAY(Data__1___3[[#This Row],[Date]])</f>
        <v>2</v>
      </c>
      <c r="G89" t="str">
        <f>VLOOKUP(F89,VLOOKUP!$D$2:$E$8,2,FALSE)</f>
        <v>Tuesday</v>
      </c>
      <c r="H89" t="str">
        <f>VLOOKUP(D89,VLOOKUP!$A$2:$B$13,2,FALSE)</f>
        <v>March</v>
      </c>
      <c r="I89" t="str">
        <f>VLOOKUP(E89,VLOOKUP!$G$2:$H$5,2,FALSE)</f>
        <v>Quarter1</v>
      </c>
      <c r="J89" t="str">
        <f t="shared" si="13"/>
        <v>2010_March</v>
      </c>
      <c r="K89" t="str">
        <f t="shared" si="14"/>
        <v>2010_Quarter1</v>
      </c>
      <c r="L89" t="str">
        <f t="shared" si="15"/>
        <v>2010_Tuesday</v>
      </c>
      <c r="M89" t="s">
        <v>8</v>
      </c>
      <c r="N89">
        <v>16</v>
      </c>
      <c r="O89">
        <v>19</v>
      </c>
      <c r="P89">
        <v>7680</v>
      </c>
      <c r="Q89">
        <v>7600</v>
      </c>
      <c r="R89">
        <v>4.2379291999999999E-2</v>
      </c>
      <c r="S89">
        <v>5.0855150000000002E-2</v>
      </c>
      <c r="T89">
        <f t="shared" si="16"/>
        <v>35598.605000000003</v>
      </c>
      <c r="U89">
        <f t="shared" si="17"/>
        <v>4661.7221200000004</v>
      </c>
      <c r="V89">
        <f t="shared" si="18"/>
        <v>15280</v>
      </c>
      <c r="W89">
        <f t="shared" si="19"/>
        <v>1208.3827599841836</v>
      </c>
      <c r="X89">
        <f>SUM(Data__1___3[[#This Row],[ cost of raw material]],Data__1___3[[#This Row],[operating cost]],Data__1___3[[#This Row],[Total Labor Cost (In USD)]])</f>
        <v>41468.709879984184</v>
      </c>
      <c r="Y89">
        <f t="shared" si="20"/>
        <v>978.51351268407655</v>
      </c>
      <c r="Z89">
        <f t="shared" si="21"/>
        <v>42.379292</v>
      </c>
      <c r="AA89">
        <f>SUM(Data__1___3[[#This Row],[Num_Workers_Direct]],Data__1___3[[#This Row],[Num_Workers_Indirect]])</f>
        <v>35</v>
      </c>
      <c r="AB89">
        <f>Data__1___3[[#This Row],[OUTPUT IN THOUSAND]]/Data__1___3[[#This Row],[Total Workers]]</f>
        <v>1.2108369142857143</v>
      </c>
    </row>
    <row r="90" spans="1:28" x14ac:dyDescent="0.25">
      <c r="A90" s="1">
        <v>40267</v>
      </c>
      <c r="B90">
        <f t="shared" si="11"/>
        <v>2010</v>
      </c>
      <c r="C90">
        <f>DAY(Data__1___3[[#This Row],[Date]])</f>
        <v>30</v>
      </c>
      <c r="D90">
        <f>MONTH(Data__1___3[[#This Row],[Date]])</f>
        <v>3</v>
      </c>
      <c r="E90">
        <f t="shared" si="12"/>
        <v>1</v>
      </c>
      <c r="F90">
        <f>WEEKDAY(Data__1___3[[#This Row],[Date]])</f>
        <v>3</v>
      </c>
      <c r="G90" t="str">
        <f>VLOOKUP(F90,VLOOKUP!$D$2:$E$8,2,FALSE)</f>
        <v>Wednesday</v>
      </c>
      <c r="H90" t="str">
        <f>VLOOKUP(D90,VLOOKUP!$A$2:$B$13,2,FALSE)</f>
        <v>March</v>
      </c>
      <c r="I90" t="str">
        <f>VLOOKUP(E90,VLOOKUP!$G$2:$H$5,2,FALSE)</f>
        <v>Quarter1</v>
      </c>
      <c r="J90" t="str">
        <f t="shared" si="13"/>
        <v>2010_March</v>
      </c>
      <c r="K90" t="str">
        <f t="shared" si="14"/>
        <v>2010_Quarter1</v>
      </c>
      <c r="L90" t="str">
        <f t="shared" si="15"/>
        <v>2010_Wednesday</v>
      </c>
      <c r="M90" t="s">
        <v>8</v>
      </c>
      <c r="N90">
        <v>17</v>
      </c>
      <c r="O90">
        <v>24</v>
      </c>
      <c r="P90">
        <v>8160</v>
      </c>
      <c r="Q90">
        <v>9600</v>
      </c>
      <c r="R90">
        <v>4.9646409000000002E-2</v>
      </c>
      <c r="S90">
        <v>5.9575691E-2</v>
      </c>
      <c r="T90">
        <f t="shared" si="16"/>
        <v>41702.983699999997</v>
      </c>
      <c r="U90">
        <f t="shared" si="17"/>
        <v>5461.1049900000007</v>
      </c>
      <c r="V90">
        <f t="shared" si="18"/>
        <v>17760</v>
      </c>
      <c r="W90">
        <f t="shared" si="19"/>
        <v>1404.5077105575326</v>
      </c>
      <c r="X90">
        <f>SUM(Data__1___3[[#This Row],[ cost of raw material]],Data__1___3[[#This Row],[operating cost]],Data__1___3[[#This Row],[Total Labor Cost (In USD)]])</f>
        <v>48568.59640055753</v>
      </c>
      <c r="Y90">
        <f t="shared" si="20"/>
        <v>978.29022035727746</v>
      </c>
      <c r="Z90">
        <f t="shared" si="21"/>
        <v>49.646409000000006</v>
      </c>
      <c r="AA90">
        <f>SUM(Data__1___3[[#This Row],[Num_Workers_Direct]],Data__1___3[[#This Row],[Num_Workers_Indirect]])</f>
        <v>41</v>
      </c>
      <c r="AB90">
        <f>Data__1___3[[#This Row],[OUTPUT IN THOUSAND]]/Data__1___3[[#This Row],[Total Workers]]</f>
        <v>1.210888024390244</v>
      </c>
    </row>
    <row r="91" spans="1:28" x14ac:dyDescent="0.25">
      <c r="A91" s="1">
        <v>40268</v>
      </c>
      <c r="B91">
        <f t="shared" si="11"/>
        <v>2010</v>
      </c>
      <c r="C91">
        <f>DAY(Data__1___3[[#This Row],[Date]])</f>
        <v>31</v>
      </c>
      <c r="D91">
        <f>MONTH(Data__1___3[[#This Row],[Date]])</f>
        <v>3</v>
      </c>
      <c r="E91">
        <f t="shared" si="12"/>
        <v>1</v>
      </c>
      <c r="F91">
        <f>WEEKDAY(Data__1___3[[#This Row],[Date]])</f>
        <v>4</v>
      </c>
      <c r="G91" t="str">
        <f>VLOOKUP(F91,VLOOKUP!$D$2:$E$8,2,FALSE)</f>
        <v>Thursday</v>
      </c>
      <c r="H91" t="str">
        <f>VLOOKUP(D91,VLOOKUP!$A$2:$B$13,2,FALSE)</f>
        <v>March</v>
      </c>
      <c r="I91" t="str">
        <f>VLOOKUP(E91,VLOOKUP!$G$2:$H$5,2,FALSE)</f>
        <v>Quarter1</v>
      </c>
      <c r="J91" t="str">
        <f t="shared" si="13"/>
        <v>2010_March</v>
      </c>
      <c r="K91" t="str">
        <f t="shared" si="14"/>
        <v>2010_Quarter1</v>
      </c>
      <c r="L91" t="str">
        <f t="shared" si="15"/>
        <v>2010_Thursday</v>
      </c>
      <c r="M91" t="s">
        <v>8</v>
      </c>
      <c r="N91">
        <v>19</v>
      </c>
      <c r="O91">
        <v>18</v>
      </c>
      <c r="P91">
        <v>9120</v>
      </c>
      <c r="Q91">
        <v>7200</v>
      </c>
      <c r="R91">
        <v>4.4803040000000002E-2</v>
      </c>
      <c r="S91">
        <v>5.3763647999999997E-2</v>
      </c>
      <c r="T91">
        <f t="shared" si="16"/>
        <v>37634.553599999999</v>
      </c>
      <c r="U91">
        <f t="shared" si="17"/>
        <v>4928.3344000000006</v>
      </c>
      <c r="V91">
        <f t="shared" si="18"/>
        <v>16320</v>
      </c>
      <c r="W91">
        <f t="shared" si="19"/>
        <v>1290.6287069988139</v>
      </c>
      <c r="X91">
        <f>SUM(Data__1___3[[#This Row],[ cost of raw material]],Data__1___3[[#This Row],[operating cost]],Data__1___3[[#This Row],[Total Labor Cost (In USD)]])</f>
        <v>43853.516706998809</v>
      </c>
      <c r="Y91">
        <f t="shared" si="20"/>
        <v>978.80672175367579</v>
      </c>
      <c r="Z91">
        <f t="shared" si="21"/>
        <v>44.803040000000003</v>
      </c>
      <c r="AA91">
        <f>SUM(Data__1___3[[#This Row],[Num_Workers_Direct]],Data__1___3[[#This Row],[Num_Workers_Indirect]])</f>
        <v>37</v>
      </c>
      <c r="AB91">
        <f>Data__1___3[[#This Row],[OUTPUT IN THOUSAND]]/Data__1___3[[#This Row],[Total Workers]]</f>
        <v>1.2108929729729732</v>
      </c>
    </row>
    <row r="92" spans="1:28" x14ac:dyDescent="0.25">
      <c r="A92" s="1">
        <v>40269</v>
      </c>
      <c r="B92">
        <f t="shared" si="11"/>
        <v>2010</v>
      </c>
      <c r="C92">
        <f>DAY(Data__1___3[[#This Row],[Date]])</f>
        <v>1</v>
      </c>
      <c r="D92">
        <f>MONTH(Data__1___3[[#This Row],[Date]])</f>
        <v>4</v>
      </c>
      <c r="E92">
        <f t="shared" si="12"/>
        <v>2</v>
      </c>
      <c r="F92">
        <f>WEEKDAY(Data__1___3[[#This Row],[Date]])</f>
        <v>5</v>
      </c>
      <c r="G92" t="str">
        <f>VLOOKUP(F92,VLOOKUP!$D$2:$E$8,2,FALSE)</f>
        <v>Friday</v>
      </c>
      <c r="H92" t="str">
        <f>VLOOKUP(D92,VLOOKUP!$A$2:$B$13,2,FALSE)</f>
        <v>April</v>
      </c>
      <c r="I92" t="str">
        <f>VLOOKUP(E92,VLOOKUP!$G$2:$H$5,2,FALSE)</f>
        <v>Quarter2</v>
      </c>
      <c r="J92" t="str">
        <f t="shared" si="13"/>
        <v>2010_April</v>
      </c>
      <c r="K92" t="str">
        <f t="shared" si="14"/>
        <v>2010_Quarter2</v>
      </c>
      <c r="L92" t="str">
        <f t="shared" si="15"/>
        <v>2010_Friday</v>
      </c>
      <c r="M92" t="s">
        <v>8</v>
      </c>
      <c r="N92">
        <v>15</v>
      </c>
      <c r="O92">
        <v>25</v>
      </c>
      <c r="P92">
        <v>7200</v>
      </c>
      <c r="Q92">
        <v>10000</v>
      </c>
      <c r="R92">
        <v>4.8450642000000002E-2</v>
      </c>
      <c r="S92">
        <v>5.8140771000000001E-2</v>
      </c>
      <c r="T92">
        <f t="shared" si="16"/>
        <v>40698.539700000001</v>
      </c>
      <c r="U92">
        <f t="shared" si="17"/>
        <v>5329.5706200000004</v>
      </c>
      <c r="V92">
        <f t="shared" si="18"/>
        <v>17200</v>
      </c>
      <c r="W92">
        <f t="shared" si="19"/>
        <v>1360.2214313958086</v>
      </c>
      <c r="X92">
        <f>SUM(Data__1___3[[#This Row],[ cost of raw material]],Data__1___3[[#This Row],[operating cost]],Data__1___3[[#This Row],[Total Labor Cost (In USD)]])</f>
        <v>47388.33175139581</v>
      </c>
      <c r="Y92">
        <f t="shared" si="20"/>
        <v>978.07438240747786</v>
      </c>
      <c r="Z92">
        <f t="shared" si="21"/>
        <v>48.450642000000002</v>
      </c>
      <c r="AA92">
        <f>SUM(Data__1___3[[#This Row],[Num_Workers_Direct]],Data__1___3[[#This Row],[Num_Workers_Indirect]])</f>
        <v>40</v>
      </c>
      <c r="AB92">
        <f>Data__1___3[[#This Row],[OUTPUT IN THOUSAND]]/Data__1___3[[#This Row],[Total Workers]]</f>
        <v>1.2112660500000001</v>
      </c>
    </row>
    <row r="93" spans="1:28" x14ac:dyDescent="0.25">
      <c r="A93" s="1">
        <v>40270</v>
      </c>
      <c r="B93">
        <f t="shared" si="11"/>
        <v>2010</v>
      </c>
      <c r="C93">
        <f>DAY(Data__1___3[[#This Row],[Date]])</f>
        <v>2</v>
      </c>
      <c r="D93">
        <f>MONTH(Data__1___3[[#This Row],[Date]])</f>
        <v>4</v>
      </c>
      <c r="E93">
        <f t="shared" si="12"/>
        <v>2</v>
      </c>
      <c r="F93">
        <f>WEEKDAY(Data__1___3[[#This Row],[Date]])</f>
        <v>6</v>
      </c>
      <c r="G93" t="str">
        <f>VLOOKUP(F93,VLOOKUP!$D$2:$E$8,2,FALSE)</f>
        <v>Saturday</v>
      </c>
      <c r="H93" t="str">
        <f>VLOOKUP(D93,VLOOKUP!$A$2:$B$13,2,FALSE)</f>
        <v>April</v>
      </c>
      <c r="I93" t="str">
        <f>VLOOKUP(E93,VLOOKUP!$G$2:$H$5,2,FALSE)</f>
        <v>Quarter2</v>
      </c>
      <c r="J93" t="str">
        <f t="shared" si="13"/>
        <v>2010_April</v>
      </c>
      <c r="K93" t="str">
        <f t="shared" si="14"/>
        <v>2010_Quarter2</v>
      </c>
      <c r="L93" t="str">
        <f t="shared" si="15"/>
        <v>2010_Saturday</v>
      </c>
      <c r="M93" t="s">
        <v>8</v>
      </c>
      <c r="N93">
        <v>20</v>
      </c>
      <c r="O93">
        <v>19</v>
      </c>
      <c r="P93">
        <v>9600</v>
      </c>
      <c r="Q93">
        <v>7600</v>
      </c>
      <c r="R93">
        <v>4.7210226000000001E-2</v>
      </c>
      <c r="S93">
        <v>5.6652270999999997E-2</v>
      </c>
      <c r="T93">
        <f t="shared" si="16"/>
        <v>39656.589699999997</v>
      </c>
      <c r="U93">
        <f t="shared" si="17"/>
        <v>5193.1248599999999</v>
      </c>
      <c r="V93">
        <f t="shared" si="18"/>
        <v>17200</v>
      </c>
      <c r="W93">
        <f t="shared" si="19"/>
        <v>1360.2214313958086</v>
      </c>
      <c r="X93">
        <f>SUM(Data__1___3[[#This Row],[ cost of raw material]],Data__1___3[[#This Row],[operating cost]],Data__1___3[[#This Row],[Total Labor Cost (In USD)]])</f>
        <v>46209.935991395803</v>
      </c>
      <c r="Y93">
        <f t="shared" si="20"/>
        <v>978.81200550482015</v>
      </c>
      <c r="Z93">
        <f t="shared" si="21"/>
        <v>47.210225999999999</v>
      </c>
      <c r="AA93">
        <f>SUM(Data__1___3[[#This Row],[Num_Workers_Direct]],Data__1___3[[#This Row],[Num_Workers_Indirect]])</f>
        <v>39</v>
      </c>
      <c r="AB93">
        <f>Data__1___3[[#This Row],[OUTPUT IN THOUSAND]]/Data__1___3[[#This Row],[Total Workers]]</f>
        <v>1.2105186153846152</v>
      </c>
    </row>
    <row r="94" spans="1:28" x14ac:dyDescent="0.25">
      <c r="A94" s="1">
        <v>40271</v>
      </c>
      <c r="B94">
        <f t="shared" si="11"/>
        <v>2010</v>
      </c>
      <c r="C94">
        <f>DAY(Data__1___3[[#This Row],[Date]])</f>
        <v>3</v>
      </c>
      <c r="D94">
        <f>MONTH(Data__1___3[[#This Row],[Date]])</f>
        <v>4</v>
      </c>
      <c r="E94">
        <f t="shared" si="12"/>
        <v>2</v>
      </c>
      <c r="F94">
        <f>WEEKDAY(Data__1___3[[#This Row],[Date]])</f>
        <v>7</v>
      </c>
      <c r="G94" t="str">
        <f>VLOOKUP(F94,VLOOKUP!$D$2:$E$8,2,FALSE)</f>
        <v>Sunday</v>
      </c>
      <c r="H94" t="str">
        <f>VLOOKUP(D94,VLOOKUP!$A$2:$B$13,2,FALSE)</f>
        <v>April</v>
      </c>
      <c r="I94" t="str">
        <f>VLOOKUP(E94,VLOOKUP!$G$2:$H$5,2,FALSE)</f>
        <v>Quarter2</v>
      </c>
      <c r="J94" t="str">
        <f t="shared" si="13"/>
        <v>2010_April</v>
      </c>
      <c r="K94" t="str">
        <f t="shared" si="14"/>
        <v>2010_Quarter2</v>
      </c>
      <c r="L94" t="str">
        <f t="shared" si="15"/>
        <v>2010_Sunday</v>
      </c>
      <c r="M94" t="s">
        <v>8</v>
      </c>
      <c r="N94">
        <v>15</v>
      </c>
      <c r="O94">
        <v>21</v>
      </c>
      <c r="P94">
        <v>7200</v>
      </c>
      <c r="Q94">
        <v>8400</v>
      </c>
      <c r="R94">
        <v>4.3583956E-2</v>
      </c>
      <c r="S94">
        <v>5.2300747000000002E-2</v>
      </c>
      <c r="T94">
        <f t="shared" si="16"/>
        <v>36610.522900000004</v>
      </c>
      <c r="U94">
        <f t="shared" si="17"/>
        <v>4794.2351600000002</v>
      </c>
      <c r="V94">
        <f t="shared" si="18"/>
        <v>15600</v>
      </c>
      <c r="W94">
        <f t="shared" si="19"/>
        <v>1233.6892052194544</v>
      </c>
      <c r="X94">
        <f>SUM(Data__1___3[[#This Row],[ cost of raw material]],Data__1___3[[#This Row],[operating cost]],Data__1___3[[#This Row],[Total Labor Cost (In USD)]])</f>
        <v>42638.44726521946</v>
      </c>
      <c r="Y94">
        <f t="shared" si="20"/>
        <v>978.30603686410336</v>
      </c>
      <c r="Z94">
        <f t="shared" si="21"/>
        <v>43.583956000000001</v>
      </c>
      <c r="AA94">
        <f>SUM(Data__1___3[[#This Row],[Num_Workers_Direct]],Data__1___3[[#This Row],[Num_Workers_Indirect]])</f>
        <v>36</v>
      </c>
      <c r="AB94">
        <f>Data__1___3[[#This Row],[OUTPUT IN THOUSAND]]/Data__1___3[[#This Row],[Total Workers]]</f>
        <v>1.2106654444444445</v>
      </c>
    </row>
    <row r="95" spans="1:28" x14ac:dyDescent="0.25">
      <c r="A95" s="1">
        <v>40272</v>
      </c>
      <c r="B95">
        <f t="shared" si="11"/>
        <v>2010</v>
      </c>
      <c r="C95">
        <f>DAY(Data__1___3[[#This Row],[Date]])</f>
        <v>4</v>
      </c>
      <c r="D95">
        <f>MONTH(Data__1___3[[#This Row],[Date]])</f>
        <v>4</v>
      </c>
      <c r="E95">
        <f t="shared" si="12"/>
        <v>2</v>
      </c>
      <c r="F95">
        <f>WEEKDAY(Data__1___3[[#This Row],[Date]])</f>
        <v>1</v>
      </c>
      <c r="G95" t="str">
        <f>VLOOKUP(F95,VLOOKUP!$D$2:$E$8,2,FALSE)</f>
        <v>Monday</v>
      </c>
      <c r="H95" t="str">
        <f>VLOOKUP(D95,VLOOKUP!$A$2:$B$13,2,FALSE)</f>
        <v>April</v>
      </c>
      <c r="I95" t="str">
        <f>VLOOKUP(E95,VLOOKUP!$G$2:$H$5,2,FALSE)</f>
        <v>Quarter2</v>
      </c>
      <c r="J95" t="str">
        <f t="shared" si="13"/>
        <v>2010_April</v>
      </c>
      <c r="K95" t="str">
        <f t="shared" si="14"/>
        <v>2010_Quarter2</v>
      </c>
      <c r="L95" t="str">
        <f t="shared" si="15"/>
        <v>2010_Monday</v>
      </c>
      <c r="M95" t="s">
        <v>8</v>
      </c>
      <c r="N95">
        <v>18</v>
      </c>
      <c r="O95">
        <v>25</v>
      </c>
      <c r="P95">
        <v>8640</v>
      </c>
      <c r="Q95">
        <v>10000</v>
      </c>
      <c r="R95">
        <v>5.2075837E-2</v>
      </c>
      <c r="S95">
        <v>6.2491004000000003E-2</v>
      </c>
      <c r="T95">
        <f t="shared" si="16"/>
        <v>43743.702799999999</v>
      </c>
      <c r="U95">
        <f t="shared" si="17"/>
        <v>5728.3420699999997</v>
      </c>
      <c r="V95">
        <f t="shared" si="18"/>
        <v>18640</v>
      </c>
      <c r="W95">
        <f t="shared" si="19"/>
        <v>1474.1004349545276</v>
      </c>
      <c r="X95">
        <f>SUM(Data__1___3[[#This Row],[ cost of raw material]],Data__1___3[[#This Row],[operating cost]],Data__1___3[[#This Row],[Total Labor Cost (In USD)]])</f>
        <v>50946.145304954523</v>
      </c>
      <c r="Y95">
        <f t="shared" si="20"/>
        <v>978.30679716111956</v>
      </c>
      <c r="Z95">
        <f t="shared" si="21"/>
        <v>52.075837</v>
      </c>
      <c r="AA95">
        <f>SUM(Data__1___3[[#This Row],[Num_Workers_Direct]],Data__1___3[[#This Row],[Num_Workers_Indirect]])</f>
        <v>43</v>
      </c>
      <c r="AB95">
        <f>Data__1___3[[#This Row],[OUTPUT IN THOUSAND]]/Data__1___3[[#This Row],[Total Workers]]</f>
        <v>1.211065976744186</v>
      </c>
    </row>
    <row r="96" spans="1:28" x14ac:dyDescent="0.25">
      <c r="A96" s="1">
        <v>40273</v>
      </c>
      <c r="B96">
        <f t="shared" si="11"/>
        <v>2010</v>
      </c>
      <c r="C96">
        <f>DAY(Data__1___3[[#This Row],[Date]])</f>
        <v>5</v>
      </c>
      <c r="D96">
        <f>MONTH(Data__1___3[[#This Row],[Date]])</f>
        <v>4</v>
      </c>
      <c r="E96">
        <f t="shared" si="12"/>
        <v>2</v>
      </c>
      <c r="F96">
        <f>WEEKDAY(Data__1___3[[#This Row],[Date]])</f>
        <v>2</v>
      </c>
      <c r="G96" t="str">
        <f>VLOOKUP(F96,VLOOKUP!$D$2:$E$8,2,FALSE)</f>
        <v>Tuesday</v>
      </c>
      <c r="H96" t="str">
        <f>VLOOKUP(D96,VLOOKUP!$A$2:$B$13,2,FALSE)</f>
        <v>April</v>
      </c>
      <c r="I96" t="str">
        <f>VLOOKUP(E96,VLOOKUP!$G$2:$H$5,2,FALSE)</f>
        <v>Quarter2</v>
      </c>
      <c r="J96" t="str">
        <f t="shared" si="13"/>
        <v>2010_April</v>
      </c>
      <c r="K96" t="str">
        <f t="shared" si="14"/>
        <v>2010_Quarter2</v>
      </c>
      <c r="L96" t="str">
        <f t="shared" si="15"/>
        <v>2010_Tuesday</v>
      </c>
      <c r="M96" t="s">
        <v>8</v>
      </c>
      <c r="N96">
        <v>18</v>
      </c>
      <c r="O96">
        <v>22</v>
      </c>
      <c r="P96">
        <v>8640</v>
      </c>
      <c r="Q96">
        <v>8800</v>
      </c>
      <c r="R96">
        <v>4.8437064000000002E-2</v>
      </c>
      <c r="S96">
        <v>5.8124477000000001E-2</v>
      </c>
      <c r="T96">
        <f t="shared" si="16"/>
        <v>40687.133900000001</v>
      </c>
      <c r="U96">
        <f t="shared" si="17"/>
        <v>5328.0770400000001</v>
      </c>
      <c r="V96">
        <f t="shared" si="18"/>
        <v>17440</v>
      </c>
      <c r="W96">
        <f t="shared" si="19"/>
        <v>1379.2012653222619</v>
      </c>
      <c r="X96">
        <f>SUM(Data__1___3[[#This Row],[ cost of raw material]],Data__1___3[[#This Row],[operating cost]],Data__1___3[[#This Row],[Total Labor Cost (In USD)]])</f>
        <v>47394.412205322267</v>
      </c>
      <c r="Y96">
        <f t="shared" si="20"/>
        <v>978.47409176828444</v>
      </c>
      <c r="Z96">
        <f t="shared" si="21"/>
        <v>48.437063999999999</v>
      </c>
      <c r="AA96">
        <f>SUM(Data__1___3[[#This Row],[Num_Workers_Direct]],Data__1___3[[#This Row],[Num_Workers_Indirect]])</f>
        <v>40</v>
      </c>
      <c r="AB96">
        <f>Data__1___3[[#This Row],[OUTPUT IN THOUSAND]]/Data__1___3[[#This Row],[Total Workers]]</f>
        <v>1.2109266000000001</v>
      </c>
    </row>
    <row r="97" spans="1:28" x14ac:dyDescent="0.25">
      <c r="A97" s="1">
        <v>40274</v>
      </c>
      <c r="B97">
        <f t="shared" si="11"/>
        <v>2010</v>
      </c>
      <c r="C97">
        <f>DAY(Data__1___3[[#This Row],[Date]])</f>
        <v>6</v>
      </c>
      <c r="D97">
        <f>MONTH(Data__1___3[[#This Row],[Date]])</f>
        <v>4</v>
      </c>
      <c r="E97">
        <f t="shared" si="12"/>
        <v>2</v>
      </c>
      <c r="F97">
        <f>WEEKDAY(Data__1___3[[#This Row],[Date]])</f>
        <v>3</v>
      </c>
      <c r="G97" t="str">
        <f>VLOOKUP(F97,VLOOKUP!$D$2:$E$8,2,FALSE)</f>
        <v>Wednesday</v>
      </c>
      <c r="H97" t="str">
        <f>VLOOKUP(D97,VLOOKUP!$A$2:$B$13,2,FALSE)</f>
        <v>April</v>
      </c>
      <c r="I97" t="str">
        <f>VLOOKUP(E97,VLOOKUP!$G$2:$H$5,2,FALSE)</f>
        <v>Quarter2</v>
      </c>
      <c r="J97" t="str">
        <f t="shared" si="13"/>
        <v>2010_April</v>
      </c>
      <c r="K97" t="str">
        <f t="shared" si="14"/>
        <v>2010_Quarter2</v>
      </c>
      <c r="L97" t="str">
        <f t="shared" si="15"/>
        <v>2010_Wednesday</v>
      </c>
      <c r="M97" t="s">
        <v>8</v>
      </c>
      <c r="N97">
        <v>20</v>
      </c>
      <c r="O97">
        <v>22</v>
      </c>
      <c r="P97">
        <v>9600</v>
      </c>
      <c r="Q97">
        <v>8800</v>
      </c>
      <c r="R97">
        <v>5.0861825999999999E-2</v>
      </c>
      <c r="S97">
        <v>6.1034191000000002E-2</v>
      </c>
      <c r="T97">
        <f t="shared" si="16"/>
        <v>42723.933700000001</v>
      </c>
      <c r="U97">
        <f t="shared" si="17"/>
        <v>5594.8008600000003</v>
      </c>
      <c r="V97">
        <f t="shared" si="18"/>
        <v>18400</v>
      </c>
      <c r="W97">
        <f t="shared" si="19"/>
        <v>1455.1206010280744</v>
      </c>
      <c r="X97">
        <f>SUM(Data__1___3[[#This Row],[ cost of raw material]],Data__1___3[[#This Row],[operating cost]],Data__1___3[[#This Row],[Total Labor Cost (In USD)]])</f>
        <v>49773.855161028077</v>
      </c>
      <c r="Y97">
        <f t="shared" si="20"/>
        <v>978.60928471243005</v>
      </c>
      <c r="Z97">
        <f t="shared" si="21"/>
        <v>50.861826000000001</v>
      </c>
      <c r="AA97">
        <f>SUM(Data__1___3[[#This Row],[Num_Workers_Direct]],Data__1___3[[#This Row],[Num_Workers_Indirect]])</f>
        <v>42</v>
      </c>
      <c r="AB97">
        <f>Data__1___3[[#This Row],[OUTPUT IN THOUSAND]]/Data__1___3[[#This Row],[Total Workers]]</f>
        <v>1.2109958571428572</v>
      </c>
    </row>
    <row r="98" spans="1:28" x14ac:dyDescent="0.25">
      <c r="A98" s="1">
        <v>40275</v>
      </c>
      <c r="B98">
        <f t="shared" si="11"/>
        <v>2010</v>
      </c>
      <c r="C98">
        <f>DAY(Data__1___3[[#This Row],[Date]])</f>
        <v>7</v>
      </c>
      <c r="D98">
        <f>MONTH(Data__1___3[[#This Row],[Date]])</f>
        <v>4</v>
      </c>
      <c r="E98">
        <f t="shared" si="12"/>
        <v>2</v>
      </c>
      <c r="F98">
        <f>WEEKDAY(Data__1___3[[#This Row],[Date]])</f>
        <v>4</v>
      </c>
      <c r="G98" t="str">
        <f>VLOOKUP(F98,VLOOKUP!$D$2:$E$8,2,FALSE)</f>
        <v>Thursday</v>
      </c>
      <c r="H98" t="str">
        <f>VLOOKUP(D98,VLOOKUP!$A$2:$B$13,2,FALSE)</f>
        <v>April</v>
      </c>
      <c r="I98" t="str">
        <f>VLOOKUP(E98,VLOOKUP!$G$2:$H$5,2,FALSE)</f>
        <v>Quarter2</v>
      </c>
      <c r="J98" t="str">
        <f t="shared" si="13"/>
        <v>2010_April</v>
      </c>
      <c r="K98" t="str">
        <f t="shared" si="14"/>
        <v>2010_Quarter2</v>
      </c>
      <c r="L98" t="str">
        <f t="shared" si="15"/>
        <v>2010_Thursday</v>
      </c>
      <c r="M98" t="s">
        <v>8</v>
      </c>
      <c r="N98">
        <v>15</v>
      </c>
      <c r="O98">
        <v>18</v>
      </c>
      <c r="P98">
        <v>7200</v>
      </c>
      <c r="Q98">
        <v>7200</v>
      </c>
      <c r="R98">
        <v>3.9971038E-2</v>
      </c>
      <c r="S98">
        <v>4.7965244999999997E-2</v>
      </c>
      <c r="T98">
        <f t="shared" si="16"/>
        <v>33575.671499999997</v>
      </c>
      <c r="U98">
        <f t="shared" si="17"/>
        <v>4396.8141800000003</v>
      </c>
      <c r="V98">
        <f t="shared" si="18"/>
        <v>14400</v>
      </c>
      <c r="W98">
        <f t="shared" si="19"/>
        <v>1138.7900355871886</v>
      </c>
      <c r="X98">
        <f>SUM(Data__1___3[[#This Row],[ cost of raw material]],Data__1___3[[#This Row],[operating cost]],Data__1___3[[#This Row],[Total Labor Cost (In USD)]])</f>
        <v>39111.275715587188</v>
      </c>
      <c r="Y98">
        <f t="shared" si="20"/>
        <v>978.49036884123916</v>
      </c>
      <c r="Z98">
        <f t="shared" si="21"/>
        <v>39.971038</v>
      </c>
      <c r="AA98">
        <f>SUM(Data__1___3[[#This Row],[Num_Workers_Direct]],Data__1___3[[#This Row],[Num_Workers_Indirect]])</f>
        <v>33</v>
      </c>
      <c r="AB98">
        <f>Data__1___3[[#This Row],[OUTPUT IN THOUSAND]]/Data__1___3[[#This Row],[Total Workers]]</f>
        <v>1.2112435757575757</v>
      </c>
    </row>
    <row r="99" spans="1:28" x14ac:dyDescent="0.25">
      <c r="A99" s="1">
        <v>40276</v>
      </c>
      <c r="B99">
        <f t="shared" si="11"/>
        <v>2010</v>
      </c>
      <c r="C99">
        <f>DAY(Data__1___3[[#This Row],[Date]])</f>
        <v>8</v>
      </c>
      <c r="D99">
        <f>MONTH(Data__1___3[[#This Row],[Date]])</f>
        <v>4</v>
      </c>
      <c r="E99">
        <f t="shared" si="12"/>
        <v>2</v>
      </c>
      <c r="F99">
        <f>WEEKDAY(Data__1___3[[#This Row],[Date]])</f>
        <v>5</v>
      </c>
      <c r="G99" t="str">
        <f>VLOOKUP(F99,VLOOKUP!$D$2:$E$8,2,FALSE)</f>
        <v>Friday</v>
      </c>
      <c r="H99" t="str">
        <f>VLOOKUP(D99,VLOOKUP!$A$2:$B$13,2,FALSE)</f>
        <v>April</v>
      </c>
      <c r="I99" t="str">
        <f>VLOOKUP(E99,VLOOKUP!$G$2:$H$5,2,FALSE)</f>
        <v>Quarter2</v>
      </c>
      <c r="J99" t="str">
        <f t="shared" si="13"/>
        <v>2010_April</v>
      </c>
      <c r="K99" t="str">
        <f t="shared" si="14"/>
        <v>2010_Quarter2</v>
      </c>
      <c r="L99" t="str">
        <f t="shared" si="15"/>
        <v>2010_Friday</v>
      </c>
      <c r="M99" t="s">
        <v>8</v>
      </c>
      <c r="N99">
        <v>20</v>
      </c>
      <c r="O99">
        <v>19</v>
      </c>
      <c r="P99">
        <v>9600</v>
      </c>
      <c r="Q99">
        <v>7600</v>
      </c>
      <c r="R99">
        <v>4.7203676E-2</v>
      </c>
      <c r="S99">
        <v>5.6644410999999999E-2</v>
      </c>
      <c r="T99">
        <f t="shared" si="16"/>
        <v>39651.087699999996</v>
      </c>
      <c r="U99">
        <f t="shared" si="17"/>
        <v>5192.4043600000005</v>
      </c>
      <c r="V99">
        <f t="shared" si="18"/>
        <v>17200</v>
      </c>
      <c r="W99">
        <f t="shared" si="19"/>
        <v>1360.2214313958086</v>
      </c>
      <c r="X99">
        <f>SUM(Data__1___3[[#This Row],[ cost of raw material]],Data__1___3[[#This Row],[operating cost]],Data__1___3[[#This Row],[Total Labor Cost (In USD)]])</f>
        <v>46203.713491395807</v>
      </c>
      <c r="Y99">
        <f t="shared" si="20"/>
        <v>978.81600346964092</v>
      </c>
      <c r="Z99">
        <f t="shared" si="21"/>
        <v>47.203676000000002</v>
      </c>
      <c r="AA99">
        <f>SUM(Data__1___3[[#This Row],[Num_Workers_Direct]],Data__1___3[[#This Row],[Num_Workers_Indirect]])</f>
        <v>39</v>
      </c>
      <c r="AB99">
        <f>Data__1___3[[#This Row],[OUTPUT IN THOUSAND]]/Data__1___3[[#This Row],[Total Workers]]</f>
        <v>1.2103506666666668</v>
      </c>
    </row>
    <row r="100" spans="1:28" x14ac:dyDescent="0.25">
      <c r="A100" s="1">
        <v>40277</v>
      </c>
      <c r="B100">
        <f t="shared" si="11"/>
        <v>2010</v>
      </c>
      <c r="C100">
        <f>DAY(Data__1___3[[#This Row],[Date]])</f>
        <v>9</v>
      </c>
      <c r="D100">
        <f>MONTH(Data__1___3[[#This Row],[Date]])</f>
        <v>4</v>
      </c>
      <c r="E100">
        <f t="shared" si="12"/>
        <v>2</v>
      </c>
      <c r="F100">
        <f>WEEKDAY(Data__1___3[[#This Row],[Date]])</f>
        <v>6</v>
      </c>
      <c r="G100" t="str">
        <f>VLOOKUP(F100,VLOOKUP!$D$2:$E$8,2,FALSE)</f>
        <v>Saturday</v>
      </c>
      <c r="H100" t="str">
        <f>VLOOKUP(D100,VLOOKUP!$A$2:$B$13,2,FALSE)</f>
        <v>April</v>
      </c>
      <c r="I100" t="str">
        <f>VLOOKUP(E100,VLOOKUP!$G$2:$H$5,2,FALSE)</f>
        <v>Quarter2</v>
      </c>
      <c r="J100" t="str">
        <f t="shared" si="13"/>
        <v>2010_April</v>
      </c>
      <c r="K100" t="str">
        <f t="shared" si="14"/>
        <v>2010_Quarter2</v>
      </c>
      <c r="L100" t="str">
        <f t="shared" si="15"/>
        <v>2010_Saturday</v>
      </c>
      <c r="M100" t="s">
        <v>8</v>
      </c>
      <c r="N100">
        <v>15</v>
      </c>
      <c r="O100">
        <v>18</v>
      </c>
      <c r="P100">
        <v>7200</v>
      </c>
      <c r="Q100">
        <v>7200</v>
      </c>
      <c r="R100">
        <v>3.9936485000000001E-2</v>
      </c>
      <c r="S100">
        <v>4.7923781999999998E-2</v>
      </c>
      <c r="T100">
        <f t="shared" si="16"/>
        <v>33546.647399999994</v>
      </c>
      <c r="U100">
        <f t="shared" si="17"/>
        <v>4393.0133500000002</v>
      </c>
      <c r="V100">
        <f t="shared" si="18"/>
        <v>14400</v>
      </c>
      <c r="W100">
        <f t="shared" si="19"/>
        <v>1138.7900355871886</v>
      </c>
      <c r="X100">
        <f>SUM(Data__1___3[[#This Row],[ cost of raw material]],Data__1___3[[#This Row],[operating cost]],Data__1___3[[#This Row],[Total Labor Cost (In USD)]])</f>
        <v>39078.450785587185</v>
      </c>
      <c r="Y100">
        <f t="shared" si="20"/>
        <v>978.51502919165739</v>
      </c>
      <c r="Z100">
        <f t="shared" si="21"/>
        <v>39.936484999999998</v>
      </c>
      <c r="AA100">
        <f>SUM(Data__1___3[[#This Row],[Num_Workers_Direct]],Data__1___3[[#This Row],[Num_Workers_Indirect]])</f>
        <v>33</v>
      </c>
      <c r="AB100">
        <f>Data__1___3[[#This Row],[OUTPUT IN THOUSAND]]/Data__1___3[[#This Row],[Total Workers]]</f>
        <v>1.2101965151515151</v>
      </c>
    </row>
    <row r="101" spans="1:28" x14ac:dyDescent="0.25">
      <c r="A101" s="1">
        <v>40278</v>
      </c>
      <c r="B101">
        <f t="shared" si="11"/>
        <v>2010</v>
      </c>
      <c r="C101">
        <f>DAY(Data__1___3[[#This Row],[Date]])</f>
        <v>10</v>
      </c>
      <c r="D101">
        <f>MONTH(Data__1___3[[#This Row],[Date]])</f>
        <v>4</v>
      </c>
      <c r="E101">
        <f t="shared" si="12"/>
        <v>2</v>
      </c>
      <c r="F101">
        <f>WEEKDAY(Data__1___3[[#This Row],[Date]])</f>
        <v>7</v>
      </c>
      <c r="G101" t="str">
        <f>VLOOKUP(F101,VLOOKUP!$D$2:$E$8,2,FALSE)</f>
        <v>Sunday</v>
      </c>
      <c r="H101" t="str">
        <f>VLOOKUP(D101,VLOOKUP!$A$2:$B$13,2,FALSE)</f>
        <v>April</v>
      </c>
      <c r="I101" t="str">
        <f>VLOOKUP(E101,VLOOKUP!$G$2:$H$5,2,FALSE)</f>
        <v>Quarter2</v>
      </c>
      <c r="J101" t="str">
        <f t="shared" si="13"/>
        <v>2010_April</v>
      </c>
      <c r="K101" t="str">
        <f t="shared" si="14"/>
        <v>2010_Quarter2</v>
      </c>
      <c r="L101" t="str">
        <f t="shared" si="15"/>
        <v>2010_Sunday</v>
      </c>
      <c r="M101" t="s">
        <v>8</v>
      </c>
      <c r="N101">
        <v>18</v>
      </c>
      <c r="O101">
        <v>24</v>
      </c>
      <c r="P101">
        <v>8640</v>
      </c>
      <c r="Q101">
        <v>9600</v>
      </c>
      <c r="R101">
        <v>5.0866528000000001E-2</v>
      </c>
      <c r="S101">
        <v>6.1039834000000001E-2</v>
      </c>
      <c r="T101">
        <f t="shared" si="16"/>
        <v>42727.883799999996</v>
      </c>
      <c r="U101">
        <f t="shared" si="17"/>
        <v>5595.31808</v>
      </c>
      <c r="V101">
        <f t="shared" si="18"/>
        <v>18240</v>
      </c>
      <c r="W101">
        <f t="shared" si="19"/>
        <v>1442.4673784104389</v>
      </c>
      <c r="X101">
        <f>SUM(Data__1___3[[#This Row],[ cost of raw material]],Data__1___3[[#This Row],[operating cost]],Data__1___3[[#This Row],[Total Labor Cost (In USD)]])</f>
        <v>49765.669258410431</v>
      </c>
      <c r="Y101">
        <f t="shared" si="20"/>
        <v>978.35789496799214</v>
      </c>
      <c r="Z101">
        <f t="shared" si="21"/>
        <v>50.866528000000002</v>
      </c>
      <c r="AA101">
        <f>SUM(Data__1___3[[#This Row],[Num_Workers_Direct]],Data__1___3[[#This Row],[Num_Workers_Indirect]])</f>
        <v>42</v>
      </c>
      <c r="AB101">
        <f>Data__1___3[[#This Row],[OUTPUT IN THOUSAND]]/Data__1___3[[#This Row],[Total Workers]]</f>
        <v>1.2111078095238095</v>
      </c>
    </row>
    <row r="102" spans="1:28" x14ac:dyDescent="0.25">
      <c r="A102" s="1">
        <v>40279</v>
      </c>
      <c r="B102">
        <f t="shared" si="11"/>
        <v>2010</v>
      </c>
      <c r="C102">
        <f>DAY(Data__1___3[[#This Row],[Date]])</f>
        <v>11</v>
      </c>
      <c r="D102">
        <f>MONTH(Data__1___3[[#This Row],[Date]])</f>
        <v>4</v>
      </c>
      <c r="E102">
        <f t="shared" si="12"/>
        <v>2</v>
      </c>
      <c r="F102">
        <f>WEEKDAY(Data__1___3[[#This Row],[Date]])</f>
        <v>1</v>
      </c>
      <c r="G102" t="str">
        <f>VLOOKUP(F102,VLOOKUP!$D$2:$E$8,2,FALSE)</f>
        <v>Monday</v>
      </c>
      <c r="H102" t="str">
        <f>VLOOKUP(D102,VLOOKUP!$A$2:$B$13,2,FALSE)</f>
        <v>April</v>
      </c>
      <c r="I102" t="str">
        <f>VLOOKUP(E102,VLOOKUP!$G$2:$H$5,2,FALSE)</f>
        <v>Quarter2</v>
      </c>
      <c r="J102" t="str">
        <f t="shared" si="13"/>
        <v>2010_April</v>
      </c>
      <c r="K102" t="str">
        <f t="shared" si="14"/>
        <v>2010_Quarter2</v>
      </c>
      <c r="L102" t="str">
        <f t="shared" si="15"/>
        <v>2010_Monday</v>
      </c>
      <c r="M102" t="s">
        <v>8</v>
      </c>
      <c r="N102">
        <v>15</v>
      </c>
      <c r="O102">
        <v>21</v>
      </c>
      <c r="P102">
        <v>7200</v>
      </c>
      <c r="Q102">
        <v>8400</v>
      </c>
      <c r="R102">
        <v>4.3603707999999998E-2</v>
      </c>
      <c r="S102">
        <v>5.2324450000000002E-2</v>
      </c>
      <c r="T102">
        <f t="shared" si="16"/>
        <v>36627.114999999998</v>
      </c>
      <c r="U102">
        <f t="shared" si="17"/>
        <v>4796.4078799999997</v>
      </c>
      <c r="V102">
        <f t="shared" si="18"/>
        <v>15600</v>
      </c>
      <c r="W102">
        <f t="shared" si="19"/>
        <v>1233.6892052194544</v>
      </c>
      <c r="X102">
        <f>SUM(Data__1___3[[#This Row],[ cost of raw material]],Data__1___3[[#This Row],[operating cost]],Data__1___3[[#This Row],[Total Labor Cost (In USD)]])</f>
        <v>42657.212085219449</v>
      </c>
      <c r="Y102">
        <f t="shared" si="20"/>
        <v>978.29322417303251</v>
      </c>
      <c r="Z102">
        <f t="shared" si="21"/>
        <v>43.603707999999997</v>
      </c>
      <c r="AA102">
        <f>SUM(Data__1___3[[#This Row],[Num_Workers_Direct]],Data__1___3[[#This Row],[Num_Workers_Indirect]])</f>
        <v>36</v>
      </c>
      <c r="AB102">
        <f>Data__1___3[[#This Row],[OUTPUT IN THOUSAND]]/Data__1___3[[#This Row],[Total Workers]]</f>
        <v>1.211214111111111</v>
      </c>
    </row>
    <row r="103" spans="1:28" x14ac:dyDescent="0.25">
      <c r="A103" s="1">
        <v>40280</v>
      </c>
      <c r="B103">
        <f t="shared" si="11"/>
        <v>2010</v>
      </c>
      <c r="C103">
        <f>DAY(Data__1___3[[#This Row],[Date]])</f>
        <v>12</v>
      </c>
      <c r="D103">
        <f>MONTH(Data__1___3[[#This Row],[Date]])</f>
        <v>4</v>
      </c>
      <c r="E103">
        <f t="shared" si="12"/>
        <v>2</v>
      </c>
      <c r="F103">
        <f>WEEKDAY(Data__1___3[[#This Row],[Date]])</f>
        <v>2</v>
      </c>
      <c r="G103" t="str">
        <f>VLOOKUP(F103,VLOOKUP!$D$2:$E$8,2,FALSE)</f>
        <v>Tuesday</v>
      </c>
      <c r="H103" t="str">
        <f>VLOOKUP(D103,VLOOKUP!$A$2:$B$13,2,FALSE)</f>
        <v>April</v>
      </c>
      <c r="I103" t="str">
        <f>VLOOKUP(E103,VLOOKUP!$G$2:$H$5,2,FALSE)</f>
        <v>Quarter2</v>
      </c>
      <c r="J103" t="str">
        <f t="shared" si="13"/>
        <v>2010_April</v>
      </c>
      <c r="K103" t="str">
        <f t="shared" si="14"/>
        <v>2010_Quarter2</v>
      </c>
      <c r="L103" t="str">
        <f t="shared" si="15"/>
        <v>2010_Tuesday</v>
      </c>
      <c r="M103" t="s">
        <v>8</v>
      </c>
      <c r="N103">
        <v>17</v>
      </c>
      <c r="O103">
        <v>24</v>
      </c>
      <c r="P103">
        <v>8160</v>
      </c>
      <c r="Q103">
        <v>9600</v>
      </c>
      <c r="R103">
        <v>4.9617097999999998E-2</v>
      </c>
      <c r="S103">
        <v>5.9540517000000001E-2</v>
      </c>
      <c r="T103">
        <f t="shared" si="16"/>
        <v>41678.361900000004</v>
      </c>
      <c r="U103">
        <f t="shared" si="17"/>
        <v>5457.8807799999995</v>
      </c>
      <c r="V103">
        <f t="shared" si="18"/>
        <v>17760</v>
      </c>
      <c r="W103">
        <f t="shared" si="19"/>
        <v>1404.5077105575326</v>
      </c>
      <c r="X103">
        <f>SUM(Data__1___3[[#This Row],[ cost of raw material]],Data__1___3[[#This Row],[operating cost]],Data__1___3[[#This Row],[Total Labor Cost (In USD)]])</f>
        <v>48540.750390557536</v>
      </c>
      <c r="Y103">
        <f t="shared" si="20"/>
        <v>978.30692134710375</v>
      </c>
      <c r="Z103">
        <f t="shared" si="21"/>
        <v>49.617097999999999</v>
      </c>
      <c r="AA103">
        <f>SUM(Data__1___3[[#This Row],[Num_Workers_Direct]],Data__1___3[[#This Row],[Num_Workers_Indirect]])</f>
        <v>41</v>
      </c>
      <c r="AB103">
        <f>Data__1___3[[#This Row],[OUTPUT IN THOUSAND]]/Data__1___3[[#This Row],[Total Workers]]</f>
        <v>1.2101731219512195</v>
      </c>
    </row>
    <row r="104" spans="1:28" x14ac:dyDescent="0.25">
      <c r="A104" s="1">
        <v>40281</v>
      </c>
      <c r="B104">
        <f t="shared" si="11"/>
        <v>2010</v>
      </c>
      <c r="C104">
        <f>DAY(Data__1___3[[#This Row],[Date]])</f>
        <v>13</v>
      </c>
      <c r="D104">
        <f>MONTH(Data__1___3[[#This Row],[Date]])</f>
        <v>4</v>
      </c>
      <c r="E104">
        <f t="shared" si="12"/>
        <v>2</v>
      </c>
      <c r="F104">
        <f>WEEKDAY(Data__1___3[[#This Row],[Date]])</f>
        <v>3</v>
      </c>
      <c r="G104" t="str">
        <f>VLOOKUP(F104,VLOOKUP!$D$2:$E$8,2,FALSE)</f>
        <v>Wednesday</v>
      </c>
      <c r="H104" t="str">
        <f>VLOOKUP(D104,VLOOKUP!$A$2:$B$13,2,FALSE)</f>
        <v>April</v>
      </c>
      <c r="I104" t="str">
        <f>VLOOKUP(E104,VLOOKUP!$G$2:$H$5,2,FALSE)</f>
        <v>Quarter2</v>
      </c>
      <c r="J104" t="str">
        <f t="shared" si="13"/>
        <v>2010_April</v>
      </c>
      <c r="K104" t="str">
        <f t="shared" si="14"/>
        <v>2010_Quarter2</v>
      </c>
      <c r="L104" t="str">
        <f t="shared" si="15"/>
        <v>2010_Wednesday</v>
      </c>
      <c r="M104" t="s">
        <v>8</v>
      </c>
      <c r="N104">
        <v>20</v>
      </c>
      <c r="O104">
        <v>18</v>
      </c>
      <c r="P104">
        <v>9600</v>
      </c>
      <c r="Q104">
        <v>7200</v>
      </c>
      <c r="R104">
        <v>4.6001739999999999E-2</v>
      </c>
      <c r="S104">
        <v>5.5202086999999997E-2</v>
      </c>
      <c r="T104">
        <f t="shared" si="16"/>
        <v>38641.460899999998</v>
      </c>
      <c r="U104">
        <f t="shared" si="17"/>
        <v>5060.1913999999997</v>
      </c>
      <c r="V104">
        <f t="shared" si="18"/>
        <v>16800</v>
      </c>
      <c r="W104">
        <f t="shared" si="19"/>
        <v>1328.5883748517201</v>
      </c>
      <c r="X104">
        <f>SUM(Data__1___3[[#This Row],[ cost of raw material]],Data__1___3[[#This Row],[operating cost]],Data__1___3[[#This Row],[Total Labor Cost (In USD)]])</f>
        <v>45030.240674851724</v>
      </c>
      <c r="Y104">
        <f t="shared" si="20"/>
        <v>978.88124829303683</v>
      </c>
      <c r="Z104">
        <f t="shared" si="21"/>
        <v>46.001739999999998</v>
      </c>
      <c r="AA104">
        <f>SUM(Data__1___3[[#This Row],[Num_Workers_Direct]],Data__1___3[[#This Row],[Num_Workers_Indirect]])</f>
        <v>38</v>
      </c>
      <c r="AB104">
        <f>Data__1___3[[#This Row],[OUTPUT IN THOUSAND]]/Data__1___3[[#This Row],[Total Workers]]</f>
        <v>1.2105721052631579</v>
      </c>
    </row>
    <row r="105" spans="1:28" x14ac:dyDescent="0.25">
      <c r="A105" s="1">
        <v>40282</v>
      </c>
      <c r="B105">
        <f t="shared" si="11"/>
        <v>2010</v>
      </c>
      <c r="C105">
        <f>DAY(Data__1___3[[#This Row],[Date]])</f>
        <v>14</v>
      </c>
      <c r="D105">
        <f>MONTH(Data__1___3[[#This Row],[Date]])</f>
        <v>4</v>
      </c>
      <c r="E105">
        <f t="shared" si="12"/>
        <v>2</v>
      </c>
      <c r="F105">
        <f>WEEKDAY(Data__1___3[[#This Row],[Date]])</f>
        <v>4</v>
      </c>
      <c r="G105" t="str">
        <f>VLOOKUP(F105,VLOOKUP!$D$2:$E$8,2,FALSE)</f>
        <v>Thursday</v>
      </c>
      <c r="H105" t="str">
        <f>VLOOKUP(D105,VLOOKUP!$A$2:$B$13,2,FALSE)</f>
        <v>April</v>
      </c>
      <c r="I105" t="str">
        <f>VLOOKUP(E105,VLOOKUP!$G$2:$H$5,2,FALSE)</f>
        <v>Quarter2</v>
      </c>
      <c r="J105" t="str">
        <f t="shared" si="13"/>
        <v>2010_April</v>
      </c>
      <c r="K105" t="str">
        <f t="shared" si="14"/>
        <v>2010_Quarter2</v>
      </c>
      <c r="L105" t="str">
        <f t="shared" si="15"/>
        <v>2010_Thursday</v>
      </c>
      <c r="M105" t="s">
        <v>8</v>
      </c>
      <c r="N105">
        <v>20</v>
      </c>
      <c r="O105">
        <v>19</v>
      </c>
      <c r="P105">
        <v>9600</v>
      </c>
      <c r="Q105">
        <v>7600</v>
      </c>
      <c r="R105">
        <v>4.7209071999999998E-2</v>
      </c>
      <c r="S105">
        <v>5.6650886999999997E-2</v>
      </c>
      <c r="T105">
        <f t="shared" si="16"/>
        <v>39655.620900000002</v>
      </c>
      <c r="U105">
        <f t="shared" si="17"/>
        <v>5192.9979199999998</v>
      </c>
      <c r="V105">
        <f t="shared" si="18"/>
        <v>17200</v>
      </c>
      <c r="W105">
        <f t="shared" si="19"/>
        <v>1360.2214313958086</v>
      </c>
      <c r="X105">
        <f>SUM(Data__1___3[[#This Row],[ cost of raw material]],Data__1___3[[#This Row],[operating cost]],Data__1___3[[#This Row],[Total Labor Cost (In USD)]])</f>
        <v>46208.840251395814</v>
      </c>
      <c r="Y105">
        <f t="shared" si="20"/>
        <v>978.81272166069721</v>
      </c>
      <c r="Z105">
        <f t="shared" si="21"/>
        <v>47.209071999999999</v>
      </c>
      <c r="AA105">
        <f>SUM(Data__1___3[[#This Row],[Num_Workers_Direct]],Data__1___3[[#This Row],[Num_Workers_Indirect]])</f>
        <v>39</v>
      </c>
      <c r="AB105">
        <f>Data__1___3[[#This Row],[OUTPUT IN THOUSAND]]/Data__1___3[[#This Row],[Total Workers]]</f>
        <v>1.2104890256410257</v>
      </c>
    </row>
    <row r="106" spans="1:28" x14ac:dyDescent="0.25">
      <c r="A106" s="1">
        <v>40283</v>
      </c>
      <c r="B106">
        <f t="shared" si="11"/>
        <v>2010</v>
      </c>
      <c r="C106">
        <f>DAY(Data__1___3[[#This Row],[Date]])</f>
        <v>15</v>
      </c>
      <c r="D106">
        <f>MONTH(Data__1___3[[#This Row],[Date]])</f>
        <v>4</v>
      </c>
      <c r="E106">
        <f t="shared" si="12"/>
        <v>2</v>
      </c>
      <c r="F106">
        <f>WEEKDAY(Data__1___3[[#This Row],[Date]])</f>
        <v>5</v>
      </c>
      <c r="G106" t="str">
        <f>VLOOKUP(F106,VLOOKUP!$D$2:$E$8,2,FALSE)</f>
        <v>Friday</v>
      </c>
      <c r="H106" t="str">
        <f>VLOOKUP(D106,VLOOKUP!$A$2:$B$13,2,FALSE)</f>
        <v>April</v>
      </c>
      <c r="I106" t="str">
        <f>VLOOKUP(E106,VLOOKUP!$G$2:$H$5,2,FALSE)</f>
        <v>Quarter2</v>
      </c>
      <c r="J106" t="str">
        <f t="shared" si="13"/>
        <v>2010_April</v>
      </c>
      <c r="K106" t="str">
        <f t="shared" si="14"/>
        <v>2010_Quarter2</v>
      </c>
      <c r="L106" t="str">
        <f t="shared" si="15"/>
        <v>2010_Friday</v>
      </c>
      <c r="M106" t="s">
        <v>8</v>
      </c>
      <c r="N106">
        <v>18</v>
      </c>
      <c r="O106">
        <v>18</v>
      </c>
      <c r="P106">
        <v>8640</v>
      </c>
      <c r="Q106">
        <v>7200</v>
      </c>
      <c r="R106">
        <v>4.3570943000000001E-2</v>
      </c>
      <c r="S106">
        <v>5.2285131999999998E-2</v>
      </c>
      <c r="T106">
        <f t="shared" si="16"/>
        <v>36599.592400000001</v>
      </c>
      <c r="U106">
        <f t="shared" si="17"/>
        <v>4792.8037299999996</v>
      </c>
      <c r="V106">
        <f t="shared" si="18"/>
        <v>15840</v>
      </c>
      <c r="W106">
        <f t="shared" si="19"/>
        <v>1252.6690391459076</v>
      </c>
      <c r="X106">
        <f>SUM(Data__1___3[[#This Row],[ cost of raw material]],Data__1___3[[#This Row],[operating cost]],Data__1___3[[#This Row],[Total Labor Cost (In USD)]])</f>
        <v>42645.065169145906</v>
      </c>
      <c r="Y106">
        <f t="shared" si="20"/>
        <v>978.75010805127408</v>
      </c>
      <c r="Z106">
        <f t="shared" si="21"/>
        <v>43.570943</v>
      </c>
      <c r="AA106">
        <f>SUM(Data__1___3[[#This Row],[Num_Workers_Direct]],Data__1___3[[#This Row],[Num_Workers_Indirect]])</f>
        <v>36</v>
      </c>
      <c r="AB106">
        <f>Data__1___3[[#This Row],[OUTPUT IN THOUSAND]]/Data__1___3[[#This Row],[Total Workers]]</f>
        <v>1.2103039722222222</v>
      </c>
    </row>
    <row r="107" spans="1:28" x14ac:dyDescent="0.25">
      <c r="A107" s="1">
        <v>40284</v>
      </c>
      <c r="B107">
        <f t="shared" si="11"/>
        <v>2010</v>
      </c>
      <c r="C107">
        <f>DAY(Data__1___3[[#This Row],[Date]])</f>
        <v>16</v>
      </c>
      <c r="D107">
        <f>MONTH(Data__1___3[[#This Row],[Date]])</f>
        <v>4</v>
      </c>
      <c r="E107">
        <f t="shared" si="12"/>
        <v>2</v>
      </c>
      <c r="F107">
        <f>WEEKDAY(Data__1___3[[#This Row],[Date]])</f>
        <v>6</v>
      </c>
      <c r="G107" t="str">
        <f>VLOOKUP(F107,VLOOKUP!$D$2:$E$8,2,FALSE)</f>
        <v>Saturday</v>
      </c>
      <c r="H107" t="str">
        <f>VLOOKUP(D107,VLOOKUP!$A$2:$B$13,2,FALSE)</f>
        <v>April</v>
      </c>
      <c r="I107" t="str">
        <f>VLOOKUP(E107,VLOOKUP!$G$2:$H$5,2,FALSE)</f>
        <v>Quarter2</v>
      </c>
      <c r="J107" t="str">
        <f t="shared" si="13"/>
        <v>2010_April</v>
      </c>
      <c r="K107" t="str">
        <f t="shared" si="14"/>
        <v>2010_Quarter2</v>
      </c>
      <c r="L107" t="str">
        <f t="shared" si="15"/>
        <v>2010_Saturday</v>
      </c>
      <c r="M107" t="s">
        <v>8</v>
      </c>
      <c r="N107">
        <v>17</v>
      </c>
      <c r="O107">
        <v>20</v>
      </c>
      <c r="P107">
        <v>8160</v>
      </c>
      <c r="Q107">
        <v>8000</v>
      </c>
      <c r="R107">
        <v>4.4795781999999999E-2</v>
      </c>
      <c r="S107">
        <v>5.3754939000000002E-2</v>
      </c>
      <c r="T107">
        <f t="shared" si="16"/>
        <v>37628.457300000002</v>
      </c>
      <c r="U107">
        <f t="shared" si="17"/>
        <v>4927.5360200000005</v>
      </c>
      <c r="V107">
        <f t="shared" si="18"/>
        <v>16160</v>
      </c>
      <c r="W107">
        <f t="shared" si="19"/>
        <v>1277.9754843811784</v>
      </c>
      <c r="X107">
        <f>SUM(Data__1___3[[#This Row],[ cost of raw material]],Data__1___3[[#This Row],[operating cost]],Data__1___3[[#This Row],[Total Labor Cost (In USD)]])</f>
        <v>43833.968804381177</v>
      </c>
      <c r="Y107">
        <f t="shared" si="20"/>
        <v>978.52893391572388</v>
      </c>
      <c r="Z107">
        <f t="shared" si="21"/>
        <v>44.795782000000003</v>
      </c>
      <c r="AA107">
        <f>SUM(Data__1___3[[#This Row],[Num_Workers_Direct]],Data__1___3[[#This Row],[Num_Workers_Indirect]])</f>
        <v>37</v>
      </c>
      <c r="AB107">
        <f>Data__1___3[[#This Row],[OUTPUT IN THOUSAND]]/Data__1___3[[#This Row],[Total Workers]]</f>
        <v>1.2106968108108109</v>
      </c>
    </row>
    <row r="108" spans="1:28" x14ac:dyDescent="0.25">
      <c r="A108" s="1">
        <v>40285</v>
      </c>
      <c r="B108">
        <f t="shared" si="11"/>
        <v>2010</v>
      </c>
      <c r="C108">
        <f>DAY(Data__1___3[[#This Row],[Date]])</f>
        <v>17</v>
      </c>
      <c r="D108">
        <f>MONTH(Data__1___3[[#This Row],[Date]])</f>
        <v>4</v>
      </c>
      <c r="E108">
        <f t="shared" si="12"/>
        <v>2</v>
      </c>
      <c r="F108">
        <f>WEEKDAY(Data__1___3[[#This Row],[Date]])</f>
        <v>7</v>
      </c>
      <c r="G108" t="str">
        <f>VLOOKUP(F108,VLOOKUP!$D$2:$E$8,2,FALSE)</f>
        <v>Sunday</v>
      </c>
      <c r="H108" t="str">
        <f>VLOOKUP(D108,VLOOKUP!$A$2:$B$13,2,FALSE)</f>
        <v>April</v>
      </c>
      <c r="I108" t="str">
        <f>VLOOKUP(E108,VLOOKUP!$G$2:$H$5,2,FALSE)</f>
        <v>Quarter2</v>
      </c>
      <c r="J108" t="str">
        <f t="shared" si="13"/>
        <v>2010_April</v>
      </c>
      <c r="K108" t="str">
        <f t="shared" si="14"/>
        <v>2010_Quarter2</v>
      </c>
      <c r="L108" t="str">
        <f t="shared" si="15"/>
        <v>2010_Sunday</v>
      </c>
      <c r="M108" t="s">
        <v>8</v>
      </c>
      <c r="N108">
        <v>18</v>
      </c>
      <c r="O108">
        <v>20</v>
      </c>
      <c r="P108">
        <v>8640</v>
      </c>
      <c r="Q108">
        <v>8000</v>
      </c>
      <c r="R108">
        <v>4.6027972E-2</v>
      </c>
      <c r="S108">
        <v>5.5233565999999998E-2</v>
      </c>
      <c r="T108">
        <f t="shared" si="16"/>
        <v>38663.496199999994</v>
      </c>
      <c r="U108">
        <f t="shared" si="17"/>
        <v>5063.0769199999995</v>
      </c>
      <c r="V108">
        <f t="shared" si="18"/>
        <v>16640</v>
      </c>
      <c r="W108">
        <f t="shared" si="19"/>
        <v>1315.9351522340846</v>
      </c>
      <c r="X108">
        <f>SUM(Data__1___3[[#This Row],[ cost of raw material]],Data__1___3[[#This Row],[operating cost]],Data__1___3[[#This Row],[Total Labor Cost (In USD)]])</f>
        <v>45042.508272234081</v>
      </c>
      <c r="Y108">
        <f t="shared" si="20"/>
        <v>978.58989468912694</v>
      </c>
      <c r="Z108">
        <f t="shared" si="21"/>
        <v>46.027971999999998</v>
      </c>
      <c r="AA108">
        <f>SUM(Data__1___3[[#This Row],[Num_Workers_Direct]],Data__1___3[[#This Row],[Num_Workers_Indirect]])</f>
        <v>38</v>
      </c>
      <c r="AB108">
        <f>Data__1___3[[#This Row],[OUTPUT IN THOUSAND]]/Data__1___3[[#This Row],[Total Workers]]</f>
        <v>1.2112624210526315</v>
      </c>
    </row>
    <row r="109" spans="1:28" x14ac:dyDescent="0.25">
      <c r="A109" s="1">
        <v>40286</v>
      </c>
      <c r="B109">
        <f t="shared" si="11"/>
        <v>2010</v>
      </c>
      <c r="C109">
        <f>DAY(Data__1___3[[#This Row],[Date]])</f>
        <v>18</v>
      </c>
      <c r="D109">
        <f>MONTH(Data__1___3[[#This Row],[Date]])</f>
        <v>4</v>
      </c>
      <c r="E109">
        <f t="shared" si="12"/>
        <v>2</v>
      </c>
      <c r="F109">
        <f>WEEKDAY(Data__1___3[[#This Row],[Date]])</f>
        <v>1</v>
      </c>
      <c r="G109" t="str">
        <f>VLOOKUP(F109,VLOOKUP!$D$2:$E$8,2,FALSE)</f>
        <v>Monday</v>
      </c>
      <c r="H109" t="str">
        <f>VLOOKUP(D109,VLOOKUP!$A$2:$B$13,2,FALSE)</f>
        <v>April</v>
      </c>
      <c r="I109" t="str">
        <f>VLOOKUP(E109,VLOOKUP!$G$2:$H$5,2,FALSE)</f>
        <v>Quarter2</v>
      </c>
      <c r="J109" t="str">
        <f t="shared" si="13"/>
        <v>2010_April</v>
      </c>
      <c r="K109" t="str">
        <f t="shared" si="14"/>
        <v>2010_Quarter2</v>
      </c>
      <c r="L109" t="str">
        <f t="shared" si="15"/>
        <v>2010_Monday</v>
      </c>
      <c r="M109" t="s">
        <v>8</v>
      </c>
      <c r="N109">
        <v>19</v>
      </c>
      <c r="O109">
        <v>25</v>
      </c>
      <c r="P109">
        <v>9120</v>
      </c>
      <c r="Q109">
        <v>10000</v>
      </c>
      <c r="R109">
        <v>5.3285272000000002E-2</v>
      </c>
      <c r="S109">
        <v>6.3942326999999993E-2</v>
      </c>
      <c r="T109">
        <f t="shared" si="16"/>
        <v>44759.628899999996</v>
      </c>
      <c r="U109">
        <f t="shared" si="17"/>
        <v>5861.3799200000003</v>
      </c>
      <c r="V109">
        <f t="shared" si="18"/>
        <v>19120</v>
      </c>
      <c r="W109">
        <f t="shared" si="19"/>
        <v>1512.0601028074339</v>
      </c>
      <c r="X109">
        <f>SUM(Data__1___3[[#This Row],[ cost of raw material]],Data__1___3[[#This Row],[operating cost]],Data__1___3[[#This Row],[Total Labor Cost (In USD)]])</f>
        <v>52133.068922807426</v>
      </c>
      <c r="Y109">
        <f t="shared" si="20"/>
        <v>978.37670647167624</v>
      </c>
      <c r="Z109">
        <f t="shared" si="21"/>
        <v>53.285271999999999</v>
      </c>
      <c r="AA109">
        <f>SUM(Data__1___3[[#This Row],[Num_Workers_Direct]],Data__1___3[[#This Row],[Num_Workers_Indirect]])</f>
        <v>44</v>
      </c>
      <c r="AB109">
        <f>Data__1___3[[#This Row],[OUTPUT IN THOUSAND]]/Data__1___3[[#This Row],[Total Workers]]</f>
        <v>1.211028909090909</v>
      </c>
    </row>
    <row r="110" spans="1:28" x14ac:dyDescent="0.25">
      <c r="A110" s="1">
        <v>40287</v>
      </c>
      <c r="B110">
        <f t="shared" si="11"/>
        <v>2010</v>
      </c>
      <c r="C110">
        <f>DAY(Data__1___3[[#This Row],[Date]])</f>
        <v>19</v>
      </c>
      <c r="D110">
        <f>MONTH(Data__1___3[[#This Row],[Date]])</f>
        <v>4</v>
      </c>
      <c r="E110">
        <f t="shared" si="12"/>
        <v>2</v>
      </c>
      <c r="F110">
        <f>WEEKDAY(Data__1___3[[#This Row],[Date]])</f>
        <v>2</v>
      </c>
      <c r="G110" t="str">
        <f>VLOOKUP(F110,VLOOKUP!$D$2:$E$8,2,FALSE)</f>
        <v>Tuesday</v>
      </c>
      <c r="H110" t="str">
        <f>VLOOKUP(D110,VLOOKUP!$A$2:$B$13,2,FALSE)</f>
        <v>April</v>
      </c>
      <c r="I110" t="str">
        <f>VLOOKUP(E110,VLOOKUP!$G$2:$H$5,2,FALSE)</f>
        <v>Quarter2</v>
      </c>
      <c r="J110" t="str">
        <f t="shared" si="13"/>
        <v>2010_April</v>
      </c>
      <c r="K110" t="str">
        <f t="shared" si="14"/>
        <v>2010_Quarter2</v>
      </c>
      <c r="L110" t="str">
        <f t="shared" si="15"/>
        <v>2010_Tuesday</v>
      </c>
      <c r="M110" t="s">
        <v>8</v>
      </c>
      <c r="N110">
        <v>20</v>
      </c>
      <c r="O110">
        <v>22</v>
      </c>
      <c r="P110">
        <v>9600</v>
      </c>
      <c r="Q110">
        <v>8800</v>
      </c>
      <c r="R110">
        <v>5.0823186999999999E-2</v>
      </c>
      <c r="S110">
        <v>6.0987825000000002E-2</v>
      </c>
      <c r="T110">
        <f t="shared" si="16"/>
        <v>42691.477500000001</v>
      </c>
      <c r="U110">
        <f t="shared" si="17"/>
        <v>5590.5505699999994</v>
      </c>
      <c r="V110">
        <f t="shared" si="18"/>
        <v>18400</v>
      </c>
      <c r="W110">
        <f t="shared" si="19"/>
        <v>1455.1206010280744</v>
      </c>
      <c r="X110">
        <f>SUM(Data__1___3[[#This Row],[ cost of raw material]],Data__1___3[[#This Row],[operating cost]],Data__1___3[[#This Row],[Total Labor Cost (In USD)]])</f>
        <v>49737.148671028073</v>
      </c>
      <c r="Y110">
        <f t="shared" si="20"/>
        <v>978.63104631805311</v>
      </c>
      <c r="Z110">
        <f t="shared" si="21"/>
        <v>50.823186999999997</v>
      </c>
      <c r="AA110">
        <f>SUM(Data__1___3[[#This Row],[Num_Workers_Direct]],Data__1___3[[#This Row],[Num_Workers_Indirect]])</f>
        <v>42</v>
      </c>
      <c r="AB110">
        <f>Data__1___3[[#This Row],[OUTPUT IN THOUSAND]]/Data__1___3[[#This Row],[Total Workers]]</f>
        <v>1.2100758809523808</v>
      </c>
    </row>
    <row r="111" spans="1:28" x14ac:dyDescent="0.25">
      <c r="A111" s="1">
        <v>40288</v>
      </c>
      <c r="B111">
        <f t="shared" si="11"/>
        <v>2010</v>
      </c>
      <c r="C111">
        <f>DAY(Data__1___3[[#This Row],[Date]])</f>
        <v>20</v>
      </c>
      <c r="D111">
        <f>MONTH(Data__1___3[[#This Row],[Date]])</f>
        <v>4</v>
      </c>
      <c r="E111">
        <f t="shared" si="12"/>
        <v>2</v>
      </c>
      <c r="F111">
        <f>WEEKDAY(Data__1___3[[#This Row],[Date]])</f>
        <v>3</v>
      </c>
      <c r="G111" t="str">
        <f>VLOOKUP(F111,VLOOKUP!$D$2:$E$8,2,FALSE)</f>
        <v>Wednesday</v>
      </c>
      <c r="H111" t="str">
        <f>VLOOKUP(D111,VLOOKUP!$A$2:$B$13,2,FALSE)</f>
        <v>April</v>
      </c>
      <c r="I111" t="str">
        <f>VLOOKUP(E111,VLOOKUP!$G$2:$H$5,2,FALSE)</f>
        <v>Quarter2</v>
      </c>
      <c r="J111" t="str">
        <f t="shared" si="13"/>
        <v>2010_April</v>
      </c>
      <c r="K111" t="str">
        <f t="shared" si="14"/>
        <v>2010_Quarter2</v>
      </c>
      <c r="L111" t="str">
        <f t="shared" si="15"/>
        <v>2010_Wednesday</v>
      </c>
      <c r="M111" t="s">
        <v>8</v>
      </c>
      <c r="N111">
        <v>18</v>
      </c>
      <c r="O111">
        <v>24</v>
      </c>
      <c r="P111">
        <v>8640</v>
      </c>
      <c r="Q111">
        <v>9600</v>
      </c>
      <c r="R111">
        <v>5.0867108000000001E-2</v>
      </c>
      <c r="S111">
        <v>6.1040530000000003E-2</v>
      </c>
      <c r="T111">
        <f t="shared" si="16"/>
        <v>42728.370999999999</v>
      </c>
      <c r="U111">
        <f t="shared" si="17"/>
        <v>5595.3818799999999</v>
      </c>
      <c r="V111">
        <f t="shared" si="18"/>
        <v>18240</v>
      </c>
      <c r="W111">
        <f t="shared" si="19"/>
        <v>1442.4673784104389</v>
      </c>
      <c r="X111">
        <f>SUM(Data__1___3[[#This Row],[ cost of raw material]],Data__1___3[[#This Row],[operating cost]],Data__1___3[[#This Row],[Total Labor Cost (In USD)]])</f>
        <v>49766.220258410438</v>
      </c>
      <c r="Y111">
        <f t="shared" si="20"/>
        <v>978.35757162389564</v>
      </c>
      <c r="Z111">
        <f t="shared" si="21"/>
        <v>50.867108000000002</v>
      </c>
      <c r="AA111">
        <f>SUM(Data__1___3[[#This Row],[Num_Workers_Direct]],Data__1___3[[#This Row],[Num_Workers_Indirect]])</f>
        <v>42</v>
      </c>
      <c r="AB111">
        <f>Data__1___3[[#This Row],[OUTPUT IN THOUSAND]]/Data__1___3[[#This Row],[Total Workers]]</f>
        <v>1.2111216190476191</v>
      </c>
    </row>
    <row r="112" spans="1:28" x14ac:dyDescent="0.25">
      <c r="A112" s="1">
        <v>40289</v>
      </c>
      <c r="B112">
        <f t="shared" si="11"/>
        <v>2010</v>
      </c>
      <c r="C112">
        <f>DAY(Data__1___3[[#This Row],[Date]])</f>
        <v>21</v>
      </c>
      <c r="D112">
        <f>MONTH(Data__1___3[[#This Row],[Date]])</f>
        <v>4</v>
      </c>
      <c r="E112">
        <f t="shared" si="12"/>
        <v>2</v>
      </c>
      <c r="F112">
        <f>WEEKDAY(Data__1___3[[#This Row],[Date]])</f>
        <v>4</v>
      </c>
      <c r="G112" t="str">
        <f>VLOOKUP(F112,VLOOKUP!$D$2:$E$8,2,FALSE)</f>
        <v>Thursday</v>
      </c>
      <c r="H112" t="str">
        <f>VLOOKUP(D112,VLOOKUP!$A$2:$B$13,2,FALSE)</f>
        <v>April</v>
      </c>
      <c r="I112" t="str">
        <f>VLOOKUP(E112,VLOOKUP!$G$2:$H$5,2,FALSE)</f>
        <v>Quarter2</v>
      </c>
      <c r="J112" t="str">
        <f t="shared" si="13"/>
        <v>2010_April</v>
      </c>
      <c r="K112" t="str">
        <f t="shared" si="14"/>
        <v>2010_Quarter2</v>
      </c>
      <c r="L112" t="str">
        <f t="shared" si="15"/>
        <v>2010_Thursday</v>
      </c>
      <c r="M112" t="s">
        <v>8</v>
      </c>
      <c r="N112">
        <v>18</v>
      </c>
      <c r="O112">
        <v>23</v>
      </c>
      <c r="P112">
        <v>8640</v>
      </c>
      <c r="Q112">
        <v>9200</v>
      </c>
      <c r="R112">
        <v>4.9650125000000003E-2</v>
      </c>
      <c r="S112">
        <v>5.9580149999999998E-2</v>
      </c>
      <c r="T112">
        <f t="shared" si="16"/>
        <v>41706.104999999996</v>
      </c>
      <c r="U112">
        <f t="shared" si="17"/>
        <v>5461.5137500000001</v>
      </c>
      <c r="V112">
        <f t="shared" si="18"/>
        <v>17840</v>
      </c>
      <c r="W112">
        <f t="shared" si="19"/>
        <v>1410.8343218663504</v>
      </c>
      <c r="X112">
        <f>SUM(Data__1___3[[#This Row],[ cost of raw material]],Data__1___3[[#This Row],[operating cost]],Data__1___3[[#This Row],[Total Labor Cost (In USD)]])</f>
        <v>48578.453071866345</v>
      </c>
      <c r="Y112">
        <f t="shared" si="20"/>
        <v>978.41552406698554</v>
      </c>
      <c r="Z112">
        <f t="shared" si="21"/>
        <v>49.650125000000003</v>
      </c>
      <c r="AA112">
        <f>SUM(Data__1___3[[#This Row],[Num_Workers_Direct]],Data__1___3[[#This Row],[Num_Workers_Indirect]])</f>
        <v>41</v>
      </c>
      <c r="AB112">
        <f>Data__1___3[[#This Row],[OUTPUT IN THOUSAND]]/Data__1___3[[#This Row],[Total Workers]]</f>
        <v>1.2109786585365854</v>
      </c>
    </row>
    <row r="113" spans="1:28" x14ac:dyDescent="0.25">
      <c r="A113" s="1">
        <v>40290</v>
      </c>
      <c r="B113">
        <f t="shared" si="11"/>
        <v>2010</v>
      </c>
      <c r="C113">
        <f>DAY(Data__1___3[[#This Row],[Date]])</f>
        <v>22</v>
      </c>
      <c r="D113">
        <f>MONTH(Data__1___3[[#This Row],[Date]])</f>
        <v>4</v>
      </c>
      <c r="E113">
        <f t="shared" si="12"/>
        <v>2</v>
      </c>
      <c r="F113">
        <f>WEEKDAY(Data__1___3[[#This Row],[Date]])</f>
        <v>5</v>
      </c>
      <c r="G113" t="str">
        <f>VLOOKUP(F113,VLOOKUP!$D$2:$E$8,2,FALSE)</f>
        <v>Friday</v>
      </c>
      <c r="H113" t="str">
        <f>VLOOKUP(D113,VLOOKUP!$A$2:$B$13,2,FALSE)</f>
        <v>April</v>
      </c>
      <c r="I113" t="str">
        <f>VLOOKUP(E113,VLOOKUP!$G$2:$H$5,2,FALSE)</f>
        <v>Quarter2</v>
      </c>
      <c r="J113" t="str">
        <f t="shared" si="13"/>
        <v>2010_April</v>
      </c>
      <c r="K113" t="str">
        <f t="shared" si="14"/>
        <v>2010_Quarter2</v>
      </c>
      <c r="L113" t="str">
        <f t="shared" si="15"/>
        <v>2010_Friday</v>
      </c>
      <c r="M113" t="s">
        <v>8</v>
      </c>
      <c r="N113">
        <v>15</v>
      </c>
      <c r="O113">
        <v>24</v>
      </c>
      <c r="P113">
        <v>7200</v>
      </c>
      <c r="Q113">
        <v>9600</v>
      </c>
      <c r="R113">
        <v>4.7233340999999998E-2</v>
      </c>
      <c r="S113">
        <v>5.6680009000000003E-2</v>
      </c>
      <c r="T113">
        <f t="shared" si="16"/>
        <v>39676.006300000001</v>
      </c>
      <c r="U113">
        <f t="shared" si="17"/>
        <v>5195.6675099999993</v>
      </c>
      <c r="V113">
        <f t="shared" si="18"/>
        <v>16800</v>
      </c>
      <c r="W113">
        <f t="shared" si="19"/>
        <v>1328.5883748517201</v>
      </c>
      <c r="X113">
        <f>SUM(Data__1___3[[#This Row],[ cost of raw material]],Data__1___3[[#This Row],[operating cost]],Data__1___3[[#This Row],[Total Labor Cost (In USD)]])</f>
        <v>46200.262184851723</v>
      </c>
      <c r="Y113">
        <f t="shared" si="20"/>
        <v>978.12818671564492</v>
      </c>
      <c r="Z113">
        <f t="shared" si="21"/>
        <v>47.233340999999996</v>
      </c>
      <c r="AA113">
        <f>SUM(Data__1___3[[#This Row],[Num_Workers_Direct]],Data__1___3[[#This Row],[Num_Workers_Indirect]])</f>
        <v>39</v>
      </c>
      <c r="AB113">
        <f>Data__1___3[[#This Row],[OUTPUT IN THOUSAND]]/Data__1___3[[#This Row],[Total Workers]]</f>
        <v>1.2111113076923077</v>
      </c>
    </row>
    <row r="114" spans="1:28" x14ac:dyDescent="0.25">
      <c r="A114" s="1">
        <v>40291</v>
      </c>
      <c r="B114">
        <f t="shared" si="11"/>
        <v>2010</v>
      </c>
      <c r="C114">
        <f>DAY(Data__1___3[[#This Row],[Date]])</f>
        <v>23</v>
      </c>
      <c r="D114">
        <f>MONTH(Data__1___3[[#This Row],[Date]])</f>
        <v>4</v>
      </c>
      <c r="E114">
        <f t="shared" si="12"/>
        <v>2</v>
      </c>
      <c r="F114">
        <f>WEEKDAY(Data__1___3[[#This Row],[Date]])</f>
        <v>6</v>
      </c>
      <c r="G114" t="str">
        <f>VLOOKUP(F114,VLOOKUP!$D$2:$E$8,2,FALSE)</f>
        <v>Saturday</v>
      </c>
      <c r="H114" t="str">
        <f>VLOOKUP(D114,VLOOKUP!$A$2:$B$13,2,FALSE)</f>
        <v>April</v>
      </c>
      <c r="I114" t="str">
        <f>VLOOKUP(E114,VLOOKUP!$G$2:$H$5,2,FALSE)</f>
        <v>Quarter2</v>
      </c>
      <c r="J114" t="str">
        <f t="shared" si="13"/>
        <v>2010_April</v>
      </c>
      <c r="K114" t="str">
        <f t="shared" si="14"/>
        <v>2010_Quarter2</v>
      </c>
      <c r="L114" t="str">
        <f t="shared" si="15"/>
        <v>2010_Saturday</v>
      </c>
      <c r="M114" t="s">
        <v>8</v>
      </c>
      <c r="N114">
        <v>17</v>
      </c>
      <c r="O114">
        <v>18</v>
      </c>
      <c r="P114">
        <v>8160</v>
      </c>
      <c r="Q114">
        <v>7200</v>
      </c>
      <c r="R114">
        <v>4.2385076000000001E-2</v>
      </c>
      <c r="S114">
        <v>5.0862091999999998E-2</v>
      </c>
      <c r="T114">
        <f t="shared" si="16"/>
        <v>35603.464399999997</v>
      </c>
      <c r="U114">
        <f t="shared" si="17"/>
        <v>4662.3583600000002</v>
      </c>
      <c r="V114">
        <f t="shared" si="18"/>
        <v>15360</v>
      </c>
      <c r="W114">
        <f t="shared" si="19"/>
        <v>1214.7093712930011</v>
      </c>
      <c r="X114">
        <f>SUM(Data__1___3[[#This Row],[ cost of raw material]],Data__1___3[[#This Row],[operating cost]],Data__1___3[[#This Row],[Total Labor Cost (In USD)]])</f>
        <v>41480.532131292995</v>
      </c>
      <c r="Y114">
        <f t="shared" si="20"/>
        <v>978.65890652863277</v>
      </c>
      <c r="Z114">
        <f t="shared" si="21"/>
        <v>42.385075999999998</v>
      </c>
      <c r="AA114">
        <f>SUM(Data__1___3[[#This Row],[Num_Workers_Direct]],Data__1___3[[#This Row],[Num_Workers_Indirect]])</f>
        <v>35</v>
      </c>
      <c r="AB114">
        <f>Data__1___3[[#This Row],[OUTPUT IN THOUSAND]]/Data__1___3[[#This Row],[Total Workers]]</f>
        <v>1.2110021714285715</v>
      </c>
    </row>
    <row r="115" spans="1:28" x14ac:dyDescent="0.25">
      <c r="A115" s="1">
        <v>40292</v>
      </c>
      <c r="B115">
        <f t="shared" si="11"/>
        <v>2010</v>
      </c>
      <c r="C115">
        <f>DAY(Data__1___3[[#This Row],[Date]])</f>
        <v>24</v>
      </c>
      <c r="D115">
        <f>MONTH(Data__1___3[[#This Row],[Date]])</f>
        <v>4</v>
      </c>
      <c r="E115">
        <f t="shared" si="12"/>
        <v>2</v>
      </c>
      <c r="F115">
        <f>WEEKDAY(Data__1___3[[#This Row],[Date]])</f>
        <v>7</v>
      </c>
      <c r="G115" t="str">
        <f>VLOOKUP(F115,VLOOKUP!$D$2:$E$8,2,FALSE)</f>
        <v>Sunday</v>
      </c>
      <c r="H115" t="str">
        <f>VLOOKUP(D115,VLOOKUP!$A$2:$B$13,2,FALSE)</f>
        <v>April</v>
      </c>
      <c r="I115" t="str">
        <f>VLOOKUP(E115,VLOOKUP!$G$2:$H$5,2,FALSE)</f>
        <v>Quarter2</v>
      </c>
      <c r="J115" t="str">
        <f t="shared" si="13"/>
        <v>2010_April</v>
      </c>
      <c r="K115" t="str">
        <f t="shared" si="14"/>
        <v>2010_Quarter2</v>
      </c>
      <c r="L115" t="str">
        <f t="shared" si="15"/>
        <v>2010_Sunday</v>
      </c>
      <c r="M115" t="s">
        <v>8</v>
      </c>
      <c r="N115">
        <v>15</v>
      </c>
      <c r="O115">
        <v>21</v>
      </c>
      <c r="P115">
        <v>7200</v>
      </c>
      <c r="Q115">
        <v>8400</v>
      </c>
      <c r="R115">
        <v>4.3606339000000001E-2</v>
      </c>
      <c r="S115">
        <v>5.2327606999999998E-2</v>
      </c>
      <c r="T115">
        <f t="shared" si="16"/>
        <v>36629.3249</v>
      </c>
      <c r="U115">
        <f t="shared" si="17"/>
        <v>4796.6972900000001</v>
      </c>
      <c r="V115">
        <f t="shared" si="18"/>
        <v>15600</v>
      </c>
      <c r="W115">
        <f t="shared" si="19"/>
        <v>1233.6892052194544</v>
      </c>
      <c r="X115">
        <f>SUM(Data__1___3[[#This Row],[ cost of raw material]],Data__1___3[[#This Row],[operating cost]],Data__1___3[[#This Row],[Total Labor Cost (In USD)]])</f>
        <v>42659.711395219456</v>
      </c>
      <c r="Y115">
        <f t="shared" si="20"/>
        <v>978.29151388332457</v>
      </c>
      <c r="Z115">
        <f t="shared" si="21"/>
        <v>43.606338999999998</v>
      </c>
      <c r="AA115">
        <f>SUM(Data__1___3[[#This Row],[Num_Workers_Direct]],Data__1___3[[#This Row],[Num_Workers_Indirect]])</f>
        <v>36</v>
      </c>
      <c r="AB115">
        <f>Data__1___3[[#This Row],[OUTPUT IN THOUSAND]]/Data__1___3[[#This Row],[Total Workers]]</f>
        <v>1.2112871944444443</v>
      </c>
    </row>
    <row r="116" spans="1:28" x14ac:dyDescent="0.25">
      <c r="A116" s="1">
        <v>40293</v>
      </c>
      <c r="B116">
        <f t="shared" si="11"/>
        <v>2010</v>
      </c>
      <c r="C116">
        <f>DAY(Data__1___3[[#This Row],[Date]])</f>
        <v>25</v>
      </c>
      <c r="D116">
        <f>MONTH(Data__1___3[[#This Row],[Date]])</f>
        <v>4</v>
      </c>
      <c r="E116">
        <f t="shared" si="12"/>
        <v>2</v>
      </c>
      <c r="F116">
        <f>WEEKDAY(Data__1___3[[#This Row],[Date]])</f>
        <v>1</v>
      </c>
      <c r="G116" t="str">
        <f>VLOOKUP(F116,VLOOKUP!$D$2:$E$8,2,FALSE)</f>
        <v>Monday</v>
      </c>
      <c r="H116" t="str">
        <f>VLOOKUP(D116,VLOOKUP!$A$2:$B$13,2,FALSE)</f>
        <v>April</v>
      </c>
      <c r="I116" t="str">
        <f>VLOOKUP(E116,VLOOKUP!$G$2:$H$5,2,FALSE)</f>
        <v>Quarter2</v>
      </c>
      <c r="J116" t="str">
        <f t="shared" si="13"/>
        <v>2010_April</v>
      </c>
      <c r="K116" t="str">
        <f t="shared" si="14"/>
        <v>2010_Quarter2</v>
      </c>
      <c r="L116" t="str">
        <f t="shared" si="15"/>
        <v>2010_Monday</v>
      </c>
      <c r="M116" t="s">
        <v>8</v>
      </c>
      <c r="N116">
        <v>18</v>
      </c>
      <c r="O116">
        <v>18</v>
      </c>
      <c r="P116">
        <v>8640</v>
      </c>
      <c r="Q116">
        <v>7200</v>
      </c>
      <c r="R116">
        <v>4.3565377000000002E-2</v>
      </c>
      <c r="S116">
        <v>5.2278452000000003E-2</v>
      </c>
      <c r="T116">
        <f t="shared" si="16"/>
        <v>36594.916400000002</v>
      </c>
      <c r="U116">
        <f t="shared" si="17"/>
        <v>4792.1914700000007</v>
      </c>
      <c r="V116">
        <f t="shared" si="18"/>
        <v>15840</v>
      </c>
      <c r="W116">
        <f t="shared" si="19"/>
        <v>1252.6690391459076</v>
      </c>
      <c r="X116">
        <f>SUM(Data__1___3[[#This Row],[ cost of raw material]],Data__1___3[[#This Row],[operating cost]],Data__1___3[[#This Row],[Total Labor Cost (In USD)]])</f>
        <v>42639.776909145905</v>
      </c>
      <c r="Y116">
        <f t="shared" si="20"/>
        <v>978.75376836853491</v>
      </c>
      <c r="Z116">
        <f t="shared" si="21"/>
        <v>43.565377000000005</v>
      </c>
      <c r="AA116">
        <f>SUM(Data__1___3[[#This Row],[Num_Workers_Direct]],Data__1___3[[#This Row],[Num_Workers_Indirect]])</f>
        <v>36</v>
      </c>
      <c r="AB116">
        <f>Data__1___3[[#This Row],[OUTPUT IN THOUSAND]]/Data__1___3[[#This Row],[Total Workers]]</f>
        <v>1.2101493611111112</v>
      </c>
    </row>
    <row r="117" spans="1:28" x14ac:dyDescent="0.25">
      <c r="A117" s="1">
        <v>40294</v>
      </c>
      <c r="B117">
        <f t="shared" si="11"/>
        <v>2010</v>
      </c>
      <c r="C117">
        <f>DAY(Data__1___3[[#This Row],[Date]])</f>
        <v>26</v>
      </c>
      <c r="D117">
        <f>MONTH(Data__1___3[[#This Row],[Date]])</f>
        <v>4</v>
      </c>
      <c r="E117">
        <f t="shared" si="12"/>
        <v>2</v>
      </c>
      <c r="F117">
        <f>WEEKDAY(Data__1___3[[#This Row],[Date]])</f>
        <v>2</v>
      </c>
      <c r="G117" t="str">
        <f>VLOOKUP(F117,VLOOKUP!$D$2:$E$8,2,FALSE)</f>
        <v>Tuesday</v>
      </c>
      <c r="H117" t="str">
        <f>VLOOKUP(D117,VLOOKUP!$A$2:$B$13,2,FALSE)</f>
        <v>April</v>
      </c>
      <c r="I117" t="str">
        <f>VLOOKUP(E117,VLOOKUP!$G$2:$H$5,2,FALSE)</f>
        <v>Quarter2</v>
      </c>
      <c r="J117" t="str">
        <f t="shared" si="13"/>
        <v>2010_April</v>
      </c>
      <c r="K117" t="str">
        <f t="shared" si="14"/>
        <v>2010_Quarter2</v>
      </c>
      <c r="L117" t="str">
        <f t="shared" si="15"/>
        <v>2010_Tuesday</v>
      </c>
      <c r="M117" t="s">
        <v>8</v>
      </c>
      <c r="N117">
        <v>15</v>
      </c>
      <c r="O117">
        <v>20</v>
      </c>
      <c r="P117">
        <v>7200</v>
      </c>
      <c r="Q117">
        <v>8000</v>
      </c>
      <c r="R117">
        <v>4.2361240000000001E-2</v>
      </c>
      <c r="S117">
        <v>5.0833488000000003E-2</v>
      </c>
      <c r="T117">
        <f t="shared" si="16"/>
        <v>35583.441599999998</v>
      </c>
      <c r="U117">
        <f t="shared" si="17"/>
        <v>4659.7364000000007</v>
      </c>
      <c r="V117">
        <f t="shared" si="18"/>
        <v>15200</v>
      </c>
      <c r="W117">
        <f t="shared" si="19"/>
        <v>1202.0561486753659</v>
      </c>
      <c r="X117">
        <f>SUM(Data__1___3[[#This Row],[ cost of raw material]],Data__1___3[[#This Row],[operating cost]],Data__1___3[[#This Row],[Total Labor Cost (In USD)]])</f>
        <v>41445.234148675365</v>
      </c>
      <c r="Y117">
        <f t="shared" si="20"/>
        <v>978.37632110569382</v>
      </c>
      <c r="Z117">
        <f t="shared" si="21"/>
        <v>42.361240000000002</v>
      </c>
      <c r="AA117">
        <f>SUM(Data__1___3[[#This Row],[Num_Workers_Direct]],Data__1___3[[#This Row],[Num_Workers_Indirect]])</f>
        <v>35</v>
      </c>
      <c r="AB117">
        <f>Data__1___3[[#This Row],[OUTPUT IN THOUSAND]]/Data__1___3[[#This Row],[Total Workers]]</f>
        <v>1.210321142857143</v>
      </c>
    </row>
    <row r="118" spans="1:28" x14ac:dyDescent="0.25">
      <c r="A118" s="1">
        <v>40295</v>
      </c>
      <c r="B118">
        <f t="shared" si="11"/>
        <v>2010</v>
      </c>
      <c r="C118">
        <f>DAY(Data__1___3[[#This Row],[Date]])</f>
        <v>27</v>
      </c>
      <c r="D118">
        <f>MONTH(Data__1___3[[#This Row],[Date]])</f>
        <v>4</v>
      </c>
      <c r="E118">
        <f t="shared" si="12"/>
        <v>2</v>
      </c>
      <c r="F118">
        <f>WEEKDAY(Data__1___3[[#This Row],[Date]])</f>
        <v>3</v>
      </c>
      <c r="G118" t="str">
        <f>VLOOKUP(F118,VLOOKUP!$D$2:$E$8,2,FALSE)</f>
        <v>Wednesday</v>
      </c>
      <c r="H118" t="str">
        <f>VLOOKUP(D118,VLOOKUP!$A$2:$B$13,2,FALSE)</f>
        <v>April</v>
      </c>
      <c r="I118" t="str">
        <f>VLOOKUP(E118,VLOOKUP!$G$2:$H$5,2,FALSE)</f>
        <v>Quarter2</v>
      </c>
      <c r="J118" t="str">
        <f t="shared" si="13"/>
        <v>2010_April</v>
      </c>
      <c r="K118" t="str">
        <f t="shared" si="14"/>
        <v>2010_Quarter2</v>
      </c>
      <c r="L118" t="str">
        <f t="shared" si="15"/>
        <v>2010_Wednesday</v>
      </c>
      <c r="M118" t="s">
        <v>8</v>
      </c>
      <c r="N118">
        <v>17</v>
      </c>
      <c r="O118">
        <v>21</v>
      </c>
      <c r="P118">
        <v>8160</v>
      </c>
      <c r="Q118">
        <v>8400</v>
      </c>
      <c r="R118">
        <v>4.5990558000000001E-2</v>
      </c>
      <c r="S118">
        <v>5.5188670000000002E-2</v>
      </c>
      <c r="T118">
        <f t="shared" si="16"/>
        <v>38632.069000000003</v>
      </c>
      <c r="U118">
        <f t="shared" si="17"/>
        <v>5058.9613799999997</v>
      </c>
      <c r="V118">
        <f t="shared" si="18"/>
        <v>16560</v>
      </c>
      <c r="W118">
        <f t="shared" si="19"/>
        <v>1309.6085409252669</v>
      </c>
      <c r="X118">
        <f>SUM(Data__1___3[[#This Row],[ cost of raw material]],Data__1___3[[#This Row],[operating cost]],Data__1___3[[#This Row],[Total Labor Cost (In USD)]])</f>
        <v>45000.638920925274</v>
      </c>
      <c r="Y118">
        <f t="shared" si="20"/>
        <v>978.4756019034445</v>
      </c>
      <c r="Z118">
        <f t="shared" si="21"/>
        <v>45.990558</v>
      </c>
      <c r="AA118">
        <f>SUM(Data__1___3[[#This Row],[Num_Workers_Direct]],Data__1___3[[#This Row],[Num_Workers_Indirect]])</f>
        <v>38</v>
      </c>
      <c r="AB118">
        <f>Data__1___3[[#This Row],[OUTPUT IN THOUSAND]]/Data__1___3[[#This Row],[Total Workers]]</f>
        <v>1.2102778421052631</v>
      </c>
    </row>
    <row r="119" spans="1:28" x14ac:dyDescent="0.25">
      <c r="A119" s="1">
        <v>40296</v>
      </c>
      <c r="B119">
        <f t="shared" si="11"/>
        <v>2010</v>
      </c>
      <c r="C119">
        <f>DAY(Data__1___3[[#This Row],[Date]])</f>
        <v>28</v>
      </c>
      <c r="D119">
        <f>MONTH(Data__1___3[[#This Row],[Date]])</f>
        <v>4</v>
      </c>
      <c r="E119">
        <f t="shared" si="12"/>
        <v>2</v>
      </c>
      <c r="F119">
        <f>WEEKDAY(Data__1___3[[#This Row],[Date]])</f>
        <v>4</v>
      </c>
      <c r="G119" t="str">
        <f>VLOOKUP(F119,VLOOKUP!$D$2:$E$8,2,FALSE)</f>
        <v>Thursday</v>
      </c>
      <c r="H119" t="str">
        <f>VLOOKUP(D119,VLOOKUP!$A$2:$B$13,2,FALSE)</f>
        <v>April</v>
      </c>
      <c r="I119" t="str">
        <f>VLOOKUP(E119,VLOOKUP!$G$2:$H$5,2,FALSE)</f>
        <v>Quarter2</v>
      </c>
      <c r="J119" t="str">
        <f t="shared" si="13"/>
        <v>2010_April</v>
      </c>
      <c r="K119" t="str">
        <f t="shared" si="14"/>
        <v>2010_Quarter2</v>
      </c>
      <c r="L119" t="str">
        <f t="shared" si="15"/>
        <v>2010_Thursday</v>
      </c>
      <c r="M119" t="s">
        <v>8</v>
      </c>
      <c r="N119">
        <v>17</v>
      </c>
      <c r="O119">
        <v>25</v>
      </c>
      <c r="P119">
        <v>8160</v>
      </c>
      <c r="Q119">
        <v>10000</v>
      </c>
      <c r="R119">
        <v>5.0857813000000002E-2</v>
      </c>
      <c r="S119">
        <v>6.1029374999999997E-2</v>
      </c>
      <c r="T119">
        <f t="shared" si="16"/>
        <v>42720.562499999993</v>
      </c>
      <c r="U119">
        <f t="shared" si="17"/>
        <v>5594.3594300000004</v>
      </c>
      <c r="V119">
        <f t="shared" si="18"/>
        <v>18160</v>
      </c>
      <c r="W119">
        <f t="shared" si="19"/>
        <v>1436.1407671016213</v>
      </c>
      <c r="X119">
        <f>SUM(Data__1___3[[#This Row],[ cost of raw material]],Data__1___3[[#This Row],[operating cost]],Data__1___3[[#This Row],[Total Labor Cost (In USD)]])</f>
        <v>49751.062697101617</v>
      </c>
      <c r="Y119">
        <f t="shared" si="20"/>
        <v>978.23834259451178</v>
      </c>
      <c r="Z119">
        <f t="shared" si="21"/>
        <v>50.857813</v>
      </c>
      <c r="AA119">
        <f>SUM(Data__1___3[[#This Row],[Num_Workers_Direct]],Data__1___3[[#This Row],[Num_Workers_Indirect]])</f>
        <v>42</v>
      </c>
      <c r="AB119">
        <f>Data__1___3[[#This Row],[OUTPUT IN THOUSAND]]/Data__1___3[[#This Row],[Total Workers]]</f>
        <v>1.2109003095238096</v>
      </c>
    </row>
    <row r="120" spans="1:28" x14ac:dyDescent="0.25">
      <c r="A120" s="1">
        <v>40297</v>
      </c>
      <c r="B120">
        <f t="shared" si="11"/>
        <v>2010</v>
      </c>
      <c r="C120">
        <f>DAY(Data__1___3[[#This Row],[Date]])</f>
        <v>29</v>
      </c>
      <c r="D120">
        <f>MONTH(Data__1___3[[#This Row],[Date]])</f>
        <v>4</v>
      </c>
      <c r="E120">
        <f t="shared" si="12"/>
        <v>2</v>
      </c>
      <c r="F120">
        <f>WEEKDAY(Data__1___3[[#This Row],[Date]])</f>
        <v>5</v>
      </c>
      <c r="G120" t="str">
        <f>VLOOKUP(F120,VLOOKUP!$D$2:$E$8,2,FALSE)</f>
        <v>Friday</v>
      </c>
      <c r="H120" t="str">
        <f>VLOOKUP(D120,VLOOKUP!$A$2:$B$13,2,FALSE)</f>
        <v>April</v>
      </c>
      <c r="I120" t="str">
        <f>VLOOKUP(E120,VLOOKUP!$G$2:$H$5,2,FALSE)</f>
        <v>Quarter2</v>
      </c>
      <c r="J120" t="str">
        <f t="shared" si="13"/>
        <v>2010_April</v>
      </c>
      <c r="K120" t="str">
        <f t="shared" si="14"/>
        <v>2010_Quarter2</v>
      </c>
      <c r="L120" t="str">
        <f t="shared" si="15"/>
        <v>2010_Friday</v>
      </c>
      <c r="M120" t="s">
        <v>8</v>
      </c>
      <c r="N120">
        <v>16</v>
      </c>
      <c r="O120">
        <v>19</v>
      </c>
      <c r="P120">
        <v>7680</v>
      </c>
      <c r="Q120">
        <v>7600</v>
      </c>
      <c r="R120">
        <v>4.239366E-2</v>
      </c>
      <c r="S120">
        <v>5.0872392000000002E-2</v>
      </c>
      <c r="T120">
        <f t="shared" si="16"/>
        <v>35610.674400000004</v>
      </c>
      <c r="U120">
        <f t="shared" si="17"/>
        <v>4663.3026</v>
      </c>
      <c r="V120">
        <f t="shared" si="18"/>
        <v>15280</v>
      </c>
      <c r="W120">
        <f t="shared" si="19"/>
        <v>1208.3827599841836</v>
      </c>
      <c r="X120">
        <f>SUM(Data__1___3[[#This Row],[ cost of raw material]],Data__1___3[[#This Row],[operating cost]],Data__1___3[[#This Row],[Total Labor Cost (In USD)]])</f>
        <v>41482.359759984189</v>
      </c>
      <c r="Y120">
        <f t="shared" si="20"/>
        <v>978.50385552896807</v>
      </c>
      <c r="Z120">
        <f t="shared" si="21"/>
        <v>42.393659999999997</v>
      </c>
      <c r="AA120">
        <f>SUM(Data__1___3[[#This Row],[Num_Workers_Direct]],Data__1___3[[#This Row],[Num_Workers_Indirect]])</f>
        <v>35</v>
      </c>
      <c r="AB120">
        <f>Data__1___3[[#This Row],[OUTPUT IN THOUSAND]]/Data__1___3[[#This Row],[Total Workers]]</f>
        <v>1.2112474285714285</v>
      </c>
    </row>
    <row r="121" spans="1:28" x14ac:dyDescent="0.25">
      <c r="A121" s="1">
        <v>40298</v>
      </c>
      <c r="B121">
        <f t="shared" si="11"/>
        <v>2010</v>
      </c>
      <c r="C121">
        <f>DAY(Data__1___3[[#This Row],[Date]])</f>
        <v>30</v>
      </c>
      <c r="D121">
        <f>MONTH(Data__1___3[[#This Row],[Date]])</f>
        <v>4</v>
      </c>
      <c r="E121">
        <f t="shared" si="12"/>
        <v>2</v>
      </c>
      <c r="F121">
        <f>WEEKDAY(Data__1___3[[#This Row],[Date]])</f>
        <v>6</v>
      </c>
      <c r="G121" t="str">
        <f>VLOOKUP(F121,VLOOKUP!$D$2:$E$8,2,FALSE)</f>
        <v>Saturday</v>
      </c>
      <c r="H121" t="str">
        <f>VLOOKUP(D121,VLOOKUP!$A$2:$B$13,2,FALSE)</f>
        <v>April</v>
      </c>
      <c r="I121" t="str">
        <f>VLOOKUP(E121,VLOOKUP!$G$2:$H$5,2,FALSE)</f>
        <v>Quarter2</v>
      </c>
      <c r="J121" t="str">
        <f t="shared" si="13"/>
        <v>2010_April</v>
      </c>
      <c r="K121" t="str">
        <f t="shared" si="14"/>
        <v>2010_Quarter2</v>
      </c>
      <c r="L121" t="str">
        <f t="shared" si="15"/>
        <v>2010_Saturday</v>
      </c>
      <c r="M121" t="s">
        <v>8</v>
      </c>
      <c r="N121">
        <v>20</v>
      </c>
      <c r="O121">
        <v>20</v>
      </c>
      <c r="P121">
        <v>9600</v>
      </c>
      <c r="Q121">
        <v>8000</v>
      </c>
      <c r="R121">
        <v>4.8422323000000003E-2</v>
      </c>
      <c r="S121">
        <v>5.8106787999999999E-2</v>
      </c>
      <c r="T121">
        <f t="shared" si="16"/>
        <v>40674.751600000003</v>
      </c>
      <c r="U121">
        <f t="shared" si="17"/>
        <v>5326.4555300000011</v>
      </c>
      <c r="V121">
        <f t="shared" si="18"/>
        <v>17600</v>
      </c>
      <c r="W121">
        <f t="shared" si="19"/>
        <v>1391.8544879398971</v>
      </c>
      <c r="X121">
        <f>SUM(Data__1___3[[#This Row],[ cost of raw material]],Data__1___3[[#This Row],[operating cost]],Data__1___3[[#This Row],[Total Labor Cost (In USD)]])</f>
        <v>47393.0616179399</v>
      </c>
      <c r="Y121">
        <f t="shared" si="20"/>
        <v>978.7440726034539</v>
      </c>
      <c r="Z121">
        <f t="shared" si="21"/>
        <v>48.422323000000006</v>
      </c>
      <c r="AA121">
        <f>SUM(Data__1___3[[#This Row],[Num_Workers_Direct]],Data__1___3[[#This Row],[Num_Workers_Indirect]])</f>
        <v>40</v>
      </c>
      <c r="AB121">
        <f>Data__1___3[[#This Row],[OUTPUT IN THOUSAND]]/Data__1___3[[#This Row],[Total Workers]]</f>
        <v>1.2105580750000002</v>
      </c>
    </row>
    <row r="122" spans="1:28" x14ac:dyDescent="0.25">
      <c r="A122" s="1">
        <v>40299</v>
      </c>
      <c r="B122">
        <f t="shared" si="11"/>
        <v>2010</v>
      </c>
      <c r="C122">
        <f>DAY(Data__1___3[[#This Row],[Date]])</f>
        <v>1</v>
      </c>
      <c r="D122">
        <f>MONTH(Data__1___3[[#This Row],[Date]])</f>
        <v>5</v>
      </c>
      <c r="E122">
        <f t="shared" si="12"/>
        <v>2</v>
      </c>
      <c r="F122">
        <f>WEEKDAY(Data__1___3[[#This Row],[Date]])</f>
        <v>7</v>
      </c>
      <c r="G122" t="str">
        <f>VLOOKUP(F122,VLOOKUP!$D$2:$E$8,2,FALSE)</f>
        <v>Sunday</v>
      </c>
      <c r="H122" t="str">
        <f>VLOOKUP(D122,VLOOKUP!$A$2:$B$13,2,FALSE)</f>
        <v>May</v>
      </c>
      <c r="I122" t="str">
        <f>VLOOKUP(E122,VLOOKUP!$G$2:$H$5,2,FALSE)</f>
        <v>Quarter2</v>
      </c>
      <c r="J122" t="str">
        <f t="shared" si="13"/>
        <v>2010_May</v>
      </c>
      <c r="K122" t="str">
        <f t="shared" si="14"/>
        <v>2010_Quarter2</v>
      </c>
      <c r="L122" t="str">
        <f t="shared" si="15"/>
        <v>2010_Sunday</v>
      </c>
      <c r="M122" t="s">
        <v>8</v>
      </c>
      <c r="N122">
        <v>19</v>
      </c>
      <c r="O122">
        <v>20</v>
      </c>
      <c r="P122">
        <v>9120</v>
      </c>
      <c r="Q122">
        <v>8000</v>
      </c>
      <c r="R122">
        <v>4.7221486E-2</v>
      </c>
      <c r="S122">
        <v>5.6665783999999997E-2</v>
      </c>
      <c r="T122">
        <f t="shared" si="16"/>
        <v>39666.048799999997</v>
      </c>
      <c r="U122">
        <f t="shared" si="17"/>
        <v>5194.3634599999996</v>
      </c>
      <c r="V122">
        <f t="shared" si="18"/>
        <v>17120</v>
      </c>
      <c r="W122">
        <f t="shared" si="19"/>
        <v>1353.8948200869909</v>
      </c>
      <c r="X122">
        <f>SUM(Data__1___3[[#This Row],[ cost of raw material]],Data__1___3[[#This Row],[operating cost]],Data__1___3[[#This Row],[Total Labor Cost (In USD)]])</f>
        <v>46214.30708008699</v>
      </c>
      <c r="Y122">
        <f t="shared" si="20"/>
        <v>978.67117269640755</v>
      </c>
      <c r="Z122">
        <f t="shared" si="21"/>
        <v>47.221485999999999</v>
      </c>
      <c r="AA122">
        <f>SUM(Data__1___3[[#This Row],[Num_Workers_Direct]],Data__1___3[[#This Row],[Num_Workers_Indirect]])</f>
        <v>39</v>
      </c>
      <c r="AB122">
        <f>Data__1___3[[#This Row],[OUTPUT IN THOUSAND]]/Data__1___3[[#This Row],[Total Workers]]</f>
        <v>1.2108073333333333</v>
      </c>
    </row>
    <row r="123" spans="1:28" x14ac:dyDescent="0.25">
      <c r="A123" s="1">
        <v>40300</v>
      </c>
      <c r="B123">
        <f t="shared" si="11"/>
        <v>2010</v>
      </c>
      <c r="C123">
        <f>DAY(Data__1___3[[#This Row],[Date]])</f>
        <v>2</v>
      </c>
      <c r="D123">
        <f>MONTH(Data__1___3[[#This Row],[Date]])</f>
        <v>5</v>
      </c>
      <c r="E123">
        <f t="shared" si="12"/>
        <v>2</v>
      </c>
      <c r="F123">
        <f>WEEKDAY(Data__1___3[[#This Row],[Date]])</f>
        <v>1</v>
      </c>
      <c r="G123" t="str">
        <f>VLOOKUP(F123,VLOOKUP!$D$2:$E$8,2,FALSE)</f>
        <v>Monday</v>
      </c>
      <c r="H123" t="str">
        <f>VLOOKUP(D123,VLOOKUP!$A$2:$B$13,2,FALSE)</f>
        <v>May</v>
      </c>
      <c r="I123" t="str">
        <f>VLOOKUP(E123,VLOOKUP!$G$2:$H$5,2,FALSE)</f>
        <v>Quarter2</v>
      </c>
      <c r="J123" t="str">
        <f t="shared" si="13"/>
        <v>2010_May</v>
      </c>
      <c r="K123" t="str">
        <f t="shared" si="14"/>
        <v>2010_Quarter2</v>
      </c>
      <c r="L123" t="str">
        <f t="shared" si="15"/>
        <v>2010_Monday</v>
      </c>
      <c r="M123" t="s">
        <v>8</v>
      </c>
      <c r="N123">
        <v>17</v>
      </c>
      <c r="O123">
        <v>24</v>
      </c>
      <c r="P123">
        <v>8160</v>
      </c>
      <c r="Q123">
        <v>9600</v>
      </c>
      <c r="R123">
        <v>4.9630509000000003E-2</v>
      </c>
      <c r="S123">
        <v>5.9556610000000003E-2</v>
      </c>
      <c r="T123">
        <f t="shared" si="16"/>
        <v>41689.627000000008</v>
      </c>
      <c r="U123">
        <f t="shared" si="17"/>
        <v>5459.35599</v>
      </c>
      <c r="V123">
        <f t="shared" si="18"/>
        <v>17760</v>
      </c>
      <c r="W123">
        <f t="shared" si="19"/>
        <v>1404.5077105575326</v>
      </c>
      <c r="X123">
        <f>SUM(Data__1___3[[#This Row],[ cost of raw material]],Data__1___3[[#This Row],[operating cost]],Data__1___3[[#This Row],[Total Labor Cost (In USD)]])</f>
        <v>48553.490700557537</v>
      </c>
      <c r="Y123">
        <f t="shared" si="20"/>
        <v>978.2992695190278</v>
      </c>
      <c r="Z123">
        <f t="shared" si="21"/>
        <v>49.630509000000004</v>
      </c>
      <c r="AA123">
        <f>SUM(Data__1___3[[#This Row],[Num_Workers_Direct]],Data__1___3[[#This Row],[Num_Workers_Indirect]])</f>
        <v>41</v>
      </c>
      <c r="AB123">
        <f>Data__1___3[[#This Row],[OUTPUT IN THOUSAND]]/Data__1___3[[#This Row],[Total Workers]]</f>
        <v>1.2105002195121952</v>
      </c>
    </row>
    <row r="124" spans="1:28" x14ac:dyDescent="0.25">
      <c r="A124" s="1">
        <v>40301</v>
      </c>
      <c r="B124">
        <f t="shared" si="11"/>
        <v>2010</v>
      </c>
      <c r="C124">
        <f>DAY(Data__1___3[[#This Row],[Date]])</f>
        <v>3</v>
      </c>
      <c r="D124">
        <f>MONTH(Data__1___3[[#This Row],[Date]])</f>
        <v>5</v>
      </c>
      <c r="E124">
        <f t="shared" si="12"/>
        <v>2</v>
      </c>
      <c r="F124">
        <f>WEEKDAY(Data__1___3[[#This Row],[Date]])</f>
        <v>2</v>
      </c>
      <c r="G124" t="str">
        <f>VLOOKUP(F124,VLOOKUP!$D$2:$E$8,2,FALSE)</f>
        <v>Tuesday</v>
      </c>
      <c r="H124" t="str">
        <f>VLOOKUP(D124,VLOOKUP!$A$2:$B$13,2,FALSE)</f>
        <v>May</v>
      </c>
      <c r="I124" t="str">
        <f>VLOOKUP(E124,VLOOKUP!$G$2:$H$5,2,FALSE)</f>
        <v>Quarter2</v>
      </c>
      <c r="J124" t="str">
        <f t="shared" si="13"/>
        <v>2010_May</v>
      </c>
      <c r="K124" t="str">
        <f t="shared" si="14"/>
        <v>2010_Quarter2</v>
      </c>
      <c r="L124" t="str">
        <f t="shared" si="15"/>
        <v>2010_Tuesday</v>
      </c>
      <c r="M124" t="s">
        <v>8</v>
      </c>
      <c r="N124">
        <v>15</v>
      </c>
      <c r="O124">
        <v>19</v>
      </c>
      <c r="P124">
        <v>7200</v>
      </c>
      <c r="Q124">
        <v>7600</v>
      </c>
      <c r="R124">
        <v>4.1159922000000002E-2</v>
      </c>
      <c r="S124">
        <v>4.9391905999999999E-2</v>
      </c>
      <c r="T124">
        <f t="shared" si="16"/>
        <v>34574.334199999998</v>
      </c>
      <c r="U124">
        <f t="shared" si="17"/>
        <v>4527.5914199999997</v>
      </c>
      <c r="V124">
        <f t="shared" si="18"/>
        <v>14800</v>
      </c>
      <c r="W124">
        <f t="shared" si="19"/>
        <v>1170.4230921312771</v>
      </c>
      <c r="X124">
        <f>SUM(Data__1___3[[#This Row],[ cost of raw material]],Data__1___3[[#This Row],[operating cost]],Data__1___3[[#This Row],[Total Labor Cost (In USD)]])</f>
        <v>40272.348712131272</v>
      </c>
      <c r="Y124">
        <f t="shared" si="20"/>
        <v>978.43598226768438</v>
      </c>
      <c r="Z124">
        <f t="shared" si="21"/>
        <v>41.159922000000002</v>
      </c>
      <c r="AA124">
        <f>SUM(Data__1___3[[#This Row],[Num_Workers_Direct]],Data__1___3[[#This Row],[Num_Workers_Indirect]])</f>
        <v>34</v>
      </c>
      <c r="AB124">
        <f>Data__1___3[[#This Row],[OUTPUT IN THOUSAND]]/Data__1___3[[#This Row],[Total Workers]]</f>
        <v>1.2105859411764706</v>
      </c>
    </row>
    <row r="125" spans="1:28" x14ac:dyDescent="0.25">
      <c r="A125" s="1">
        <v>40302</v>
      </c>
      <c r="B125">
        <f t="shared" si="11"/>
        <v>2010</v>
      </c>
      <c r="C125">
        <f>DAY(Data__1___3[[#This Row],[Date]])</f>
        <v>4</v>
      </c>
      <c r="D125">
        <f>MONTH(Data__1___3[[#This Row],[Date]])</f>
        <v>5</v>
      </c>
      <c r="E125">
        <f t="shared" si="12"/>
        <v>2</v>
      </c>
      <c r="F125">
        <f>WEEKDAY(Data__1___3[[#This Row],[Date]])</f>
        <v>3</v>
      </c>
      <c r="G125" t="str">
        <f>VLOOKUP(F125,VLOOKUP!$D$2:$E$8,2,FALSE)</f>
        <v>Wednesday</v>
      </c>
      <c r="H125" t="str">
        <f>VLOOKUP(D125,VLOOKUP!$A$2:$B$13,2,FALSE)</f>
        <v>May</v>
      </c>
      <c r="I125" t="str">
        <f>VLOOKUP(E125,VLOOKUP!$G$2:$H$5,2,FALSE)</f>
        <v>Quarter2</v>
      </c>
      <c r="J125" t="str">
        <f t="shared" si="13"/>
        <v>2010_May</v>
      </c>
      <c r="K125" t="str">
        <f t="shared" si="14"/>
        <v>2010_Quarter2</v>
      </c>
      <c r="L125" t="str">
        <f t="shared" si="15"/>
        <v>2010_Wednesday</v>
      </c>
      <c r="M125" t="s">
        <v>8</v>
      </c>
      <c r="N125">
        <v>19</v>
      </c>
      <c r="O125">
        <v>19</v>
      </c>
      <c r="P125">
        <v>9120</v>
      </c>
      <c r="Q125">
        <v>7600</v>
      </c>
      <c r="R125">
        <v>4.5988169000000002E-2</v>
      </c>
      <c r="S125">
        <v>5.5185802999999999E-2</v>
      </c>
      <c r="T125">
        <f t="shared" si="16"/>
        <v>38630.062100000003</v>
      </c>
      <c r="U125">
        <f t="shared" si="17"/>
        <v>5058.69859</v>
      </c>
      <c r="V125">
        <f t="shared" si="18"/>
        <v>16720</v>
      </c>
      <c r="W125">
        <f t="shared" si="19"/>
        <v>1322.2617635429024</v>
      </c>
      <c r="X125">
        <f>SUM(Data__1___3[[#This Row],[ cost of raw material]],Data__1___3[[#This Row],[operating cost]],Data__1___3[[#This Row],[Total Labor Cost (In USD)]])</f>
        <v>45011.022453542908</v>
      </c>
      <c r="Y125">
        <f t="shared" si="20"/>
        <v>978.75221893576384</v>
      </c>
      <c r="Z125">
        <f t="shared" si="21"/>
        <v>45.988168999999999</v>
      </c>
      <c r="AA125">
        <f>SUM(Data__1___3[[#This Row],[Num_Workers_Direct]],Data__1___3[[#This Row],[Num_Workers_Indirect]])</f>
        <v>38</v>
      </c>
      <c r="AB125">
        <f>Data__1___3[[#This Row],[OUTPUT IN THOUSAND]]/Data__1___3[[#This Row],[Total Workers]]</f>
        <v>1.2102149736842105</v>
      </c>
    </row>
    <row r="126" spans="1:28" x14ac:dyDescent="0.25">
      <c r="A126" s="1">
        <v>40303</v>
      </c>
      <c r="B126">
        <f t="shared" si="11"/>
        <v>2010</v>
      </c>
      <c r="C126">
        <f>DAY(Data__1___3[[#This Row],[Date]])</f>
        <v>5</v>
      </c>
      <c r="D126">
        <f>MONTH(Data__1___3[[#This Row],[Date]])</f>
        <v>5</v>
      </c>
      <c r="E126">
        <f t="shared" si="12"/>
        <v>2</v>
      </c>
      <c r="F126">
        <f>WEEKDAY(Data__1___3[[#This Row],[Date]])</f>
        <v>4</v>
      </c>
      <c r="G126" t="str">
        <f>VLOOKUP(F126,VLOOKUP!$D$2:$E$8,2,FALSE)</f>
        <v>Thursday</v>
      </c>
      <c r="H126" t="str">
        <f>VLOOKUP(D126,VLOOKUP!$A$2:$B$13,2,FALSE)</f>
        <v>May</v>
      </c>
      <c r="I126" t="str">
        <f>VLOOKUP(E126,VLOOKUP!$G$2:$H$5,2,FALSE)</f>
        <v>Quarter2</v>
      </c>
      <c r="J126" t="str">
        <f t="shared" si="13"/>
        <v>2010_May</v>
      </c>
      <c r="K126" t="str">
        <f t="shared" si="14"/>
        <v>2010_Quarter2</v>
      </c>
      <c r="L126" t="str">
        <f t="shared" si="15"/>
        <v>2010_Thursday</v>
      </c>
      <c r="M126" t="s">
        <v>8</v>
      </c>
      <c r="N126">
        <v>18</v>
      </c>
      <c r="O126">
        <v>22</v>
      </c>
      <c r="P126">
        <v>8640</v>
      </c>
      <c r="Q126">
        <v>8800</v>
      </c>
      <c r="R126">
        <v>4.8416313000000002E-2</v>
      </c>
      <c r="S126">
        <v>5.8099575000000001E-2</v>
      </c>
      <c r="T126">
        <f t="shared" si="16"/>
        <v>40669.702499999999</v>
      </c>
      <c r="U126">
        <f t="shared" si="17"/>
        <v>5325.7944299999999</v>
      </c>
      <c r="V126">
        <f t="shared" si="18"/>
        <v>17440</v>
      </c>
      <c r="W126">
        <f t="shared" si="19"/>
        <v>1379.2012653222619</v>
      </c>
      <c r="X126">
        <f>SUM(Data__1___3[[#This Row],[ cost of raw material]],Data__1___3[[#This Row],[operating cost]],Data__1___3[[#This Row],[Total Labor Cost (In USD)]])</f>
        <v>47374.698195322264</v>
      </c>
      <c r="Y126">
        <f t="shared" si="20"/>
        <v>978.48628406137129</v>
      </c>
      <c r="Z126">
        <f t="shared" si="21"/>
        <v>48.416313000000002</v>
      </c>
      <c r="AA126">
        <f>SUM(Data__1___3[[#This Row],[Num_Workers_Direct]],Data__1___3[[#This Row],[Num_Workers_Indirect]])</f>
        <v>40</v>
      </c>
      <c r="AB126">
        <f>Data__1___3[[#This Row],[OUTPUT IN THOUSAND]]/Data__1___3[[#This Row],[Total Workers]]</f>
        <v>1.2104078250000001</v>
      </c>
    </row>
    <row r="127" spans="1:28" x14ac:dyDescent="0.25">
      <c r="A127" s="1">
        <v>40304</v>
      </c>
      <c r="B127">
        <f t="shared" si="11"/>
        <v>2010</v>
      </c>
      <c r="C127">
        <f>DAY(Data__1___3[[#This Row],[Date]])</f>
        <v>6</v>
      </c>
      <c r="D127">
        <f>MONTH(Data__1___3[[#This Row],[Date]])</f>
        <v>5</v>
      </c>
      <c r="E127">
        <f t="shared" si="12"/>
        <v>2</v>
      </c>
      <c r="F127">
        <f>WEEKDAY(Data__1___3[[#This Row],[Date]])</f>
        <v>5</v>
      </c>
      <c r="G127" t="str">
        <f>VLOOKUP(F127,VLOOKUP!$D$2:$E$8,2,FALSE)</f>
        <v>Friday</v>
      </c>
      <c r="H127" t="str">
        <f>VLOOKUP(D127,VLOOKUP!$A$2:$B$13,2,FALSE)</f>
        <v>May</v>
      </c>
      <c r="I127" t="str">
        <f>VLOOKUP(E127,VLOOKUP!$G$2:$H$5,2,FALSE)</f>
        <v>Quarter2</v>
      </c>
      <c r="J127" t="str">
        <f t="shared" si="13"/>
        <v>2010_May</v>
      </c>
      <c r="K127" t="str">
        <f t="shared" si="14"/>
        <v>2010_Quarter2</v>
      </c>
      <c r="L127" t="str">
        <f t="shared" si="15"/>
        <v>2010_Friday</v>
      </c>
      <c r="M127" t="s">
        <v>8</v>
      </c>
      <c r="N127">
        <v>17</v>
      </c>
      <c r="O127">
        <v>23</v>
      </c>
      <c r="P127">
        <v>8160</v>
      </c>
      <c r="Q127">
        <v>9200</v>
      </c>
      <c r="R127">
        <v>4.8428969000000002E-2</v>
      </c>
      <c r="S127">
        <v>5.8114762E-2</v>
      </c>
      <c r="T127">
        <f t="shared" si="16"/>
        <v>40680.333399999996</v>
      </c>
      <c r="U127">
        <f t="shared" si="17"/>
        <v>5327.1865900000003</v>
      </c>
      <c r="V127">
        <f t="shared" si="18"/>
        <v>17360</v>
      </c>
      <c r="W127">
        <f t="shared" si="19"/>
        <v>1372.8746540134441</v>
      </c>
      <c r="X127">
        <f>SUM(Data__1___3[[#This Row],[ cost of raw material]],Data__1___3[[#This Row],[operating cost]],Data__1___3[[#This Row],[Total Labor Cost (In USD)]])</f>
        <v>47380.394644013439</v>
      </c>
      <c r="Y127">
        <f t="shared" si="20"/>
        <v>978.34819989691368</v>
      </c>
      <c r="Z127">
        <f t="shared" si="21"/>
        <v>48.428969000000002</v>
      </c>
      <c r="AA127">
        <f>SUM(Data__1___3[[#This Row],[Num_Workers_Direct]],Data__1___3[[#This Row],[Num_Workers_Indirect]])</f>
        <v>40</v>
      </c>
      <c r="AB127">
        <f>Data__1___3[[#This Row],[OUTPUT IN THOUSAND]]/Data__1___3[[#This Row],[Total Workers]]</f>
        <v>1.2107242250000001</v>
      </c>
    </row>
    <row r="128" spans="1:28" x14ac:dyDescent="0.25">
      <c r="A128" s="1">
        <v>40305</v>
      </c>
      <c r="B128">
        <f t="shared" si="11"/>
        <v>2010</v>
      </c>
      <c r="C128">
        <f>DAY(Data__1___3[[#This Row],[Date]])</f>
        <v>7</v>
      </c>
      <c r="D128">
        <f>MONTH(Data__1___3[[#This Row],[Date]])</f>
        <v>5</v>
      </c>
      <c r="E128">
        <f t="shared" si="12"/>
        <v>2</v>
      </c>
      <c r="F128">
        <f>WEEKDAY(Data__1___3[[#This Row],[Date]])</f>
        <v>6</v>
      </c>
      <c r="G128" t="str">
        <f>VLOOKUP(F128,VLOOKUP!$D$2:$E$8,2,FALSE)</f>
        <v>Saturday</v>
      </c>
      <c r="H128" t="str">
        <f>VLOOKUP(D128,VLOOKUP!$A$2:$B$13,2,FALSE)</f>
        <v>May</v>
      </c>
      <c r="I128" t="str">
        <f>VLOOKUP(E128,VLOOKUP!$G$2:$H$5,2,FALSE)</f>
        <v>Quarter2</v>
      </c>
      <c r="J128" t="str">
        <f t="shared" si="13"/>
        <v>2010_May</v>
      </c>
      <c r="K128" t="str">
        <f t="shared" si="14"/>
        <v>2010_Quarter2</v>
      </c>
      <c r="L128" t="str">
        <f t="shared" si="15"/>
        <v>2010_Saturday</v>
      </c>
      <c r="M128" t="s">
        <v>8</v>
      </c>
      <c r="N128">
        <v>19</v>
      </c>
      <c r="O128">
        <v>21</v>
      </c>
      <c r="P128">
        <v>9120</v>
      </c>
      <c r="Q128">
        <v>8400</v>
      </c>
      <c r="R128">
        <v>4.8446746999999998E-2</v>
      </c>
      <c r="S128">
        <v>5.8136096999999998E-2</v>
      </c>
      <c r="T128">
        <f t="shared" si="16"/>
        <v>40695.267899999999</v>
      </c>
      <c r="U128">
        <f t="shared" si="17"/>
        <v>5329.1421699999992</v>
      </c>
      <c r="V128">
        <f t="shared" si="18"/>
        <v>17520</v>
      </c>
      <c r="W128">
        <f t="shared" si="19"/>
        <v>1385.5278766310796</v>
      </c>
      <c r="X128">
        <f>SUM(Data__1___3[[#This Row],[ cost of raw material]],Data__1___3[[#This Row],[operating cost]],Data__1___3[[#This Row],[Total Labor Cost (In USD)]])</f>
        <v>47409.937946631078</v>
      </c>
      <c r="Y128">
        <f t="shared" si="20"/>
        <v>978.59899544196605</v>
      </c>
      <c r="Z128">
        <f t="shared" si="21"/>
        <v>48.446746999999995</v>
      </c>
      <c r="AA128">
        <f>SUM(Data__1___3[[#This Row],[Num_Workers_Direct]],Data__1___3[[#This Row],[Num_Workers_Indirect]])</f>
        <v>40</v>
      </c>
      <c r="AB128">
        <f>Data__1___3[[#This Row],[OUTPUT IN THOUSAND]]/Data__1___3[[#This Row],[Total Workers]]</f>
        <v>1.2111686749999999</v>
      </c>
    </row>
    <row r="129" spans="1:28" x14ac:dyDescent="0.25">
      <c r="A129" s="1">
        <v>40306</v>
      </c>
      <c r="B129">
        <f t="shared" si="11"/>
        <v>2010</v>
      </c>
      <c r="C129">
        <f>DAY(Data__1___3[[#This Row],[Date]])</f>
        <v>8</v>
      </c>
      <c r="D129">
        <f>MONTH(Data__1___3[[#This Row],[Date]])</f>
        <v>5</v>
      </c>
      <c r="E129">
        <f t="shared" si="12"/>
        <v>2</v>
      </c>
      <c r="F129">
        <f>WEEKDAY(Data__1___3[[#This Row],[Date]])</f>
        <v>7</v>
      </c>
      <c r="G129" t="str">
        <f>VLOOKUP(F129,VLOOKUP!$D$2:$E$8,2,FALSE)</f>
        <v>Sunday</v>
      </c>
      <c r="H129" t="str">
        <f>VLOOKUP(D129,VLOOKUP!$A$2:$B$13,2,FALSE)</f>
        <v>May</v>
      </c>
      <c r="I129" t="str">
        <f>VLOOKUP(E129,VLOOKUP!$G$2:$H$5,2,FALSE)</f>
        <v>Quarter2</v>
      </c>
      <c r="J129" t="str">
        <f t="shared" si="13"/>
        <v>2010_May</v>
      </c>
      <c r="K129" t="str">
        <f t="shared" si="14"/>
        <v>2010_Quarter2</v>
      </c>
      <c r="L129" t="str">
        <f t="shared" si="15"/>
        <v>2010_Sunday</v>
      </c>
      <c r="M129" t="s">
        <v>8</v>
      </c>
      <c r="N129">
        <v>17</v>
      </c>
      <c r="O129">
        <v>22</v>
      </c>
      <c r="P129">
        <v>8160</v>
      </c>
      <c r="Q129">
        <v>8800</v>
      </c>
      <c r="R129">
        <v>4.7192959999999999E-2</v>
      </c>
      <c r="S129">
        <v>5.6631551000000002E-2</v>
      </c>
      <c r="T129">
        <f t="shared" si="16"/>
        <v>39642.085700000003</v>
      </c>
      <c r="U129">
        <f t="shared" si="17"/>
        <v>5191.2255999999998</v>
      </c>
      <c r="V129">
        <f t="shared" si="18"/>
        <v>16960</v>
      </c>
      <c r="W129">
        <f t="shared" si="19"/>
        <v>1341.2415974693556</v>
      </c>
      <c r="X129">
        <f>SUM(Data__1___3[[#This Row],[ cost of raw material]],Data__1___3[[#This Row],[operating cost]],Data__1___3[[#This Row],[Total Labor Cost (In USD)]])</f>
        <v>46174.552897469359</v>
      </c>
      <c r="Y129">
        <f t="shared" si="20"/>
        <v>978.42035967799768</v>
      </c>
      <c r="Z129">
        <f t="shared" si="21"/>
        <v>47.192959999999999</v>
      </c>
      <c r="AA129">
        <f>SUM(Data__1___3[[#This Row],[Num_Workers_Direct]],Data__1___3[[#This Row],[Num_Workers_Indirect]])</f>
        <v>39</v>
      </c>
      <c r="AB129">
        <f>Data__1___3[[#This Row],[OUTPUT IN THOUSAND]]/Data__1___3[[#This Row],[Total Workers]]</f>
        <v>1.2100758974358974</v>
      </c>
    </row>
    <row r="130" spans="1:28" x14ac:dyDescent="0.25">
      <c r="A130" s="1">
        <v>40307</v>
      </c>
      <c r="B130">
        <f t="shared" ref="B130:B193" si="22">YEAR(A130)</f>
        <v>2010</v>
      </c>
      <c r="C130">
        <f>DAY(Data__1___3[[#This Row],[Date]])</f>
        <v>9</v>
      </c>
      <c r="D130">
        <f>MONTH(Data__1___3[[#This Row],[Date]])</f>
        <v>5</v>
      </c>
      <c r="E130">
        <f t="shared" ref="E130:E193" si="23">IF(D130&lt;=3,1,IF(D130&lt;=6,2,IF(D130&lt;=9,3,4)))</f>
        <v>2</v>
      </c>
      <c r="F130">
        <f>WEEKDAY(Data__1___3[[#This Row],[Date]])</f>
        <v>1</v>
      </c>
      <c r="G130" t="str">
        <f>VLOOKUP(F130,VLOOKUP!$D$2:$E$8,2,FALSE)</f>
        <v>Monday</v>
      </c>
      <c r="H130" t="str">
        <f>VLOOKUP(D130,VLOOKUP!$A$2:$B$13,2,FALSE)</f>
        <v>May</v>
      </c>
      <c r="I130" t="str">
        <f>VLOOKUP(E130,VLOOKUP!$G$2:$H$5,2,FALSE)</f>
        <v>Quarter2</v>
      </c>
      <c r="J130" t="str">
        <f t="shared" ref="J130:J193" si="24">CONCATENATE(B130,"_",H130)</f>
        <v>2010_May</v>
      </c>
      <c r="K130" t="str">
        <f t="shared" ref="K130:K193" si="25">CONCATENATE(B130,"_",I130)</f>
        <v>2010_Quarter2</v>
      </c>
      <c r="L130" t="str">
        <f t="shared" ref="L130:L193" si="26">CONCATENATE(B130,"_",G130)</f>
        <v>2010_Monday</v>
      </c>
      <c r="M130" t="s">
        <v>8</v>
      </c>
      <c r="N130">
        <v>18</v>
      </c>
      <c r="O130">
        <v>23</v>
      </c>
      <c r="P130">
        <v>8640</v>
      </c>
      <c r="Q130">
        <v>9200</v>
      </c>
      <c r="R130">
        <v>4.9614934999999999E-2</v>
      </c>
      <c r="S130">
        <v>5.9537922E-2</v>
      </c>
      <c r="T130">
        <f t="shared" ref="T130:T193" si="27">IF(M130="Mexico",S130*1000*700,IF(M130="Frankfurt",S130*1000*530,IF(M130="Gary",S130*1000*608,IF(M130="Sunchem",S130*1000*918))))</f>
        <v>41676.545400000003</v>
      </c>
      <c r="U130">
        <f t="shared" ref="U130:U193" si="28">IF(M130="Mexico",R130*1000*110,IF(M130="Frankfurt",R130*1000*90,IF(M130="Gary",R130*1000*150,IF(M130="Sunchem",R130*1000*400))))</f>
        <v>5457.6428499999993</v>
      </c>
      <c r="V130">
        <f t="shared" ref="V130:V193" si="29">SUM(P130,Q130)</f>
        <v>17840</v>
      </c>
      <c r="W130">
        <f t="shared" ref="W130:W193" si="30">V130/VLOOKUP(M130,$AD$2:$AE$5,2,FALSE)</f>
        <v>1410.8343218663504</v>
      </c>
      <c r="X130">
        <f>SUM(Data__1___3[[#This Row],[ cost of raw material]],Data__1___3[[#This Row],[operating cost]],Data__1___3[[#This Row],[Total Labor Cost (In USD)]])</f>
        <v>48545.02257186635</v>
      </c>
      <c r="Y130">
        <f t="shared" ref="Y130:Y193" si="31">X130/Z130</f>
        <v>978.43567812527328</v>
      </c>
      <c r="Z130">
        <f t="shared" ref="Z130:Z193" si="32">R130*1000</f>
        <v>49.614934999999996</v>
      </c>
      <c r="AA130">
        <f>SUM(Data__1___3[[#This Row],[Num_Workers_Direct]],Data__1___3[[#This Row],[Num_Workers_Indirect]])</f>
        <v>41</v>
      </c>
      <c r="AB130">
        <f>Data__1___3[[#This Row],[OUTPUT IN THOUSAND]]/Data__1___3[[#This Row],[Total Workers]]</f>
        <v>1.2101203658536583</v>
      </c>
    </row>
    <row r="131" spans="1:28" x14ac:dyDescent="0.25">
      <c r="A131" s="1">
        <v>40308</v>
      </c>
      <c r="B131">
        <f t="shared" si="22"/>
        <v>2010</v>
      </c>
      <c r="C131">
        <f>DAY(Data__1___3[[#This Row],[Date]])</f>
        <v>10</v>
      </c>
      <c r="D131">
        <f>MONTH(Data__1___3[[#This Row],[Date]])</f>
        <v>5</v>
      </c>
      <c r="E131">
        <f t="shared" si="23"/>
        <v>2</v>
      </c>
      <c r="F131">
        <f>WEEKDAY(Data__1___3[[#This Row],[Date]])</f>
        <v>2</v>
      </c>
      <c r="G131" t="str">
        <f>VLOOKUP(F131,VLOOKUP!$D$2:$E$8,2,FALSE)</f>
        <v>Tuesday</v>
      </c>
      <c r="H131" t="str">
        <f>VLOOKUP(D131,VLOOKUP!$A$2:$B$13,2,FALSE)</f>
        <v>May</v>
      </c>
      <c r="I131" t="str">
        <f>VLOOKUP(E131,VLOOKUP!$G$2:$H$5,2,FALSE)</f>
        <v>Quarter2</v>
      </c>
      <c r="J131" t="str">
        <f t="shared" si="24"/>
        <v>2010_May</v>
      </c>
      <c r="K131" t="str">
        <f t="shared" si="25"/>
        <v>2010_Quarter2</v>
      </c>
      <c r="L131" t="str">
        <f t="shared" si="26"/>
        <v>2010_Tuesday</v>
      </c>
      <c r="M131" t="s">
        <v>8</v>
      </c>
      <c r="N131">
        <v>15</v>
      </c>
      <c r="O131">
        <v>23</v>
      </c>
      <c r="P131">
        <v>7200</v>
      </c>
      <c r="Q131">
        <v>9200</v>
      </c>
      <c r="R131">
        <v>4.6022686E-2</v>
      </c>
      <c r="S131">
        <v>5.5227222999999999E-2</v>
      </c>
      <c r="T131">
        <f t="shared" si="27"/>
        <v>38659.056100000002</v>
      </c>
      <c r="U131">
        <f t="shared" si="28"/>
        <v>5062.4954600000001</v>
      </c>
      <c r="V131">
        <f t="shared" si="29"/>
        <v>16400</v>
      </c>
      <c r="W131">
        <f t="shared" si="30"/>
        <v>1296.9553183076316</v>
      </c>
      <c r="X131">
        <f>SUM(Data__1___3[[#This Row],[ cost of raw material]],Data__1___3[[#This Row],[operating cost]],Data__1___3[[#This Row],[Total Labor Cost (In USD)]])</f>
        <v>45018.506878307635</v>
      </c>
      <c r="Y131">
        <f t="shared" si="31"/>
        <v>978.18077976386769</v>
      </c>
      <c r="Z131">
        <f t="shared" si="32"/>
        <v>46.022686</v>
      </c>
      <c r="AA131">
        <f>SUM(Data__1___3[[#This Row],[Num_Workers_Direct]],Data__1___3[[#This Row],[Num_Workers_Indirect]])</f>
        <v>38</v>
      </c>
      <c r="AB131">
        <f>Data__1___3[[#This Row],[OUTPUT IN THOUSAND]]/Data__1___3[[#This Row],[Total Workers]]</f>
        <v>1.2111233157894736</v>
      </c>
    </row>
    <row r="132" spans="1:28" x14ac:dyDescent="0.25">
      <c r="A132" s="1">
        <v>40309</v>
      </c>
      <c r="B132">
        <f t="shared" si="22"/>
        <v>2010</v>
      </c>
      <c r="C132">
        <f>DAY(Data__1___3[[#This Row],[Date]])</f>
        <v>11</v>
      </c>
      <c r="D132">
        <f>MONTH(Data__1___3[[#This Row],[Date]])</f>
        <v>5</v>
      </c>
      <c r="E132">
        <f t="shared" si="23"/>
        <v>2</v>
      </c>
      <c r="F132">
        <f>WEEKDAY(Data__1___3[[#This Row],[Date]])</f>
        <v>3</v>
      </c>
      <c r="G132" t="str">
        <f>VLOOKUP(F132,VLOOKUP!$D$2:$E$8,2,FALSE)</f>
        <v>Wednesday</v>
      </c>
      <c r="H132" t="str">
        <f>VLOOKUP(D132,VLOOKUP!$A$2:$B$13,2,FALSE)</f>
        <v>May</v>
      </c>
      <c r="I132" t="str">
        <f>VLOOKUP(E132,VLOOKUP!$G$2:$H$5,2,FALSE)</f>
        <v>Quarter2</v>
      </c>
      <c r="J132" t="str">
        <f t="shared" si="24"/>
        <v>2010_May</v>
      </c>
      <c r="K132" t="str">
        <f t="shared" si="25"/>
        <v>2010_Quarter2</v>
      </c>
      <c r="L132" t="str">
        <f t="shared" si="26"/>
        <v>2010_Wednesday</v>
      </c>
      <c r="M132" t="s">
        <v>8</v>
      </c>
      <c r="N132">
        <v>17</v>
      </c>
      <c r="O132">
        <v>20</v>
      </c>
      <c r="P132">
        <v>8160</v>
      </c>
      <c r="Q132">
        <v>8000</v>
      </c>
      <c r="R132">
        <v>4.4778292999999997E-2</v>
      </c>
      <c r="S132">
        <v>5.3733951000000002E-2</v>
      </c>
      <c r="T132">
        <f t="shared" si="27"/>
        <v>37613.765700000004</v>
      </c>
      <c r="U132">
        <f t="shared" si="28"/>
        <v>4925.6122299999997</v>
      </c>
      <c r="V132">
        <f t="shared" si="29"/>
        <v>16160</v>
      </c>
      <c r="W132">
        <f t="shared" si="30"/>
        <v>1277.9754843811784</v>
      </c>
      <c r="X132">
        <f>SUM(Data__1___3[[#This Row],[ cost of raw material]],Data__1___3[[#This Row],[operating cost]],Data__1___3[[#This Row],[Total Labor Cost (In USD)]])</f>
        <v>43817.353414381178</v>
      </c>
      <c r="Y132">
        <f t="shared" si="31"/>
        <v>978.54005766546709</v>
      </c>
      <c r="Z132">
        <f t="shared" si="32"/>
        <v>44.778292999999998</v>
      </c>
      <c r="AA132">
        <f>SUM(Data__1___3[[#This Row],[Num_Workers_Direct]],Data__1___3[[#This Row],[Num_Workers_Indirect]])</f>
        <v>37</v>
      </c>
      <c r="AB132">
        <f>Data__1___3[[#This Row],[OUTPUT IN THOUSAND]]/Data__1___3[[#This Row],[Total Workers]]</f>
        <v>1.210224135135135</v>
      </c>
    </row>
    <row r="133" spans="1:28" x14ac:dyDescent="0.25">
      <c r="A133" s="1">
        <v>40310</v>
      </c>
      <c r="B133">
        <f t="shared" si="22"/>
        <v>2010</v>
      </c>
      <c r="C133">
        <f>DAY(Data__1___3[[#This Row],[Date]])</f>
        <v>12</v>
      </c>
      <c r="D133">
        <f>MONTH(Data__1___3[[#This Row],[Date]])</f>
        <v>5</v>
      </c>
      <c r="E133">
        <f t="shared" si="23"/>
        <v>2</v>
      </c>
      <c r="F133">
        <f>WEEKDAY(Data__1___3[[#This Row],[Date]])</f>
        <v>4</v>
      </c>
      <c r="G133" t="str">
        <f>VLOOKUP(F133,VLOOKUP!$D$2:$E$8,2,FALSE)</f>
        <v>Thursday</v>
      </c>
      <c r="H133" t="str">
        <f>VLOOKUP(D133,VLOOKUP!$A$2:$B$13,2,FALSE)</f>
        <v>May</v>
      </c>
      <c r="I133" t="str">
        <f>VLOOKUP(E133,VLOOKUP!$G$2:$H$5,2,FALSE)</f>
        <v>Quarter2</v>
      </c>
      <c r="J133" t="str">
        <f t="shared" si="24"/>
        <v>2010_May</v>
      </c>
      <c r="K133" t="str">
        <f t="shared" si="25"/>
        <v>2010_Quarter2</v>
      </c>
      <c r="L133" t="str">
        <f t="shared" si="26"/>
        <v>2010_Thursday</v>
      </c>
      <c r="M133" t="s">
        <v>8</v>
      </c>
      <c r="N133">
        <v>20</v>
      </c>
      <c r="O133">
        <v>19</v>
      </c>
      <c r="P133">
        <v>9600</v>
      </c>
      <c r="Q133">
        <v>7600</v>
      </c>
      <c r="R133">
        <v>4.7198024999999998E-2</v>
      </c>
      <c r="S133">
        <v>5.6637630000000001E-2</v>
      </c>
      <c r="T133">
        <f t="shared" si="27"/>
        <v>39646.341</v>
      </c>
      <c r="U133">
        <f t="shared" si="28"/>
        <v>5191.7827499999994</v>
      </c>
      <c r="V133">
        <f t="shared" si="29"/>
        <v>17200</v>
      </c>
      <c r="W133">
        <f t="shared" si="30"/>
        <v>1360.2214313958086</v>
      </c>
      <c r="X133">
        <f>SUM(Data__1___3[[#This Row],[ cost of raw material]],Data__1___3[[#This Row],[operating cost]],Data__1___3[[#This Row],[Total Labor Cost (In USD)]])</f>
        <v>46198.345181395809</v>
      </c>
      <c r="Y133">
        <f t="shared" si="31"/>
        <v>978.81945656403661</v>
      </c>
      <c r="Z133">
        <f t="shared" si="32"/>
        <v>47.198024999999994</v>
      </c>
      <c r="AA133">
        <f>SUM(Data__1___3[[#This Row],[Num_Workers_Direct]],Data__1___3[[#This Row],[Num_Workers_Indirect]])</f>
        <v>39</v>
      </c>
      <c r="AB133">
        <f>Data__1___3[[#This Row],[OUTPUT IN THOUSAND]]/Data__1___3[[#This Row],[Total Workers]]</f>
        <v>1.2102057692307691</v>
      </c>
    </row>
    <row r="134" spans="1:28" x14ac:dyDescent="0.25">
      <c r="A134" s="1">
        <v>40311</v>
      </c>
      <c r="B134">
        <f t="shared" si="22"/>
        <v>2010</v>
      </c>
      <c r="C134">
        <f>DAY(Data__1___3[[#This Row],[Date]])</f>
        <v>13</v>
      </c>
      <c r="D134">
        <f>MONTH(Data__1___3[[#This Row],[Date]])</f>
        <v>5</v>
      </c>
      <c r="E134">
        <f t="shared" si="23"/>
        <v>2</v>
      </c>
      <c r="F134">
        <f>WEEKDAY(Data__1___3[[#This Row],[Date]])</f>
        <v>5</v>
      </c>
      <c r="G134" t="str">
        <f>VLOOKUP(F134,VLOOKUP!$D$2:$E$8,2,FALSE)</f>
        <v>Friday</v>
      </c>
      <c r="H134" t="str">
        <f>VLOOKUP(D134,VLOOKUP!$A$2:$B$13,2,FALSE)</f>
        <v>May</v>
      </c>
      <c r="I134" t="str">
        <f>VLOOKUP(E134,VLOOKUP!$G$2:$H$5,2,FALSE)</f>
        <v>Quarter2</v>
      </c>
      <c r="J134" t="str">
        <f t="shared" si="24"/>
        <v>2010_May</v>
      </c>
      <c r="K134" t="str">
        <f t="shared" si="25"/>
        <v>2010_Quarter2</v>
      </c>
      <c r="L134" t="str">
        <f t="shared" si="26"/>
        <v>2010_Friday</v>
      </c>
      <c r="M134" t="s">
        <v>8</v>
      </c>
      <c r="N134">
        <v>19</v>
      </c>
      <c r="O134">
        <v>23</v>
      </c>
      <c r="P134">
        <v>9120</v>
      </c>
      <c r="Q134">
        <v>9200</v>
      </c>
      <c r="R134">
        <v>5.0853677999999999E-2</v>
      </c>
      <c r="S134">
        <v>6.1024413999999999E-2</v>
      </c>
      <c r="T134">
        <f t="shared" si="27"/>
        <v>42717.089800000002</v>
      </c>
      <c r="U134">
        <f t="shared" si="28"/>
        <v>5593.9045800000004</v>
      </c>
      <c r="V134">
        <f t="shared" si="29"/>
        <v>18320</v>
      </c>
      <c r="W134">
        <f t="shared" si="30"/>
        <v>1448.7939897192566</v>
      </c>
      <c r="X134">
        <f>SUM(Data__1___3[[#This Row],[ cost of raw material]],Data__1___3[[#This Row],[operating cost]],Data__1___3[[#This Row],[Total Labor Cost (In USD)]])</f>
        <v>49759.788369719259</v>
      </c>
      <c r="Y134">
        <f t="shared" si="31"/>
        <v>978.48946874047647</v>
      </c>
      <c r="Z134">
        <f t="shared" si="32"/>
        <v>50.853678000000002</v>
      </c>
      <c r="AA134">
        <f>SUM(Data__1___3[[#This Row],[Num_Workers_Direct]],Data__1___3[[#This Row],[Num_Workers_Indirect]])</f>
        <v>42</v>
      </c>
      <c r="AB134">
        <f>Data__1___3[[#This Row],[OUTPUT IN THOUSAND]]/Data__1___3[[#This Row],[Total Workers]]</f>
        <v>1.2108018571428572</v>
      </c>
    </row>
    <row r="135" spans="1:28" x14ac:dyDescent="0.25">
      <c r="A135" s="1">
        <v>40312</v>
      </c>
      <c r="B135">
        <f t="shared" si="22"/>
        <v>2010</v>
      </c>
      <c r="C135">
        <f>DAY(Data__1___3[[#This Row],[Date]])</f>
        <v>14</v>
      </c>
      <c r="D135">
        <f>MONTH(Data__1___3[[#This Row],[Date]])</f>
        <v>5</v>
      </c>
      <c r="E135">
        <f t="shared" si="23"/>
        <v>2</v>
      </c>
      <c r="F135">
        <f>WEEKDAY(Data__1___3[[#This Row],[Date]])</f>
        <v>6</v>
      </c>
      <c r="G135" t="str">
        <f>VLOOKUP(F135,VLOOKUP!$D$2:$E$8,2,FALSE)</f>
        <v>Saturday</v>
      </c>
      <c r="H135" t="str">
        <f>VLOOKUP(D135,VLOOKUP!$A$2:$B$13,2,FALSE)</f>
        <v>May</v>
      </c>
      <c r="I135" t="str">
        <f>VLOOKUP(E135,VLOOKUP!$G$2:$H$5,2,FALSE)</f>
        <v>Quarter2</v>
      </c>
      <c r="J135" t="str">
        <f t="shared" si="24"/>
        <v>2010_May</v>
      </c>
      <c r="K135" t="str">
        <f t="shared" si="25"/>
        <v>2010_Quarter2</v>
      </c>
      <c r="L135" t="str">
        <f t="shared" si="26"/>
        <v>2010_Saturday</v>
      </c>
      <c r="M135" t="s">
        <v>8</v>
      </c>
      <c r="N135">
        <v>16</v>
      </c>
      <c r="O135">
        <v>18</v>
      </c>
      <c r="P135">
        <v>7680</v>
      </c>
      <c r="Q135">
        <v>7200</v>
      </c>
      <c r="R135">
        <v>4.1169164000000001E-2</v>
      </c>
      <c r="S135">
        <v>4.9402995999999998E-2</v>
      </c>
      <c r="T135">
        <f t="shared" si="27"/>
        <v>34582.097199999997</v>
      </c>
      <c r="U135">
        <f t="shared" si="28"/>
        <v>4528.6080400000001</v>
      </c>
      <c r="V135">
        <f t="shared" si="29"/>
        <v>14880</v>
      </c>
      <c r="W135">
        <f t="shared" si="30"/>
        <v>1176.7497034400949</v>
      </c>
      <c r="X135">
        <f>SUM(Data__1___3[[#This Row],[ cost of raw material]],Data__1___3[[#This Row],[operating cost]],Data__1___3[[#This Row],[Total Labor Cost (In USD)]])</f>
        <v>40287.454943440091</v>
      </c>
      <c r="Y135">
        <f t="shared" si="31"/>
        <v>978.58326546150147</v>
      </c>
      <c r="Z135">
        <f t="shared" si="32"/>
        <v>41.169164000000002</v>
      </c>
      <c r="AA135">
        <f>SUM(Data__1___3[[#This Row],[Num_Workers_Direct]],Data__1___3[[#This Row],[Num_Workers_Indirect]])</f>
        <v>34</v>
      </c>
      <c r="AB135">
        <f>Data__1___3[[#This Row],[OUTPUT IN THOUSAND]]/Data__1___3[[#This Row],[Total Workers]]</f>
        <v>1.2108577647058825</v>
      </c>
    </row>
    <row r="136" spans="1:28" x14ac:dyDescent="0.25">
      <c r="A136" s="1">
        <v>40313</v>
      </c>
      <c r="B136">
        <f t="shared" si="22"/>
        <v>2010</v>
      </c>
      <c r="C136">
        <f>DAY(Data__1___3[[#This Row],[Date]])</f>
        <v>15</v>
      </c>
      <c r="D136">
        <f>MONTH(Data__1___3[[#This Row],[Date]])</f>
        <v>5</v>
      </c>
      <c r="E136">
        <f t="shared" si="23"/>
        <v>2</v>
      </c>
      <c r="F136">
        <f>WEEKDAY(Data__1___3[[#This Row],[Date]])</f>
        <v>7</v>
      </c>
      <c r="G136" t="str">
        <f>VLOOKUP(F136,VLOOKUP!$D$2:$E$8,2,FALSE)</f>
        <v>Sunday</v>
      </c>
      <c r="H136" t="str">
        <f>VLOOKUP(D136,VLOOKUP!$A$2:$B$13,2,FALSE)</f>
        <v>May</v>
      </c>
      <c r="I136" t="str">
        <f>VLOOKUP(E136,VLOOKUP!$G$2:$H$5,2,FALSE)</f>
        <v>Quarter2</v>
      </c>
      <c r="J136" t="str">
        <f t="shared" si="24"/>
        <v>2010_May</v>
      </c>
      <c r="K136" t="str">
        <f t="shared" si="25"/>
        <v>2010_Quarter2</v>
      </c>
      <c r="L136" t="str">
        <f t="shared" si="26"/>
        <v>2010_Sunday</v>
      </c>
      <c r="M136" t="s">
        <v>8</v>
      </c>
      <c r="N136">
        <v>18</v>
      </c>
      <c r="O136">
        <v>20</v>
      </c>
      <c r="P136">
        <v>8640</v>
      </c>
      <c r="Q136">
        <v>8000</v>
      </c>
      <c r="R136">
        <v>4.5994266999999998E-2</v>
      </c>
      <c r="S136">
        <v>5.5193120999999998E-2</v>
      </c>
      <c r="T136">
        <f t="shared" si="27"/>
        <v>38635.184699999998</v>
      </c>
      <c r="U136">
        <f t="shared" si="28"/>
        <v>5059.3693700000003</v>
      </c>
      <c r="V136">
        <f t="shared" si="29"/>
        <v>16640</v>
      </c>
      <c r="W136">
        <f t="shared" si="30"/>
        <v>1315.9351522340846</v>
      </c>
      <c r="X136">
        <f>SUM(Data__1___3[[#This Row],[ cost of raw material]],Data__1___3[[#This Row],[operating cost]],Data__1___3[[#This Row],[Total Labor Cost (In USD)]])</f>
        <v>45010.489222234086</v>
      </c>
      <c r="Y136">
        <f t="shared" si="31"/>
        <v>978.61086083259215</v>
      </c>
      <c r="Z136">
        <f t="shared" si="32"/>
        <v>45.994267000000001</v>
      </c>
      <c r="AA136">
        <f>SUM(Data__1___3[[#This Row],[Num_Workers_Direct]],Data__1___3[[#This Row],[Num_Workers_Indirect]])</f>
        <v>38</v>
      </c>
      <c r="AB136">
        <f>Data__1___3[[#This Row],[OUTPUT IN THOUSAND]]/Data__1___3[[#This Row],[Total Workers]]</f>
        <v>1.2103754473684212</v>
      </c>
    </row>
    <row r="137" spans="1:28" x14ac:dyDescent="0.25">
      <c r="A137" s="1">
        <v>40314</v>
      </c>
      <c r="B137">
        <f t="shared" si="22"/>
        <v>2010</v>
      </c>
      <c r="C137">
        <f>DAY(Data__1___3[[#This Row],[Date]])</f>
        <v>16</v>
      </c>
      <c r="D137">
        <f>MONTH(Data__1___3[[#This Row],[Date]])</f>
        <v>5</v>
      </c>
      <c r="E137">
        <f t="shared" si="23"/>
        <v>2</v>
      </c>
      <c r="F137">
        <f>WEEKDAY(Data__1___3[[#This Row],[Date]])</f>
        <v>1</v>
      </c>
      <c r="G137" t="str">
        <f>VLOOKUP(F137,VLOOKUP!$D$2:$E$8,2,FALSE)</f>
        <v>Monday</v>
      </c>
      <c r="H137" t="str">
        <f>VLOOKUP(D137,VLOOKUP!$A$2:$B$13,2,FALSE)</f>
        <v>May</v>
      </c>
      <c r="I137" t="str">
        <f>VLOOKUP(E137,VLOOKUP!$G$2:$H$5,2,FALSE)</f>
        <v>Quarter2</v>
      </c>
      <c r="J137" t="str">
        <f t="shared" si="24"/>
        <v>2010_May</v>
      </c>
      <c r="K137" t="str">
        <f t="shared" si="25"/>
        <v>2010_Quarter2</v>
      </c>
      <c r="L137" t="str">
        <f t="shared" si="26"/>
        <v>2010_Monday</v>
      </c>
      <c r="M137" t="s">
        <v>8</v>
      </c>
      <c r="N137">
        <v>15</v>
      </c>
      <c r="O137">
        <v>21</v>
      </c>
      <c r="P137">
        <v>7200</v>
      </c>
      <c r="Q137">
        <v>8400</v>
      </c>
      <c r="R137">
        <v>4.3563803999999998E-2</v>
      </c>
      <c r="S137">
        <v>5.2276564999999997E-2</v>
      </c>
      <c r="T137">
        <f t="shared" si="27"/>
        <v>36593.595499999996</v>
      </c>
      <c r="U137">
        <f t="shared" si="28"/>
        <v>4792.0184399999998</v>
      </c>
      <c r="V137">
        <f t="shared" si="29"/>
        <v>15600</v>
      </c>
      <c r="W137">
        <f t="shared" si="30"/>
        <v>1233.6892052194544</v>
      </c>
      <c r="X137">
        <f>SUM(Data__1___3[[#This Row],[ cost of raw material]],Data__1___3[[#This Row],[operating cost]],Data__1___3[[#This Row],[Total Labor Cost (In USD)]])</f>
        <v>42619.303145219448</v>
      </c>
      <c r="Y137">
        <f t="shared" si="31"/>
        <v>978.31913726403343</v>
      </c>
      <c r="Z137">
        <f t="shared" si="32"/>
        <v>43.563803999999998</v>
      </c>
      <c r="AA137">
        <f>SUM(Data__1___3[[#This Row],[Num_Workers_Direct]],Data__1___3[[#This Row],[Num_Workers_Indirect]])</f>
        <v>36</v>
      </c>
      <c r="AB137">
        <f>Data__1___3[[#This Row],[OUTPUT IN THOUSAND]]/Data__1___3[[#This Row],[Total Workers]]</f>
        <v>1.2101056666666665</v>
      </c>
    </row>
    <row r="138" spans="1:28" x14ac:dyDescent="0.25">
      <c r="A138" s="1">
        <v>40315</v>
      </c>
      <c r="B138">
        <f t="shared" si="22"/>
        <v>2010</v>
      </c>
      <c r="C138">
        <f>DAY(Data__1___3[[#This Row],[Date]])</f>
        <v>17</v>
      </c>
      <c r="D138">
        <f>MONTH(Data__1___3[[#This Row],[Date]])</f>
        <v>5</v>
      </c>
      <c r="E138">
        <f t="shared" si="23"/>
        <v>2</v>
      </c>
      <c r="F138">
        <f>WEEKDAY(Data__1___3[[#This Row],[Date]])</f>
        <v>2</v>
      </c>
      <c r="G138" t="str">
        <f>VLOOKUP(F138,VLOOKUP!$D$2:$E$8,2,FALSE)</f>
        <v>Tuesday</v>
      </c>
      <c r="H138" t="str">
        <f>VLOOKUP(D138,VLOOKUP!$A$2:$B$13,2,FALSE)</f>
        <v>May</v>
      </c>
      <c r="I138" t="str">
        <f>VLOOKUP(E138,VLOOKUP!$G$2:$H$5,2,FALSE)</f>
        <v>Quarter2</v>
      </c>
      <c r="J138" t="str">
        <f t="shared" si="24"/>
        <v>2010_May</v>
      </c>
      <c r="K138" t="str">
        <f t="shared" si="25"/>
        <v>2010_Quarter2</v>
      </c>
      <c r="L138" t="str">
        <f t="shared" si="26"/>
        <v>2010_Tuesday</v>
      </c>
      <c r="M138" t="s">
        <v>8</v>
      </c>
      <c r="N138">
        <v>18</v>
      </c>
      <c r="O138">
        <v>19</v>
      </c>
      <c r="P138">
        <v>8640</v>
      </c>
      <c r="Q138">
        <v>7600</v>
      </c>
      <c r="R138">
        <v>4.4810128999999997E-2</v>
      </c>
      <c r="S138">
        <v>5.3772154000000003E-2</v>
      </c>
      <c r="T138">
        <f t="shared" si="27"/>
        <v>37640.507799999999</v>
      </c>
      <c r="U138">
        <f t="shared" si="28"/>
        <v>4929.1141899999993</v>
      </c>
      <c r="V138">
        <f t="shared" si="29"/>
        <v>16240</v>
      </c>
      <c r="W138">
        <f t="shared" si="30"/>
        <v>1284.3020956899961</v>
      </c>
      <c r="X138">
        <f>SUM(Data__1___3[[#This Row],[ cost of raw material]],Data__1___3[[#This Row],[operating cost]],Data__1___3[[#This Row],[Total Labor Cost (In USD)]])</f>
        <v>43853.924085689992</v>
      </c>
      <c r="Y138">
        <f t="shared" si="31"/>
        <v>978.66096492804104</v>
      </c>
      <c r="Z138">
        <f t="shared" si="32"/>
        <v>44.810128999999996</v>
      </c>
      <c r="AA138">
        <f>SUM(Data__1___3[[#This Row],[Num_Workers_Direct]],Data__1___3[[#This Row],[Num_Workers_Indirect]])</f>
        <v>37</v>
      </c>
      <c r="AB138">
        <f>Data__1___3[[#This Row],[OUTPUT IN THOUSAND]]/Data__1___3[[#This Row],[Total Workers]]</f>
        <v>1.2110845675675674</v>
      </c>
    </row>
    <row r="139" spans="1:28" x14ac:dyDescent="0.25">
      <c r="A139" s="1">
        <v>40316</v>
      </c>
      <c r="B139">
        <f t="shared" si="22"/>
        <v>2010</v>
      </c>
      <c r="C139">
        <f>DAY(Data__1___3[[#This Row],[Date]])</f>
        <v>18</v>
      </c>
      <c r="D139">
        <f>MONTH(Data__1___3[[#This Row],[Date]])</f>
        <v>5</v>
      </c>
      <c r="E139">
        <f t="shared" si="23"/>
        <v>2</v>
      </c>
      <c r="F139">
        <f>WEEKDAY(Data__1___3[[#This Row],[Date]])</f>
        <v>3</v>
      </c>
      <c r="G139" t="str">
        <f>VLOOKUP(F139,VLOOKUP!$D$2:$E$8,2,FALSE)</f>
        <v>Wednesday</v>
      </c>
      <c r="H139" t="str">
        <f>VLOOKUP(D139,VLOOKUP!$A$2:$B$13,2,FALSE)</f>
        <v>May</v>
      </c>
      <c r="I139" t="str">
        <f>VLOOKUP(E139,VLOOKUP!$G$2:$H$5,2,FALSE)</f>
        <v>Quarter2</v>
      </c>
      <c r="J139" t="str">
        <f t="shared" si="24"/>
        <v>2010_May</v>
      </c>
      <c r="K139" t="str">
        <f t="shared" si="25"/>
        <v>2010_Quarter2</v>
      </c>
      <c r="L139" t="str">
        <f t="shared" si="26"/>
        <v>2010_Wednesday</v>
      </c>
      <c r="M139" t="s">
        <v>8</v>
      </c>
      <c r="N139">
        <v>20</v>
      </c>
      <c r="O139">
        <v>24</v>
      </c>
      <c r="P139">
        <v>9600</v>
      </c>
      <c r="Q139">
        <v>9600</v>
      </c>
      <c r="R139">
        <v>5.3263931E-2</v>
      </c>
      <c r="S139">
        <v>6.3916716999999998E-2</v>
      </c>
      <c r="T139">
        <f t="shared" si="27"/>
        <v>44741.7019</v>
      </c>
      <c r="U139">
        <f t="shared" si="28"/>
        <v>5859.0324099999998</v>
      </c>
      <c r="V139">
        <f t="shared" si="29"/>
        <v>19200</v>
      </c>
      <c r="W139">
        <f t="shared" si="30"/>
        <v>1518.3867141162516</v>
      </c>
      <c r="X139">
        <f>SUM(Data__1___3[[#This Row],[ cost of raw material]],Data__1___3[[#This Row],[operating cost]],Data__1___3[[#This Row],[Total Labor Cost (In USD)]])</f>
        <v>52119.121024116248</v>
      </c>
      <c r="Y139">
        <f t="shared" si="31"/>
        <v>978.50684404266462</v>
      </c>
      <c r="Z139">
        <f t="shared" si="32"/>
        <v>53.263930999999999</v>
      </c>
      <c r="AA139">
        <f>SUM(Data__1___3[[#This Row],[Num_Workers_Direct]],Data__1___3[[#This Row],[Num_Workers_Indirect]])</f>
        <v>44</v>
      </c>
      <c r="AB139">
        <f>Data__1___3[[#This Row],[OUTPUT IN THOUSAND]]/Data__1___3[[#This Row],[Total Workers]]</f>
        <v>1.2105438863636364</v>
      </c>
    </row>
    <row r="140" spans="1:28" x14ac:dyDescent="0.25">
      <c r="A140" s="1">
        <v>40317</v>
      </c>
      <c r="B140">
        <f t="shared" si="22"/>
        <v>2010</v>
      </c>
      <c r="C140">
        <f>DAY(Data__1___3[[#This Row],[Date]])</f>
        <v>19</v>
      </c>
      <c r="D140">
        <f>MONTH(Data__1___3[[#This Row],[Date]])</f>
        <v>5</v>
      </c>
      <c r="E140">
        <f t="shared" si="23"/>
        <v>2</v>
      </c>
      <c r="F140">
        <f>WEEKDAY(Data__1___3[[#This Row],[Date]])</f>
        <v>4</v>
      </c>
      <c r="G140" t="str">
        <f>VLOOKUP(F140,VLOOKUP!$D$2:$E$8,2,FALSE)</f>
        <v>Thursday</v>
      </c>
      <c r="H140" t="str">
        <f>VLOOKUP(D140,VLOOKUP!$A$2:$B$13,2,FALSE)</f>
        <v>May</v>
      </c>
      <c r="I140" t="str">
        <f>VLOOKUP(E140,VLOOKUP!$G$2:$H$5,2,FALSE)</f>
        <v>Quarter2</v>
      </c>
      <c r="J140" t="str">
        <f t="shared" si="24"/>
        <v>2010_May</v>
      </c>
      <c r="K140" t="str">
        <f t="shared" si="25"/>
        <v>2010_Quarter2</v>
      </c>
      <c r="L140" t="str">
        <f t="shared" si="26"/>
        <v>2010_Thursday</v>
      </c>
      <c r="M140" t="s">
        <v>8</v>
      </c>
      <c r="N140">
        <v>18</v>
      </c>
      <c r="O140">
        <v>18</v>
      </c>
      <c r="P140">
        <v>8640</v>
      </c>
      <c r="Q140">
        <v>7200</v>
      </c>
      <c r="R140">
        <v>4.3596304000000002E-2</v>
      </c>
      <c r="S140">
        <v>5.2315565000000001E-2</v>
      </c>
      <c r="T140">
        <f t="shared" si="27"/>
        <v>36620.895499999999</v>
      </c>
      <c r="U140">
        <f t="shared" si="28"/>
        <v>4795.5934400000006</v>
      </c>
      <c r="V140">
        <f t="shared" si="29"/>
        <v>15840</v>
      </c>
      <c r="W140">
        <f t="shared" si="30"/>
        <v>1252.6690391459076</v>
      </c>
      <c r="X140">
        <f>SUM(Data__1___3[[#This Row],[ cost of raw material]],Data__1___3[[#This Row],[operating cost]],Data__1___3[[#This Row],[Total Labor Cost (In USD)]])</f>
        <v>42669.157979145901</v>
      </c>
      <c r="Y140">
        <f t="shared" si="31"/>
        <v>978.7333802229175</v>
      </c>
      <c r="Z140">
        <f t="shared" si="32"/>
        <v>43.596304000000003</v>
      </c>
      <c r="AA140">
        <f>SUM(Data__1___3[[#This Row],[Num_Workers_Direct]],Data__1___3[[#This Row],[Num_Workers_Indirect]])</f>
        <v>36</v>
      </c>
      <c r="AB140">
        <f>Data__1___3[[#This Row],[OUTPUT IN THOUSAND]]/Data__1___3[[#This Row],[Total Workers]]</f>
        <v>1.2110084444444444</v>
      </c>
    </row>
    <row r="141" spans="1:28" x14ac:dyDescent="0.25">
      <c r="A141" s="1">
        <v>40318</v>
      </c>
      <c r="B141">
        <f t="shared" si="22"/>
        <v>2010</v>
      </c>
      <c r="C141">
        <f>DAY(Data__1___3[[#This Row],[Date]])</f>
        <v>20</v>
      </c>
      <c r="D141">
        <f>MONTH(Data__1___3[[#This Row],[Date]])</f>
        <v>5</v>
      </c>
      <c r="E141">
        <f t="shared" si="23"/>
        <v>2</v>
      </c>
      <c r="F141">
        <f>WEEKDAY(Data__1___3[[#This Row],[Date]])</f>
        <v>5</v>
      </c>
      <c r="G141" t="str">
        <f>VLOOKUP(F141,VLOOKUP!$D$2:$E$8,2,FALSE)</f>
        <v>Friday</v>
      </c>
      <c r="H141" t="str">
        <f>VLOOKUP(D141,VLOOKUP!$A$2:$B$13,2,FALSE)</f>
        <v>May</v>
      </c>
      <c r="I141" t="str">
        <f>VLOOKUP(E141,VLOOKUP!$G$2:$H$5,2,FALSE)</f>
        <v>Quarter2</v>
      </c>
      <c r="J141" t="str">
        <f t="shared" si="24"/>
        <v>2010_May</v>
      </c>
      <c r="K141" t="str">
        <f t="shared" si="25"/>
        <v>2010_Quarter2</v>
      </c>
      <c r="L141" t="str">
        <f t="shared" si="26"/>
        <v>2010_Friday</v>
      </c>
      <c r="M141" t="s">
        <v>8</v>
      </c>
      <c r="N141">
        <v>17</v>
      </c>
      <c r="O141">
        <v>19</v>
      </c>
      <c r="P141">
        <v>8160</v>
      </c>
      <c r="Q141">
        <v>7600</v>
      </c>
      <c r="R141">
        <v>4.3588467999999998E-2</v>
      </c>
      <c r="S141">
        <v>5.2306160999999997E-2</v>
      </c>
      <c r="T141">
        <f t="shared" si="27"/>
        <v>36614.312699999995</v>
      </c>
      <c r="U141">
        <f t="shared" si="28"/>
        <v>4794.7314799999995</v>
      </c>
      <c r="V141">
        <f t="shared" si="29"/>
        <v>15760</v>
      </c>
      <c r="W141">
        <f t="shared" si="30"/>
        <v>1246.3424278370899</v>
      </c>
      <c r="X141">
        <f>SUM(Data__1___3[[#This Row],[ cost of raw material]],Data__1___3[[#This Row],[operating cost]],Data__1___3[[#This Row],[Total Labor Cost (In USD)]])</f>
        <v>42655.386607837085</v>
      </c>
      <c r="Y141">
        <f t="shared" si="31"/>
        <v>978.59338868796874</v>
      </c>
      <c r="Z141">
        <f t="shared" si="32"/>
        <v>43.588467999999999</v>
      </c>
      <c r="AA141">
        <f>SUM(Data__1___3[[#This Row],[Num_Workers_Direct]],Data__1___3[[#This Row],[Num_Workers_Indirect]])</f>
        <v>36</v>
      </c>
      <c r="AB141">
        <f>Data__1___3[[#This Row],[OUTPUT IN THOUSAND]]/Data__1___3[[#This Row],[Total Workers]]</f>
        <v>1.2107907777777778</v>
      </c>
    </row>
    <row r="142" spans="1:28" x14ac:dyDescent="0.25">
      <c r="A142" s="1">
        <v>40319</v>
      </c>
      <c r="B142">
        <f t="shared" si="22"/>
        <v>2010</v>
      </c>
      <c r="C142">
        <f>DAY(Data__1___3[[#This Row],[Date]])</f>
        <v>21</v>
      </c>
      <c r="D142">
        <f>MONTH(Data__1___3[[#This Row],[Date]])</f>
        <v>5</v>
      </c>
      <c r="E142">
        <f t="shared" si="23"/>
        <v>2</v>
      </c>
      <c r="F142">
        <f>WEEKDAY(Data__1___3[[#This Row],[Date]])</f>
        <v>6</v>
      </c>
      <c r="G142" t="str">
        <f>VLOOKUP(F142,VLOOKUP!$D$2:$E$8,2,FALSE)</f>
        <v>Saturday</v>
      </c>
      <c r="H142" t="str">
        <f>VLOOKUP(D142,VLOOKUP!$A$2:$B$13,2,FALSE)</f>
        <v>May</v>
      </c>
      <c r="I142" t="str">
        <f>VLOOKUP(E142,VLOOKUP!$G$2:$H$5,2,FALSE)</f>
        <v>Quarter2</v>
      </c>
      <c r="J142" t="str">
        <f t="shared" si="24"/>
        <v>2010_May</v>
      </c>
      <c r="K142" t="str">
        <f t="shared" si="25"/>
        <v>2010_Quarter2</v>
      </c>
      <c r="L142" t="str">
        <f t="shared" si="26"/>
        <v>2010_Saturday</v>
      </c>
      <c r="M142" t="s">
        <v>8</v>
      </c>
      <c r="N142">
        <v>20</v>
      </c>
      <c r="O142">
        <v>22</v>
      </c>
      <c r="P142">
        <v>9600</v>
      </c>
      <c r="Q142">
        <v>8800</v>
      </c>
      <c r="R142">
        <v>5.0867742000000001E-2</v>
      </c>
      <c r="S142">
        <v>6.1041290999999998E-2</v>
      </c>
      <c r="T142">
        <f t="shared" si="27"/>
        <v>42728.903700000003</v>
      </c>
      <c r="U142">
        <f t="shared" si="28"/>
        <v>5595.4516199999998</v>
      </c>
      <c r="V142">
        <f t="shared" si="29"/>
        <v>18400</v>
      </c>
      <c r="W142">
        <f t="shared" si="30"/>
        <v>1455.1206010280744</v>
      </c>
      <c r="X142">
        <f>SUM(Data__1___3[[#This Row],[ cost of raw material]],Data__1___3[[#This Row],[operating cost]],Data__1___3[[#This Row],[Total Labor Cost (In USD)]])</f>
        <v>49779.475921028075</v>
      </c>
      <c r="Y142">
        <f t="shared" si="31"/>
        <v>978.60596841566269</v>
      </c>
      <c r="Z142">
        <f t="shared" si="32"/>
        <v>50.867742</v>
      </c>
      <c r="AA142">
        <f>SUM(Data__1___3[[#This Row],[Num_Workers_Direct]],Data__1___3[[#This Row],[Num_Workers_Indirect]])</f>
        <v>42</v>
      </c>
      <c r="AB142">
        <f>Data__1___3[[#This Row],[OUTPUT IN THOUSAND]]/Data__1___3[[#This Row],[Total Workers]]</f>
        <v>1.2111367142857143</v>
      </c>
    </row>
    <row r="143" spans="1:28" x14ac:dyDescent="0.25">
      <c r="A143" s="1">
        <v>40320</v>
      </c>
      <c r="B143">
        <f t="shared" si="22"/>
        <v>2010</v>
      </c>
      <c r="C143">
        <f>DAY(Data__1___3[[#This Row],[Date]])</f>
        <v>22</v>
      </c>
      <c r="D143">
        <f>MONTH(Data__1___3[[#This Row],[Date]])</f>
        <v>5</v>
      </c>
      <c r="E143">
        <f t="shared" si="23"/>
        <v>2</v>
      </c>
      <c r="F143">
        <f>WEEKDAY(Data__1___3[[#This Row],[Date]])</f>
        <v>7</v>
      </c>
      <c r="G143" t="str">
        <f>VLOOKUP(F143,VLOOKUP!$D$2:$E$8,2,FALSE)</f>
        <v>Sunday</v>
      </c>
      <c r="H143" t="str">
        <f>VLOOKUP(D143,VLOOKUP!$A$2:$B$13,2,FALSE)</f>
        <v>May</v>
      </c>
      <c r="I143" t="str">
        <f>VLOOKUP(E143,VLOOKUP!$G$2:$H$5,2,FALSE)</f>
        <v>Quarter2</v>
      </c>
      <c r="J143" t="str">
        <f t="shared" si="24"/>
        <v>2010_May</v>
      </c>
      <c r="K143" t="str">
        <f t="shared" si="25"/>
        <v>2010_Quarter2</v>
      </c>
      <c r="L143" t="str">
        <f t="shared" si="26"/>
        <v>2010_Sunday</v>
      </c>
      <c r="M143" t="s">
        <v>8</v>
      </c>
      <c r="N143">
        <v>20</v>
      </c>
      <c r="O143">
        <v>25</v>
      </c>
      <c r="P143">
        <v>9600</v>
      </c>
      <c r="Q143">
        <v>10000</v>
      </c>
      <c r="R143">
        <v>5.4500626000000003E-2</v>
      </c>
      <c r="S143">
        <v>6.5400750999999993E-2</v>
      </c>
      <c r="T143">
        <f t="shared" si="27"/>
        <v>45780.525699999998</v>
      </c>
      <c r="U143">
        <f t="shared" si="28"/>
        <v>5995.0688600000003</v>
      </c>
      <c r="V143">
        <f t="shared" si="29"/>
        <v>19600</v>
      </c>
      <c r="W143">
        <f t="shared" si="30"/>
        <v>1550.0197706603401</v>
      </c>
      <c r="X143">
        <f>SUM(Data__1___3[[#This Row],[ cost of raw material]],Data__1___3[[#This Row],[operating cost]],Data__1___3[[#This Row],[Total Labor Cost (In USD)]])</f>
        <v>53325.614330660341</v>
      </c>
      <c r="Y143">
        <f t="shared" si="31"/>
        <v>978.44040049485557</v>
      </c>
      <c r="Z143">
        <f t="shared" si="32"/>
        <v>54.500626000000004</v>
      </c>
      <c r="AA143">
        <f>SUM(Data__1___3[[#This Row],[Num_Workers_Direct]],Data__1___3[[#This Row],[Num_Workers_Indirect]])</f>
        <v>45</v>
      </c>
      <c r="AB143">
        <f>Data__1___3[[#This Row],[OUTPUT IN THOUSAND]]/Data__1___3[[#This Row],[Total Workers]]</f>
        <v>1.2111250222222223</v>
      </c>
    </row>
    <row r="144" spans="1:28" x14ac:dyDescent="0.25">
      <c r="A144" s="1">
        <v>40321</v>
      </c>
      <c r="B144">
        <f t="shared" si="22"/>
        <v>2010</v>
      </c>
      <c r="C144">
        <f>DAY(Data__1___3[[#This Row],[Date]])</f>
        <v>23</v>
      </c>
      <c r="D144">
        <f>MONTH(Data__1___3[[#This Row],[Date]])</f>
        <v>5</v>
      </c>
      <c r="E144">
        <f t="shared" si="23"/>
        <v>2</v>
      </c>
      <c r="F144">
        <f>WEEKDAY(Data__1___3[[#This Row],[Date]])</f>
        <v>1</v>
      </c>
      <c r="G144" t="str">
        <f>VLOOKUP(F144,VLOOKUP!$D$2:$E$8,2,FALSE)</f>
        <v>Monday</v>
      </c>
      <c r="H144" t="str">
        <f>VLOOKUP(D144,VLOOKUP!$A$2:$B$13,2,FALSE)</f>
        <v>May</v>
      </c>
      <c r="I144" t="str">
        <f>VLOOKUP(E144,VLOOKUP!$G$2:$H$5,2,FALSE)</f>
        <v>Quarter2</v>
      </c>
      <c r="J144" t="str">
        <f t="shared" si="24"/>
        <v>2010_May</v>
      </c>
      <c r="K144" t="str">
        <f t="shared" si="25"/>
        <v>2010_Quarter2</v>
      </c>
      <c r="L144" t="str">
        <f t="shared" si="26"/>
        <v>2010_Monday</v>
      </c>
      <c r="M144" t="s">
        <v>8</v>
      </c>
      <c r="N144">
        <v>19</v>
      </c>
      <c r="O144">
        <v>19</v>
      </c>
      <c r="P144">
        <v>9120</v>
      </c>
      <c r="Q144">
        <v>7600</v>
      </c>
      <c r="R144">
        <v>4.6025761999999998E-2</v>
      </c>
      <c r="S144">
        <v>5.5230914999999998E-2</v>
      </c>
      <c r="T144">
        <f t="shared" si="27"/>
        <v>38661.640499999994</v>
      </c>
      <c r="U144">
        <f t="shared" si="28"/>
        <v>5062.8338199999998</v>
      </c>
      <c r="V144">
        <f t="shared" si="29"/>
        <v>16720</v>
      </c>
      <c r="W144">
        <f t="shared" si="30"/>
        <v>1322.2617635429024</v>
      </c>
      <c r="X144">
        <f>SUM(Data__1___3[[#This Row],[ cost of raw material]],Data__1___3[[#This Row],[operating cost]],Data__1___3[[#This Row],[Total Labor Cost (In USD)]])</f>
        <v>45046.736083542899</v>
      </c>
      <c r="Y144">
        <f t="shared" si="31"/>
        <v>978.72874073313335</v>
      </c>
      <c r="Z144">
        <f t="shared" si="32"/>
        <v>46.025762</v>
      </c>
      <c r="AA144">
        <f>SUM(Data__1___3[[#This Row],[Num_Workers_Direct]],Data__1___3[[#This Row],[Num_Workers_Indirect]])</f>
        <v>38</v>
      </c>
      <c r="AB144">
        <f>Data__1___3[[#This Row],[OUTPUT IN THOUSAND]]/Data__1___3[[#This Row],[Total Workers]]</f>
        <v>1.2112042631578948</v>
      </c>
    </row>
    <row r="145" spans="1:28" x14ac:dyDescent="0.25">
      <c r="A145" s="1">
        <v>40322</v>
      </c>
      <c r="B145">
        <f t="shared" si="22"/>
        <v>2010</v>
      </c>
      <c r="C145">
        <f>DAY(Data__1___3[[#This Row],[Date]])</f>
        <v>24</v>
      </c>
      <c r="D145">
        <f>MONTH(Data__1___3[[#This Row],[Date]])</f>
        <v>5</v>
      </c>
      <c r="E145">
        <f t="shared" si="23"/>
        <v>2</v>
      </c>
      <c r="F145">
        <f>WEEKDAY(Data__1___3[[#This Row],[Date]])</f>
        <v>2</v>
      </c>
      <c r="G145" t="str">
        <f>VLOOKUP(F145,VLOOKUP!$D$2:$E$8,2,FALSE)</f>
        <v>Tuesday</v>
      </c>
      <c r="H145" t="str">
        <f>VLOOKUP(D145,VLOOKUP!$A$2:$B$13,2,FALSE)</f>
        <v>May</v>
      </c>
      <c r="I145" t="str">
        <f>VLOOKUP(E145,VLOOKUP!$G$2:$H$5,2,FALSE)</f>
        <v>Quarter2</v>
      </c>
      <c r="J145" t="str">
        <f t="shared" si="24"/>
        <v>2010_May</v>
      </c>
      <c r="K145" t="str">
        <f t="shared" si="25"/>
        <v>2010_Quarter2</v>
      </c>
      <c r="L145" t="str">
        <f t="shared" si="26"/>
        <v>2010_Tuesday</v>
      </c>
      <c r="M145" t="s">
        <v>8</v>
      </c>
      <c r="N145">
        <v>16</v>
      </c>
      <c r="O145">
        <v>23</v>
      </c>
      <c r="P145">
        <v>7680</v>
      </c>
      <c r="Q145">
        <v>9200</v>
      </c>
      <c r="R145">
        <v>4.7189755999999999E-2</v>
      </c>
      <c r="S145">
        <v>5.6627707999999999E-2</v>
      </c>
      <c r="T145">
        <f t="shared" si="27"/>
        <v>39639.395599999996</v>
      </c>
      <c r="U145">
        <f t="shared" si="28"/>
        <v>5190.8731600000001</v>
      </c>
      <c r="V145">
        <f t="shared" si="29"/>
        <v>16880</v>
      </c>
      <c r="W145">
        <f t="shared" si="30"/>
        <v>1334.9149861605379</v>
      </c>
      <c r="X145">
        <f>SUM(Data__1___3[[#This Row],[ cost of raw material]],Data__1___3[[#This Row],[operating cost]],Data__1___3[[#This Row],[Total Labor Cost (In USD)]])</f>
        <v>46165.183746160539</v>
      </c>
      <c r="Y145">
        <f t="shared" si="31"/>
        <v>978.28824853768128</v>
      </c>
      <c r="Z145">
        <f t="shared" si="32"/>
        <v>47.189756000000003</v>
      </c>
      <c r="AA145">
        <f>SUM(Data__1___3[[#This Row],[Num_Workers_Direct]],Data__1___3[[#This Row],[Num_Workers_Indirect]])</f>
        <v>39</v>
      </c>
      <c r="AB145">
        <f>Data__1___3[[#This Row],[OUTPUT IN THOUSAND]]/Data__1___3[[#This Row],[Total Workers]]</f>
        <v>1.2099937435897437</v>
      </c>
    </row>
    <row r="146" spans="1:28" x14ac:dyDescent="0.25">
      <c r="A146" s="1">
        <v>40323</v>
      </c>
      <c r="B146">
        <f t="shared" si="22"/>
        <v>2010</v>
      </c>
      <c r="C146">
        <f>DAY(Data__1___3[[#This Row],[Date]])</f>
        <v>25</v>
      </c>
      <c r="D146">
        <f>MONTH(Data__1___3[[#This Row],[Date]])</f>
        <v>5</v>
      </c>
      <c r="E146">
        <f t="shared" si="23"/>
        <v>2</v>
      </c>
      <c r="F146">
        <f>WEEKDAY(Data__1___3[[#This Row],[Date]])</f>
        <v>3</v>
      </c>
      <c r="G146" t="str">
        <f>VLOOKUP(F146,VLOOKUP!$D$2:$E$8,2,FALSE)</f>
        <v>Wednesday</v>
      </c>
      <c r="H146" t="str">
        <f>VLOOKUP(D146,VLOOKUP!$A$2:$B$13,2,FALSE)</f>
        <v>May</v>
      </c>
      <c r="I146" t="str">
        <f>VLOOKUP(E146,VLOOKUP!$G$2:$H$5,2,FALSE)</f>
        <v>Quarter2</v>
      </c>
      <c r="J146" t="str">
        <f t="shared" si="24"/>
        <v>2010_May</v>
      </c>
      <c r="K146" t="str">
        <f t="shared" si="25"/>
        <v>2010_Quarter2</v>
      </c>
      <c r="L146" t="str">
        <f t="shared" si="26"/>
        <v>2010_Wednesday</v>
      </c>
      <c r="M146" t="s">
        <v>8</v>
      </c>
      <c r="N146">
        <v>17</v>
      </c>
      <c r="O146">
        <v>18</v>
      </c>
      <c r="P146">
        <v>8160</v>
      </c>
      <c r="Q146">
        <v>7200</v>
      </c>
      <c r="R146">
        <v>4.2361089999999997E-2</v>
      </c>
      <c r="S146">
        <v>5.0833309E-2</v>
      </c>
      <c r="T146">
        <f t="shared" si="27"/>
        <v>35583.316299999999</v>
      </c>
      <c r="U146">
        <f t="shared" si="28"/>
        <v>4659.7199000000001</v>
      </c>
      <c r="V146">
        <f t="shared" si="29"/>
        <v>15360</v>
      </c>
      <c r="W146">
        <f t="shared" si="30"/>
        <v>1214.7093712930011</v>
      </c>
      <c r="X146">
        <f>SUM(Data__1___3[[#This Row],[ cost of raw material]],Data__1___3[[#This Row],[operating cost]],Data__1___3[[#This Row],[Total Labor Cost (In USD)]])</f>
        <v>41457.745571293002</v>
      </c>
      <c r="Y146">
        <f t="shared" si="31"/>
        <v>978.67513728501808</v>
      </c>
      <c r="Z146">
        <f t="shared" si="32"/>
        <v>42.361089999999997</v>
      </c>
      <c r="AA146">
        <f>SUM(Data__1___3[[#This Row],[Num_Workers_Direct]],Data__1___3[[#This Row],[Num_Workers_Indirect]])</f>
        <v>35</v>
      </c>
      <c r="AB146">
        <f>Data__1___3[[#This Row],[OUTPUT IN THOUSAND]]/Data__1___3[[#This Row],[Total Workers]]</f>
        <v>1.2103168571428571</v>
      </c>
    </row>
    <row r="147" spans="1:28" x14ac:dyDescent="0.25">
      <c r="A147" s="1">
        <v>40324</v>
      </c>
      <c r="B147">
        <f t="shared" si="22"/>
        <v>2010</v>
      </c>
      <c r="C147">
        <f>DAY(Data__1___3[[#This Row],[Date]])</f>
        <v>26</v>
      </c>
      <c r="D147">
        <f>MONTH(Data__1___3[[#This Row],[Date]])</f>
        <v>5</v>
      </c>
      <c r="E147">
        <f t="shared" si="23"/>
        <v>2</v>
      </c>
      <c r="F147">
        <f>WEEKDAY(Data__1___3[[#This Row],[Date]])</f>
        <v>4</v>
      </c>
      <c r="G147" t="str">
        <f>VLOOKUP(F147,VLOOKUP!$D$2:$E$8,2,FALSE)</f>
        <v>Thursday</v>
      </c>
      <c r="H147" t="str">
        <f>VLOOKUP(D147,VLOOKUP!$A$2:$B$13,2,FALSE)</f>
        <v>May</v>
      </c>
      <c r="I147" t="str">
        <f>VLOOKUP(E147,VLOOKUP!$G$2:$H$5,2,FALSE)</f>
        <v>Quarter2</v>
      </c>
      <c r="J147" t="str">
        <f t="shared" si="24"/>
        <v>2010_May</v>
      </c>
      <c r="K147" t="str">
        <f t="shared" si="25"/>
        <v>2010_Quarter2</v>
      </c>
      <c r="L147" t="str">
        <f t="shared" si="26"/>
        <v>2010_Thursday</v>
      </c>
      <c r="M147" t="s">
        <v>8</v>
      </c>
      <c r="N147">
        <v>18</v>
      </c>
      <c r="O147">
        <v>24</v>
      </c>
      <c r="P147">
        <v>8640</v>
      </c>
      <c r="Q147">
        <v>9600</v>
      </c>
      <c r="R147">
        <v>5.0858118000000001E-2</v>
      </c>
      <c r="S147">
        <v>6.1029741999999998E-2</v>
      </c>
      <c r="T147">
        <f t="shared" si="27"/>
        <v>42720.8194</v>
      </c>
      <c r="U147">
        <f t="shared" si="28"/>
        <v>5594.3929799999996</v>
      </c>
      <c r="V147">
        <f t="shared" si="29"/>
        <v>18240</v>
      </c>
      <c r="W147">
        <f t="shared" si="30"/>
        <v>1442.4673784104389</v>
      </c>
      <c r="X147">
        <f>SUM(Data__1___3[[#This Row],[ cost of raw material]],Data__1___3[[#This Row],[operating cost]],Data__1___3[[#This Row],[Total Labor Cost (In USD)]])</f>
        <v>49757.679758410435</v>
      </c>
      <c r="Y147">
        <f t="shared" si="31"/>
        <v>978.36258428615929</v>
      </c>
      <c r="Z147">
        <f t="shared" si="32"/>
        <v>50.858117999999997</v>
      </c>
      <c r="AA147">
        <f>SUM(Data__1___3[[#This Row],[Num_Workers_Direct]],Data__1___3[[#This Row],[Num_Workers_Indirect]])</f>
        <v>42</v>
      </c>
      <c r="AB147">
        <f>Data__1___3[[#This Row],[OUTPUT IN THOUSAND]]/Data__1___3[[#This Row],[Total Workers]]</f>
        <v>1.2109075714285713</v>
      </c>
    </row>
    <row r="148" spans="1:28" x14ac:dyDescent="0.25">
      <c r="A148" s="1">
        <v>40325</v>
      </c>
      <c r="B148">
        <f t="shared" si="22"/>
        <v>2010</v>
      </c>
      <c r="C148">
        <f>DAY(Data__1___3[[#This Row],[Date]])</f>
        <v>27</v>
      </c>
      <c r="D148">
        <f>MONTH(Data__1___3[[#This Row],[Date]])</f>
        <v>5</v>
      </c>
      <c r="E148">
        <f t="shared" si="23"/>
        <v>2</v>
      </c>
      <c r="F148">
        <f>WEEKDAY(Data__1___3[[#This Row],[Date]])</f>
        <v>5</v>
      </c>
      <c r="G148" t="str">
        <f>VLOOKUP(F148,VLOOKUP!$D$2:$E$8,2,FALSE)</f>
        <v>Friday</v>
      </c>
      <c r="H148" t="str">
        <f>VLOOKUP(D148,VLOOKUP!$A$2:$B$13,2,FALSE)</f>
        <v>May</v>
      </c>
      <c r="I148" t="str">
        <f>VLOOKUP(E148,VLOOKUP!$G$2:$H$5,2,FALSE)</f>
        <v>Quarter2</v>
      </c>
      <c r="J148" t="str">
        <f t="shared" si="24"/>
        <v>2010_May</v>
      </c>
      <c r="K148" t="str">
        <f t="shared" si="25"/>
        <v>2010_Quarter2</v>
      </c>
      <c r="L148" t="str">
        <f t="shared" si="26"/>
        <v>2010_Friday</v>
      </c>
      <c r="M148" t="s">
        <v>8</v>
      </c>
      <c r="N148">
        <v>17</v>
      </c>
      <c r="O148">
        <v>19</v>
      </c>
      <c r="P148">
        <v>8160</v>
      </c>
      <c r="Q148">
        <v>7600</v>
      </c>
      <c r="R148">
        <v>4.3601564000000002E-2</v>
      </c>
      <c r="S148">
        <v>5.2321877000000003E-2</v>
      </c>
      <c r="T148">
        <f t="shared" si="27"/>
        <v>36625.313900000001</v>
      </c>
      <c r="U148">
        <f t="shared" si="28"/>
        <v>4796.1720400000004</v>
      </c>
      <c r="V148">
        <f t="shared" si="29"/>
        <v>15760</v>
      </c>
      <c r="W148">
        <f t="shared" si="30"/>
        <v>1246.3424278370899</v>
      </c>
      <c r="X148">
        <f>SUM(Data__1___3[[#This Row],[ cost of raw material]],Data__1___3[[#This Row],[operating cost]],Data__1___3[[#This Row],[Total Labor Cost (In USD)]])</f>
        <v>42667.828367837086</v>
      </c>
      <c r="Y148">
        <f t="shared" si="31"/>
        <v>978.58481333002374</v>
      </c>
      <c r="Z148">
        <f t="shared" si="32"/>
        <v>43.601564000000003</v>
      </c>
      <c r="AA148">
        <f>SUM(Data__1___3[[#This Row],[Num_Workers_Direct]],Data__1___3[[#This Row],[Num_Workers_Indirect]])</f>
        <v>36</v>
      </c>
      <c r="AB148">
        <f>Data__1___3[[#This Row],[OUTPUT IN THOUSAND]]/Data__1___3[[#This Row],[Total Workers]]</f>
        <v>1.2111545555555556</v>
      </c>
    </row>
    <row r="149" spans="1:28" x14ac:dyDescent="0.25">
      <c r="A149" s="1">
        <v>40326</v>
      </c>
      <c r="B149">
        <f t="shared" si="22"/>
        <v>2010</v>
      </c>
      <c r="C149">
        <f>DAY(Data__1___3[[#This Row],[Date]])</f>
        <v>28</v>
      </c>
      <c r="D149">
        <f>MONTH(Data__1___3[[#This Row],[Date]])</f>
        <v>5</v>
      </c>
      <c r="E149">
        <f t="shared" si="23"/>
        <v>2</v>
      </c>
      <c r="F149">
        <f>WEEKDAY(Data__1___3[[#This Row],[Date]])</f>
        <v>6</v>
      </c>
      <c r="G149" t="str">
        <f>VLOOKUP(F149,VLOOKUP!$D$2:$E$8,2,FALSE)</f>
        <v>Saturday</v>
      </c>
      <c r="H149" t="str">
        <f>VLOOKUP(D149,VLOOKUP!$A$2:$B$13,2,FALSE)</f>
        <v>May</v>
      </c>
      <c r="I149" t="str">
        <f>VLOOKUP(E149,VLOOKUP!$G$2:$H$5,2,FALSE)</f>
        <v>Quarter2</v>
      </c>
      <c r="J149" t="str">
        <f t="shared" si="24"/>
        <v>2010_May</v>
      </c>
      <c r="K149" t="str">
        <f t="shared" si="25"/>
        <v>2010_Quarter2</v>
      </c>
      <c r="L149" t="str">
        <f t="shared" si="26"/>
        <v>2010_Saturday</v>
      </c>
      <c r="M149" t="s">
        <v>8</v>
      </c>
      <c r="N149">
        <v>15</v>
      </c>
      <c r="O149">
        <v>18</v>
      </c>
      <c r="P149">
        <v>7200</v>
      </c>
      <c r="Q149">
        <v>7200</v>
      </c>
      <c r="R149">
        <v>3.9966614999999997E-2</v>
      </c>
      <c r="S149">
        <v>4.7959938000000001E-2</v>
      </c>
      <c r="T149">
        <f t="shared" si="27"/>
        <v>33571.956599999998</v>
      </c>
      <c r="U149">
        <f t="shared" si="28"/>
        <v>4396.3276499999993</v>
      </c>
      <c r="V149">
        <f t="shared" si="29"/>
        <v>14400</v>
      </c>
      <c r="W149">
        <f t="shared" si="30"/>
        <v>1138.7900355871886</v>
      </c>
      <c r="X149">
        <f>SUM(Data__1___3[[#This Row],[ cost of raw material]],Data__1___3[[#This Row],[operating cost]],Data__1___3[[#This Row],[Total Labor Cost (In USD)]])</f>
        <v>39107.074285587187</v>
      </c>
      <c r="Y149">
        <f t="shared" si="31"/>
        <v>978.49353230407905</v>
      </c>
      <c r="Z149">
        <f t="shared" si="32"/>
        <v>39.966614999999997</v>
      </c>
      <c r="AA149">
        <f>SUM(Data__1___3[[#This Row],[Num_Workers_Direct]],Data__1___3[[#This Row],[Num_Workers_Indirect]])</f>
        <v>33</v>
      </c>
      <c r="AB149">
        <f>Data__1___3[[#This Row],[OUTPUT IN THOUSAND]]/Data__1___3[[#This Row],[Total Workers]]</f>
        <v>1.2111095454545453</v>
      </c>
    </row>
    <row r="150" spans="1:28" x14ac:dyDescent="0.25">
      <c r="A150" s="1">
        <v>40327</v>
      </c>
      <c r="B150">
        <f t="shared" si="22"/>
        <v>2010</v>
      </c>
      <c r="C150">
        <f>DAY(Data__1___3[[#This Row],[Date]])</f>
        <v>29</v>
      </c>
      <c r="D150">
        <f>MONTH(Data__1___3[[#This Row],[Date]])</f>
        <v>5</v>
      </c>
      <c r="E150">
        <f t="shared" si="23"/>
        <v>2</v>
      </c>
      <c r="F150">
        <f>WEEKDAY(Data__1___3[[#This Row],[Date]])</f>
        <v>7</v>
      </c>
      <c r="G150" t="str">
        <f>VLOOKUP(F150,VLOOKUP!$D$2:$E$8,2,FALSE)</f>
        <v>Sunday</v>
      </c>
      <c r="H150" t="str">
        <f>VLOOKUP(D150,VLOOKUP!$A$2:$B$13,2,FALSE)</f>
        <v>May</v>
      </c>
      <c r="I150" t="str">
        <f>VLOOKUP(E150,VLOOKUP!$G$2:$H$5,2,FALSE)</f>
        <v>Quarter2</v>
      </c>
      <c r="J150" t="str">
        <f t="shared" si="24"/>
        <v>2010_May</v>
      </c>
      <c r="K150" t="str">
        <f t="shared" si="25"/>
        <v>2010_Quarter2</v>
      </c>
      <c r="L150" t="str">
        <f t="shared" si="26"/>
        <v>2010_Sunday</v>
      </c>
      <c r="M150" t="s">
        <v>8</v>
      </c>
      <c r="N150">
        <v>18</v>
      </c>
      <c r="O150">
        <v>19</v>
      </c>
      <c r="P150">
        <v>8640</v>
      </c>
      <c r="Q150">
        <v>7600</v>
      </c>
      <c r="R150">
        <v>4.4773727999999999E-2</v>
      </c>
      <c r="S150">
        <v>5.3728472999999999E-2</v>
      </c>
      <c r="T150">
        <f t="shared" si="27"/>
        <v>37609.931100000002</v>
      </c>
      <c r="U150">
        <f t="shared" si="28"/>
        <v>4925.1100799999995</v>
      </c>
      <c r="V150">
        <f t="shared" si="29"/>
        <v>16240</v>
      </c>
      <c r="W150">
        <f t="shared" si="30"/>
        <v>1284.3020956899961</v>
      </c>
      <c r="X150">
        <f>SUM(Data__1___3[[#This Row],[ cost of raw material]],Data__1___3[[#This Row],[operating cost]],Data__1___3[[#This Row],[Total Labor Cost (In USD)]])</f>
        <v>43819.343275689993</v>
      </c>
      <c r="Y150">
        <f t="shared" si="31"/>
        <v>978.68426939320295</v>
      </c>
      <c r="Z150">
        <f t="shared" si="32"/>
        <v>44.773727999999998</v>
      </c>
      <c r="AA150">
        <f>SUM(Data__1___3[[#This Row],[Num_Workers_Direct]],Data__1___3[[#This Row],[Num_Workers_Indirect]])</f>
        <v>37</v>
      </c>
      <c r="AB150">
        <f>Data__1___3[[#This Row],[OUTPUT IN THOUSAND]]/Data__1___3[[#This Row],[Total Workers]]</f>
        <v>1.2101007567567568</v>
      </c>
    </row>
    <row r="151" spans="1:28" x14ac:dyDescent="0.25">
      <c r="A151" s="1">
        <v>40328</v>
      </c>
      <c r="B151">
        <f t="shared" si="22"/>
        <v>2010</v>
      </c>
      <c r="C151">
        <f>DAY(Data__1___3[[#This Row],[Date]])</f>
        <v>30</v>
      </c>
      <c r="D151">
        <f>MONTH(Data__1___3[[#This Row],[Date]])</f>
        <v>5</v>
      </c>
      <c r="E151">
        <f t="shared" si="23"/>
        <v>2</v>
      </c>
      <c r="F151">
        <f>WEEKDAY(Data__1___3[[#This Row],[Date]])</f>
        <v>1</v>
      </c>
      <c r="G151" t="str">
        <f>VLOOKUP(F151,VLOOKUP!$D$2:$E$8,2,FALSE)</f>
        <v>Monday</v>
      </c>
      <c r="H151" t="str">
        <f>VLOOKUP(D151,VLOOKUP!$A$2:$B$13,2,FALSE)</f>
        <v>May</v>
      </c>
      <c r="I151" t="str">
        <f>VLOOKUP(E151,VLOOKUP!$G$2:$H$5,2,FALSE)</f>
        <v>Quarter2</v>
      </c>
      <c r="J151" t="str">
        <f t="shared" si="24"/>
        <v>2010_May</v>
      </c>
      <c r="K151" t="str">
        <f t="shared" si="25"/>
        <v>2010_Quarter2</v>
      </c>
      <c r="L151" t="str">
        <f t="shared" si="26"/>
        <v>2010_Monday</v>
      </c>
      <c r="M151" t="s">
        <v>8</v>
      </c>
      <c r="N151">
        <v>17</v>
      </c>
      <c r="O151">
        <v>22</v>
      </c>
      <c r="P151">
        <v>8160</v>
      </c>
      <c r="Q151">
        <v>8800</v>
      </c>
      <c r="R151">
        <v>4.7222015999999999E-2</v>
      </c>
      <c r="S151">
        <v>5.6666419000000003E-2</v>
      </c>
      <c r="T151">
        <f t="shared" si="27"/>
        <v>39666.493300000002</v>
      </c>
      <c r="U151">
        <f t="shared" si="28"/>
        <v>5194.4217599999993</v>
      </c>
      <c r="V151">
        <f t="shared" si="29"/>
        <v>16960</v>
      </c>
      <c r="W151">
        <f t="shared" si="30"/>
        <v>1341.2415974693556</v>
      </c>
      <c r="X151">
        <f>SUM(Data__1___3[[#This Row],[ cost of raw material]],Data__1___3[[#This Row],[operating cost]],Data__1___3[[#This Row],[Total Labor Cost (In USD)]])</f>
        <v>46202.156657469357</v>
      </c>
      <c r="Y151">
        <f t="shared" si="31"/>
        <v>978.40288431288832</v>
      </c>
      <c r="Z151">
        <f t="shared" si="32"/>
        <v>47.222015999999996</v>
      </c>
      <c r="AA151">
        <f>SUM(Data__1___3[[#This Row],[Num_Workers_Direct]],Data__1___3[[#This Row],[Num_Workers_Indirect]])</f>
        <v>39</v>
      </c>
      <c r="AB151">
        <f>Data__1___3[[#This Row],[OUTPUT IN THOUSAND]]/Data__1___3[[#This Row],[Total Workers]]</f>
        <v>1.2108209230769229</v>
      </c>
    </row>
    <row r="152" spans="1:28" x14ac:dyDescent="0.25">
      <c r="A152" s="1">
        <v>40329</v>
      </c>
      <c r="B152">
        <f t="shared" si="22"/>
        <v>2010</v>
      </c>
      <c r="C152">
        <f>DAY(Data__1___3[[#This Row],[Date]])</f>
        <v>31</v>
      </c>
      <c r="D152">
        <f>MONTH(Data__1___3[[#This Row],[Date]])</f>
        <v>5</v>
      </c>
      <c r="E152">
        <f t="shared" si="23"/>
        <v>2</v>
      </c>
      <c r="F152">
        <f>WEEKDAY(Data__1___3[[#This Row],[Date]])</f>
        <v>2</v>
      </c>
      <c r="G152" t="str">
        <f>VLOOKUP(F152,VLOOKUP!$D$2:$E$8,2,FALSE)</f>
        <v>Tuesday</v>
      </c>
      <c r="H152" t="str">
        <f>VLOOKUP(D152,VLOOKUP!$A$2:$B$13,2,FALSE)</f>
        <v>May</v>
      </c>
      <c r="I152" t="str">
        <f>VLOOKUP(E152,VLOOKUP!$G$2:$H$5,2,FALSE)</f>
        <v>Quarter2</v>
      </c>
      <c r="J152" t="str">
        <f t="shared" si="24"/>
        <v>2010_May</v>
      </c>
      <c r="K152" t="str">
        <f t="shared" si="25"/>
        <v>2010_Quarter2</v>
      </c>
      <c r="L152" t="str">
        <f t="shared" si="26"/>
        <v>2010_Tuesday</v>
      </c>
      <c r="M152" t="s">
        <v>8</v>
      </c>
      <c r="N152">
        <v>18</v>
      </c>
      <c r="O152">
        <v>24</v>
      </c>
      <c r="P152">
        <v>8640</v>
      </c>
      <c r="Q152">
        <v>9600</v>
      </c>
      <c r="R152">
        <v>5.0868625000000001E-2</v>
      </c>
      <c r="S152">
        <v>6.1042350000000002E-2</v>
      </c>
      <c r="T152">
        <f t="shared" si="27"/>
        <v>42729.644999999997</v>
      </c>
      <c r="U152">
        <f t="shared" si="28"/>
        <v>5595.5487499999999</v>
      </c>
      <c r="V152">
        <f t="shared" si="29"/>
        <v>18240</v>
      </c>
      <c r="W152">
        <f t="shared" si="30"/>
        <v>1442.4673784104389</v>
      </c>
      <c r="X152">
        <f>SUM(Data__1___3[[#This Row],[ cost of raw material]],Data__1___3[[#This Row],[operating cost]],Data__1___3[[#This Row],[Total Labor Cost (In USD)]])</f>
        <v>49767.661128410437</v>
      </c>
      <c r="Y152">
        <f t="shared" si="31"/>
        <v>978.35672044232444</v>
      </c>
      <c r="Z152">
        <f t="shared" si="32"/>
        <v>50.868625000000002</v>
      </c>
      <c r="AA152">
        <f>SUM(Data__1___3[[#This Row],[Num_Workers_Direct]],Data__1___3[[#This Row],[Num_Workers_Indirect]])</f>
        <v>42</v>
      </c>
      <c r="AB152">
        <f>Data__1___3[[#This Row],[OUTPUT IN THOUSAND]]/Data__1___3[[#This Row],[Total Workers]]</f>
        <v>1.2111577380952381</v>
      </c>
    </row>
    <row r="153" spans="1:28" x14ac:dyDescent="0.25">
      <c r="A153" s="1">
        <v>40330</v>
      </c>
      <c r="B153">
        <f t="shared" si="22"/>
        <v>2010</v>
      </c>
      <c r="C153">
        <f>DAY(Data__1___3[[#This Row],[Date]])</f>
        <v>1</v>
      </c>
      <c r="D153">
        <f>MONTH(Data__1___3[[#This Row],[Date]])</f>
        <v>6</v>
      </c>
      <c r="E153">
        <f t="shared" si="23"/>
        <v>2</v>
      </c>
      <c r="F153">
        <f>WEEKDAY(Data__1___3[[#This Row],[Date]])</f>
        <v>3</v>
      </c>
      <c r="G153" t="str">
        <f>VLOOKUP(F153,VLOOKUP!$D$2:$E$8,2,FALSE)</f>
        <v>Wednesday</v>
      </c>
      <c r="H153" t="str">
        <f>VLOOKUP(D153,VLOOKUP!$A$2:$B$13,2,FALSE)</f>
        <v>June</v>
      </c>
      <c r="I153" t="str">
        <f>VLOOKUP(E153,VLOOKUP!$G$2:$H$5,2,FALSE)</f>
        <v>Quarter2</v>
      </c>
      <c r="J153" t="str">
        <f t="shared" si="24"/>
        <v>2010_June</v>
      </c>
      <c r="K153" t="str">
        <f t="shared" si="25"/>
        <v>2010_Quarter2</v>
      </c>
      <c r="L153" t="str">
        <f t="shared" si="26"/>
        <v>2010_Wednesday</v>
      </c>
      <c r="M153" t="s">
        <v>8</v>
      </c>
      <c r="N153">
        <v>15</v>
      </c>
      <c r="O153">
        <v>24</v>
      </c>
      <c r="P153">
        <v>7200</v>
      </c>
      <c r="Q153">
        <v>9600</v>
      </c>
      <c r="R153">
        <v>4.7225300999999997E-2</v>
      </c>
      <c r="S153">
        <v>5.6670361000000002E-2</v>
      </c>
      <c r="T153">
        <f t="shared" si="27"/>
        <v>39669.252699999997</v>
      </c>
      <c r="U153">
        <f t="shared" si="28"/>
        <v>5194.7831099999994</v>
      </c>
      <c r="V153">
        <f t="shared" si="29"/>
        <v>16800</v>
      </c>
      <c r="W153">
        <f t="shared" si="30"/>
        <v>1328.5883748517201</v>
      </c>
      <c r="X153">
        <f>SUM(Data__1___3[[#This Row],[ cost of raw material]],Data__1___3[[#This Row],[operating cost]],Data__1___3[[#This Row],[Total Labor Cost (In USD)]])</f>
        <v>46192.624184851717</v>
      </c>
      <c r="Y153">
        <f t="shared" si="31"/>
        <v>978.13297547540719</v>
      </c>
      <c r="Z153">
        <f t="shared" si="32"/>
        <v>47.225300999999995</v>
      </c>
      <c r="AA153">
        <f>SUM(Data__1___3[[#This Row],[Num_Workers_Direct]],Data__1___3[[#This Row],[Num_Workers_Indirect]])</f>
        <v>39</v>
      </c>
      <c r="AB153">
        <f>Data__1___3[[#This Row],[OUTPUT IN THOUSAND]]/Data__1___3[[#This Row],[Total Workers]]</f>
        <v>1.2109051538461537</v>
      </c>
    </row>
    <row r="154" spans="1:28" x14ac:dyDescent="0.25">
      <c r="A154" s="1">
        <v>40331</v>
      </c>
      <c r="B154">
        <f t="shared" si="22"/>
        <v>2010</v>
      </c>
      <c r="C154">
        <f>DAY(Data__1___3[[#This Row],[Date]])</f>
        <v>2</v>
      </c>
      <c r="D154">
        <f>MONTH(Data__1___3[[#This Row],[Date]])</f>
        <v>6</v>
      </c>
      <c r="E154">
        <f t="shared" si="23"/>
        <v>2</v>
      </c>
      <c r="F154">
        <f>WEEKDAY(Data__1___3[[#This Row],[Date]])</f>
        <v>4</v>
      </c>
      <c r="G154" t="str">
        <f>VLOOKUP(F154,VLOOKUP!$D$2:$E$8,2,FALSE)</f>
        <v>Thursday</v>
      </c>
      <c r="H154" t="str">
        <f>VLOOKUP(D154,VLOOKUP!$A$2:$B$13,2,FALSE)</f>
        <v>June</v>
      </c>
      <c r="I154" t="str">
        <f>VLOOKUP(E154,VLOOKUP!$G$2:$H$5,2,FALSE)</f>
        <v>Quarter2</v>
      </c>
      <c r="J154" t="str">
        <f t="shared" si="24"/>
        <v>2010_June</v>
      </c>
      <c r="K154" t="str">
        <f t="shared" si="25"/>
        <v>2010_Quarter2</v>
      </c>
      <c r="L154" t="str">
        <f t="shared" si="26"/>
        <v>2010_Thursday</v>
      </c>
      <c r="M154" t="s">
        <v>8</v>
      </c>
      <c r="N154">
        <v>16</v>
      </c>
      <c r="O154">
        <v>18</v>
      </c>
      <c r="P154">
        <v>7680</v>
      </c>
      <c r="Q154">
        <v>7200</v>
      </c>
      <c r="R154">
        <v>4.1171263999999999E-2</v>
      </c>
      <c r="S154">
        <v>4.9405517000000003E-2</v>
      </c>
      <c r="T154">
        <f t="shared" si="27"/>
        <v>34583.861900000004</v>
      </c>
      <c r="U154">
        <f t="shared" si="28"/>
        <v>4528.8390399999998</v>
      </c>
      <c r="V154">
        <f t="shared" si="29"/>
        <v>14880</v>
      </c>
      <c r="W154">
        <f t="shared" si="30"/>
        <v>1176.7497034400949</v>
      </c>
      <c r="X154">
        <f>SUM(Data__1___3[[#This Row],[ cost of raw material]],Data__1___3[[#This Row],[operating cost]],Data__1___3[[#This Row],[Total Labor Cost (In USD)]])</f>
        <v>40289.450643440097</v>
      </c>
      <c r="Y154">
        <f t="shared" si="31"/>
        <v>978.58182453276379</v>
      </c>
      <c r="Z154">
        <f t="shared" si="32"/>
        <v>41.171264000000001</v>
      </c>
      <c r="AA154">
        <f>SUM(Data__1___3[[#This Row],[Num_Workers_Direct]],Data__1___3[[#This Row],[Num_Workers_Indirect]])</f>
        <v>34</v>
      </c>
      <c r="AB154">
        <f>Data__1___3[[#This Row],[OUTPUT IN THOUSAND]]/Data__1___3[[#This Row],[Total Workers]]</f>
        <v>1.2109195294117647</v>
      </c>
    </row>
    <row r="155" spans="1:28" x14ac:dyDescent="0.25">
      <c r="A155" s="1">
        <v>40332</v>
      </c>
      <c r="B155">
        <f t="shared" si="22"/>
        <v>2010</v>
      </c>
      <c r="C155">
        <f>DAY(Data__1___3[[#This Row],[Date]])</f>
        <v>3</v>
      </c>
      <c r="D155">
        <f>MONTH(Data__1___3[[#This Row],[Date]])</f>
        <v>6</v>
      </c>
      <c r="E155">
        <f t="shared" si="23"/>
        <v>2</v>
      </c>
      <c r="F155">
        <f>WEEKDAY(Data__1___3[[#This Row],[Date]])</f>
        <v>5</v>
      </c>
      <c r="G155" t="str">
        <f>VLOOKUP(F155,VLOOKUP!$D$2:$E$8,2,FALSE)</f>
        <v>Friday</v>
      </c>
      <c r="H155" t="str">
        <f>VLOOKUP(D155,VLOOKUP!$A$2:$B$13,2,FALSE)</f>
        <v>June</v>
      </c>
      <c r="I155" t="str">
        <f>VLOOKUP(E155,VLOOKUP!$G$2:$H$5,2,FALSE)</f>
        <v>Quarter2</v>
      </c>
      <c r="J155" t="str">
        <f t="shared" si="24"/>
        <v>2010_June</v>
      </c>
      <c r="K155" t="str">
        <f t="shared" si="25"/>
        <v>2010_Quarter2</v>
      </c>
      <c r="L155" t="str">
        <f t="shared" si="26"/>
        <v>2010_Friday</v>
      </c>
      <c r="M155" t="s">
        <v>8</v>
      </c>
      <c r="N155">
        <v>17</v>
      </c>
      <c r="O155">
        <v>25</v>
      </c>
      <c r="P155">
        <v>8160</v>
      </c>
      <c r="Q155">
        <v>10000</v>
      </c>
      <c r="R155">
        <v>5.0860919999999997E-2</v>
      </c>
      <c r="S155">
        <v>6.1033103999999998E-2</v>
      </c>
      <c r="T155">
        <f t="shared" si="27"/>
        <v>42723.172799999993</v>
      </c>
      <c r="U155">
        <f t="shared" si="28"/>
        <v>5594.7012000000004</v>
      </c>
      <c r="V155">
        <f t="shared" si="29"/>
        <v>18160</v>
      </c>
      <c r="W155">
        <f t="shared" si="30"/>
        <v>1436.1407671016213</v>
      </c>
      <c r="X155">
        <f>SUM(Data__1___3[[#This Row],[ cost of raw material]],Data__1___3[[#This Row],[operating cost]],Data__1___3[[#This Row],[Total Labor Cost (In USD)]])</f>
        <v>49754.014767101617</v>
      </c>
      <c r="Y155">
        <f t="shared" si="31"/>
        <v>978.23662582394536</v>
      </c>
      <c r="Z155">
        <f t="shared" si="32"/>
        <v>50.86092</v>
      </c>
      <c r="AA155">
        <f>SUM(Data__1___3[[#This Row],[Num_Workers_Direct]],Data__1___3[[#This Row],[Num_Workers_Indirect]])</f>
        <v>42</v>
      </c>
      <c r="AB155">
        <f>Data__1___3[[#This Row],[OUTPUT IN THOUSAND]]/Data__1___3[[#This Row],[Total Workers]]</f>
        <v>1.2109742857142858</v>
      </c>
    </row>
    <row r="156" spans="1:28" x14ac:dyDescent="0.25">
      <c r="A156" s="1">
        <v>40333</v>
      </c>
      <c r="B156">
        <f t="shared" si="22"/>
        <v>2010</v>
      </c>
      <c r="C156">
        <f>DAY(Data__1___3[[#This Row],[Date]])</f>
        <v>4</v>
      </c>
      <c r="D156">
        <f>MONTH(Data__1___3[[#This Row],[Date]])</f>
        <v>6</v>
      </c>
      <c r="E156">
        <f t="shared" si="23"/>
        <v>2</v>
      </c>
      <c r="F156">
        <f>WEEKDAY(Data__1___3[[#This Row],[Date]])</f>
        <v>6</v>
      </c>
      <c r="G156" t="str">
        <f>VLOOKUP(F156,VLOOKUP!$D$2:$E$8,2,FALSE)</f>
        <v>Saturday</v>
      </c>
      <c r="H156" t="str">
        <f>VLOOKUP(D156,VLOOKUP!$A$2:$B$13,2,FALSE)</f>
        <v>June</v>
      </c>
      <c r="I156" t="str">
        <f>VLOOKUP(E156,VLOOKUP!$G$2:$H$5,2,FALSE)</f>
        <v>Quarter2</v>
      </c>
      <c r="J156" t="str">
        <f t="shared" si="24"/>
        <v>2010_June</v>
      </c>
      <c r="K156" t="str">
        <f t="shared" si="25"/>
        <v>2010_Quarter2</v>
      </c>
      <c r="L156" t="str">
        <f t="shared" si="26"/>
        <v>2010_Saturday</v>
      </c>
      <c r="M156" t="s">
        <v>8</v>
      </c>
      <c r="N156">
        <v>16</v>
      </c>
      <c r="O156">
        <v>18</v>
      </c>
      <c r="P156">
        <v>7680</v>
      </c>
      <c r="Q156">
        <v>7200</v>
      </c>
      <c r="R156">
        <v>4.1165825000000003E-2</v>
      </c>
      <c r="S156">
        <v>4.9398989999999997E-2</v>
      </c>
      <c r="T156">
        <f t="shared" si="27"/>
        <v>34579.292999999998</v>
      </c>
      <c r="U156">
        <f t="shared" si="28"/>
        <v>4528.2407500000008</v>
      </c>
      <c r="V156">
        <f t="shared" si="29"/>
        <v>14880</v>
      </c>
      <c r="W156">
        <f t="shared" si="30"/>
        <v>1176.7497034400949</v>
      </c>
      <c r="X156">
        <f>SUM(Data__1___3[[#This Row],[ cost of raw material]],Data__1___3[[#This Row],[operating cost]],Data__1___3[[#This Row],[Total Labor Cost (In USD)]])</f>
        <v>40284.283453440097</v>
      </c>
      <c r="Y156">
        <f t="shared" si="31"/>
        <v>978.58559748140829</v>
      </c>
      <c r="Z156">
        <f t="shared" si="32"/>
        <v>41.165825000000005</v>
      </c>
      <c r="AA156">
        <f>SUM(Data__1___3[[#This Row],[Num_Workers_Direct]],Data__1___3[[#This Row],[Num_Workers_Indirect]])</f>
        <v>34</v>
      </c>
      <c r="AB156">
        <f>Data__1___3[[#This Row],[OUTPUT IN THOUSAND]]/Data__1___3[[#This Row],[Total Workers]]</f>
        <v>1.2107595588235296</v>
      </c>
    </row>
    <row r="157" spans="1:28" x14ac:dyDescent="0.25">
      <c r="A157" s="1">
        <v>40334</v>
      </c>
      <c r="B157">
        <f t="shared" si="22"/>
        <v>2010</v>
      </c>
      <c r="C157">
        <f>DAY(Data__1___3[[#This Row],[Date]])</f>
        <v>5</v>
      </c>
      <c r="D157">
        <f>MONTH(Data__1___3[[#This Row],[Date]])</f>
        <v>6</v>
      </c>
      <c r="E157">
        <f t="shared" si="23"/>
        <v>2</v>
      </c>
      <c r="F157">
        <f>WEEKDAY(Data__1___3[[#This Row],[Date]])</f>
        <v>7</v>
      </c>
      <c r="G157" t="str">
        <f>VLOOKUP(F157,VLOOKUP!$D$2:$E$8,2,FALSE)</f>
        <v>Sunday</v>
      </c>
      <c r="H157" t="str">
        <f>VLOOKUP(D157,VLOOKUP!$A$2:$B$13,2,FALSE)</f>
        <v>June</v>
      </c>
      <c r="I157" t="str">
        <f>VLOOKUP(E157,VLOOKUP!$G$2:$H$5,2,FALSE)</f>
        <v>Quarter2</v>
      </c>
      <c r="J157" t="str">
        <f t="shared" si="24"/>
        <v>2010_June</v>
      </c>
      <c r="K157" t="str">
        <f t="shared" si="25"/>
        <v>2010_Quarter2</v>
      </c>
      <c r="L157" t="str">
        <f t="shared" si="26"/>
        <v>2010_Sunday</v>
      </c>
      <c r="M157" t="s">
        <v>8</v>
      </c>
      <c r="N157">
        <v>18</v>
      </c>
      <c r="O157">
        <v>19</v>
      </c>
      <c r="P157">
        <v>8640</v>
      </c>
      <c r="Q157">
        <v>7600</v>
      </c>
      <c r="R157">
        <v>4.4796685000000003E-2</v>
      </c>
      <c r="S157">
        <v>5.3756022000000001E-2</v>
      </c>
      <c r="T157">
        <f t="shared" si="27"/>
        <v>37629.215400000001</v>
      </c>
      <c r="U157">
        <f t="shared" si="28"/>
        <v>4927.6353500000005</v>
      </c>
      <c r="V157">
        <f t="shared" si="29"/>
        <v>16240</v>
      </c>
      <c r="W157">
        <f t="shared" si="30"/>
        <v>1284.3020956899961</v>
      </c>
      <c r="X157">
        <f>SUM(Data__1___3[[#This Row],[ cost of raw material]],Data__1___3[[#This Row],[operating cost]],Data__1___3[[#This Row],[Total Labor Cost (In USD)]])</f>
        <v>43841.15284568999</v>
      </c>
      <c r="Y157">
        <f t="shared" si="31"/>
        <v>978.66957891393054</v>
      </c>
      <c r="Z157">
        <f t="shared" si="32"/>
        <v>44.796685000000004</v>
      </c>
      <c r="AA157">
        <f>SUM(Data__1___3[[#This Row],[Num_Workers_Direct]],Data__1___3[[#This Row],[Num_Workers_Indirect]])</f>
        <v>37</v>
      </c>
      <c r="AB157">
        <f>Data__1___3[[#This Row],[OUTPUT IN THOUSAND]]/Data__1___3[[#This Row],[Total Workers]]</f>
        <v>1.2107212162162164</v>
      </c>
    </row>
    <row r="158" spans="1:28" x14ac:dyDescent="0.25">
      <c r="A158" s="1">
        <v>40335</v>
      </c>
      <c r="B158">
        <f t="shared" si="22"/>
        <v>2010</v>
      </c>
      <c r="C158">
        <f>DAY(Data__1___3[[#This Row],[Date]])</f>
        <v>6</v>
      </c>
      <c r="D158">
        <f>MONTH(Data__1___3[[#This Row],[Date]])</f>
        <v>6</v>
      </c>
      <c r="E158">
        <f t="shared" si="23"/>
        <v>2</v>
      </c>
      <c r="F158">
        <f>WEEKDAY(Data__1___3[[#This Row],[Date]])</f>
        <v>1</v>
      </c>
      <c r="G158" t="str">
        <f>VLOOKUP(F158,VLOOKUP!$D$2:$E$8,2,FALSE)</f>
        <v>Monday</v>
      </c>
      <c r="H158" t="str">
        <f>VLOOKUP(D158,VLOOKUP!$A$2:$B$13,2,FALSE)</f>
        <v>June</v>
      </c>
      <c r="I158" t="str">
        <f>VLOOKUP(E158,VLOOKUP!$G$2:$H$5,2,FALSE)</f>
        <v>Quarter2</v>
      </c>
      <c r="J158" t="str">
        <f t="shared" si="24"/>
        <v>2010_June</v>
      </c>
      <c r="K158" t="str">
        <f t="shared" si="25"/>
        <v>2010_Quarter2</v>
      </c>
      <c r="L158" t="str">
        <f t="shared" si="26"/>
        <v>2010_Monday</v>
      </c>
      <c r="M158" t="s">
        <v>8</v>
      </c>
      <c r="N158">
        <v>20</v>
      </c>
      <c r="O158">
        <v>18</v>
      </c>
      <c r="P158">
        <v>9600</v>
      </c>
      <c r="Q158">
        <v>7200</v>
      </c>
      <c r="R158">
        <v>4.5979563000000001E-2</v>
      </c>
      <c r="S158">
        <v>5.5175475000000002E-2</v>
      </c>
      <c r="T158">
        <f t="shared" si="27"/>
        <v>38622.832499999997</v>
      </c>
      <c r="U158">
        <f t="shared" si="28"/>
        <v>5057.7519299999994</v>
      </c>
      <c r="V158">
        <f t="shared" si="29"/>
        <v>16800</v>
      </c>
      <c r="W158">
        <f t="shared" si="30"/>
        <v>1328.5883748517201</v>
      </c>
      <c r="X158">
        <f>SUM(Data__1___3[[#This Row],[ cost of raw material]],Data__1___3[[#This Row],[operating cost]],Data__1___3[[#This Row],[Total Labor Cost (In USD)]])</f>
        <v>45009.172804851718</v>
      </c>
      <c r="Y158">
        <f t="shared" si="31"/>
        <v>978.89518447253874</v>
      </c>
      <c r="Z158">
        <f t="shared" si="32"/>
        <v>45.979562999999999</v>
      </c>
      <c r="AA158">
        <f>SUM(Data__1___3[[#This Row],[Num_Workers_Direct]],Data__1___3[[#This Row],[Num_Workers_Indirect]])</f>
        <v>38</v>
      </c>
      <c r="AB158">
        <f>Data__1___3[[#This Row],[OUTPUT IN THOUSAND]]/Data__1___3[[#This Row],[Total Workers]]</f>
        <v>1.2099884999999999</v>
      </c>
    </row>
    <row r="159" spans="1:28" x14ac:dyDescent="0.25">
      <c r="A159" s="1">
        <v>40336</v>
      </c>
      <c r="B159">
        <f t="shared" si="22"/>
        <v>2010</v>
      </c>
      <c r="C159">
        <f>DAY(Data__1___3[[#This Row],[Date]])</f>
        <v>7</v>
      </c>
      <c r="D159">
        <f>MONTH(Data__1___3[[#This Row],[Date]])</f>
        <v>6</v>
      </c>
      <c r="E159">
        <f t="shared" si="23"/>
        <v>2</v>
      </c>
      <c r="F159">
        <f>WEEKDAY(Data__1___3[[#This Row],[Date]])</f>
        <v>2</v>
      </c>
      <c r="G159" t="str">
        <f>VLOOKUP(F159,VLOOKUP!$D$2:$E$8,2,FALSE)</f>
        <v>Tuesday</v>
      </c>
      <c r="H159" t="str">
        <f>VLOOKUP(D159,VLOOKUP!$A$2:$B$13,2,FALSE)</f>
        <v>June</v>
      </c>
      <c r="I159" t="str">
        <f>VLOOKUP(E159,VLOOKUP!$G$2:$H$5,2,FALSE)</f>
        <v>Quarter2</v>
      </c>
      <c r="J159" t="str">
        <f t="shared" si="24"/>
        <v>2010_June</v>
      </c>
      <c r="K159" t="str">
        <f t="shared" si="25"/>
        <v>2010_Quarter2</v>
      </c>
      <c r="L159" t="str">
        <f t="shared" si="26"/>
        <v>2010_Tuesday</v>
      </c>
      <c r="M159" t="s">
        <v>8</v>
      </c>
      <c r="N159">
        <v>17</v>
      </c>
      <c r="O159">
        <v>23</v>
      </c>
      <c r="P159">
        <v>8160</v>
      </c>
      <c r="Q159">
        <v>9200</v>
      </c>
      <c r="R159">
        <v>4.8437898E-2</v>
      </c>
      <c r="S159">
        <v>5.8125477000000002E-2</v>
      </c>
      <c r="T159">
        <f t="shared" si="27"/>
        <v>40687.833900000005</v>
      </c>
      <c r="U159">
        <f t="shared" si="28"/>
        <v>5328.16878</v>
      </c>
      <c r="V159">
        <f t="shared" si="29"/>
        <v>17360</v>
      </c>
      <c r="W159">
        <f t="shared" si="30"/>
        <v>1372.8746540134441</v>
      </c>
      <c r="X159">
        <f>SUM(Data__1___3[[#This Row],[ cost of raw material]],Data__1___3[[#This Row],[operating cost]],Data__1___3[[#This Row],[Total Labor Cost (In USD)]])</f>
        <v>47388.87733401345</v>
      </c>
      <c r="Y159">
        <f t="shared" si="31"/>
        <v>978.34297710469298</v>
      </c>
      <c r="Z159">
        <f t="shared" si="32"/>
        <v>48.437897999999997</v>
      </c>
      <c r="AA159">
        <f>SUM(Data__1___3[[#This Row],[Num_Workers_Direct]],Data__1___3[[#This Row],[Num_Workers_Indirect]])</f>
        <v>40</v>
      </c>
      <c r="AB159">
        <f>Data__1___3[[#This Row],[OUTPUT IN THOUSAND]]/Data__1___3[[#This Row],[Total Workers]]</f>
        <v>1.2109474499999999</v>
      </c>
    </row>
    <row r="160" spans="1:28" x14ac:dyDescent="0.25">
      <c r="A160" s="1">
        <v>40337</v>
      </c>
      <c r="B160">
        <f t="shared" si="22"/>
        <v>2010</v>
      </c>
      <c r="C160">
        <f>DAY(Data__1___3[[#This Row],[Date]])</f>
        <v>8</v>
      </c>
      <c r="D160">
        <f>MONTH(Data__1___3[[#This Row],[Date]])</f>
        <v>6</v>
      </c>
      <c r="E160">
        <f t="shared" si="23"/>
        <v>2</v>
      </c>
      <c r="F160">
        <f>WEEKDAY(Data__1___3[[#This Row],[Date]])</f>
        <v>3</v>
      </c>
      <c r="G160" t="str">
        <f>VLOOKUP(F160,VLOOKUP!$D$2:$E$8,2,FALSE)</f>
        <v>Wednesday</v>
      </c>
      <c r="H160" t="str">
        <f>VLOOKUP(D160,VLOOKUP!$A$2:$B$13,2,FALSE)</f>
        <v>June</v>
      </c>
      <c r="I160" t="str">
        <f>VLOOKUP(E160,VLOOKUP!$G$2:$H$5,2,FALSE)</f>
        <v>Quarter2</v>
      </c>
      <c r="J160" t="str">
        <f t="shared" si="24"/>
        <v>2010_June</v>
      </c>
      <c r="K160" t="str">
        <f t="shared" si="25"/>
        <v>2010_Quarter2</v>
      </c>
      <c r="L160" t="str">
        <f t="shared" si="26"/>
        <v>2010_Wednesday</v>
      </c>
      <c r="M160" t="s">
        <v>8</v>
      </c>
      <c r="N160">
        <v>16</v>
      </c>
      <c r="O160">
        <v>18</v>
      </c>
      <c r="P160">
        <v>7680</v>
      </c>
      <c r="Q160">
        <v>7200</v>
      </c>
      <c r="R160">
        <v>4.1174777000000003E-2</v>
      </c>
      <c r="S160">
        <v>4.9409731999999998E-2</v>
      </c>
      <c r="T160">
        <f t="shared" si="27"/>
        <v>34586.812399999995</v>
      </c>
      <c r="U160">
        <f t="shared" si="28"/>
        <v>4529.2254700000003</v>
      </c>
      <c r="V160">
        <f t="shared" si="29"/>
        <v>14880</v>
      </c>
      <c r="W160">
        <f t="shared" si="30"/>
        <v>1176.7497034400949</v>
      </c>
      <c r="X160">
        <f>SUM(Data__1___3[[#This Row],[ cost of raw material]],Data__1___3[[#This Row],[operating cost]],Data__1___3[[#This Row],[Total Labor Cost (In USD)]])</f>
        <v>40292.787573440088</v>
      </c>
      <c r="Y160">
        <f t="shared" si="31"/>
        <v>978.57937575326957</v>
      </c>
      <c r="Z160">
        <f t="shared" si="32"/>
        <v>41.174777000000006</v>
      </c>
      <c r="AA160">
        <f>SUM(Data__1___3[[#This Row],[Num_Workers_Direct]],Data__1___3[[#This Row],[Num_Workers_Indirect]])</f>
        <v>34</v>
      </c>
      <c r="AB160">
        <f>Data__1___3[[#This Row],[OUTPUT IN THOUSAND]]/Data__1___3[[#This Row],[Total Workers]]</f>
        <v>1.2110228529411766</v>
      </c>
    </row>
    <row r="161" spans="1:28" x14ac:dyDescent="0.25">
      <c r="A161" s="1">
        <v>40338</v>
      </c>
      <c r="B161">
        <f t="shared" si="22"/>
        <v>2010</v>
      </c>
      <c r="C161">
        <f>DAY(Data__1___3[[#This Row],[Date]])</f>
        <v>9</v>
      </c>
      <c r="D161">
        <f>MONTH(Data__1___3[[#This Row],[Date]])</f>
        <v>6</v>
      </c>
      <c r="E161">
        <f t="shared" si="23"/>
        <v>2</v>
      </c>
      <c r="F161">
        <f>WEEKDAY(Data__1___3[[#This Row],[Date]])</f>
        <v>4</v>
      </c>
      <c r="G161" t="str">
        <f>VLOOKUP(F161,VLOOKUP!$D$2:$E$8,2,FALSE)</f>
        <v>Thursday</v>
      </c>
      <c r="H161" t="str">
        <f>VLOOKUP(D161,VLOOKUP!$A$2:$B$13,2,FALSE)</f>
        <v>June</v>
      </c>
      <c r="I161" t="str">
        <f>VLOOKUP(E161,VLOOKUP!$G$2:$H$5,2,FALSE)</f>
        <v>Quarter2</v>
      </c>
      <c r="J161" t="str">
        <f t="shared" si="24"/>
        <v>2010_June</v>
      </c>
      <c r="K161" t="str">
        <f t="shared" si="25"/>
        <v>2010_Quarter2</v>
      </c>
      <c r="L161" t="str">
        <f t="shared" si="26"/>
        <v>2010_Thursday</v>
      </c>
      <c r="M161" t="s">
        <v>8</v>
      </c>
      <c r="N161">
        <v>17</v>
      </c>
      <c r="O161">
        <v>18</v>
      </c>
      <c r="P161">
        <v>8160</v>
      </c>
      <c r="Q161">
        <v>7200</v>
      </c>
      <c r="R161">
        <v>4.2378826000000001E-2</v>
      </c>
      <c r="S161">
        <v>5.0854590999999998E-2</v>
      </c>
      <c r="T161">
        <f t="shared" si="27"/>
        <v>35598.2137</v>
      </c>
      <c r="U161">
        <f t="shared" si="28"/>
        <v>4661.6708600000002</v>
      </c>
      <c r="V161">
        <f t="shared" si="29"/>
        <v>15360</v>
      </c>
      <c r="W161">
        <f t="shared" si="30"/>
        <v>1214.7093712930011</v>
      </c>
      <c r="X161">
        <f>SUM(Data__1___3[[#This Row],[ cost of raw material]],Data__1___3[[#This Row],[operating cost]],Data__1___3[[#This Row],[Total Labor Cost (In USD)]])</f>
        <v>41474.593931292999</v>
      </c>
      <c r="Y161">
        <f t="shared" si="31"/>
        <v>978.66311660669874</v>
      </c>
      <c r="Z161">
        <f t="shared" si="32"/>
        <v>42.378826000000004</v>
      </c>
      <c r="AA161">
        <f>SUM(Data__1___3[[#This Row],[Num_Workers_Direct]],Data__1___3[[#This Row],[Num_Workers_Indirect]])</f>
        <v>35</v>
      </c>
      <c r="AB161">
        <f>Data__1___3[[#This Row],[OUTPUT IN THOUSAND]]/Data__1___3[[#This Row],[Total Workers]]</f>
        <v>1.2108236000000001</v>
      </c>
    </row>
    <row r="162" spans="1:28" x14ac:dyDescent="0.25">
      <c r="A162" s="1">
        <v>40339</v>
      </c>
      <c r="B162">
        <f t="shared" si="22"/>
        <v>2010</v>
      </c>
      <c r="C162">
        <f>DAY(Data__1___3[[#This Row],[Date]])</f>
        <v>10</v>
      </c>
      <c r="D162">
        <f>MONTH(Data__1___3[[#This Row],[Date]])</f>
        <v>6</v>
      </c>
      <c r="E162">
        <f t="shared" si="23"/>
        <v>2</v>
      </c>
      <c r="F162">
        <f>WEEKDAY(Data__1___3[[#This Row],[Date]])</f>
        <v>5</v>
      </c>
      <c r="G162" t="str">
        <f>VLOOKUP(F162,VLOOKUP!$D$2:$E$8,2,FALSE)</f>
        <v>Friday</v>
      </c>
      <c r="H162" t="str">
        <f>VLOOKUP(D162,VLOOKUP!$A$2:$B$13,2,FALSE)</f>
        <v>June</v>
      </c>
      <c r="I162" t="str">
        <f>VLOOKUP(E162,VLOOKUP!$G$2:$H$5,2,FALSE)</f>
        <v>Quarter2</v>
      </c>
      <c r="J162" t="str">
        <f t="shared" si="24"/>
        <v>2010_June</v>
      </c>
      <c r="K162" t="str">
        <f t="shared" si="25"/>
        <v>2010_Quarter2</v>
      </c>
      <c r="L162" t="str">
        <f t="shared" si="26"/>
        <v>2010_Friday</v>
      </c>
      <c r="M162" t="s">
        <v>8</v>
      </c>
      <c r="N162">
        <v>16</v>
      </c>
      <c r="O162">
        <v>23</v>
      </c>
      <c r="P162">
        <v>7680</v>
      </c>
      <c r="Q162">
        <v>9200</v>
      </c>
      <c r="R162">
        <v>4.7223049000000003E-2</v>
      </c>
      <c r="S162">
        <v>5.6667658000000003E-2</v>
      </c>
      <c r="T162">
        <f t="shared" si="27"/>
        <v>39667.3606</v>
      </c>
      <c r="U162">
        <f t="shared" si="28"/>
        <v>5194.53539</v>
      </c>
      <c r="V162">
        <f t="shared" si="29"/>
        <v>16880</v>
      </c>
      <c r="W162">
        <f t="shared" si="30"/>
        <v>1334.9149861605379</v>
      </c>
      <c r="X162">
        <f>SUM(Data__1___3[[#This Row],[ cost of raw material]],Data__1___3[[#This Row],[operating cost]],Data__1___3[[#This Row],[Total Labor Cost (In USD)]])</f>
        <v>46196.810976160537</v>
      </c>
      <c r="Y162">
        <f t="shared" si="31"/>
        <v>978.26828115568173</v>
      </c>
      <c r="Z162">
        <f t="shared" si="32"/>
        <v>47.223049000000003</v>
      </c>
      <c r="AA162">
        <f>SUM(Data__1___3[[#This Row],[Num_Workers_Direct]],Data__1___3[[#This Row],[Num_Workers_Indirect]])</f>
        <v>39</v>
      </c>
      <c r="AB162">
        <f>Data__1___3[[#This Row],[OUTPUT IN THOUSAND]]/Data__1___3[[#This Row],[Total Workers]]</f>
        <v>1.2108474102564104</v>
      </c>
    </row>
    <row r="163" spans="1:28" x14ac:dyDescent="0.25">
      <c r="A163" s="1">
        <v>40340</v>
      </c>
      <c r="B163">
        <f t="shared" si="22"/>
        <v>2010</v>
      </c>
      <c r="C163">
        <f>DAY(Data__1___3[[#This Row],[Date]])</f>
        <v>11</v>
      </c>
      <c r="D163">
        <f>MONTH(Data__1___3[[#This Row],[Date]])</f>
        <v>6</v>
      </c>
      <c r="E163">
        <f t="shared" si="23"/>
        <v>2</v>
      </c>
      <c r="F163">
        <f>WEEKDAY(Data__1___3[[#This Row],[Date]])</f>
        <v>6</v>
      </c>
      <c r="G163" t="str">
        <f>VLOOKUP(F163,VLOOKUP!$D$2:$E$8,2,FALSE)</f>
        <v>Saturday</v>
      </c>
      <c r="H163" t="str">
        <f>VLOOKUP(D163,VLOOKUP!$A$2:$B$13,2,FALSE)</f>
        <v>June</v>
      </c>
      <c r="I163" t="str">
        <f>VLOOKUP(E163,VLOOKUP!$G$2:$H$5,2,FALSE)</f>
        <v>Quarter2</v>
      </c>
      <c r="J163" t="str">
        <f t="shared" si="24"/>
        <v>2010_June</v>
      </c>
      <c r="K163" t="str">
        <f t="shared" si="25"/>
        <v>2010_Quarter2</v>
      </c>
      <c r="L163" t="str">
        <f t="shared" si="26"/>
        <v>2010_Saturday</v>
      </c>
      <c r="M163" t="s">
        <v>8</v>
      </c>
      <c r="N163">
        <v>20</v>
      </c>
      <c r="O163">
        <v>25</v>
      </c>
      <c r="P163">
        <v>9600</v>
      </c>
      <c r="Q163">
        <v>10000</v>
      </c>
      <c r="R163">
        <v>5.4473173E-2</v>
      </c>
      <c r="S163">
        <v>6.5367807E-2</v>
      </c>
      <c r="T163">
        <f t="shared" si="27"/>
        <v>45757.464899999999</v>
      </c>
      <c r="U163">
        <f t="shared" si="28"/>
        <v>5992.0490300000001</v>
      </c>
      <c r="V163">
        <f t="shared" si="29"/>
        <v>19600</v>
      </c>
      <c r="W163">
        <f t="shared" si="30"/>
        <v>1550.0197706603401</v>
      </c>
      <c r="X163">
        <f>SUM(Data__1___3[[#This Row],[ cost of raw material]],Data__1___3[[#This Row],[operating cost]],Data__1___3[[#This Row],[Total Labor Cost (In USD)]])</f>
        <v>53299.533700660344</v>
      </c>
      <c r="Y163">
        <f t="shared" si="31"/>
        <v>978.45472854427521</v>
      </c>
      <c r="Z163">
        <f t="shared" si="32"/>
        <v>54.473173000000003</v>
      </c>
      <c r="AA163">
        <f>SUM(Data__1___3[[#This Row],[Num_Workers_Direct]],Data__1___3[[#This Row],[Num_Workers_Indirect]])</f>
        <v>45</v>
      </c>
      <c r="AB163">
        <f>Data__1___3[[#This Row],[OUTPUT IN THOUSAND]]/Data__1___3[[#This Row],[Total Workers]]</f>
        <v>1.2105149555555557</v>
      </c>
    </row>
    <row r="164" spans="1:28" x14ac:dyDescent="0.25">
      <c r="A164" s="1">
        <v>40341</v>
      </c>
      <c r="B164">
        <f t="shared" si="22"/>
        <v>2010</v>
      </c>
      <c r="C164">
        <f>DAY(Data__1___3[[#This Row],[Date]])</f>
        <v>12</v>
      </c>
      <c r="D164">
        <f>MONTH(Data__1___3[[#This Row],[Date]])</f>
        <v>6</v>
      </c>
      <c r="E164">
        <f t="shared" si="23"/>
        <v>2</v>
      </c>
      <c r="F164">
        <f>WEEKDAY(Data__1___3[[#This Row],[Date]])</f>
        <v>7</v>
      </c>
      <c r="G164" t="str">
        <f>VLOOKUP(F164,VLOOKUP!$D$2:$E$8,2,FALSE)</f>
        <v>Sunday</v>
      </c>
      <c r="H164" t="str">
        <f>VLOOKUP(D164,VLOOKUP!$A$2:$B$13,2,FALSE)</f>
        <v>June</v>
      </c>
      <c r="I164" t="str">
        <f>VLOOKUP(E164,VLOOKUP!$G$2:$H$5,2,FALSE)</f>
        <v>Quarter2</v>
      </c>
      <c r="J164" t="str">
        <f t="shared" si="24"/>
        <v>2010_June</v>
      </c>
      <c r="K164" t="str">
        <f t="shared" si="25"/>
        <v>2010_Quarter2</v>
      </c>
      <c r="L164" t="str">
        <f t="shared" si="26"/>
        <v>2010_Sunday</v>
      </c>
      <c r="M164" t="s">
        <v>8</v>
      </c>
      <c r="N164">
        <v>17</v>
      </c>
      <c r="O164">
        <v>22</v>
      </c>
      <c r="P164">
        <v>8160</v>
      </c>
      <c r="Q164">
        <v>8800</v>
      </c>
      <c r="R164">
        <v>4.7239424000000002E-2</v>
      </c>
      <c r="S164">
        <v>5.6687307999999999E-2</v>
      </c>
      <c r="T164">
        <f t="shared" si="27"/>
        <v>39681.115600000005</v>
      </c>
      <c r="U164">
        <f t="shared" si="28"/>
        <v>5196.3366399999995</v>
      </c>
      <c r="V164">
        <f t="shared" si="29"/>
        <v>16960</v>
      </c>
      <c r="W164">
        <f t="shared" si="30"/>
        <v>1341.2415974693556</v>
      </c>
      <c r="X164">
        <f>SUM(Data__1___3[[#This Row],[ cost of raw material]],Data__1___3[[#This Row],[operating cost]],Data__1___3[[#This Row],[Total Labor Cost (In USD)]])</f>
        <v>46218.693837469364</v>
      </c>
      <c r="Y164">
        <f t="shared" si="31"/>
        <v>978.39240879544514</v>
      </c>
      <c r="Z164">
        <f t="shared" si="32"/>
        <v>47.239424</v>
      </c>
      <c r="AA164">
        <f>SUM(Data__1___3[[#This Row],[Num_Workers_Direct]],Data__1___3[[#This Row],[Num_Workers_Indirect]])</f>
        <v>39</v>
      </c>
      <c r="AB164">
        <f>Data__1___3[[#This Row],[OUTPUT IN THOUSAND]]/Data__1___3[[#This Row],[Total Workers]]</f>
        <v>1.211267282051282</v>
      </c>
    </row>
    <row r="165" spans="1:28" x14ac:dyDescent="0.25">
      <c r="A165" s="1">
        <v>40342</v>
      </c>
      <c r="B165">
        <f t="shared" si="22"/>
        <v>2010</v>
      </c>
      <c r="C165">
        <f>DAY(Data__1___3[[#This Row],[Date]])</f>
        <v>13</v>
      </c>
      <c r="D165">
        <f>MONTH(Data__1___3[[#This Row],[Date]])</f>
        <v>6</v>
      </c>
      <c r="E165">
        <f t="shared" si="23"/>
        <v>2</v>
      </c>
      <c r="F165">
        <f>WEEKDAY(Data__1___3[[#This Row],[Date]])</f>
        <v>1</v>
      </c>
      <c r="G165" t="str">
        <f>VLOOKUP(F165,VLOOKUP!$D$2:$E$8,2,FALSE)</f>
        <v>Monday</v>
      </c>
      <c r="H165" t="str">
        <f>VLOOKUP(D165,VLOOKUP!$A$2:$B$13,2,FALSE)</f>
        <v>June</v>
      </c>
      <c r="I165" t="str">
        <f>VLOOKUP(E165,VLOOKUP!$G$2:$H$5,2,FALSE)</f>
        <v>Quarter2</v>
      </c>
      <c r="J165" t="str">
        <f t="shared" si="24"/>
        <v>2010_June</v>
      </c>
      <c r="K165" t="str">
        <f t="shared" si="25"/>
        <v>2010_Quarter2</v>
      </c>
      <c r="L165" t="str">
        <f t="shared" si="26"/>
        <v>2010_Monday</v>
      </c>
      <c r="M165" t="s">
        <v>8</v>
      </c>
      <c r="N165">
        <v>20</v>
      </c>
      <c r="O165">
        <v>19</v>
      </c>
      <c r="P165">
        <v>9600</v>
      </c>
      <c r="Q165">
        <v>7600</v>
      </c>
      <c r="R165">
        <v>4.7239138E-2</v>
      </c>
      <c r="S165">
        <v>5.6686965999999998E-2</v>
      </c>
      <c r="T165">
        <f t="shared" si="27"/>
        <v>39680.876199999999</v>
      </c>
      <c r="U165">
        <f t="shared" si="28"/>
        <v>5196.3051799999994</v>
      </c>
      <c r="V165">
        <f t="shared" si="29"/>
        <v>17200</v>
      </c>
      <c r="W165">
        <f t="shared" si="30"/>
        <v>1360.2214313958086</v>
      </c>
      <c r="X165">
        <f>SUM(Data__1___3[[#This Row],[ cost of raw material]],Data__1___3[[#This Row],[operating cost]],Data__1___3[[#This Row],[Total Labor Cost (In USD)]])</f>
        <v>46237.402811395805</v>
      </c>
      <c r="Y165">
        <f t="shared" si="31"/>
        <v>978.79438044351718</v>
      </c>
      <c r="Z165">
        <f t="shared" si="32"/>
        <v>47.239137999999997</v>
      </c>
      <c r="AA165">
        <f>SUM(Data__1___3[[#This Row],[Num_Workers_Direct]],Data__1___3[[#This Row],[Num_Workers_Indirect]])</f>
        <v>39</v>
      </c>
      <c r="AB165">
        <f>Data__1___3[[#This Row],[OUTPUT IN THOUSAND]]/Data__1___3[[#This Row],[Total Workers]]</f>
        <v>1.2112599487179487</v>
      </c>
    </row>
    <row r="166" spans="1:28" x14ac:dyDescent="0.25">
      <c r="A166" s="1">
        <v>40343</v>
      </c>
      <c r="B166">
        <f t="shared" si="22"/>
        <v>2010</v>
      </c>
      <c r="C166">
        <f>DAY(Data__1___3[[#This Row],[Date]])</f>
        <v>14</v>
      </c>
      <c r="D166">
        <f>MONTH(Data__1___3[[#This Row],[Date]])</f>
        <v>6</v>
      </c>
      <c r="E166">
        <f t="shared" si="23"/>
        <v>2</v>
      </c>
      <c r="F166">
        <f>WEEKDAY(Data__1___3[[#This Row],[Date]])</f>
        <v>2</v>
      </c>
      <c r="G166" t="str">
        <f>VLOOKUP(F166,VLOOKUP!$D$2:$E$8,2,FALSE)</f>
        <v>Tuesday</v>
      </c>
      <c r="H166" t="str">
        <f>VLOOKUP(D166,VLOOKUP!$A$2:$B$13,2,FALSE)</f>
        <v>June</v>
      </c>
      <c r="I166" t="str">
        <f>VLOOKUP(E166,VLOOKUP!$G$2:$H$5,2,FALSE)</f>
        <v>Quarter2</v>
      </c>
      <c r="J166" t="str">
        <f t="shared" si="24"/>
        <v>2010_June</v>
      </c>
      <c r="K166" t="str">
        <f t="shared" si="25"/>
        <v>2010_Quarter2</v>
      </c>
      <c r="L166" t="str">
        <f t="shared" si="26"/>
        <v>2010_Tuesday</v>
      </c>
      <c r="M166" t="s">
        <v>8</v>
      </c>
      <c r="N166">
        <v>20</v>
      </c>
      <c r="O166">
        <v>21</v>
      </c>
      <c r="P166">
        <v>9600</v>
      </c>
      <c r="Q166">
        <v>8400</v>
      </c>
      <c r="R166">
        <v>4.9642650000000003E-2</v>
      </c>
      <c r="S166">
        <v>5.9571180000000001E-2</v>
      </c>
      <c r="T166">
        <f t="shared" si="27"/>
        <v>41699.826000000001</v>
      </c>
      <c r="U166">
        <f t="shared" si="28"/>
        <v>5460.6915000000008</v>
      </c>
      <c r="V166">
        <f t="shared" si="29"/>
        <v>18000</v>
      </c>
      <c r="W166">
        <f t="shared" si="30"/>
        <v>1423.4875444839859</v>
      </c>
      <c r="X166">
        <f>SUM(Data__1___3[[#This Row],[ cost of raw material]],Data__1___3[[#This Row],[operating cost]],Data__1___3[[#This Row],[Total Labor Cost (In USD)]])</f>
        <v>48584.005044483987</v>
      </c>
      <c r="Y166">
        <f t="shared" si="31"/>
        <v>978.67468889118493</v>
      </c>
      <c r="Z166">
        <f t="shared" si="32"/>
        <v>49.642650000000003</v>
      </c>
      <c r="AA166">
        <f>SUM(Data__1___3[[#This Row],[Num_Workers_Direct]],Data__1___3[[#This Row],[Num_Workers_Indirect]])</f>
        <v>41</v>
      </c>
      <c r="AB166">
        <f>Data__1___3[[#This Row],[OUTPUT IN THOUSAND]]/Data__1___3[[#This Row],[Total Workers]]</f>
        <v>1.2107963414634146</v>
      </c>
    </row>
    <row r="167" spans="1:28" x14ac:dyDescent="0.25">
      <c r="A167" s="1">
        <v>40344</v>
      </c>
      <c r="B167">
        <f t="shared" si="22"/>
        <v>2010</v>
      </c>
      <c r="C167">
        <f>DAY(Data__1___3[[#This Row],[Date]])</f>
        <v>15</v>
      </c>
      <c r="D167">
        <f>MONTH(Data__1___3[[#This Row],[Date]])</f>
        <v>6</v>
      </c>
      <c r="E167">
        <f t="shared" si="23"/>
        <v>2</v>
      </c>
      <c r="F167">
        <f>WEEKDAY(Data__1___3[[#This Row],[Date]])</f>
        <v>3</v>
      </c>
      <c r="G167" t="str">
        <f>VLOOKUP(F167,VLOOKUP!$D$2:$E$8,2,FALSE)</f>
        <v>Wednesday</v>
      </c>
      <c r="H167" t="str">
        <f>VLOOKUP(D167,VLOOKUP!$A$2:$B$13,2,FALSE)</f>
        <v>June</v>
      </c>
      <c r="I167" t="str">
        <f>VLOOKUP(E167,VLOOKUP!$G$2:$H$5,2,FALSE)</f>
        <v>Quarter2</v>
      </c>
      <c r="J167" t="str">
        <f t="shared" si="24"/>
        <v>2010_June</v>
      </c>
      <c r="K167" t="str">
        <f t="shared" si="25"/>
        <v>2010_Quarter2</v>
      </c>
      <c r="L167" t="str">
        <f t="shared" si="26"/>
        <v>2010_Wednesday</v>
      </c>
      <c r="M167" t="s">
        <v>8</v>
      </c>
      <c r="N167">
        <v>18</v>
      </c>
      <c r="O167">
        <v>18</v>
      </c>
      <c r="P167">
        <v>8640</v>
      </c>
      <c r="Q167">
        <v>7200</v>
      </c>
      <c r="R167">
        <v>4.3568396000000002E-2</v>
      </c>
      <c r="S167">
        <v>5.2282074999999997E-2</v>
      </c>
      <c r="T167">
        <f t="shared" si="27"/>
        <v>36597.452499999999</v>
      </c>
      <c r="U167">
        <f t="shared" si="28"/>
        <v>4792.5235599999996</v>
      </c>
      <c r="V167">
        <f t="shared" si="29"/>
        <v>15840</v>
      </c>
      <c r="W167">
        <f t="shared" si="30"/>
        <v>1252.6690391459076</v>
      </c>
      <c r="X167">
        <f>SUM(Data__1___3[[#This Row],[ cost of raw material]],Data__1___3[[#This Row],[operating cost]],Data__1___3[[#This Row],[Total Labor Cost (In USD)]])</f>
        <v>42642.645099145906</v>
      </c>
      <c r="Y167">
        <f t="shared" si="31"/>
        <v>978.7517791370127</v>
      </c>
      <c r="Z167">
        <f t="shared" si="32"/>
        <v>43.568396</v>
      </c>
      <c r="AA167">
        <f>SUM(Data__1___3[[#This Row],[Num_Workers_Direct]],Data__1___3[[#This Row],[Num_Workers_Indirect]])</f>
        <v>36</v>
      </c>
      <c r="AB167">
        <f>Data__1___3[[#This Row],[OUTPUT IN THOUSAND]]/Data__1___3[[#This Row],[Total Workers]]</f>
        <v>1.2102332222222223</v>
      </c>
    </row>
    <row r="168" spans="1:28" x14ac:dyDescent="0.25">
      <c r="A168" s="1">
        <v>40345</v>
      </c>
      <c r="B168">
        <f t="shared" si="22"/>
        <v>2010</v>
      </c>
      <c r="C168">
        <f>DAY(Data__1___3[[#This Row],[Date]])</f>
        <v>16</v>
      </c>
      <c r="D168">
        <f>MONTH(Data__1___3[[#This Row],[Date]])</f>
        <v>6</v>
      </c>
      <c r="E168">
        <f t="shared" si="23"/>
        <v>2</v>
      </c>
      <c r="F168">
        <f>WEEKDAY(Data__1___3[[#This Row],[Date]])</f>
        <v>4</v>
      </c>
      <c r="G168" t="str">
        <f>VLOOKUP(F168,VLOOKUP!$D$2:$E$8,2,FALSE)</f>
        <v>Thursday</v>
      </c>
      <c r="H168" t="str">
        <f>VLOOKUP(D168,VLOOKUP!$A$2:$B$13,2,FALSE)</f>
        <v>June</v>
      </c>
      <c r="I168" t="str">
        <f>VLOOKUP(E168,VLOOKUP!$G$2:$H$5,2,FALSE)</f>
        <v>Quarter2</v>
      </c>
      <c r="J168" t="str">
        <f t="shared" si="24"/>
        <v>2010_June</v>
      </c>
      <c r="K168" t="str">
        <f t="shared" si="25"/>
        <v>2010_Quarter2</v>
      </c>
      <c r="L168" t="str">
        <f t="shared" si="26"/>
        <v>2010_Thursday</v>
      </c>
      <c r="M168" t="s">
        <v>8</v>
      </c>
      <c r="N168">
        <v>16</v>
      </c>
      <c r="O168">
        <v>21</v>
      </c>
      <c r="P168">
        <v>7680</v>
      </c>
      <c r="Q168">
        <v>8400</v>
      </c>
      <c r="R168">
        <v>4.4781882000000002E-2</v>
      </c>
      <c r="S168">
        <v>5.3738258999999997E-2</v>
      </c>
      <c r="T168">
        <f t="shared" si="27"/>
        <v>37616.781300000002</v>
      </c>
      <c r="U168">
        <f t="shared" si="28"/>
        <v>4926.00702</v>
      </c>
      <c r="V168">
        <f t="shared" si="29"/>
        <v>16080</v>
      </c>
      <c r="W168">
        <f t="shared" si="30"/>
        <v>1271.6488730723606</v>
      </c>
      <c r="X168">
        <f>SUM(Data__1___3[[#This Row],[ cost of raw material]],Data__1___3[[#This Row],[operating cost]],Data__1___3[[#This Row],[Total Labor Cost (In USD)]])</f>
        <v>43814.437193072357</v>
      </c>
      <c r="Y168">
        <f t="shared" si="31"/>
        <v>978.39651297085629</v>
      </c>
      <c r="Z168">
        <f t="shared" si="32"/>
        <v>44.781882000000003</v>
      </c>
      <c r="AA168">
        <f>SUM(Data__1___3[[#This Row],[Num_Workers_Direct]],Data__1___3[[#This Row],[Num_Workers_Indirect]])</f>
        <v>37</v>
      </c>
      <c r="AB168">
        <f>Data__1___3[[#This Row],[OUTPUT IN THOUSAND]]/Data__1___3[[#This Row],[Total Workers]]</f>
        <v>1.2103211351351353</v>
      </c>
    </row>
    <row r="169" spans="1:28" x14ac:dyDescent="0.25">
      <c r="A169" s="1">
        <v>40346</v>
      </c>
      <c r="B169">
        <f t="shared" si="22"/>
        <v>2010</v>
      </c>
      <c r="C169">
        <f>DAY(Data__1___3[[#This Row],[Date]])</f>
        <v>17</v>
      </c>
      <c r="D169">
        <f>MONTH(Data__1___3[[#This Row],[Date]])</f>
        <v>6</v>
      </c>
      <c r="E169">
        <f t="shared" si="23"/>
        <v>2</v>
      </c>
      <c r="F169">
        <f>WEEKDAY(Data__1___3[[#This Row],[Date]])</f>
        <v>5</v>
      </c>
      <c r="G169" t="str">
        <f>VLOOKUP(F169,VLOOKUP!$D$2:$E$8,2,FALSE)</f>
        <v>Friday</v>
      </c>
      <c r="H169" t="str">
        <f>VLOOKUP(D169,VLOOKUP!$A$2:$B$13,2,FALSE)</f>
        <v>June</v>
      </c>
      <c r="I169" t="str">
        <f>VLOOKUP(E169,VLOOKUP!$G$2:$H$5,2,FALSE)</f>
        <v>Quarter2</v>
      </c>
      <c r="J169" t="str">
        <f t="shared" si="24"/>
        <v>2010_June</v>
      </c>
      <c r="K169" t="str">
        <f t="shared" si="25"/>
        <v>2010_Quarter2</v>
      </c>
      <c r="L169" t="str">
        <f t="shared" si="26"/>
        <v>2010_Friday</v>
      </c>
      <c r="M169" t="s">
        <v>8</v>
      </c>
      <c r="N169">
        <v>16</v>
      </c>
      <c r="O169">
        <v>19</v>
      </c>
      <c r="P169">
        <v>7680</v>
      </c>
      <c r="Q169">
        <v>7600</v>
      </c>
      <c r="R169">
        <v>4.2380993999999998E-2</v>
      </c>
      <c r="S169">
        <v>5.0857193000000002E-2</v>
      </c>
      <c r="T169">
        <f t="shared" si="27"/>
        <v>35600.035100000001</v>
      </c>
      <c r="U169">
        <f t="shared" si="28"/>
        <v>4661.9093400000002</v>
      </c>
      <c r="V169">
        <f t="shared" si="29"/>
        <v>15280</v>
      </c>
      <c r="W169">
        <f t="shared" si="30"/>
        <v>1208.3827599841836</v>
      </c>
      <c r="X169">
        <f>SUM(Data__1___3[[#This Row],[ cost of raw material]],Data__1___3[[#This Row],[operating cost]],Data__1___3[[#This Row],[Total Labor Cost (In USD)]])</f>
        <v>41470.327199984182</v>
      </c>
      <c r="Y169">
        <f t="shared" si="31"/>
        <v>978.51237750544931</v>
      </c>
      <c r="Z169">
        <f t="shared" si="32"/>
        <v>42.380994000000001</v>
      </c>
      <c r="AA169">
        <f>SUM(Data__1___3[[#This Row],[Num_Workers_Direct]],Data__1___3[[#This Row],[Num_Workers_Indirect]])</f>
        <v>35</v>
      </c>
      <c r="AB169">
        <f>Data__1___3[[#This Row],[OUTPUT IN THOUSAND]]/Data__1___3[[#This Row],[Total Workers]]</f>
        <v>1.2108855428571428</v>
      </c>
    </row>
    <row r="170" spans="1:28" x14ac:dyDescent="0.25">
      <c r="A170" s="1">
        <v>40347</v>
      </c>
      <c r="B170">
        <f t="shared" si="22"/>
        <v>2010</v>
      </c>
      <c r="C170">
        <f>DAY(Data__1___3[[#This Row],[Date]])</f>
        <v>18</v>
      </c>
      <c r="D170">
        <f>MONTH(Data__1___3[[#This Row],[Date]])</f>
        <v>6</v>
      </c>
      <c r="E170">
        <f t="shared" si="23"/>
        <v>2</v>
      </c>
      <c r="F170">
        <f>WEEKDAY(Data__1___3[[#This Row],[Date]])</f>
        <v>6</v>
      </c>
      <c r="G170" t="str">
        <f>VLOOKUP(F170,VLOOKUP!$D$2:$E$8,2,FALSE)</f>
        <v>Saturday</v>
      </c>
      <c r="H170" t="str">
        <f>VLOOKUP(D170,VLOOKUP!$A$2:$B$13,2,FALSE)</f>
        <v>June</v>
      </c>
      <c r="I170" t="str">
        <f>VLOOKUP(E170,VLOOKUP!$G$2:$H$5,2,FALSE)</f>
        <v>Quarter2</v>
      </c>
      <c r="J170" t="str">
        <f t="shared" si="24"/>
        <v>2010_June</v>
      </c>
      <c r="K170" t="str">
        <f t="shared" si="25"/>
        <v>2010_Quarter2</v>
      </c>
      <c r="L170" t="str">
        <f t="shared" si="26"/>
        <v>2010_Saturday</v>
      </c>
      <c r="M170" t="s">
        <v>8</v>
      </c>
      <c r="N170">
        <v>19</v>
      </c>
      <c r="O170">
        <v>23</v>
      </c>
      <c r="P170">
        <v>9120</v>
      </c>
      <c r="Q170">
        <v>9200</v>
      </c>
      <c r="R170">
        <v>5.0874715000000001E-2</v>
      </c>
      <c r="S170">
        <v>6.1049658E-2</v>
      </c>
      <c r="T170">
        <f t="shared" si="27"/>
        <v>42734.760600000001</v>
      </c>
      <c r="U170">
        <f t="shared" si="28"/>
        <v>5596.2186499999998</v>
      </c>
      <c r="V170">
        <f t="shared" si="29"/>
        <v>18320</v>
      </c>
      <c r="W170">
        <f t="shared" si="30"/>
        <v>1448.7939897192566</v>
      </c>
      <c r="X170">
        <f>SUM(Data__1___3[[#This Row],[ cost of raw material]],Data__1___3[[#This Row],[operating cost]],Data__1___3[[#This Row],[Total Labor Cost (In USD)]])</f>
        <v>49779.773239719259</v>
      </c>
      <c r="Y170">
        <f t="shared" si="31"/>
        <v>978.47768267044364</v>
      </c>
      <c r="Z170">
        <f t="shared" si="32"/>
        <v>50.874715000000002</v>
      </c>
      <c r="AA170">
        <f>SUM(Data__1___3[[#This Row],[Num_Workers_Direct]],Data__1___3[[#This Row],[Num_Workers_Indirect]])</f>
        <v>42</v>
      </c>
      <c r="AB170">
        <f>Data__1___3[[#This Row],[OUTPUT IN THOUSAND]]/Data__1___3[[#This Row],[Total Workers]]</f>
        <v>1.2113027380952381</v>
      </c>
    </row>
    <row r="171" spans="1:28" x14ac:dyDescent="0.25">
      <c r="A171" s="1">
        <v>40348</v>
      </c>
      <c r="B171">
        <f t="shared" si="22"/>
        <v>2010</v>
      </c>
      <c r="C171">
        <f>DAY(Data__1___3[[#This Row],[Date]])</f>
        <v>19</v>
      </c>
      <c r="D171">
        <f>MONTH(Data__1___3[[#This Row],[Date]])</f>
        <v>6</v>
      </c>
      <c r="E171">
        <f t="shared" si="23"/>
        <v>2</v>
      </c>
      <c r="F171">
        <f>WEEKDAY(Data__1___3[[#This Row],[Date]])</f>
        <v>7</v>
      </c>
      <c r="G171" t="str">
        <f>VLOOKUP(F171,VLOOKUP!$D$2:$E$8,2,FALSE)</f>
        <v>Sunday</v>
      </c>
      <c r="H171" t="str">
        <f>VLOOKUP(D171,VLOOKUP!$A$2:$B$13,2,FALSE)</f>
        <v>June</v>
      </c>
      <c r="I171" t="str">
        <f>VLOOKUP(E171,VLOOKUP!$G$2:$H$5,2,FALSE)</f>
        <v>Quarter2</v>
      </c>
      <c r="J171" t="str">
        <f t="shared" si="24"/>
        <v>2010_June</v>
      </c>
      <c r="K171" t="str">
        <f t="shared" si="25"/>
        <v>2010_Quarter2</v>
      </c>
      <c r="L171" t="str">
        <f t="shared" si="26"/>
        <v>2010_Sunday</v>
      </c>
      <c r="M171" t="s">
        <v>8</v>
      </c>
      <c r="N171">
        <v>18</v>
      </c>
      <c r="O171">
        <v>18</v>
      </c>
      <c r="P171">
        <v>8640</v>
      </c>
      <c r="Q171">
        <v>7200</v>
      </c>
      <c r="R171">
        <v>4.3593527E-2</v>
      </c>
      <c r="S171">
        <v>5.2312232E-2</v>
      </c>
      <c r="T171">
        <f t="shared" si="27"/>
        <v>36618.562400000003</v>
      </c>
      <c r="U171">
        <f t="shared" si="28"/>
        <v>4795.2879700000003</v>
      </c>
      <c r="V171">
        <f t="shared" si="29"/>
        <v>15840</v>
      </c>
      <c r="W171">
        <f t="shared" si="30"/>
        <v>1252.6690391459076</v>
      </c>
      <c r="X171">
        <f>SUM(Data__1___3[[#This Row],[ cost of raw material]],Data__1___3[[#This Row],[operating cost]],Data__1___3[[#This Row],[Total Labor Cost (In USD)]])</f>
        <v>42666.519409145905</v>
      </c>
      <c r="Y171">
        <f t="shared" si="31"/>
        <v>978.73520096563652</v>
      </c>
      <c r="Z171">
        <f t="shared" si="32"/>
        <v>43.593527000000002</v>
      </c>
      <c r="AA171">
        <f>SUM(Data__1___3[[#This Row],[Num_Workers_Direct]],Data__1___3[[#This Row],[Num_Workers_Indirect]])</f>
        <v>36</v>
      </c>
      <c r="AB171">
        <f>Data__1___3[[#This Row],[OUTPUT IN THOUSAND]]/Data__1___3[[#This Row],[Total Workers]]</f>
        <v>1.2109313055555555</v>
      </c>
    </row>
    <row r="172" spans="1:28" x14ac:dyDescent="0.25">
      <c r="A172" s="1">
        <v>40349</v>
      </c>
      <c r="B172">
        <f t="shared" si="22"/>
        <v>2010</v>
      </c>
      <c r="C172">
        <f>DAY(Data__1___3[[#This Row],[Date]])</f>
        <v>20</v>
      </c>
      <c r="D172">
        <f>MONTH(Data__1___3[[#This Row],[Date]])</f>
        <v>6</v>
      </c>
      <c r="E172">
        <f t="shared" si="23"/>
        <v>2</v>
      </c>
      <c r="F172">
        <f>WEEKDAY(Data__1___3[[#This Row],[Date]])</f>
        <v>1</v>
      </c>
      <c r="G172" t="str">
        <f>VLOOKUP(F172,VLOOKUP!$D$2:$E$8,2,FALSE)</f>
        <v>Monday</v>
      </c>
      <c r="H172" t="str">
        <f>VLOOKUP(D172,VLOOKUP!$A$2:$B$13,2,FALSE)</f>
        <v>June</v>
      </c>
      <c r="I172" t="str">
        <f>VLOOKUP(E172,VLOOKUP!$G$2:$H$5,2,FALSE)</f>
        <v>Quarter2</v>
      </c>
      <c r="J172" t="str">
        <f t="shared" si="24"/>
        <v>2010_June</v>
      </c>
      <c r="K172" t="str">
        <f t="shared" si="25"/>
        <v>2010_Quarter2</v>
      </c>
      <c r="L172" t="str">
        <f t="shared" si="26"/>
        <v>2010_Monday</v>
      </c>
      <c r="M172" t="s">
        <v>8</v>
      </c>
      <c r="N172">
        <v>15</v>
      </c>
      <c r="O172">
        <v>24</v>
      </c>
      <c r="P172">
        <v>7200</v>
      </c>
      <c r="Q172">
        <v>9600</v>
      </c>
      <c r="R172">
        <v>4.7201178000000003E-2</v>
      </c>
      <c r="S172">
        <v>5.6641414000000001E-2</v>
      </c>
      <c r="T172">
        <f t="shared" si="27"/>
        <v>39648.989799999996</v>
      </c>
      <c r="U172">
        <f t="shared" si="28"/>
        <v>5192.1295800000007</v>
      </c>
      <c r="V172">
        <f t="shared" si="29"/>
        <v>16800</v>
      </c>
      <c r="W172">
        <f t="shared" si="30"/>
        <v>1328.5883748517201</v>
      </c>
      <c r="X172">
        <f>SUM(Data__1___3[[#This Row],[ cost of raw material]],Data__1___3[[#This Row],[operating cost]],Data__1___3[[#This Row],[Total Labor Cost (In USD)]])</f>
        <v>46169.707754851719</v>
      </c>
      <c r="Y172">
        <f t="shared" si="31"/>
        <v>978.14736223006366</v>
      </c>
      <c r="Z172">
        <f t="shared" si="32"/>
        <v>47.201178000000006</v>
      </c>
      <c r="AA172">
        <f>SUM(Data__1___3[[#This Row],[Num_Workers_Direct]],Data__1___3[[#This Row],[Num_Workers_Indirect]])</f>
        <v>39</v>
      </c>
      <c r="AB172">
        <f>Data__1___3[[#This Row],[OUTPUT IN THOUSAND]]/Data__1___3[[#This Row],[Total Workers]]</f>
        <v>1.2102866153846155</v>
      </c>
    </row>
    <row r="173" spans="1:28" x14ac:dyDescent="0.25">
      <c r="A173" s="1">
        <v>40350</v>
      </c>
      <c r="B173">
        <f t="shared" si="22"/>
        <v>2010</v>
      </c>
      <c r="C173">
        <f>DAY(Data__1___3[[#This Row],[Date]])</f>
        <v>21</v>
      </c>
      <c r="D173">
        <f>MONTH(Data__1___3[[#This Row],[Date]])</f>
        <v>6</v>
      </c>
      <c r="E173">
        <f t="shared" si="23"/>
        <v>2</v>
      </c>
      <c r="F173">
        <f>WEEKDAY(Data__1___3[[#This Row],[Date]])</f>
        <v>2</v>
      </c>
      <c r="G173" t="str">
        <f>VLOOKUP(F173,VLOOKUP!$D$2:$E$8,2,FALSE)</f>
        <v>Tuesday</v>
      </c>
      <c r="H173" t="str">
        <f>VLOOKUP(D173,VLOOKUP!$A$2:$B$13,2,FALSE)</f>
        <v>June</v>
      </c>
      <c r="I173" t="str">
        <f>VLOOKUP(E173,VLOOKUP!$G$2:$H$5,2,FALSE)</f>
        <v>Quarter2</v>
      </c>
      <c r="J173" t="str">
        <f t="shared" si="24"/>
        <v>2010_June</v>
      </c>
      <c r="K173" t="str">
        <f t="shared" si="25"/>
        <v>2010_Quarter2</v>
      </c>
      <c r="L173" t="str">
        <f t="shared" si="26"/>
        <v>2010_Tuesday</v>
      </c>
      <c r="M173" t="s">
        <v>8</v>
      </c>
      <c r="N173">
        <v>19</v>
      </c>
      <c r="O173">
        <v>24</v>
      </c>
      <c r="P173">
        <v>9120</v>
      </c>
      <c r="Q173">
        <v>9600</v>
      </c>
      <c r="R173">
        <v>5.2046845000000001E-2</v>
      </c>
      <c r="S173">
        <v>6.2456214000000003E-2</v>
      </c>
      <c r="T173">
        <f t="shared" si="27"/>
        <v>43719.349800000004</v>
      </c>
      <c r="U173">
        <f t="shared" si="28"/>
        <v>5725.1529500000006</v>
      </c>
      <c r="V173">
        <f t="shared" si="29"/>
        <v>18720</v>
      </c>
      <c r="W173">
        <f t="shared" si="30"/>
        <v>1480.4270462633453</v>
      </c>
      <c r="X173">
        <f>SUM(Data__1___3[[#This Row],[ cost of raw material]],Data__1___3[[#This Row],[operating cost]],Data__1___3[[#This Row],[Total Labor Cost (In USD)]])</f>
        <v>50924.92979626335</v>
      </c>
      <c r="Y173">
        <f t="shared" si="31"/>
        <v>978.44412656066561</v>
      </c>
      <c r="Z173">
        <f t="shared" si="32"/>
        <v>52.046845000000005</v>
      </c>
      <c r="AA173">
        <f>SUM(Data__1___3[[#This Row],[Num_Workers_Direct]],Data__1___3[[#This Row],[Num_Workers_Indirect]])</f>
        <v>43</v>
      </c>
      <c r="AB173">
        <f>Data__1___3[[#This Row],[OUTPUT IN THOUSAND]]/Data__1___3[[#This Row],[Total Workers]]</f>
        <v>1.2103917441860466</v>
      </c>
    </row>
    <row r="174" spans="1:28" x14ac:dyDescent="0.25">
      <c r="A174" s="1">
        <v>40351</v>
      </c>
      <c r="B174">
        <f t="shared" si="22"/>
        <v>2010</v>
      </c>
      <c r="C174">
        <f>DAY(Data__1___3[[#This Row],[Date]])</f>
        <v>22</v>
      </c>
      <c r="D174">
        <f>MONTH(Data__1___3[[#This Row],[Date]])</f>
        <v>6</v>
      </c>
      <c r="E174">
        <f t="shared" si="23"/>
        <v>2</v>
      </c>
      <c r="F174">
        <f>WEEKDAY(Data__1___3[[#This Row],[Date]])</f>
        <v>3</v>
      </c>
      <c r="G174" t="str">
        <f>VLOOKUP(F174,VLOOKUP!$D$2:$E$8,2,FALSE)</f>
        <v>Wednesday</v>
      </c>
      <c r="H174" t="str">
        <f>VLOOKUP(D174,VLOOKUP!$A$2:$B$13,2,FALSE)</f>
        <v>June</v>
      </c>
      <c r="I174" t="str">
        <f>VLOOKUP(E174,VLOOKUP!$G$2:$H$5,2,FALSE)</f>
        <v>Quarter2</v>
      </c>
      <c r="J174" t="str">
        <f t="shared" si="24"/>
        <v>2010_June</v>
      </c>
      <c r="K174" t="str">
        <f t="shared" si="25"/>
        <v>2010_Quarter2</v>
      </c>
      <c r="L174" t="str">
        <f t="shared" si="26"/>
        <v>2010_Wednesday</v>
      </c>
      <c r="M174" t="s">
        <v>8</v>
      </c>
      <c r="N174">
        <v>16</v>
      </c>
      <c r="O174">
        <v>18</v>
      </c>
      <c r="P174">
        <v>7680</v>
      </c>
      <c r="Q174">
        <v>7200</v>
      </c>
      <c r="R174">
        <v>4.1174499000000003E-2</v>
      </c>
      <c r="S174">
        <v>4.9409398E-2</v>
      </c>
      <c r="T174">
        <f t="shared" si="27"/>
        <v>34586.578600000001</v>
      </c>
      <c r="U174">
        <f t="shared" si="28"/>
        <v>4529.1948900000007</v>
      </c>
      <c r="V174">
        <f t="shared" si="29"/>
        <v>14880</v>
      </c>
      <c r="W174">
        <f t="shared" si="30"/>
        <v>1176.7497034400949</v>
      </c>
      <c r="X174">
        <f>SUM(Data__1___3[[#This Row],[ cost of raw material]],Data__1___3[[#This Row],[operating cost]],Data__1___3[[#This Row],[Total Labor Cost (In USD)]])</f>
        <v>40292.523193440094</v>
      </c>
      <c r="Y174">
        <f t="shared" si="31"/>
        <v>978.57956191379742</v>
      </c>
      <c r="Z174">
        <f t="shared" si="32"/>
        <v>41.174499000000004</v>
      </c>
      <c r="AA174">
        <f>SUM(Data__1___3[[#This Row],[Num_Workers_Direct]],Data__1___3[[#This Row],[Num_Workers_Indirect]])</f>
        <v>34</v>
      </c>
      <c r="AB174">
        <f>Data__1___3[[#This Row],[OUTPUT IN THOUSAND]]/Data__1___3[[#This Row],[Total Workers]]</f>
        <v>1.2110146764705885</v>
      </c>
    </row>
    <row r="175" spans="1:28" x14ac:dyDescent="0.25">
      <c r="A175" s="1">
        <v>40352</v>
      </c>
      <c r="B175">
        <f t="shared" si="22"/>
        <v>2010</v>
      </c>
      <c r="C175">
        <f>DAY(Data__1___3[[#This Row],[Date]])</f>
        <v>23</v>
      </c>
      <c r="D175">
        <f>MONTH(Data__1___3[[#This Row],[Date]])</f>
        <v>6</v>
      </c>
      <c r="E175">
        <f t="shared" si="23"/>
        <v>2</v>
      </c>
      <c r="F175">
        <f>WEEKDAY(Data__1___3[[#This Row],[Date]])</f>
        <v>4</v>
      </c>
      <c r="G175" t="str">
        <f>VLOOKUP(F175,VLOOKUP!$D$2:$E$8,2,FALSE)</f>
        <v>Thursday</v>
      </c>
      <c r="H175" t="str">
        <f>VLOOKUP(D175,VLOOKUP!$A$2:$B$13,2,FALSE)</f>
        <v>June</v>
      </c>
      <c r="I175" t="str">
        <f>VLOOKUP(E175,VLOOKUP!$G$2:$H$5,2,FALSE)</f>
        <v>Quarter2</v>
      </c>
      <c r="J175" t="str">
        <f t="shared" si="24"/>
        <v>2010_June</v>
      </c>
      <c r="K175" t="str">
        <f t="shared" si="25"/>
        <v>2010_Quarter2</v>
      </c>
      <c r="L175" t="str">
        <f t="shared" si="26"/>
        <v>2010_Thursday</v>
      </c>
      <c r="M175" t="s">
        <v>8</v>
      </c>
      <c r="N175">
        <v>19</v>
      </c>
      <c r="O175">
        <v>24</v>
      </c>
      <c r="P175">
        <v>9120</v>
      </c>
      <c r="Q175">
        <v>9600</v>
      </c>
      <c r="R175">
        <v>5.2044538000000001E-2</v>
      </c>
      <c r="S175">
        <v>6.2453445000000003E-2</v>
      </c>
      <c r="T175">
        <f t="shared" si="27"/>
        <v>43717.411500000002</v>
      </c>
      <c r="U175">
        <f t="shared" si="28"/>
        <v>5724.8991800000003</v>
      </c>
      <c r="V175">
        <f t="shared" si="29"/>
        <v>18720</v>
      </c>
      <c r="W175">
        <f t="shared" si="30"/>
        <v>1480.4270462633453</v>
      </c>
      <c r="X175">
        <f>SUM(Data__1___3[[#This Row],[ cost of raw material]],Data__1___3[[#This Row],[operating cost]],Data__1___3[[#This Row],[Total Labor Cost (In USD)]])</f>
        <v>50922.737726263345</v>
      </c>
      <c r="Y175">
        <f t="shared" si="31"/>
        <v>978.44537934534731</v>
      </c>
      <c r="Z175">
        <f t="shared" si="32"/>
        <v>52.044538000000003</v>
      </c>
      <c r="AA175">
        <f>SUM(Data__1___3[[#This Row],[Num_Workers_Direct]],Data__1___3[[#This Row],[Num_Workers_Indirect]])</f>
        <v>43</v>
      </c>
      <c r="AB175">
        <f>Data__1___3[[#This Row],[OUTPUT IN THOUSAND]]/Data__1___3[[#This Row],[Total Workers]]</f>
        <v>1.2103380930232559</v>
      </c>
    </row>
    <row r="176" spans="1:28" x14ac:dyDescent="0.25">
      <c r="A176" s="1">
        <v>40353</v>
      </c>
      <c r="B176">
        <f t="shared" si="22"/>
        <v>2010</v>
      </c>
      <c r="C176">
        <f>DAY(Data__1___3[[#This Row],[Date]])</f>
        <v>24</v>
      </c>
      <c r="D176">
        <f>MONTH(Data__1___3[[#This Row],[Date]])</f>
        <v>6</v>
      </c>
      <c r="E176">
        <f t="shared" si="23"/>
        <v>2</v>
      </c>
      <c r="F176">
        <f>WEEKDAY(Data__1___3[[#This Row],[Date]])</f>
        <v>5</v>
      </c>
      <c r="G176" t="str">
        <f>VLOOKUP(F176,VLOOKUP!$D$2:$E$8,2,FALSE)</f>
        <v>Friday</v>
      </c>
      <c r="H176" t="str">
        <f>VLOOKUP(D176,VLOOKUP!$A$2:$B$13,2,FALSE)</f>
        <v>June</v>
      </c>
      <c r="I176" t="str">
        <f>VLOOKUP(E176,VLOOKUP!$G$2:$H$5,2,FALSE)</f>
        <v>Quarter2</v>
      </c>
      <c r="J176" t="str">
        <f t="shared" si="24"/>
        <v>2010_June</v>
      </c>
      <c r="K176" t="str">
        <f t="shared" si="25"/>
        <v>2010_Quarter2</v>
      </c>
      <c r="L176" t="str">
        <f t="shared" si="26"/>
        <v>2010_Friday</v>
      </c>
      <c r="M176" t="s">
        <v>8</v>
      </c>
      <c r="N176">
        <v>20</v>
      </c>
      <c r="O176">
        <v>18</v>
      </c>
      <c r="P176">
        <v>9600</v>
      </c>
      <c r="Q176">
        <v>7200</v>
      </c>
      <c r="R176">
        <v>4.6005527999999997E-2</v>
      </c>
      <c r="S176">
        <v>5.5206633999999997E-2</v>
      </c>
      <c r="T176">
        <f t="shared" si="27"/>
        <v>38644.643799999998</v>
      </c>
      <c r="U176">
        <f t="shared" si="28"/>
        <v>5060.60808</v>
      </c>
      <c r="V176">
        <f t="shared" si="29"/>
        <v>16800</v>
      </c>
      <c r="W176">
        <f t="shared" si="30"/>
        <v>1328.5883748517201</v>
      </c>
      <c r="X176">
        <f>SUM(Data__1___3[[#This Row],[ cost of raw material]],Data__1___3[[#This Row],[operating cost]],Data__1___3[[#This Row],[Total Labor Cost (In USD)]])</f>
        <v>45033.840254851719</v>
      </c>
      <c r="Y176">
        <f t="shared" si="31"/>
        <v>978.87889157258928</v>
      </c>
      <c r="Z176">
        <f t="shared" si="32"/>
        <v>46.005527999999998</v>
      </c>
      <c r="AA176">
        <f>SUM(Data__1___3[[#This Row],[Num_Workers_Direct]],Data__1___3[[#This Row],[Num_Workers_Indirect]])</f>
        <v>38</v>
      </c>
      <c r="AB176">
        <f>Data__1___3[[#This Row],[OUTPUT IN THOUSAND]]/Data__1___3[[#This Row],[Total Workers]]</f>
        <v>1.2106717894736843</v>
      </c>
    </row>
    <row r="177" spans="1:28" x14ac:dyDescent="0.25">
      <c r="A177" s="1">
        <v>40354</v>
      </c>
      <c r="B177">
        <f t="shared" si="22"/>
        <v>2010</v>
      </c>
      <c r="C177">
        <f>DAY(Data__1___3[[#This Row],[Date]])</f>
        <v>25</v>
      </c>
      <c r="D177">
        <f>MONTH(Data__1___3[[#This Row],[Date]])</f>
        <v>6</v>
      </c>
      <c r="E177">
        <f t="shared" si="23"/>
        <v>2</v>
      </c>
      <c r="F177">
        <f>WEEKDAY(Data__1___3[[#This Row],[Date]])</f>
        <v>6</v>
      </c>
      <c r="G177" t="str">
        <f>VLOOKUP(F177,VLOOKUP!$D$2:$E$8,2,FALSE)</f>
        <v>Saturday</v>
      </c>
      <c r="H177" t="str">
        <f>VLOOKUP(D177,VLOOKUP!$A$2:$B$13,2,FALSE)</f>
        <v>June</v>
      </c>
      <c r="I177" t="str">
        <f>VLOOKUP(E177,VLOOKUP!$G$2:$H$5,2,FALSE)</f>
        <v>Quarter2</v>
      </c>
      <c r="J177" t="str">
        <f t="shared" si="24"/>
        <v>2010_June</v>
      </c>
      <c r="K177" t="str">
        <f t="shared" si="25"/>
        <v>2010_Quarter2</v>
      </c>
      <c r="L177" t="str">
        <f t="shared" si="26"/>
        <v>2010_Saturday</v>
      </c>
      <c r="M177" t="s">
        <v>8</v>
      </c>
      <c r="N177">
        <v>19</v>
      </c>
      <c r="O177">
        <v>24</v>
      </c>
      <c r="P177">
        <v>9120</v>
      </c>
      <c r="Q177">
        <v>9600</v>
      </c>
      <c r="R177">
        <v>5.2077408999999998E-2</v>
      </c>
      <c r="S177">
        <v>6.2492891000000002E-2</v>
      </c>
      <c r="T177">
        <f t="shared" si="27"/>
        <v>43745.023699999998</v>
      </c>
      <c r="U177">
        <f t="shared" si="28"/>
        <v>5728.5149899999997</v>
      </c>
      <c r="V177">
        <f t="shared" si="29"/>
        <v>18720</v>
      </c>
      <c r="W177">
        <f t="shared" si="30"/>
        <v>1480.4270462633453</v>
      </c>
      <c r="X177">
        <f>SUM(Data__1___3[[#This Row],[ cost of raw material]],Data__1___3[[#This Row],[operating cost]],Data__1___3[[#This Row],[Total Labor Cost (In USD)]])</f>
        <v>50953.965736263344</v>
      </c>
      <c r="Y177">
        <f t="shared" si="31"/>
        <v>978.42743551744957</v>
      </c>
      <c r="Z177">
        <f t="shared" si="32"/>
        <v>52.077408999999996</v>
      </c>
      <c r="AA177">
        <f>SUM(Data__1___3[[#This Row],[Num_Workers_Direct]],Data__1___3[[#This Row],[Num_Workers_Indirect]])</f>
        <v>43</v>
      </c>
      <c r="AB177">
        <f>Data__1___3[[#This Row],[OUTPUT IN THOUSAND]]/Data__1___3[[#This Row],[Total Workers]]</f>
        <v>1.2111025348837208</v>
      </c>
    </row>
    <row r="178" spans="1:28" x14ac:dyDescent="0.25">
      <c r="A178" s="1">
        <v>40355</v>
      </c>
      <c r="B178">
        <f t="shared" si="22"/>
        <v>2010</v>
      </c>
      <c r="C178">
        <f>DAY(Data__1___3[[#This Row],[Date]])</f>
        <v>26</v>
      </c>
      <c r="D178">
        <f>MONTH(Data__1___3[[#This Row],[Date]])</f>
        <v>6</v>
      </c>
      <c r="E178">
        <f t="shared" si="23"/>
        <v>2</v>
      </c>
      <c r="F178">
        <f>WEEKDAY(Data__1___3[[#This Row],[Date]])</f>
        <v>7</v>
      </c>
      <c r="G178" t="str">
        <f>VLOOKUP(F178,VLOOKUP!$D$2:$E$8,2,FALSE)</f>
        <v>Sunday</v>
      </c>
      <c r="H178" t="str">
        <f>VLOOKUP(D178,VLOOKUP!$A$2:$B$13,2,FALSE)</f>
        <v>June</v>
      </c>
      <c r="I178" t="str">
        <f>VLOOKUP(E178,VLOOKUP!$G$2:$H$5,2,FALSE)</f>
        <v>Quarter2</v>
      </c>
      <c r="J178" t="str">
        <f t="shared" si="24"/>
        <v>2010_June</v>
      </c>
      <c r="K178" t="str">
        <f t="shared" si="25"/>
        <v>2010_Quarter2</v>
      </c>
      <c r="L178" t="str">
        <f t="shared" si="26"/>
        <v>2010_Sunday</v>
      </c>
      <c r="M178" t="s">
        <v>8</v>
      </c>
      <c r="N178">
        <v>16</v>
      </c>
      <c r="O178">
        <v>24</v>
      </c>
      <c r="P178">
        <v>7680</v>
      </c>
      <c r="Q178">
        <v>9600</v>
      </c>
      <c r="R178">
        <v>4.8440420999999997E-2</v>
      </c>
      <c r="S178">
        <v>5.8128506000000003E-2</v>
      </c>
      <c r="T178">
        <f t="shared" si="27"/>
        <v>40689.9542</v>
      </c>
      <c r="U178">
        <f t="shared" si="28"/>
        <v>5328.4463100000003</v>
      </c>
      <c r="V178">
        <f t="shared" si="29"/>
        <v>17280</v>
      </c>
      <c r="W178">
        <f t="shared" si="30"/>
        <v>1366.5480427046264</v>
      </c>
      <c r="X178">
        <f>SUM(Data__1___3[[#This Row],[ cost of raw material]],Data__1___3[[#This Row],[operating cost]],Data__1___3[[#This Row],[Total Labor Cost (In USD)]])</f>
        <v>47384.948552704627</v>
      </c>
      <c r="Y178">
        <f t="shared" si="31"/>
        <v>978.2109150683192</v>
      </c>
      <c r="Z178">
        <f t="shared" si="32"/>
        <v>48.440421000000001</v>
      </c>
      <c r="AA178">
        <f>SUM(Data__1___3[[#This Row],[Num_Workers_Direct]],Data__1___3[[#This Row],[Num_Workers_Indirect]])</f>
        <v>40</v>
      </c>
      <c r="AB178">
        <f>Data__1___3[[#This Row],[OUTPUT IN THOUSAND]]/Data__1___3[[#This Row],[Total Workers]]</f>
        <v>1.2110105250000001</v>
      </c>
    </row>
    <row r="179" spans="1:28" x14ac:dyDescent="0.25">
      <c r="A179" s="1">
        <v>40356</v>
      </c>
      <c r="B179">
        <f t="shared" si="22"/>
        <v>2010</v>
      </c>
      <c r="C179">
        <f>DAY(Data__1___3[[#This Row],[Date]])</f>
        <v>27</v>
      </c>
      <c r="D179">
        <f>MONTH(Data__1___3[[#This Row],[Date]])</f>
        <v>6</v>
      </c>
      <c r="E179">
        <f t="shared" si="23"/>
        <v>2</v>
      </c>
      <c r="F179">
        <f>WEEKDAY(Data__1___3[[#This Row],[Date]])</f>
        <v>1</v>
      </c>
      <c r="G179" t="str">
        <f>VLOOKUP(F179,VLOOKUP!$D$2:$E$8,2,FALSE)</f>
        <v>Monday</v>
      </c>
      <c r="H179" t="str">
        <f>VLOOKUP(D179,VLOOKUP!$A$2:$B$13,2,FALSE)</f>
        <v>June</v>
      </c>
      <c r="I179" t="str">
        <f>VLOOKUP(E179,VLOOKUP!$G$2:$H$5,2,FALSE)</f>
        <v>Quarter2</v>
      </c>
      <c r="J179" t="str">
        <f t="shared" si="24"/>
        <v>2010_June</v>
      </c>
      <c r="K179" t="str">
        <f t="shared" si="25"/>
        <v>2010_Quarter2</v>
      </c>
      <c r="L179" t="str">
        <f t="shared" si="26"/>
        <v>2010_Monday</v>
      </c>
      <c r="M179" t="s">
        <v>8</v>
      </c>
      <c r="N179">
        <v>17</v>
      </c>
      <c r="O179">
        <v>21</v>
      </c>
      <c r="P179">
        <v>8160</v>
      </c>
      <c r="Q179">
        <v>8400</v>
      </c>
      <c r="R179">
        <v>4.6027690000000003E-2</v>
      </c>
      <c r="S179">
        <v>5.5233228000000002E-2</v>
      </c>
      <c r="T179">
        <f t="shared" si="27"/>
        <v>38663.259600000005</v>
      </c>
      <c r="U179">
        <f t="shared" si="28"/>
        <v>5063.0459000000001</v>
      </c>
      <c r="V179">
        <f t="shared" si="29"/>
        <v>16560</v>
      </c>
      <c r="W179">
        <f t="shared" si="30"/>
        <v>1309.6085409252669</v>
      </c>
      <c r="X179">
        <f>SUM(Data__1___3[[#This Row],[ cost of raw material]],Data__1___3[[#This Row],[operating cost]],Data__1___3[[#This Row],[Total Labor Cost (In USD)]])</f>
        <v>45035.914040925272</v>
      </c>
      <c r="Y179">
        <f t="shared" si="31"/>
        <v>978.45262364731479</v>
      </c>
      <c r="Z179">
        <f t="shared" si="32"/>
        <v>46.02769</v>
      </c>
      <c r="AA179">
        <f>SUM(Data__1___3[[#This Row],[Num_Workers_Direct]],Data__1___3[[#This Row],[Num_Workers_Indirect]])</f>
        <v>38</v>
      </c>
      <c r="AB179">
        <f>Data__1___3[[#This Row],[OUTPUT IN THOUSAND]]/Data__1___3[[#This Row],[Total Workers]]</f>
        <v>1.211255</v>
      </c>
    </row>
    <row r="180" spans="1:28" x14ac:dyDescent="0.25">
      <c r="A180" s="1">
        <v>40357</v>
      </c>
      <c r="B180">
        <f t="shared" si="22"/>
        <v>2010</v>
      </c>
      <c r="C180">
        <f>DAY(Data__1___3[[#This Row],[Date]])</f>
        <v>28</v>
      </c>
      <c r="D180">
        <f>MONTH(Data__1___3[[#This Row],[Date]])</f>
        <v>6</v>
      </c>
      <c r="E180">
        <f t="shared" si="23"/>
        <v>2</v>
      </c>
      <c r="F180">
        <f>WEEKDAY(Data__1___3[[#This Row],[Date]])</f>
        <v>2</v>
      </c>
      <c r="G180" t="str">
        <f>VLOOKUP(F180,VLOOKUP!$D$2:$E$8,2,FALSE)</f>
        <v>Tuesday</v>
      </c>
      <c r="H180" t="str">
        <f>VLOOKUP(D180,VLOOKUP!$A$2:$B$13,2,FALSE)</f>
        <v>June</v>
      </c>
      <c r="I180" t="str">
        <f>VLOOKUP(E180,VLOOKUP!$G$2:$H$5,2,FALSE)</f>
        <v>Quarter2</v>
      </c>
      <c r="J180" t="str">
        <f t="shared" si="24"/>
        <v>2010_June</v>
      </c>
      <c r="K180" t="str">
        <f t="shared" si="25"/>
        <v>2010_Quarter2</v>
      </c>
      <c r="L180" t="str">
        <f t="shared" si="26"/>
        <v>2010_Tuesday</v>
      </c>
      <c r="M180" t="s">
        <v>8</v>
      </c>
      <c r="N180">
        <v>15</v>
      </c>
      <c r="O180">
        <v>25</v>
      </c>
      <c r="P180">
        <v>7200</v>
      </c>
      <c r="Q180">
        <v>10000</v>
      </c>
      <c r="R180">
        <v>4.8451713E-2</v>
      </c>
      <c r="S180">
        <v>5.8142055999999998E-2</v>
      </c>
      <c r="T180">
        <f t="shared" si="27"/>
        <v>40699.439200000001</v>
      </c>
      <c r="U180">
        <f t="shared" si="28"/>
        <v>5329.6884300000002</v>
      </c>
      <c r="V180">
        <f t="shared" si="29"/>
        <v>17200</v>
      </c>
      <c r="W180">
        <f t="shared" si="30"/>
        <v>1360.2214313958086</v>
      </c>
      <c r="X180">
        <f>SUM(Data__1___3[[#This Row],[ cost of raw material]],Data__1___3[[#This Row],[operating cost]],Data__1___3[[#This Row],[Total Labor Cost (In USD)]])</f>
        <v>47389.349061395813</v>
      </c>
      <c r="Y180">
        <f t="shared" si="31"/>
        <v>978.07375894833308</v>
      </c>
      <c r="Z180">
        <f t="shared" si="32"/>
        <v>48.451712999999998</v>
      </c>
      <c r="AA180">
        <f>SUM(Data__1___3[[#This Row],[Num_Workers_Direct]],Data__1___3[[#This Row],[Num_Workers_Indirect]])</f>
        <v>40</v>
      </c>
      <c r="AB180">
        <f>Data__1___3[[#This Row],[OUTPUT IN THOUSAND]]/Data__1___3[[#This Row],[Total Workers]]</f>
        <v>1.2112928249999999</v>
      </c>
    </row>
    <row r="181" spans="1:28" x14ac:dyDescent="0.25">
      <c r="A181" s="1">
        <v>40358</v>
      </c>
      <c r="B181">
        <f t="shared" si="22"/>
        <v>2010</v>
      </c>
      <c r="C181">
        <f>DAY(Data__1___3[[#This Row],[Date]])</f>
        <v>29</v>
      </c>
      <c r="D181">
        <f>MONTH(Data__1___3[[#This Row],[Date]])</f>
        <v>6</v>
      </c>
      <c r="E181">
        <f t="shared" si="23"/>
        <v>2</v>
      </c>
      <c r="F181">
        <f>WEEKDAY(Data__1___3[[#This Row],[Date]])</f>
        <v>3</v>
      </c>
      <c r="G181" t="str">
        <f>VLOOKUP(F181,VLOOKUP!$D$2:$E$8,2,FALSE)</f>
        <v>Wednesday</v>
      </c>
      <c r="H181" t="str">
        <f>VLOOKUP(D181,VLOOKUP!$A$2:$B$13,2,FALSE)</f>
        <v>June</v>
      </c>
      <c r="I181" t="str">
        <f>VLOOKUP(E181,VLOOKUP!$G$2:$H$5,2,FALSE)</f>
        <v>Quarter2</v>
      </c>
      <c r="J181" t="str">
        <f t="shared" si="24"/>
        <v>2010_June</v>
      </c>
      <c r="K181" t="str">
        <f t="shared" si="25"/>
        <v>2010_Quarter2</v>
      </c>
      <c r="L181" t="str">
        <f t="shared" si="26"/>
        <v>2010_Wednesday</v>
      </c>
      <c r="M181" t="s">
        <v>8</v>
      </c>
      <c r="N181">
        <v>15</v>
      </c>
      <c r="O181">
        <v>24</v>
      </c>
      <c r="P181">
        <v>7200</v>
      </c>
      <c r="Q181">
        <v>9600</v>
      </c>
      <c r="R181">
        <v>4.7190164999999999E-2</v>
      </c>
      <c r="S181">
        <v>5.6628197999999998E-2</v>
      </c>
      <c r="T181">
        <f t="shared" si="27"/>
        <v>39639.738599999997</v>
      </c>
      <c r="U181">
        <f t="shared" si="28"/>
        <v>5190.9181500000004</v>
      </c>
      <c r="V181">
        <f t="shared" si="29"/>
        <v>16800</v>
      </c>
      <c r="W181">
        <f t="shared" si="30"/>
        <v>1328.5883748517201</v>
      </c>
      <c r="X181">
        <f>SUM(Data__1___3[[#This Row],[ cost of raw material]],Data__1___3[[#This Row],[operating cost]],Data__1___3[[#This Row],[Total Labor Cost (In USD)]])</f>
        <v>46159.245124851717</v>
      </c>
      <c r="Y181">
        <f t="shared" si="31"/>
        <v>978.15392518444719</v>
      </c>
      <c r="Z181">
        <f t="shared" si="32"/>
        <v>47.190165</v>
      </c>
      <c r="AA181">
        <f>SUM(Data__1___3[[#This Row],[Num_Workers_Direct]],Data__1___3[[#This Row],[Num_Workers_Indirect]])</f>
        <v>39</v>
      </c>
      <c r="AB181">
        <f>Data__1___3[[#This Row],[OUTPUT IN THOUSAND]]/Data__1___3[[#This Row],[Total Workers]]</f>
        <v>1.2100042307692307</v>
      </c>
    </row>
    <row r="182" spans="1:28" x14ac:dyDescent="0.25">
      <c r="A182" s="1">
        <v>40359</v>
      </c>
      <c r="B182">
        <f t="shared" si="22"/>
        <v>2010</v>
      </c>
      <c r="C182">
        <f>DAY(Data__1___3[[#This Row],[Date]])</f>
        <v>30</v>
      </c>
      <c r="D182">
        <f>MONTH(Data__1___3[[#This Row],[Date]])</f>
        <v>6</v>
      </c>
      <c r="E182">
        <f t="shared" si="23"/>
        <v>2</v>
      </c>
      <c r="F182">
        <f>WEEKDAY(Data__1___3[[#This Row],[Date]])</f>
        <v>4</v>
      </c>
      <c r="G182" t="str">
        <f>VLOOKUP(F182,VLOOKUP!$D$2:$E$8,2,FALSE)</f>
        <v>Thursday</v>
      </c>
      <c r="H182" t="str">
        <f>VLOOKUP(D182,VLOOKUP!$A$2:$B$13,2,FALSE)</f>
        <v>June</v>
      </c>
      <c r="I182" t="str">
        <f>VLOOKUP(E182,VLOOKUP!$G$2:$H$5,2,FALSE)</f>
        <v>Quarter2</v>
      </c>
      <c r="J182" t="str">
        <f t="shared" si="24"/>
        <v>2010_June</v>
      </c>
      <c r="K182" t="str">
        <f t="shared" si="25"/>
        <v>2010_Quarter2</v>
      </c>
      <c r="L182" t="str">
        <f t="shared" si="26"/>
        <v>2010_Thursday</v>
      </c>
      <c r="M182" t="s">
        <v>8</v>
      </c>
      <c r="N182">
        <v>18</v>
      </c>
      <c r="O182">
        <v>18</v>
      </c>
      <c r="P182">
        <v>8640</v>
      </c>
      <c r="Q182">
        <v>7200</v>
      </c>
      <c r="R182">
        <v>4.3596676000000001E-2</v>
      </c>
      <c r="S182">
        <v>5.2316011000000003E-2</v>
      </c>
      <c r="T182">
        <f t="shared" si="27"/>
        <v>36621.207699999999</v>
      </c>
      <c r="U182">
        <f t="shared" si="28"/>
        <v>4795.63436</v>
      </c>
      <c r="V182">
        <f t="shared" si="29"/>
        <v>15840</v>
      </c>
      <c r="W182">
        <f t="shared" si="30"/>
        <v>1252.6690391459076</v>
      </c>
      <c r="X182">
        <f>SUM(Data__1___3[[#This Row],[ cost of raw material]],Data__1___3[[#This Row],[operating cost]],Data__1___3[[#This Row],[Total Labor Cost (In USD)]])</f>
        <v>42669.511099145901</v>
      </c>
      <c r="Y182">
        <f t="shared" si="31"/>
        <v>978.73312862535431</v>
      </c>
      <c r="Z182">
        <f t="shared" si="32"/>
        <v>43.596676000000002</v>
      </c>
      <c r="AA182">
        <f>SUM(Data__1___3[[#This Row],[Num_Workers_Direct]],Data__1___3[[#This Row],[Num_Workers_Indirect]])</f>
        <v>36</v>
      </c>
      <c r="AB182">
        <f>Data__1___3[[#This Row],[OUTPUT IN THOUSAND]]/Data__1___3[[#This Row],[Total Workers]]</f>
        <v>1.2110187777777779</v>
      </c>
    </row>
    <row r="183" spans="1:28" x14ac:dyDescent="0.25">
      <c r="A183" s="1">
        <v>40360</v>
      </c>
      <c r="B183">
        <f t="shared" si="22"/>
        <v>2010</v>
      </c>
      <c r="C183">
        <f>DAY(Data__1___3[[#This Row],[Date]])</f>
        <v>1</v>
      </c>
      <c r="D183">
        <f>MONTH(Data__1___3[[#This Row],[Date]])</f>
        <v>7</v>
      </c>
      <c r="E183">
        <f t="shared" si="23"/>
        <v>3</v>
      </c>
      <c r="F183">
        <f>WEEKDAY(Data__1___3[[#This Row],[Date]])</f>
        <v>5</v>
      </c>
      <c r="G183" t="str">
        <f>VLOOKUP(F183,VLOOKUP!$D$2:$E$8,2,FALSE)</f>
        <v>Friday</v>
      </c>
      <c r="H183" t="str">
        <f>VLOOKUP(D183,VLOOKUP!$A$2:$B$13,2,FALSE)</f>
        <v>July</v>
      </c>
      <c r="I183" t="str">
        <f>VLOOKUP(E183,VLOOKUP!$G$2:$H$5,2,FALSE)</f>
        <v>Quarter3</v>
      </c>
      <c r="J183" t="str">
        <f t="shared" si="24"/>
        <v>2010_July</v>
      </c>
      <c r="K183" t="str">
        <f t="shared" si="25"/>
        <v>2010_Quarter3</v>
      </c>
      <c r="L183" t="str">
        <f t="shared" si="26"/>
        <v>2010_Friday</v>
      </c>
      <c r="M183" t="s">
        <v>8</v>
      </c>
      <c r="N183">
        <v>17</v>
      </c>
      <c r="O183">
        <v>23</v>
      </c>
      <c r="P183">
        <v>8160</v>
      </c>
      <c r="Q183">
        <v>9200</v>
      </c>
      <c r="R183">
        <v>4.8436970000000003E-2</v>
      </c>
      <c r="S183">
        <v>5.8124363999999998E-2</v>
      </c>
      <c r="T183">
        <f t="shared" si="27"/>
        <v>40687.054799999998</v>
      </c>
      <c r="U183">
        <f t="shared" si="28"/>
        <v>5328.0667000000003</v>
      </c>
      <c r="V183">
        <f t="shared" si="29"/>
        <v>17360</v>
      </c>
      <c r="W183">
        <f t="shared" si="30"/>
        <v>1372.8746540134441</v>
      </c>
      <c r="X183">
        <f>SUM(Data__1___3[[#This Row],[ cost of raw material]],Data__1___3[[#This Row],[operating cost]],Data__1___3[[#This Row],[Total Labor Cost (In USD)]])</f>
        <v>47387.996154013446</v>
      </c>
      <c r="Y183">
        <f t="shared" si="31"/>
        <v>978.34352879656683</v>
      </c>
      <c r="Z183">
        <f t="shared" si="32"/>
        <v>48.436970000000002</v>
      </c>
      <c r="AA183">
        <f>SUM(Data__1___3[[#This Row],[Num_Workers_Direct]],Data__1___3[[#This Row],[Num_Workers_Indirect]])</f>
        <v>40</v>
      </c>
      <c r="AB183">
        <f>Data__1___3[[#This Row],[OUTPUT IN THOUSAND]]/Data__1___3[[#This Row],[Total Workers]]</f>
        <v>1.2109242500000001</v>
      </c>
    </row>
    <row r="184" spans="1:28" x14ac:dyDescent="0.25">
      <c r="A184" s="1">
        <v>40361</v>
      </c>
      <c r="B184">
        <f t="shared" si="22"/>
        <v>2010</v>
      </c>
      <c r="C184">
        <f>DAY(Data__1___3[[#This Row],[Date]])</f>
        <v>2</v>
      </c>
      <c r="D184">
        <f>MONTH(Data__1___3[[#This Row],[Date]])</f>
        <v>7</v>
      </c>
      <c r="E184">
        <f t="shared" si="23"/>
        <v>3</v>
      </c>
      <c r="F184">
        <f>WEEKDAY(Data__1___3[[#This Row],[Date]])</f>
        <v>6</v>
      </c>
      <c r="G184" t="str">
        <f>VLOOKUP(F184,VLOOKUP!$D$2:$E$8,2,FALSE)</f>
        <v>Saturday</v>
      </c>
      <c r="H184" t="str">
        <f>VLOOKUP(D184,VLOOKUP!$A$2:$B$13,2,FALSE)</f>
        <v>July</v>
      </c>
      <c r="I184" t="str">
        <f>VLOOKUP(E184,VLOOKUP!$G$2:$H$5,2,FALSE)</f>
        <v>Quarter3</v>
      </c>
      <c r="J184" t="str">
        <f t="shared" si="24"/>
        <v>2010_July</v>
      </c>
      <c r="K184" t="str">
        <f t="shared" si="25"/>
        <v>2010_Quarter3</v>
      </c>
      <c r="L184" t="str">
        <f t="shared" si="26"/>
        <v>2010_Saturday</v>
      </c>
      <c r="M184" t="s">
        <v>8</v>
      </c>
      <c r="N184">
        <v>16</v>
      </c>
      <c r="O184">
        <v>22</v>
      </c>
      <c r="P184">
        <v>7680</v>
      </c>
      <c r="Q184">
        <v>8800</v>
      </c>
      <c r="R184">
        <v>4.5989546999999999E-2</v>
      </c>
      <c r="S184">
        <v>5.5187456000000003E-2</v>
      </c>
      <c r="T184">
        <f t="shared" si="27"/>
        <v>38631.2192</v>
      </c>
      <c r="U184">
        <f t="shared" si="28"/>
        <v>5058.8501700000006</v>
      </c>
      <c r="V184">
        <f t="shared" si="29"/>
        <v>16480</v>
      </c>
      <c r="W184">
        <f t="shared" si="30"/>
        <v>1303.2819296164491</v>
      </c>
      <c r="X184">
        <f>SUM(Data__1___3[[#This Row],[ cost of raw material]],Data__1___3[[#This Row],[operating cost]],Data__1___3[[#This Row],[Total Labor Cost (In USD)]])</f>
        <v>44993.35129961645</v>
      </c>
      <c r="Y184">
        <f t="shared" si="31"/>
        <v>978.33864942432353</v>
      </c>
      <c r="Z184">
        <f t="shared" si="32"/>
        <v>45.989547000000002</v>
      </c>
      <c r="AA184">
        <f>SUM(Data__1___3[[#This Row],[Num_Workers_Direct]],Data__1___3[[#This Row],[Num_Workers_Indirect]])</f>
        <v>38</v>
      </c>
      <c r="AB184">
        <f>Data__1___3[[#This Row],[OUTPUT IN THOUSAND]]/Data__1___3[[#This Row],[Total Workers]]</f>
        <v>1.2102512368421052</v>
      </c>
    </row>
    <row r="185" spans="1:28" x14ac:dyDescent="0.25">
      <c r="A185" s="1">
        <v>40362</v>
      </c>
      <c r="B185">
        <f t="shared" si="22"/>
        <v>2010</v>
      </c>
      <c r="C185">
        <f>DAY(Data__1___3[[#This Row],[Date]])</f>
        <v>3</v>
      </c>
      <c r="D185">
        <f>MONTH(Data__1___3[[#This Row],[Date]])</f>
        <v>7</v>
      </c>
      <c r="E185">
        <f t="shared" si="23"/>
        <v>3</v>
      </c>
      <c r="F185">
        <f>WEEKDAY(Data__1___3[[#This Row],[Date]])</f>
        <v>7</v>
      </c>
      <c r="G185" t="str">
        <f>VLOOKUP(F185,VLOOKUP!$D$2:$E$8,2,FALSE)</f>
        <v>Sunday</v>
      </c>
      <c r="H185" t="str">
        <f>VLOOKUP(D185,VLOOKUP!$A$2:$B$13,2,FALSE)</f>
        <v>July</v>
      </c>
      <c r="I185" t="str">
        <f>VLOOKUP(E185,VLOOKUP!$G$2:$H$5,2,FALSE)</f>
        <v>Quarter3</v>
      </c>
      <c r="J185" t="str">
        <f t="shared" si="24"/>
        <v>2010_July</v>
      </c>
      <c r="K185" t="str">
        <f t="shared" si="25"/>
        <v>2010_Quarter3</v>
      </c>
      <c r="L185" t="str">
        <f t="shared" si="26"/>
        <v>2010_Sunday</v>
      </c>
      <c r="M185" t="s">
        <v>8</v>
      </c>
      <c r="N185">
        <v>18</v>
      </c>
      <c r="O185">
        <v>25</v>
      </c>
      <c r="P185">
        <v>8640</v>
      </c>
      <c r="Q185">
        <v>10000</v>
      </c>
      <c r="R185">
        <v>5.2084018000000003E-2</v>
      </c>
      <c r="S185">
        <v>6.2500821999999998E-2</v>
      </c>
      <c r="T185">
        <f t="shared" si="27"/>
        <v>43750.575400000002</v>
      </c>
      <c r="U185">
        <f t="shared" si="28"/>
        <v>5729.2419799999998</v>
      </c>
      <c r="V185">
        <f t="shared" si="29"/>
        <v>18640</v>
      </c>
      <c r="W185">
        <f t="shared" si="30"/>
        <v>1474.1004349545276</v>
      </c>
      <c r="X185">
        <f>SUM(Data__1___3[[#This Row],[ cost of raw material]],Data__1___3[[#This Row],[operating cost]],Data__1___3[[#This Row],[Total Labor Cost (In USD)]])</f>
        <v>50953.917814954526</v>
      </c>
      <c r="Y185">
        <f t="shared" si="31"/>
        <v>978.30236167560122</v>
      </c>
      <c r="Z185">
        <f t="shared" si="32"/>
        <v>52.084018</v>
      </c>
      <c r="AA185">
        <f>SUM(Data__1___3[[#This Row],[Num_Workers_Direct]],Data__1___3[[#This Row],[Num_Workers_Indirect]])</f>
        <v>43</v>
      </c>
      <c r="AB185">
        <f>Data__1___3[[#This Row],[OUTPUT IN THOUSAND]]/Data__1___3[[#This Row],[Total Workers]]</f>
        <v>1.2112562325581395</v>
      </c>
    </row>
    <row r="186" spans="1:28" x14ac:dyDescent="0.25">
      <c r="A186" s="1">
        <v>40363</v>
      </c>
      <c r="B186">
        <f t="shared" si="22"/>
        <v>2010</v>
      </c>
      <c r="C186">
        <f>DAY(Data__1___3[[#This Row],[Date]])</f>
        <v>4</v>
      </c>
      <c r="D186">
        <f>MONTH(Data__1___3[[#This Row],[Date]])</f>
        <v>7</v>
      </c>
      <c r="E186">
        <f t="shared" si="23"/>
        <v>3</v>
      </c>
      <c r="F186">
        <f>WEEKDAY(Data__1___3[[#This Row],[Date]])</f>
        <v>1</v>
      </c>
      <c r="G186" t="str">
        <f>VLOOKUP(F186,VLOOKUP!$D$2:$E$8,2,FALSE)</f>
        <v>Monday</v>
      </c>
      <c r="H186" t="str">
        <f>VLOOKUP(D186,VLOOKUP!$A$2:$B$13,2,FALSE)</f>
        <v>July</v>
      </c>
      <c r="I186" t="str">
        <f>VLOOKUP(E186,VLOOKUP!$G$2:$H$5,2,FALSE)</f>
        <v>Quarter3</v>
      </c>
      <c r="J186" t="str">
        <f t="shared" si="24"/>
        <v>2010_July</v>
      </c>
      <c r="K186" t="str">
        <f t="shared" si="25"/>
        <v>2010_Quarter3</v>
      </c>
      <c r="L186" t="str">
        <f t="shared" si="26"/>
        <v>2010_Monday</v>
      </c>
      <c r="M186" t="s">
        <v>8</v>
      </c>
      <c r="N186">
        <v>16</v>
      </c>
      <c r="O186">
        <v>25</v>
      </c>
      <c r="P186">
        <v>7680</v>
      </c>
      <c r="Q186">
        <v>10000</v>
      </c>
      <c r="R186">
        <v>4.9655705000000001E-2</v>
      </c>
      <c r="S186">
        <v>5.9586845999999999E-2</v>
      </c>
      <c r="T186">
        <f t="shared" si="27"/>
        <v>41710.792200000004</v>
      </c>
      <c r="U186">
        <f t="shared" si="28"/>
        <v>5462.1275500000002</v>
      </c>
      <c r="V186">
        <f t="shared" si="29"/>
        <v>17680</v>
      </c>
      <c r="W186">
        <f t="shared" si="30"/>
        <v>1398.1810992487149</v>
      </c>
      <c r="X186">
        <f>SUM(Data__1___3[[#This Row],[ cost of raw material]],Data__1___3[[#This Row],[operating cost]],Data__1___3[[#This Row],[Total Labor Cost (In USD)]])</f>
        <v>48571.100849248716</v>
      </c>
      <c r="Y186">
        <f t="shared" si="31"/>
        <v>978.15751179544645</v>
      </c>
      <c r="Z186">
        <f t="shared" si="32"/>
        <v>49.655705000000005</v>
      </c>
      <c r="AA186">
        <f>SUM(Data__1___3[[#This Row],[Num_Workers_Direct]],Data__1___3[[#This Row],[Num_Workers_Indirect]])</f>
        <v>41</v>
      </c>
      <c r="AB186">
        <f>Data__1___3[[#This Row],[OUTPUT IN THOUSAND]]/Data__1___3[[#This Row],[Total Workers]]</f>
        <v>1.211114756097561</v>
      </c>
    </row>
    <row r="187" spans="1:28" x14ac:dyDescent="0.25">
      <c r="A187" s="1">
        <v>40364</v>
      </c>
      <c r="B187">
        <f t="shared" si="22"/>
        <v>2010</v>
      </c>
      <c r="C187">
        <f>DAY(Data__1___3[[#This Row],[Date]])</f>
        <v>5</v>
      </c>
      <c r="D187">
        <f>MONTH(Data__1___3[[#This Row],[Date]])</f>
        <v>7</v>
      </c>
      <c r="E187">
        <f t="shared" si="23"/>
        <v>3</v>
      </c>
      <c r="F187">
        <f>WEEKDAY(Data__1___3[[#This Row],[Date]])</f>
        <v>2</v>
      </c>
      <c r="G187" t="str">
        <f>VLOOKUP(F187,VLOOKUP!$D$2:$E$8,2,FALSE)</f>
        <v>Tuesday</v>
      </c>
      <c r="H187" t="str">
        <f>VLOOKUP(D187,VLOOKUP!$A$2:$B$13,2,FALSE)</f>
        <v>July</v>
      </c>
      <c r="I187" t="str">
        <f>VLOOKUP(E187,VLOOKUP!$G$2:$H$5,2,FALSE)</f>
        <v>Quarter3</v>
      </c>
      <c r="J187" t="str">
        <f t="shared" si="24"/>
        <v>2010_July</v>
      </c>
      <c r="K187" t="str">
        <f t="shared" si="25"/>
        <v>2010_Quarter3</v>
      </c>
      <c r="L187" t="str">
        <f t="shared" si="26"/>
        <v>2010_Tuesday</v>
      </c>
      <c r="M187" t="s">
        <v>8</v>
      </c>
      <c r="N187">
        <v>18</v>
      </c>
      <c r="O187">
        <v>23</v>
      </c>
      <c r="P187">
        <v>8640</v>
      </c>
      <c r="Q187">
        <v>9200</v>
      </c>
      <c r="R187">
        <v>4.9630203999999997E-2</v>
      </c>
      <c r="S187">
        <v>5.9556244000000001E-2</v>
      </c>
      <c r="T187">
        <f t="shared" si="27"/>
        <v>41689.370799999997</v>
      </c>
      <c r="U187">
        <f t="shared" si="28"/>
        <v>5459.3224399999999</v>
      </c>
      <c r="V187">
        <f t="shared" si="29"/>
        <v>17840</v>
      </c>
      <c r="W187">
        <f t="shared" si="30"/>
        <v>1410.8343218663504</v>
      </c>
      <c r="X187">
        <f>SUM(Data__1___3[[#This Row],[ cost of raw material]],Data__1___3[[#This Row],[operating cost]],Data__1___3[[#This Row],[Total Labor Cost (In USD)]])</f>
        <v>48559.527561866344</v>
      </c>
      <c r="Y187">
        <f t="shared" si="31"/>
        <v>978.42691845204479</v>
      </c>
      <c r="Z187">
        <f t="shared" si="32"/>
        <v>49.630203999999999</v>
      </c>
      <c r="AA187">
        <f>SUM(Data__1___3[[#This Row],[Num_Workers_Direct]],Data__1___3[[#This Row],[Num_Workers_Indirect]])</f>
        <v>41</v>
      </c>
      <c r="AB187">
        <f>Data__1___3[[#This Row],[OUTPUT IN THOUSAND]]/Data__1___3[[#This Row],[Total Workers]]</f>
        <v>1.210492780487805</v>
      </c>
    </row>
    <row r="188" spans="1:28" x14ac:dyDescent="0.25">
      <c r="A188" s="1">
        <v>40365</v>
      </c>
      <c r="B188">
        <f t="shared" si="22"/>
        <v>2010</v>
      </c>
      <c r="C188">
        <f>DAY(Data__1___3[[#This Row],[Date]])</f>
        <v>6</v>
      </c>
      <c r="D188">
        <f>MONTH(Data__1___3[[#This Row],[Date]])</f>
        <v>7</v>
      </c>
      <c r="E188">
        <f t="shared" si="23"/>
        <v>3</v>
      </c>
      <c r="F188">
        <f>WEEKDAY(Data__1___3[[#This Row],[Date]])</f>
        <v>3</v>
      </c>
      <c r="G188" t="str">
        <f>VLOOKUP(F188,VLOOKUP!$D$2:$E$8,2,FALSE)</f>
        <v>Wednesday</v>
      </c>
      <c r="H188" t="str">
        <f>VLOOKUP(D188,VLOOKUP!$A$2:$B$13,2,FALSE)</f>
        <v>July</v>
      </c>
      <c r="I188" t="str">
        <f>VLOOKUP(E188,VLOOKUP!$G$2:$H$5,2,FALSE)</f>
        <v>Quarter3</v>
      </c>
      <c r="J188" t="str">
        <f t="shared" si="24"/>
        <v>2010_July</v>
      </c>
      <c r="K188" t="str">
        <f t="shared" si="25"/>
        <v>2010_Quarter3</v>
      </c>
      <c r="L188" t="str">
        <f t="shared" si="26"/>
        <v>2010_Wednesday</v>
      </c>
      <c r="M188" t="s">
        <v>8</v>
      </c>
      <c r="N188">
        <v>18</v>
      </c>
      <c r="O188">
        <v>23</v>
      </c>
      <c r="P188">
        <v>8640</v>
      </c>
      <c r="Q188">
        <v>9200</v>
      </c>
      <c r="R188">
        <v>4.9629433000000001E-2</v>
      </c>
      <c r="S188">
        <v>5.9555319000000002E-2</v>
      </c>
      <c r="T188">
        <f t="shared" si="27"/>
        <v>41688.723300000005</v>
      </c>
      <c r="U188">
        <f t="shared" si="28"/>
        <v>5459.2376299999996</v>
      </c>
      <c r="V188">
        <f t="shared" si="29"/>
        <v>17840</v>
      </c>
      <c r="W188">
        <f t="shared" si="30"/>
        <v>1410.8343218663504</v>
      </c>
      <c r="X188">
        <f>SUM(Data__1___3[[#This Row],[ cost of raw material]],Data__1___3[[#This Row],[operating cost]],Data__1___3[[#This Row],[Total Labor Cost (In USD)]])</f>
        <v>48558.795251866351</v>
      </c>
      <c r="Y188">
        <f t="shared" si="31"/>
        <v>978.42736288900085</v>
      </c>
      <c r="Z188">
        <f t="shared" si="32"/>
        <v>49.629432999999999</v>
      </c>
      <c r="AA188">
        <f>SUM(Data__1___3[[#This Row],[Num_Workers_Direct]],Data__1___3[[#This Row],[Num_Workers_Indirect]])</f>
        <v>41</v>
      </c>
      <c r="AB188">
        <f>Data__1___3[[#This Row],[OUTPUT IN THOUSAND]]/Data__1___3[[#This Row],[Total Workers]]</f>
        <v>1.210473975609756</v>
      </c>
    </row>
    <row r="189" spans="1:28" x14ac:dyDescent="0.25">
      <c r="A189" s="1">
        <v>40366</v>
      </c>
      <c r="B189">
        <f t="shared" si="22"/>
        <v>2010</v>
      </c>
      <c r="C189">
        <f>DAY(Data__1___3[[#This Row],[Date]])</f>
        <v>7</v>
      </c>
      <c r="D189">
        <f>MONTH(Data__1___3[[#This Row],[Date]])</f>
        <v>7</v>
      </c>
      <c r="E189">
        <f t="shared" si="23"/>
        <v>3</v>
      </c>
      <c r="F189">
        <f>WEEKDAY(Data__1___3[[#This Row],[Date]])</f>
        <v>4</v>
      </c>
      <c r="G189" t="str">
        <f>VLOOKUP(F189,VLOOKUP!$D$2:$E$8,2,FALSE)</f>
        <v>Thursday</v>
      </c>
      <c r="H189" t="str">
        <f>VLOOKUP(D189,VLOOKUP!$A$2:$B$13,2,FALSE)</f>
        <v>July</v>
      </c>
      <c r="I189" t="str">
        <f>VLOOKUP(E189,VLOOKUP!$G$2:$H$5,2,FALSE)</f>
        <v>Quarter3</v>
      </c>
      <c r="J189" t="str">
        <f t="shared" si="24"/>
        <v>2010_July</v>
      </c>
      <c r="K189" t="str">
        <f t="shared" si="25"/>
        <v>2010_Quarter3</v>
      </c>
      <c r="L189" t="str">
        <f t="shared" si="26"/>
        <v>2010_Thursday</v>
      </c>
      <c r="M189" t="s">
        <v>8</v>
      </c>
      <c r="N189">
        <v>19</v>
      </c>
      <c r="O189">
        <v>19</v>
      </c>
      <c r="P189">
        <v>9120</v>
      </c>
      <c r="Q189">
        <v>7600</v>
      </c>
      <c r="R189">
        <v>4.6004056000000002E-2</v>
      </c>
      <c r="S189">
        <v>5.5204866999999998E-2</v>
      </c>
      <c r="T189">
        <f t="shared" si="27"/>
        <v>38643.406900000002</v>
      </c>
      <c r="U189">
        <f t="shared" si="28"/>
        <v>5060.4461599999995</v>
      </c>
      <c r="V189">
        <f t="shared" si="29"/>
        <v>16720</v>
      </c>
      <c r="W189">
        <f t="shared" si="30"/>
        <v>1322.2617635429024</v>
      </c>
      <c r="X189">
        <f>SUM(Data__1___3[[#This Row],[ cost of raw material]],Data__1___3[[#This Row],[operating cost]],Data__1___3[[#This Row],[Total Labor Cost (In USD)]])</f>
        <v>45026.114823542906</v>
      </c>
      <c r="Y189">
        <f t="shared" si="31"/>
        <v>978.7422835834933</v>
      </c>
      <c r="Z189">
        <f t="shared" si="32"/>
        <v>46.004055999999999</v>
      </c>
      <c r="AA189">
        <f>SUM(Data__1___3[[#This Row],[Num_Workers_Direct]],Data__1___3[[#This Row],[Num_Workers_Indirect]])</f>
        <v>38</v>
      </c>
      <c r="AB189">
        <f>Data__1___3[[#This Row],[OUTPUT IN THOUSAND]]/Data__1___3[[#This Row],[Total Workers]]</f>
        <v>1.2106330526315789</v>
      </c>
    </row>
    <row r="190" spans="1:28" x14ac:dyDescent="0.25">
      <c r="A190" s="1">
        <v>40367</v>
      </c>
      <c r="B190">
        <f t="shared" si="22"/>
        <v>2010</v>
      </c>
      <c r="C190">
        <f>DAY(Data__1___3[[#This Row],[Date]])</f>
        <v>8</v>
      </c>
      <c r="D190">
        <f>MONTH(Data__1___3[[#This Row],[Date]])</f>
        <v>7</v>
      </c>
      <c r="E190">
        <f t="shared" si="23"/>
        <v>3</v>
      </c>
      <c r="F190">
        <f>WEEKDAY(Data__1___3[[#This Row],[Date]])</f>
        <v>5</v>
      </c>
      <c r="G190" t="str">
        <f>VLOOKUP(F190,VLOOKUP!$D$2:$E$8,2,FALSE)</f>
        <v>Friday</v>
      </c>
      <c r="H190" t="str">
        <f>VLOOKUP(D190,VLOOKUP!$A$2:$B$13,2,FALSE)</f>
        <v>July</v>
      </c>
      <c r="I190" t="str">
        <f>VLOOKUP(E190,VLOOKUP!$G$2:$H$5,2,FALSE)</f>
        <v>Quarter3</v>
      </c>
      <c r="J190" t="str">
        <f t="shared" si="24"/>
        <v>2010_July</v>
      </c>
      <c r="K190" t="str">
        <f t="shared" si="25"/>
        <v>2010_Quarter3</v>
      </c>
      <c r="L190" t="str">
        <f t="shared" si="26"/>
        <v>2010_Friday</v>
      </c>
      <c r="M190" t="s">
        <v>8</v>
      </c>
      <c r="N190">
        <v>17</v>
      </c>
      <c r="O190">
        <v>25</v>
      </c>
      <c r="P190">
        <v>8160</v>
      </c>
      <c r="Q190">
        <v>10000</v>
      </c>
      <c r="R190">
        <v>5.0831670000000002E-2</v>
      </c>
      <c r="S190">
        <v>6.0998004000000002E-2</v>
      </c>
      <c r="T190">
        <f t="shared" si="27"/>
        <v>42698.602800000001</v>
      </c>
      <c r="U190">
        <f t="shared" si="28"/>
        <v>5591.4837000000007</v>
      </c>
      <c r="V190">
        <f t="shared" si="29"/>
        <v>18160</v>
      </c>
      <c r="W190">
        <f t="shared" si="30"/>
        <v>1436.1407671016213</v>
      </c>
      <c r="X190">
        <f>SUM(Data__1___3[[#This Row],[ cost of raw material]],Data__1___3[[#This Row],[operating cost]],Data__1___3[[#This Row],[Total Labor Cost (In USD)]])</f>
        <v>49726.227267101625</v>
      </c>
      <c r="Y190">
        <f t="shared" si="31"/>
        <v>978.25287398784303</v>
      </c>
      <c r="Z190">
        <f t="shared" si="32"/>
        <v>50.831670000000003</v>
      </c>
      <c r="AA190">
        <f>SUM(Data__1___3[[#This Row],[Num_Workers_Direct]],Data__1___3[[#This Row],[Num_Workers_Indirect]])</f>
        <v>42</v>
      </c>
      <c r="AB190">
        <f>Data__1___3[[#This Row],[OUTPUT IN THOUSAND]]/Data__1___3[[#This Row],[Total Workers]]</f>
        <v>1.2102778571428572</v>
      </c>
    </row>
    <row r="191" spans="1:28" x14ac:dyDescent="0.25">
      <c r="A191" s="1">
        <v>40368</v>
      </c>
      <c r="B191">
        <f t="shared" si="22"/>
        <v>2010</v>
      </c>
      <c r="C191">
        <f>DAY(Data__1___3[[#This Row],[Date]])</f>
        <v>9</v>
      </c>
      <c r="D191">
        <f>MONTH(Data__1___3[[#This Row],[Date]])</f>
        <v>7</v>
      </c>
      <c r="E191">
        <f t="shared" si="23"/>
        <v>3</v>
      </c>
      <c r="F191">
        <f>WEEKDAY(Data__1___3[[#This Row],[Date]])</f>
        <v>6</v>
      </c>
      <c r="G191" t="str">
        <f>VLOOKUP(F191,VLOOKUP!$D$2:$E$8,2,FALSE)</f>
        <v>Saturday</v>
      </c>
      <c r="H191" t="str">
        <f>VLOOKUP(D191,VLOOKUP!$A$2:$B$13,2,FALSE)</f>
        <v>July</v>
      </c>
      <c r="I191" t="str">
        <f>VLOOKUP(E191,VLOOKUP!$G$2:$H$5,2,FALSE)</f>
        <v>Quarter3</v>
      </c>
      <c r="J191" t="str">
        <f t="shared" si="24"/>
        <v>2010_July</v>
      </c>
      <c r="K191" t="str">
        <f t="shared" si="25"/>
        <v>2010_Quarter3</v>
      </c>
      <c r="L191" t="str">
        <f t="shared" si="26"/>
        <v>2010_Saturday</v>
      </c>
      <c r="M191" t="s">
        <v>8</v>
      </c>
      <c r="N191">
        <v>17</v>
      </c>
      <c r="O191">
        <v>21</v>
      </c>
      <c r="P191">
        <v>8160</v>
      </c>
      <c r="Q191">
        <v>8400</v>
      </c>
      <c r="R191">
        <v>4.6000667000000002E-2</v>
      </c>
      <c r="S191">
        <v>5.5200801000000001E-2</v>
      </c>
      <c r="T191">
        <f t="shared" si="27"/>
        <v>38640.560700000002</v>
      </c>
      <c r="U191">
        <f t="shared" si="28"/>
        <v>5060.0733700000001</v>
      </c>
      <c r="V191">
        <f t="shared" si="29"/>
        <v>16560</v>
      </c>
      <c r="W191">
        <f t="shared" si="30"/>
        <v>1309.6085409252669</v>
      </c>
      <c r="X191">
        <f>SUM(Data__1___3[[#This Row],[ cost of raw material]],Data__1___3[[#This Row],[operating cost]],Data__1___3[[#This Row],[Total Labor Cost (In USD)]])</f>
        <v>45010.24261092527</v>
      </c>
      <c r="Y191">
        <f t="shared" si="31"/>
        <v>978.46934721458001</v>
      </c>
      <c r="Z191">
        <f t="shared" si="32"/>
        <v>46.000667</v>
      </c>
      <c r="AA191">
        <f>SUM(Data__1___3[[#This Row],[Num_Workers_Direct]],Data__1___3[[#This Row],[Num_Workers_Indirect]])</f>
        <v>38</v>
      </c>
      <c r="AB191">
        <f>Data__1___3[[#This Row],[OUTPUT IN THOUSAND]]/Data__1___3[[#This Row],[Total Workers]]</f>
        <v>1.2105438684210525</v>
      </c>
    </row>
    <row r="192" spans="1:28" x14ac:dyDescent="0.25">
      <c r="A192" s="1">
        <v>40369</v>
      </c>
      <c r="B192">
        <f t="shared" si="22"/>
        <v>2010</v>
      </c>
      <c r="C192">
        <f>DAY(Data__1___3[[#This Row],[Date]])</f>
        <v>10</v>
      </c>
      <c r="D192">
        <f>MONTH(Data__1___3[[#This Row],[Date]])</f>
        <v>7</v>
      </c>
      <c r="E192">
        <f t="shared" si="23"/>
        <v>3</v>
      </c>
      <c r="F192">
        <f>WEEKDAY(Data__1___3[[#This Row],[Date]])</f>
        <v>7</v>
      </c>
      <c r="G192" t="str">
        <f>VLOOKUP(F192,VLOOKUP!$D$2:$E$8,2,FALSE)</f>
        <v>Sunday</v>
      </c>
      <c r="H192" t="str">
        <f>VLOOKUP(D192,VLOOKUP!$A$2:$B$13,2,FALSE)</f>
        <v>July</v>
      </c>
      <c r="I192" t="str">
        <f>VLOOKUP(E192,VLOOKUP!$G$2:$H$5,2,FALSE)</f>
        <v>Quarter3</v>
      </c>
      <c r="J192" t="str">
        <f t="shared" si="24"/>
        <v>2010_July</v>
      </c>
      <c r="K192" t="str">
        <f t="shared" si="25"/>
        <v>2010_Quarter3</v>
      </c>
      <c r="L192" t="str">
        <f t="shared" si="26"/>
        <v>2010_Sunday</v>
      </c>
      <c r="M192" t="s">
        <v>8</v>
      </c>
      <c r="N192">
        <v>15</v>
      </c>
      <c r="O192">
        <v>18</v>
      </c>
      <c r="P192">
        <v>7200</v>
      </c>
      <c r="Q192">
        <v>7200</v>
      </c>
      <c r="R192">
        <v>3.9931164999999998E-2</v>
      </c>
      <c r="S192">
        <v>4.7917398E-2</v>
      </c>
      <c r="T192">
        <f t="shared" si="27"/>
        <v>33542.178599999999</v>
      </c>
      <c r="U192">
        <f t="shared" si="28"/>
        <v>4392.4281499999997</v>
      </c>
      <c r="V192">
        <f t="shared" si="29"/>
        <v>14400</v>
      </c>
      <c r="W192">
        <f t="shared" si="30"/>
        <v>1138.7900355871886</v>
      </c>
      <c r="X192">
        <f>SUM(Data__1___3[[#This Row],[ cost of raw material]],Data__1___3[[#This Row],[operating cost]],Data__1___3[[#This Row],[Total Labor Cost (In USD)]])</f>
        <v>39073.396785587189</v>
      </c>
      <c r="Y192">
        <f t="shared" si="31"/>
        <v>978.51882822820698</v>
      </c>
      <c r="Z192">
        <f t="shared" si="32"/>
        <v>39.931165</v>
      </c>
      <c r="AA192">
        <f>SUM(Data__1___3[[#This Row],[Num_Workers_Direct]],Data__1___3[[#This Row],[Num_Workers_Indirect]])</f>
        <v>33</v>
      </c>
      <c r="AB192">
        <f>Data__1___3[[#This Row],[OUTPUT IN THOUSAND]]/Data__1___3[[#This Row],[Total Workers]]</f>
        <v>1.210035303030303</v>
      </c>
    </row>
    <row r="193" spans="1:28" x14ac:dyDescent="0.25">
      <c r="A193" s="1">
        <v>40370</v>
      </c>
      <c r="B193">
        <f t="shared" si="22"/>
        <v>2010</v>
      </c>
      <c r="C193">
        <f>DAY(Data__1___3[[#This Row],[Date]])</f>
        <v>11</v>
      </c>
      <c r="D193">
        <f>MONTH(Data__1___3[[#This Row],[Date]])</f>
        <v>7</v>
      </c>
      <c r="E193">
        <f t="shared" si="23"/>
        <v>3</v>
      </c>
      <c r="F193">
        <f>WEEKDAY(Data__1___3[[#This Row],[Date]])</f>
        <v>1</v>
      </c>
      <c r="G193" t="str">
        <f>VLOOKUP(F193,VLOOKUP!$D$2:$E$8,2,FALSE)</f>
        <v>Monday</v>
      </c>
      <c r="H193" t="str">
        <f>VLOOKUP(D193,VLOOKUP!$A$2:$B$13,2,FALSE)</f>
        <v>July</v>
      </c>
      <c r="I193" t="str">
        <f>VLOOKUP(E193,VLOOKUP!$G$2:$H$5,2,FALSE)</f>
        <v>Quarter3</v>
      </c>
      <c r="J193" t="str">
        <f t="shared" si="24"/>
        <v>2010_July</v>
      </c>
      <c r="K193" t="str">
        <f t="shared" si="25"/>
        <v>2010_Quarter3</v>
      </c>
      <c r="L193" t="str">
        <f t="shared" si="26"/>
        <v>2010_Monday</v>
      </c>
      <c r="M193" t="s">
        <v>8</v>
      </c>
      <c r="N193">
        <v>18</v>
      </c>
      <c r="O193">
        <v>22</v>
      </c>
      <c r="P193">
        <v>8640</v>
      </c>
      <c r="Q193">
        <v>8800</v>
      </c>
      <c r="R193">
        <v>4.8421180000000001E-2</v>
      </c>
      <c r="S193">
        <v>5.8105416E-2</v>
      </c>
      <c r="T193">
        <f t="shared" si="27"/>
        <v>40673.7912</v>
      </c>
      <c r="U193">
        <f t="shared" si="28"/>
        <v>5326.3297999999995</v>
      </c>
      <c r="V193">
        <f t="shared" si="29"/>
        <v>17440</v>
      </c>
      <c r="W193">
        <f t="shared" si="30"/>
        <v>1379.2012653222619</v>
      </c>
      <c r="X193">
        <f>SUM(Data__1___3[[#This Row],[ cost of raw material]],Data__1___3[[#This Row],[operating cost]],Data__1___3[[#This Row],[Total Labor Cost (In USD)]])</f>
        <v>47379.322265322262</v>
      </c>
      <c r="Y193">
        <f t="shared" si="31"/>
        <v>978.4834294687214</v>
      </c>
      <c r="Z193">
        <f t="shared" si="32"/>
        <v>48.42118</v>
      </c>
      <c r="AA193">
        <f>SUM(Data__1___3[[#This Row],[Num_Workers_Direct]],Data__1___3[[#This Row],[Num_Workers_Indirect]])</f>
        <v>40</v>
      </c>
      <c r="AB193">
        <f>Data__1___3[[#This Row],[OUTPUT IN THOUSAND]]/Data__1___3[[#This Row],[Total Workers]]</f>
        <v>1.2105295</v>
      </c>
    </row>
    <row r="194" spans="1:28" x14ac:dyDescent="0.25">
      <c r="A194" s="1">
        <v>40371</v>
      </c>
      <c r="B194">
        <f t="shared" ref="B194:B257" si="33">YEAR(A194)</f>
        <v>2010</v>
      </c>
      <c r="C194">
        <f>DAY(Data__1___3[[#This Row],[Date]])</f>
        <v>12</v>
      </c>
      <c r="D194">
        <f>MONTH(Data__1___3[[#This Row],[Date]])</f>
        <v>7</v>
      </c>
      <c r="E194">
        <f t="shared" ref="E194:E257" si="34">IF(D194&lt;=3,1,IF(D194&lt;=6,2,IF(D194&lt;=9,3,4)))</f>
        <v>3</v>
      </c>
      <c r="F194">
        <f>WEEKDAY(Data__1___3[[#This Row],[Date]])</f>
        <v>2</v>
      </c>
      <c r="G194" t="str">
        <f>VLOOKUP(F194,VLOOKUP!$D$2:$E$8,2,FALSE)</f>
        <v>Tuesday</v>
      </c>
      <c r="H194" t="str">
        <f>VLOOKUP(D194,VLOOKUP!$A$2:$B$13,2,FALSE)</f>
        <v>July</v>
      </c>
      <c r="I194" t="str">
        <f>VLOOKUP(E194,VLOOKUP!$G$2:$H$5,2,FALSE)</f>
        <v>Quarter3</v>
      </c>
      <c r="J194" t="str">
        <f t="shared" ref="J194:J257" si="35">CONCATENATE(B194,"_",H194)</f>
        <v>2010_July</v>
      </c>
      <c r="K194" t="str">
        <f t="shared" ref="K194:K257" si="36">CONCATENATE(B194,"_",I194)</f>
        <v>2010_Quarter3</v>
      </c>
      <c r="L194" t="str">
        <f t="shared" ref="L194:L257" si="37">CONCATENATE(B194,"_",G194)</f>
        <v>2010_Tuesday</v>
      </c>
      <c r="M194" t="s">
        <v>8</v>
      </c>
      <c r="N194">
        <v>15</v>
      </c>
      <c r="O194">
        <v>23</v>
      </c>
      <c r="P194">
        <v>7200</v>
      </c>
      <c r="Q194">
        <v>9200</v>
      </c>
      <c r="R194">
        <v>4.6011092000000003E-2</v>
      </c>
      <c r="S194">
        <v>5.5213311000000001E-2</v>
      </c>
      <c r="T194">
        <f t="shared" ref="T194:T257" si="38">IF(M194="Mexico",S194*1000*700,IF(M194="Frankfurt",S194*1000*530,IF(M194="Gary",S194*1000*608,IF(M194="Sunchem",S194*1000*918))))</f>
        <v>38649.3177</v>
      </c>
      <c r="U194">
        <f t="shared" ref="U194:U257" si="39">IF(M194="Mexico",R194*1000*110,IF(M194="Frankfurt",R194*1000*90,IF(M194="Gary",R194*1000*150,IF(M194="Sunchem",R194*1000*400))))</f>
        <v>5061.2201200000009</v>
      </c>
      <c r="V194">
        <f t="shared" ref="V194:V257" si="40">SUM(P194,Q194)</f>
        <v>16400</v>
      </c>
      <c r="W194">
        <f t="shared" ref="W194:W257" si="41">V194/VLOOKUP(M194,$AD$2:$AE$5,2,FALSE)</f>
        <v>1296.9553183076316</v>
      </c>
      <c r="X194">
        <f>SUM(Data__1___3[[#This Row],[ cost of raw material]],Data__1___3[[#This Row],[operating cost]],Data__1___3[[#This Row],[Total Labor Cost (In USD)]])</f>
        <v>45007.493138307633</v>
      </c>
      <c r="Y194">
        <f t="shared" ref="Y194:Y257" si="42">X194/Z194</f>
        <v>978.18789300431354</v>
      </c>
      <c r="Z194">
        <f t="shared" ref="Z194:Z257" si="43">R194*1000</f>
        <v>46.011092000000005</v>
      </c>
      <c r="AA194">
        <f>SUM(Data__1___3[[#This Row],[Num_Workers_Direct]],Data__1___3[[#This Row],[Num_Workers_Indirect]])</f>
        <v>38</v>
      </c>
      <c r="AB194">
        <f>Data__1___3[[#This Row],[OUTPUT IN THOUSAND]]/Data__1___3[[#This Row],[Total Workers]]</f>
        <v>1.2108182105263159</v>
      </c>
    </row>
    <row r="195" spans="1:28" x14ac:dyDescent="0.25">
      <c r="A195" s="1">
        <v>40372</v>
      </c>
      <c r="B195">
        <f t="shared" si="33"/>
        <v>2010</v>
      </c>
      <c r="C195">
        <f>DAY(Data__1___3[[#This Row],[Date]])</f>
        <v>13</v>
      </c>
      <c r="D195">
        <f>MONTH(Data__1___3[[#This Row],[Date]])</f>
        <v>7</v>
      </c>
      <c r="E195">
        <f t="shared" si="34"/>
        <v>3</v>
      </c>
      <c r="F195">
        <f>WEEKDAY(Data__1___3[[#This Row],[Date]])</f>
        <v>3</v>
      </c>
      <c r="G195" t="str">
        <f>VLOOKUP(F195,VLOOKUP!$D$2:$E$8,2,FALSE)</f>
        <v>Wednesday</v>
      </c>
      <c r="H195" t="str">
        <f>VLOOKUP(D195,VLOOKUP!$A$2:$B$13,2,FALSE)</f>
        <v>July</v>
      </c>
      <c r="I195" t="str">
        <f>VLOOKUP(E195,VLOOKUP!$G$2:$H$5,2,FALSE)</f>
        <v>Quarter3</v>
      </c>
      <c r="J195" t="str">
        <f t="shared" si="35"/>
        <v>2010_July</v>
      </c>
      <c r="K195" t="str">
        <f t="shared" si="36"/>
        <v>2010_Quarter3</v>
      </c>
      <c r="L195" t="str">
        <f t="shared" si="37"/>
        <v>2010_Wednesday</v>
      </c>
      <c r="M195" t="s">
        <v>8</v>
      </c>
      <c r="N195">
        <v>19</v>
      </c>
      <c r="O195">
        <v>24</v>
      </c>
      <c r="P195">
        <v>9120</v>
      </c>
      <c r="Q195">
        <v>9600</v>
      </c>
      <c r="R195">
        <v>5.2083965000000003E-2</v>
      </c>
      <c r="S195">
        <v>6.2500758000000003E-2</v>
      </c>
      <c r="T195">
        <f t="shared" si="38"/>
        <v>43750.530600000006</v>
      </c>
      <c r="U195">
        <f t="shared" si="39"/>
        <v>5729.2361500000006</v>
      </c>
      <c r="V195">
        <f t="shared" si="40"/>
        <v>18720</v>
      </c>
      <c r="W195">
        <f t="shared" si="41"/>
        <v>1480.4270462633453</v>
      </c>
      <c r="X195">
        <f>SUM(Data__1___3[[#This Row],[ cost of raw material]],Data__1___3[[#This Row],[operating cost]],Data__1___3[[#This Row],[Total Labor Cost (In USD)]])</f>
        <v>50960.193796263353</v>
      </c>
      <c r="Y195">
        <f t="shared" si="42"/>
        <v>978.42385456374814</v>
      </c>
      <c r="Z195">
        <f t="shared" si="43"/>
        <v>52.083965000000006</v>
      </c>
      <c r="AA195">
        <f>SUM(Data__1___3[[#This Row],[Num_Workers_Direct]],Data__1___3[[#This Row],[Num_Workers_Indirect]])</f>
        <v>43</v>
      </c>
      <c r="AB195">
        <f>Data__1___3[[#This Row],[OUTPUT IN THOUSAND]]/Data__1___3[[#This Row],[Total Workers]]</f>
        <v>1.2112550000000002</v>
      </c>
    </row>
    <row r="196" spans="1:28" x14ac:dyDescent="0.25">
      <c r="A196" s="1">
        <v>40373</v>
      </c>
      <c r="B196">
        <f t="shared" si="33"/>
        <v>2010</v>
      </c>
      <c r="C196">
        <f>DAY(Data__1___3[[#This Row],[Date]])</f>
        <v>14</v>
      </c>
      <c r="D196">
        <f>MONTH(Data__1___3[[#This Row],[Date]])</f>
        <v>7</v>
      </c>
      <c r="E196">
        <f t="shared" si="34"/>
        <v>3</v>
      </c>
      <c r="F196">
        <f>WEEKDAY(Data__1___3[[#This Row],[Date]])</f>
        <v>4</v>
      </c>
      <c r="G196" t="str">
        <f>VLOOKUP(F196,VLOOKUP!$D$2:$E$8,2,FALSE)</f>
        <v>Thursday</v>
      </c>
      <c r="H196" t="str">
        <f>VLOOKUP(D196,VLOOKUP!$A$2:$B$13,2,FALSE)</f>
        <v>July</v>
      </c>
      <c r="I196" t="str">
        <f>VLOOKUP(E196,VLOOKUP!$G$2:$H$5,2,FALSE)</f>
        <v>Quarter3</v>
      </c>
      <c r="J196" t="str">
        <f t="shared" si="35"/>
        <v>2010_July</v>
      </c>
      <c r="K196" t="str">
        <f t="shared" si="36"/>
        <v>2010_Quarter3</v>
      </c>
      <c r="L196" t="str">
        <f t="shared" si="37"/>
        <v>2010_Thursday</v>
      </c>
      <c r="M196" t="s">
        <v>8</v>
      </c>
      <c r="N196">
        <v>16</v>
      </c>
      <c r="O196">
        <v>18</v>
      </c>
      <c r="P196">
        <v>7680</v>
      </c>
      <c r="Q196">
        <v>7200</v>
      </c>
      <c r="R196">
        <v>4.1180750000000002E-2</v>
      </c>
      <c r="S196">
        <v>4.9416900999999999E-2</v>
      </c>
      <c r="T196">
        <f t="shared" si="38"/>
        <v>34591.830699999999</v>
      </c>
      <c r="U196">
        <f t="shared" si="39"/>
        <v>4529.8825000000006</v>
      </c>
      <c r="V196">
        <f t="shared" si="40"/>
        <v>14880</v>
      </c>
      <c r="W196">
        <f t="shared" si="41"/>
        <v>1176.7497034400949</v>
      </c>
      <c r="X196">
        <f>SUM(Data__1___3[[#This Row],[ cost of raw material]],Data__1___3[[#This Row],[operating cost]],Data__1___3[[#This Row],[Total Labor Cost (In USD)]])</f>
        <v>40298.462903440093</v>
      </c>
      <c r="Y196">
        <f t="shared" si="42"/>
        <v>978.57525429818759</v>
      </c>
      <c r="Z196">
        <f t="shared" si="43"/>
        <v>41.180750000000003</v>
      </c>
      <c r="AA196">
        <f>SUM(Data__1___3[[#This Row],[Num_Workers_Direct]],Data__1___3[[#This Row],[Num_Workers_Indirect]])</f>
        <v>34</v>
      </c>
      <c r="AB196">
        <f>Data__1___3[[#This Row],[OUTPUT IN THOUSAND]]/Data__1___3[[#This Row],[Total Workers]]</f>
        <v>1.2111985294117649</v>
      </c>
    </row>
    <row r="197" spans="1:28" x14ac:dyDescent="0.25">
      <c r="A197" s="1">
        <v>40374</v>
      </c>
      <c r="B197">
        <f t="shared" si="33"/>
        <v>2010</v>
      </c>
      <c r="C197">
        <f>DAY(Data__1___3[[#This Row],[Date]])</f>
        <v>15</v>
      </c>
      <c r="D197">
        <f>MONTH(Data__1___3[[#This Row],[Date]])</f>
        <v>7</v>
      </c>
      <c r="E197">
        <f t="shared" si="34"/>
        <v>3</v>
      </c>
      <c r="F197">
        <f>WEEKDAY(Data__1___3[[#This Row],[Date]])</f>
        <v>5</v>
      </c>
      <c r="G197" t="str">
        <f>VLOOKUP(F197,VLOOKUP!$D$2:$E$8,2,FALSE)</f>
        <v>Friday</v>
      </c>
      <c r="H197" t="str">
        <f>VLOOKUP(D197,VLOOKUP!$A$2:$B$13,2,FALSE)</f>
        <v>July</v>
      </c>
      <c r="I197" t="str">
        <f>VLOOKUP(E197,VLOOKUP!$G$2:$H$5,2,FALSE)</f>
        <v>Quarter3</v>
      </c>
      <c r="J197" t="str">
        <f t="shared" si="35"/>
        <v>2010_July</v>
      </c>
      <c r="K197" t="str">
        <f t="shared" si="36"/>
        <v>2010_Quarter3</v>
      </c>
      <c r="L197" t="str">
        <f t="shared" si="37"/>
        <v>2010_Friday</v>
      </c>
      <c r="M197" t="s">
        <v>8</v>
      </c>
      <c r="N197">
        <v>19</v>
      </c>
      <c r="O197">
        <v>25</v>
      </c>
      <c r="P197">
        <v>9120</v>
      </c>
      <c r="Q197">
        <v>10000</v>
      </c>
      <c r="R197">
        <v>5.3287315000000002E-2</v>
      </c>
      <c r="S197">
        <v>6.3944777999999994E-2</v>
      </c>
      <c r="T197">
        <f t="shared" si="38"/>
        <v>44761.344599999997</v>
      </c>
      <c r="U197">
        <f t="shared" si="39"/>
        <v>5861.6046500000002</v>
      </c>
      <c r="V197">
        <f t="shared" si="40"/>
        <v>19120</v>
      </c>
      <c r="W197">
        <f t="shared" si="41"/>
        <v>1512.0601028074339</v>
      </c>
      <c r="X197">
        <f>SUM(Data__1___3[[#This Row],[ cost of raw material]],Data__1___3[[#This Row],[operating cost]],Data__1___3[[#This Row],[Total Labor Cost (In USD)]])</f>
        <v>52135.009352807429</v>
      </c>
      <c r="Y197">
        <f t="shared" si="42"/>
        <v>978.37561064593763</v>
      </c>
      <c r="Z197">
        <f t="shared" si="43"/>
        <v>53.287315</v>
      </c>
      <c r="AA197">
        <f>SUM(Data__1___3[[#This Row],[Num_Workers_Direct]],Data__1___3[[#This Row],[Num_Workers_Indirect]])</f>
        <v>44</v>
      </c>
      <c r="AB197">
        <f>Data__1___3[[#This Row],[OUTPUT IN THOUSAND]]/Data__1___3[[#This Row],[Total Workers]]</f>
        <v>1.2110753409090909</v>
      </c>
    </row>
    <row r="198" spans="1:28" x14ac:dyDescent="0.25">
      <c r="A198" s="1">
        <v>40375</v>
      </c>
      <c r="B198">
        <f t="shared" si="33"/>
        <v>2010</v>
      </c>
      <c r="C198">
        <f>DAY(Data__1___3[[#This Row],[Date]])</f>
        <v>16</v>
      </c>
      <c r="D198">
        <f>MONTH(Data__1___3[[#This Row],[Date]])</f>
        <v>7</v>
      </c>
      <c r="E198">
        <f t="shared" si="34"/>
        <v>3</v>
      </c>
      <c r="F198">
        <f>WEEKDAY(Data__1___3[[#This Row],[Date]])</f>
        <v>6</v>
      </c>
      <c r="G198" t="str">
        <f>VLOOKUP(F198,VLOOKUP!$D$2:$E$8,2,FALSE)</f>
        <v>Saturday</v>
      </c>
      <c r="H198" t="str">
        <f>VLOOKUP(D198,VLOOKUP!$A$2:$B$13,2,FALSE)</f>
        <v>July</v>
      </c>
      <c r="I198" t="str">
        <f>VLOOKUP(E198,VLOOKUP!$G$2:$H$5,2,FALSE)</f>
        <v>Quarter3</v>
      </c>
      <c r="J198" t="str">
        <f t="shared" si="35"/>
        <v>2010_July</v>
      </c>
      <c r="K198" t="str">
        <f t="shared" si="36"/>
        <v>2010_Quarter3</v>
      </c>
      <c r="L198" t="str">
        <f t="shared" si="37"/>
        <v>2010_Saturday</v>
      </c>
      <c r="M198" t="s">
        <v>8</v>
      </c>
      <c r="N198">
        <v>18</v>
      </c>
      <c r="O198">
        <v>25</v>
      </c>
      <c r="P198">
        <v>8640</v>
      </c>
      <c r="Q198">
        <v>10000</v>
      </c>
      <c r="R198">
        <v>5.2028363000000001E-2</v>
      </c>
      <c r="S198">
        <v>6.2434034999999999E-2</v>
      </c>
      <c r="T198">
        <f t="shared" si="38"/>
        <v>43703.824500000002</v>
      </c>
      <c r="U198">
        <f t="shared" si="39"/>
        <v>5723.1199299999998</v>
      </c>
      <c r="V198">
        <f t="shared" si="40"/>
        <v>18640</v>
      </c>
      <c r="W198">
        <f t="shared" si="41"/>
        <v>1474.1004349545276</v>
      </c>
      <c r="X198">
        <f>SUM(Data__1___3[[#This Row],[ cost of raw material]],Data__1___3[[#This Row],[operating cost]],Data__1___3[[#This Row],[Total Labor Cost (In USD)]])</f>
        <v>50901.044864954529</v>
      </c>
      <c r="Y198">
        <f t="shared" si="42"/>
        <v>978.33262339917417</v>
      </c>
      <c r="Z198">
        <f t="shared" si="43"/>
        <v>52.028362999999999</v>
      </c>
      <c r="AA198">
        <f>SUM(Data__1___3[[#This Row],[Num_Workers_Direct]],Data__1___3[[#This Row],[Num_Workers_Indirect]])</f>
        <v>43</v>
      </c>
      <c r="AB198">
        <f>Data__1___3[[#This Row],[OUTPUT IN THOUSAND]]/Data__1___3[[#This Row],[Total Workers]]</f>
        <v>1.2099619302325582</v>
      </c>
    </row>
    <row r="199" spans="1:28" x14ac:dyDescent="0.25">
      <c r="A199" s="1">
        <v>40376</v>
      </c>
      <c r="B199">
        <f t="shared" si="33"/>
        <v>2010</v>
      </c>
      <c r="C199">
        <f>DAY(Data__1___3[[#This Row],[Date]])</f>
        <v>17</v>
      </c>
      <c r="D199">
        <f>MONTH(Data__1___3[[#This Row],[Date]])</f>
        <v>7</v>
      </c>
      <c r="E199">
        <f t="shared" si="34"/>
        <v>3</v>
      </c>
      <c r="F199">
        <f>WEEKDAY(Data__1___3[[#This Row],[Date]])</f>
        <v>7</v>
      </c>
      <c r="G199" t="str">
        <f>VLOOKUP(F199,VLOOKUP!$D$2:$E$8,2,FALSE)</f>
        <v>Sunday</v>
      </c>
      <c r="H199" t="str">
        <f>VLOOKUP(D199,VLOOKUP!$A$2:$B$13,2,FALSE)</f>
        <v>July</v>
      </c>
      <c r="I199" t="str">
        <f>VLOOKUP(E199,VLOOKUP!$G$2:$H$5,2,FALSE)</f>
        <v>Quarter3</v>
      </c>
      <c r="J199" t="str">
        <f t="shared" si="35"/>
        <v>2010_July</v>
      </c>
      <c r="K199" t="str">
        <f t="shared" si="36"/>
        <v>2010_Quarter3</v>
      </c>
      <c r="L199" t="str">
        <f t="shared" si="37"/>
        <v>2010_Sunday</v>
      </c>
      <c r="M199" t="s">
        <v>8</v>
      </c>
      <c r="N199">
        <v>15</v>
      </c>
      <c r="O199">
        <v>19</v>
      </c>
      <c r="P199">
        <v>7200</v>
      </c>
      <c r="Q199">
        <v>7600</v>
      </c>
      <c r="R199">
        <v>4.1177605999999999E-2</v>
      </c>
      <c r="S199">
        <v>4.9413127000000001E-2</v>
      </c>
      <c r="T199">
        <f t="shared" si="38"/>
        <v>34589.188900000001</v>
      </c>
      <c r="U199">
        <f t="shared" si="39"/>
        <v>4529.5366599999998</v>
      </c>
      <c r="V199">
        <f t="shared" si="40"/>
        <v>14800</v>
      </c>
      <c r="W199">
        <f t="shared" si="41"/>
        <v>1170.4230921312771</v>
      </c>
      <c r="X199">
        <f>SUM(Data__1___3[[#This Row],[ cost of raw material]],Data__1___3[[#This Row],[operating cost]],Data__1___3[[#This Row],[Total Labor Cost (In USD)]])</f>
        <v>40289.148652131276</v>
      </c>
      <c r="Y199">
        <f t="shared" si="42"/>
        <v>978.423773643647</v>
      </c>
      <c r="Z199">
        <f t="shared" si="43"/>
        <v>41.177605999999997</v>
      </c>
      <c r="AA199">
        <f>SUM(Data__1___3[[#This Row],[Num_Workers_Direct]],Data__1___3[[#This Row],[Num_Workers_Indirect]])</f>
        <v>34</v>
      </c>
      <c r="AB199">
        <f>Data__1___3[[#This Row],[OUTPUT IN THOUSAND]]/Data__1___3[[#This Row],[Total Workers]]</f>
        <v>1.2111060588235294</v>
      </c>
    </row>
    <row r="200" spans="1:28" x14ac:dyDescent="0.25">
      <c r="A200" s="1">
        <v>40377</v>
      </c>
      <c r="B200">
        <f t="shared" si="33"/>
        <v>2010</v>
      </c>
      <c r="C200">
        <f>DAY(Data__1___3[[#This Row],[Date]])</f>
        <v>18</v>
      </c>
      <c r="D200">
        <f>MONTH(Data__1___3[[#This Row],[Date]])</f>
        <v>7</v>
      </c>
      <c r="E200">
        <f t="shared" si="34"/>
        <v>3</v>
      </c>
      <c r="F200">
        <f>WEEKDAY(Data__1___3[[#This Row],[Date]])</f>
        <v>1</v>
      </c>
      <c r="G200" t="str">
        <f>VLOOKUP(F200,VLOOKUP!$D$2:$E$8,2,FALSE)</f>
        <v>Monday</v>
      </c>
      <c r="H200" t="str">
        <f>VLOOKUP(D200,VLOOKUP!$A$2:$B$13,2,FALSE)</f>
        <v>July</v>
      </c>
      <c r="I200" t="str">
        <f>VLOOKUP(E200,VLOOKUP!$G$2:$H$5,2,FALSE)</f>
        <v>Quarter3</v>
      </c>
      <c r="J200" t="str">
        <f t="shared" si="35"/>
        <v>2010_July</v>
      </c>
      <c r="K200" t="str">
        <f t="shared" si="36"/>
        <v>2010_Quarter3</v>
      </c>
      <c r="L200" t="str">
        <f t="shared" si="37"/>
        <v>2010_Monday</v>
      </c>
      <c r="M200" t="s">
        <v>8</v>
      </c>
      <c r="N200">
        <v>17</v>
      </c>
      <c r="O200">
        <v>20</v>
      </c>
      <c r="P200">
        <v>8160</v>
      </c>
      <c r="Q200">
        <v>8000</v>
      </c>
      <c r="R200">
        <v>4.4800868000000001E-2</v>
      </c>
      <c r="S200">
        <v>5.3761041000000002E-2</v>
      </c>
      <c r="T200">
        <f t="shared" si="38"/>
        <v>37632.728700000007</v>
      </c>
      <c r="U200">
        <f t="shared" si="39"/>
        <v>4928.09548</v>
      </c>
      <c r="V200">
        <f t="shared" si="40"/>
        <v>16160</v>
      </c>
      <c r="W200">
        <f t="shared" si="41"/>
        <v>1277.9754843811784</v>
      </c>
      <c r="X200">
        <f>SUM(Data__1___3[[#This Row],[ cost of raw material]],Data__1___3[[#This Row],[operating cost]],Data__1___3[[#This Row],[Total Labor Cost (In USD)]])</f>
        <v>43838.799664381186</v>
      </c>
      <c r="Y200">
        <f t="shared" si="42"/>
        <v>978.52567643067061</v>
      </c>
      <c r="Z200">
        <f t="shared" si="43"/>
        <v>44.800868000000001</v>
      </c>
      <c r="AA200">
        <f>SUM(Data__1___3[[#This Row],[Num_Workers_Direct]],Data__1___3[[#This Row],[Num_Workers_Indirect]])</f>
        <v>37</v>
      </c>
      <c r="AB200">
        <f>Data__1___3[[#This Row],[OUTPUT IN THOUSAND]]/Data__1___3[[#This Row],[Total Workers]]</f>
        <v>1.2108342702702704</v>
      </c>
    </row>
    <row r="201" spans="1:28" x14ac:dyDescent="0.25">
      <c r="A201" s="1">
        <v>40378</v>
      </c>
      <c r="B201">
        <f t="shared" si="33"/>
        <v>2010</v>
      </c>
      <c r="C201">
        <f>DAY(Data__1___3[[#This Row],[Date]])</f>
        <v>19</v>
      </c>
      <c r="D201">
        <f>MONTH(Data__1___3[[#This Row],[Date]])</f>
        <v>7</v>
      </c>
      <c r="E201">
        <f t="shared" si="34"/>
        <v>3</v>
      </c>
      <c r="F201">
        <f>WEEKDAY(Data__1___3[[#This Row],[Date]])</f>
        <v>2</v>
      </c>
      <c r="G201" t="str">
        <f>VLOOKUP(F201,VLOOKUP!$D$2:$E$8,2,FALSE)</f>
        <v>Tuesday</v>
      </c>
      <c r="H201" t="str">
        <f>VLOOKUP(D201,VLOOKUP!$A$2:$B$13,2,FALSE)</f>
        <v>July</v>
      </c>
      <c r="I201" t="str">
        <f>VLOOKUP(E201,VLOOKUP!$G$2:$H$5,2,FALSE)</f>
        <v>Quarter3</v>
      </c>
      <c r="J201" t="str">
        <f t="shared" si="35"/>
        <v>2010_July</v>
      </c>
      <c r="K201" t="str">
        <f t="shared" si="36"/>
        <v>2010_Quarter3</v>
      </c>
      <c r="L201" t="str">
        <f t="shared" si="37"/>
        <v>2010_Tuesday</v>
      </c>
      <c r="M201" t="s">
        <v>8</v>
      </c>
      <c r="N201">
        <v>15</v>
      </c>
      <c r="O201">
        <v>25</v>
      </c>
      <c r="P201">
        <v>7200</v>
      </c>
      <c r="Q201">
        <v>10000</v>
      </c>
      <c r="R201">
        <v>4.8412503000000003E-2</v>
      </c>
      <c r="S201">
        <v>5.8095003999999999E-2</v>
      </c>
      <c r="T201">
        <f t="shared" si="38"/>
        <v>40666.502799999995</v>
      </c>
      <c r="U201">
        <f t="shared" si="39"/>
        <v>5325.3753299999998</v>
      </c>
      <c r="V201">
        <f t="shared" si="40"/>
        <v>17200</v>
      </c>
      <c r="W201">
        <f t="shared" si="41"/>
        <v>1360.2214313958086</v>
      </c>
      <c r="X201">
        <f>SUM(Data__1___3[[#This Row],[ cost of raw material]],Data__1___3[[#This Row],[operating cost]],Data__1___3[[#This Row],[Total Labor Cost (In USD)]])</f>
        <v>47352.099561395808</v>
      </c>
      <c r="Y201">
        <f t="shared" si="42"/>
        <v>978.09649629963997</v>
      </c>
      <c r="Z201">
        <f t="shared" si="43"/>
        <v>48.412503000000001</v>
      </c>
      <c r="AA201">
        <f>SUM(Data__1___3[[#This Row],[Num_Workers_Direct]],Data__1___3[[#This Row],[Num_Workers_Indirect]])</f>
        <v>40</v>
      </c>
      <c r="AB201">
        <f>Data__1___3[[#This Row],[OUTPUT IN THOUSAND]]/Data__1___3[[#This Row],[Total Workers]]</f>
        <v>1.2103125750000001</v>
      </c>
    </row>
    <row r="202" spans="1:28" x14ac:dyDescent="0.25">
      <c r="A202" s="1">
        <v>40379</v>
      </c>
      <c r="B202">
        <f t="shared" si="33"/>
        <v>2010</v>
      </c>
      <c r="C202">
        <f>DAY(Data__1___3[[#This Row],[Date]])</f>
        <v>20</v>
      </c>
      <c r="D202">
        <f>MONTH(Data__1___3[[#This Row],[Date]])</f>
        <v>7</v>
      </c>
      <c r="E202">
        <f t="shared" si="34"/>
        <v>3</v>
      </c>
      <c r="F202">
        <f>WEEKDAY(Data__1___3[[#This Row],[Date]])</f>
        <v>3</v>
      </c>
      <c r="G202" t="str">
        <f>VLOOKUP(F202,VLOOKUP!$D$2:$E$8,2,FALSE)</f>
        <v>Wednesday</v>
      </c>
      <c r="H202" t="str">
        <f>VLOOKUP(D202,VLOOKUP!$A$2:$B$13,2,FALSE)</f>
        <v>July</v>
      </c>
      <c r="I202" t="str">
        <f>VLOOKUP(E202,VLOOKUP!$G$2:$H$5,2,FALSE)</f>
        <v>Quarter3</v>
      </c>
      <c r="J202" t="str">
        <f t="shared" si="35"/>
        <v>2010_July</v>
      </c>
      <c r="K202" t="str">
        <f t="shared" si="36"/>
        <v>2010_Quarter3</v>
      </c>
      <c r="L202" t="str">
        <f t="shared" si="37"/>
        <v>2010_Wednesday</v>
      </c>
      <c r="M202" t="s">
        <v>8</v>
      </c>
      <c r="N202">
        <v>15</v>
      </c>
      <c r="O202">
        <v>22</v>
      </c>
      <c r="P202">
        <v>7200</v>
      </c>
      <c r="Q202">
        <v>8800</v>
      </c>
      <c r="R202">
        <v>4.4782352999999997E-2</v>
      </c>
      <c r="S202">
        <v>5.3738823999999998E-2</v>
      </c>
      <c r="T202">
        <f t="shared" si="38"/>
        <v>37617.176800000001</v>
      </c>
      <c r="U202">
        <f t="shared" si="39"/>
        <v>4926.0588299999999</v>
      </c>
      <c r="V202">
        <f t="shared" si="40"/>
        <v>16000</v>
      </c>
      <c r="W202">
        <f t="shared" si="41"/>
        <v>1265.3222617635429</v>
      </c>
      <c r="X202">
        <f>SUM(Data__1___3[[#This Row],[ cost of raw material]],Data__1___3[[#This Row],[operating cost]],Data__1___3[[#This Row],[Total Labor Cost (In USD)]])</f>
        <v>43808.557891763543</v>
      </c>
      <c r="Y202">
        <f t="shared" si="42"/>
        <v>978.25493653188664</v>
      </c>
      <c r="Z202">
        <f t="shared" si="43"/>
        <v>44.782353000000001</v>
      </c>
      <c r="AA202">
        <f>SUM(Data__1___3[[#This Row],[Num_Workers_Direct]],Data__1___3[[#This Row],[Num_Workers_Indirect]])</f>
        <v>37</v>
      </c>
      <c r="AB202">
        <f>Data__1___3[[#This Row],[OUTPUT IN THOUSAND]]/Data__1___3[[#This Row],[Total Workers]]</f>
        <v>1.2103338648648649</v>
      </c>
    </row>
    <row r="203" spans="1:28" x14ac:dyDescent="0.25">
      <c r="A203" s="1">
        <v>40380</v>
      </c>
      <c r="B203">
        <f t="shared" si="33"/>
        <v>2010</v>
      </c>
      <c r="C203">
        <f>DAY(Data__1___3[[#This Row],[Date]])</f>
        <v>21</v>
      </c>
      <c r="D203">
        <f>MONTH(Data__1___3[[#This Row],[Date]])</f>
        <v>7</v>
      </c>
      <c r="E203">
        <f t="shared" si="34"/>
        <v>3</v>
      </c>
      <c r="F203">
        <f>WEEKDAY(Data__1___3[[#This Row],[Date]])</f>
        <v>4</v>
      </c>
      <c r="G203" t="str">
        <f>VLOOKUP(F203,VLOOKUP!$D$2:$E$8,2,FALSE)</f>
        <v>Thursday</v>
      </c>
      <c r="H203" t="str">
        <f>VLOOKUP(D203,VLOOKUP!$A$2:$B$13,2,FALSE)</f>
        <v>July</v>
      </c>
      <c r="I203" t="str">
        <f>VLOOKUP(E203,VLOOKUP!$G$2:$H$5,2,FALSE)</f>
        <v>Quarter3</v>
      </c>
      <c r="J203" t="str">
        <f t="shared" si="35"/>
        <v>2010_July</v>
      </c>
      <c r="K203" t="str">
        <f t="shared" si="36"/>
        <v>2010_Quarter3</v>
      </c>
      <c r="L203" t="str">
        <f t="shared" si="37"/>
        <v>2010_Thursday</v>
      </c>
      <c r="M203" t="s">
        <v>8</v>
      </c>
      <c r="N203">
        <v>16</v>
      </c>
      <c r="O203">
        <v>19</v>
      </c>
      <c r="P203">
        <v>7680</v>
      </c>
      <c r="Q203">
        <v>7600</v>
      </c>
      <c r="R203">
        <v>4.2391797000000002E-2</v>
      </c>
      <c r="S203">
        <v>5.0870156E-2</v>
      </c>
      <c r="T203">
        <f t="shared" si="38"/>
        <v>35609.109199999999</v>
      </c>
      <c r="U203">
        <f t="shared" si="39"/>
        <v>4663.0976700000001</v>
      </c>
      <c r="V203">
        <f t="shared" si="40"/>
        <v>15280</v>
      </c>
      <c r="W203">
        <f t="shared" si="41"/>
        <v>1208.3827599841836</v>
      </c>
      <c r="X203">
        <f>SUM(Data__1___3[[#This Row],[ cost of raw material]],Data__1___3[[#This Row],[operating cost]],Data__1___3[[#This Row],[Total Labor Cost (In USD)]])</f>
        <v>41480.589629984184</v>
      </c>
      <c r="Y203">
        <f t="shared" si="42"/>
        <v>978.50510158803081</v>
      </c>
      <c r="Z203">
        <f t="shared" si="43"/>
        <v>42.391797000000004</v>
      </c>
      <c r="AA203">
        <f>SUM(Data__1___3[[#This Row],[Num_Workers_Direct]],Data__1___3[[#This Row],[Num_Workers_Indirect]])</f>
        <v>35</v>
      </c>
      <c r="AB203">
        <f>Data__1___3[[#This Row],[OUTPUT IN THOUSAND]]/Data__1___3[[#This Row],[Total Workers]]</f>
        <v>1.2111942000000002</v>
      </c>
    </row>
    <row r="204" spans="1:28" x14ac:dyDescent="0.25">
      <c r="A204" s="1">
        <v>40381</v>
      </c>
      <c r="B204">
        <f t="shared" si="33"/>
        <v>2010</v>
      </c>
      <c r="C204">
        <f>DAY(Data__1___3[[#This Row],[Date]])</f>
        <v>22</v>
      </c>
      <c r="D204">
        <f>MONTH(Data__1___3[[#This Row],[Date]])</f>
        <v>7</v>
      </c>
      <c r="E204">
        <f t="shared" si="34"/>
        <v>3</v>
      </c>
      <c r="F204">
        <f>WEEKDAY(Data__1___3[[#This Row],[Date]])</f>
        <v>5</v>
      </c>
      <c r="G204" t="str">
        <f>VLOOKUP(F204,VLOOKUP!$D$2:$E$8,2,FALSE)</f>
        <v>Friday</v>
      </c>
      <c r="H204" t="str">
        <f>VLOOKUP(D204,VLOOKUP!$A$2:$B$13,2,FALSE)</f>
        <v>July</v>
      </c>
      <c r="I204" t="str">
        <f>VLOOKUP(E204,VLOOKUP!$G$2:$H$5,2,FALSE)</f>
        <v>Quarter3</v>
      </c>
      <c r="J204" t="str">
        <f t="shared" si="35"/>
        <v>2010_July</v>
      </c>
      <c r="K204" t="str">
        <f t="shared" si="36"/>
        <v>2010_Quarter3</v>
      </c>
      <c r="L204" t="str">
        <f t="shared" si="37"/>
        <v>2010_Friday</v>
      </c>
      <c r="M204" t="s">
        <v>8</v>
      </c>
      <c r="N204">
        <v>15</v>
      </c>
      <c r="O204">
        <v>18</v>
      </c>
      <c r="P204">
        <v>7200</v>
      </c>
      <c r="Q204">
        <v>7200</v>
      </c>
      <c r="R204">
        <v>3.9950011000000001E-2</v>
      </c>
      <c r="S204">
        <v>4.7940012999999997E-2</v>
      </c>
      <c r="T204">
        <f t="shared" si="38"/>
        <v>33558.009099999996</v>
      </c>
      <c r="U204">
        <f t="shared" si="39"/>
        <v>4394.5012100000004</v>
      </c>
      <c r="V204">
        <f t="shared" si="40"/>
        <v>14400</v>
      </c>
      <c r="W204">
        <f t="shared" si="41"/>
        <v>1138.7900355871886</v>
      </c>
      <c r="X204">
        <f>SUM(Data__1___3[[#This Row],[ cost of raw material]],Data__1___3[[#This Row],[operating cost]],Data__1___3[[#This Row],[Total Labor Cost (In USD)]])</f>
        <v>39091.300345587188</v>
      </c>
      <c r="Y204">
        <f t="shared" si="42"/>
        <v>978.50537126478343</v>
      </c>
      <c r="Z204">
        <f t="shared" si="43"/>
        <v>39.950011000000003</v>
      </c>
      <c r="AA204">
        <f>SUM(Data__1___3[[#This Row],[Num_Workers_Direct]],Data__1___3[[#This Row],[Num_Workers_Indirect]])</f>
        <v>33</v>
      </c>
      <c r="AB204">
        <f>Data__1___3[[#This Row],[OUTPUT IN THOUSAND]]/Data__1___3[[#This Row],[Total Workers]]</f>
        <v>1.2106063939393941</v>
      </c>
    </row>
    <row r="205" spans="1:28" x14ac:dyDescent="0.25">
      <c r="A205" s="1">
        <v>40382</v>
      </c>
      <c r="B205">
        <f t="shared" si="33"/>
        <v>2010</v>
      </c>
      <c r="C205">
        <f>DAY(Data__1___3[[#This Row],[Date]])</f>
        <v>23</v>
      </c>
      <c r="D205">
        <f>MONTH(Data__1___3[[#This Row],[Date]])</f>
        <v>7</v>
      </c>
      <c r="E205">
        <f t="shared" si="34"/>
        <v>3</v>
      </c>
      <c r="F205">
        <f>WEEKDAY(Data__1___3[[#This Row],[Date]])</f>
        <v>6</v>
      </c>
      <c r="G205" t="str">
        <f>VLOOKUP(F205,VLOOKUP!$D$2:$E$8,2,FALSE)</f>
        <v>Saturday</v>
      </c>
      <c r="H205" t="str">
        <f>VLOOKUP(D205,VLOOKUP!$A$2:$B$13,2,FALSE)</f>
        <v>July</v>
      </c>
      <c r="I205" t="str">
        <f>VLOOKUP(E205,VLOOKUP!$G$2:$H$5,2,FALSE)</f>
        <v>Quarter3</v>
      </c>
      <c r="J205" t="str">
        <f t="shared" si="35"/>
        <v>2010_July</v>
      </c>
      <c r="K205" t="str">
        <f t="shared" si="36"/>
        <v>2010_Quarter3</v>
      </c>
      <c r="L205" t="str">
        <f t="shared" si="37"/>
        <v>2010_Saturday</v>
      </c>
      <c r="M205" t="s">
        <v>8</v>
      </c>
      <c r="N205">
        <v>18</v>
      </c>
      <c r="O205">
        <v>22</v>
      </c>
      <c r="P205">
        <v>8640</v>
      </c>
      <c r="Q205">
        <v>8800</v>
      </c>
      <c r="R205">
        <v>4.8436303E-2</v>
      </c>
      <c r="S205">
        <v>5.8123564000000003E-2</v>
      </c>
      <c r="T205">
        <f t="shared" si="38"/>
        <v>40686.4948</v>
      </c>
      <c r="U205">
        <f t="shared" si="39"/>
        <v>5327.9933300000002</v>
      </c>
      <c r="V205">
        <f t="shared" si="40"/>
        <v>17440</v>
      </c>
      <c r="W205">
        <f t="shared" si="41"/>
        <v>1379.2012653222619</v>
      </c>
      <c r="X205">
        <f>SUM(Data__1___3[[#This Row],[ cost of raw material]],Data__1___3[[#This Row],[operating cost]],Data__1___3[[#This Row],[Total Labor Cost (In USD)]])</f>
        <v>47393.689395322261</v>
      </c>
      <c r="Y205">
        <f t="shared" si="42"/>
        <v>978.47454202527092</v>
      </c>
      <c r="Z205">
        <f t="shared" si="43"/>
        <v>48.436303000000002</v>
      </c>
      <c r="AA205">
        <f>SUM(Data__1___3[[#This Row],[Num_Workers_Direct]],Data__1___3[[#This Row],[Num_Workers_Indirect]])</f>
        <v>40</v>
      </c>
      <c r="AB205">
        <f>Data__1___3[[#This Row],[OUTPUT IN THOUSAND]]/Data__1___3[[#This Row],[Total Workers]]</f>
        <v>1.210907575</v>
      </c>
    </row>
    <row r="206" spans="1:28" x14ac:dyDescent="0.25">
      <c r="A206" s="1">
        <v>40383</v>
      </c>
      <c r="B206">
        <f t="shared" si="33"/>
        <v>2010</v>
      </c>
      <c r="C206">
        <f>DAY(Data__1___3[[#This Row],[Date]])</f>
        <v>24</v>
      </c>
      <c r="D206">
        <f>MONTH(Data__1___3[[#This Row],[Date]])</f>
        <v>7</v>
      </c>
      <c r="E206">
        <f t="shared" si="34"/>
        <v>3</v>
      </c>
      <c r="F206">
        <f>WEEKDAY(Data__1___3[[#This Row],[Date]])</f>
        <v>7</v>
      </c>
      <c r="G206" t="str">
        <f>VLOOKUP(F206,VLOOKUP!$D$2:$E$8,2,FALSE)</f>
        <v>Sunday</v>
      </c>
      <c r="H206" t="str">
        <f>VLOOKUP(D206,VLOOKUP!$A$2:$B$13,2,FALSE)</f>
        <v>July</v>
      </c>
      <c r="I206" t="str">
        <f>VLOOKUP(E206,VLOOKUP!$G$2:$H$5,2,FALSE)</f>
        <v>Quarter3</v>
      </c>
      <c r="J206" t="str">
        <f t="shared" si="35"/>
        <v>2010_July</v>
      </c>
      <c r="K206" t="str">
        <f t="shared" si="36"/>
        <v>2010_Quarter3</v>
      </c>
      <c r="L206" t="str">
        <f t="shared" si="37"/>
        <v>2010_Sunday</v>
      </c>
      <c r="M206" t="s">
        <v>8</v>
      </c>
      <c r="N206">
        <v>15</v>
      </c>
      <c r="O206">
        <v>24</v>
      </c>
      <c r="P206">
        <v>7200</v>
      </c>
      <c r="Q206">
        <v>9600</v>
      </c>
      <c r="R206">
        <v>4.7238449000000002E-2</v>
      </c>
      <c r="S206">
        <v>5.6686139000000003E-2</v>
      </c>
      <c r="T206">
        <f t="shared" si="38"/>
        <v>39680.297300000006</v>
      </c>
      <c r="U206">
        <f t="shared" si="39"/>
        <v>5196.2293900000004</v>
      </c>
      <c r="V206">
        <f t="shared" si="40"/>
        <v>16800</v>
      </c>
      <c r="W206">
        <f t="shared" si="41"/>
        <v>1328.5883748517201</v>
      </c>
      <c r="X206">
        <f>SUM(Data__1___3[[#This Row],[ cost of raw material]],Data__1___3[[#This Row],[operating cost]],Data__1___3[[#This Row],[Total Labor Cost (In USD)]])</f>
        <v>46205.115064851729</v>
      </c>
      <c r="Y206">
        <f t="shared" si="42"/>
        <v>978.12515107876902</v>
      </c>
      <c r="Z206">
        <f t="shared" si="43"/>
        <v>47.238449000000003</v>
      </c>
      <c r="AA206">
        <f>SUM(Data__1___3[[#This Row],[Num_Workers_Direct]],Data__1___3[[#This Row],[Num_Workers_Indirect]])</f>
        <v>39</v>
      </c>
      <c r="AB206">
        <f>Data__1___3[[#This Row],[OUTPUT IN THOUSAND]]/Data__1___3[[#This Row],[Total Workers]]</f>
        <v>1.211242282051282</v>
      </c>
    </row>
    <row r="207" spans="1:28" x14ac:dyDescent="0.25">
      <c r="A207" s="1">
        <v>40384</v>
      </c>
      <c r="B207">
        <f t="shared" si="33"/>
        <v>2010</v>
      </c>
      <c r="C207">
        <f>DAY(Data__1___3[[#This Row],[Date]])</f>
        <v>25</v>
      </c>
      <c r="D207">
        <f>MONTH(Data__1___3[[#This Row],[Date]])</f>
        <v>7</v>
      </c>
      <c r="E207">
        <f t="shared" si="34"/>
        <v>3</v>
      </c>
      <c r="F207">
        <f>WEEKDAY(Data__1___3[[#This Row],[Date]])</f>
        <v>1</v>
      </c>
      <c r="G207" t="str">
        <f>VLOOKUP(F207,VLOOKUP!$D$2:$E$8,2,FALSE)</f>
        <v>Monday</v>
      </c>
      <c r="H207" t="str">
        <f>VLOOKUP(D207,VLOOKUP!$A$2:$B$13,2,FALSE)</f>
        <v>July</v>
      </c>
      <c r="I207" t="str">
        <f>VLOOKUP(E207,VLOOKUP!$G$2:$H$5,2,FALSE)</f>
        <v>Quarter3</v>
      </c>
      <c r="J207" t="str">
        <f t="shared" si="35"/>
        <v>2010_July</v>
      </c>
      <c r="K207" t="str">
        <f t="shared" si="36"/>
        <v>2010_Quarter3</v>
      </c>
      <c r="L207" t="str">
        <f t="shared" si="37"/>
        <v>2010_Monday</v>
      </c>
      <c r="M207" t="s">
        <v>8</v>
      </c>
      <c r="N207">
        <v>20</v>
      </c>
      <c r="O207">
        <v>23</v>
      </c>
      <c r="P207">
        <v>9600</v>
      </c>
      <c r="Q207">
        <v>9200</v>
      </c>
      <c r="R207">
        <v>5.2081598999999999E-2</v>
      </c>
      <c r="S207">
        <v>6.2497918999999999E-2</v>
      </c>
      <c r="T207">
        <f t="shared" si="38"/>
        <v>43748.543299999998</v>
      </c>
      <c r="U207">
        <f t="shared" si="39"/>
        <v>5728.9758899999997</v>
      </c>
      <c r="V207">
        <f t="shared" si="40"/>
        <v>18800</v>
      </c>
      <c r="W207">
        <f t="shared" si="41"/>
        <v>1486.7536575721629</v>
      </c>
      <c r="X207">
        <f>SUM(Data__1___3[[#This Row],[ cost of raw material]],Data__1___3[[#This Row],[operating cost]],Data__1___3[[#This Row],[Total Labor Cost (In USD)]])</f>
        <v>50964.27284757216</v>
      </c>
      <c r="Y207">
        <f t="shared" si="42"/>
        <v>978.54662349311059</v>
      </c>
      <c r="Z207">
        <f t="shared" si="43"/>
        <v>52.081598999999997</v>
      </c>
      <c r="AA207">
        <f>SUM(Data__1___3[[#This Row],[Num_Workers_Direct]],Data__1___3[[#This Row],[Num_Workers_Indirect]])</f>
        <v>43</v>
      </c>
      <c r="AB207">
        <f>Data__1___3[[#This Row],[OUTPUT IN THOUSAND]]/Data__1___3[[#This Row],[Total Workers]]</f>
        <v>1.2111999767441859</v>
      </c>
    </row>
    <row r="208" spans="1:28" x14ac:dyDescent="0.25">
      <c r="A208" s="1">
        <v>40385</v>
      </c>
      <c r="B208">
        <f t="shared" si="33"/>
        <v>2010</v>
      </c>
      <c r="C208">
        <f>DAY(Data__1___3[[#This Row],[Date]])</f>
        <v>26</v>
      </c>
      <c r="D208">
        <f>MONTH(Data__1___3[[#This Row],[Date]])</f>
        <v>7</v>
      </c>
      <c r="E208">
        <f t="shared" si="34"/>
        <v>3</v>
      </c>
      <c r="F208">
        <f>WEEKDAY(Data__1___3[[#This Row],[Date]])</f>
        <v>2</v>
      </c>
      <c r="G208" t="str">
        <f>VLOOKUP(F208,VLOOKUP!$D$2:$E$8,2,FALSE)</f>
        <v>Tuesday</v>
      </c>
      <c r="H208" t="str">
        <f>VLOOKUP(D208,VLOOKUP!$A$2:$B$13,2,FALSE)</f>
        <v>July</v>
      </c>
      <c r="I208" t="str">
        <f>VLOOKUP(E208,VLOOKUP!$G$2:$H$5,2,FALSE)</f>
        <v>Quarter3</v>
      </c>
      <c r="J208" t="str">
        <f t="shared" si="35"/>
        <v>2010_July</v>
      </c>
      <c r="K208" t="str">
        <f t="shared" si="36"/>
        <v>2010_Quarter3</v>
      </c>
      <c r="L208" t="str">
        <f t="shared" si="37"/>
        <v>2010_Tuesday</v>
      </c>
      <c r="M208" t="s">
        <v>8</v>
      </c>
      <c r="N208">
        <v>15</v>
      </c>
      <c r="O208">
        <v>23</v>
      </c>
      <c r="P208">
        <v>7200</v>
      </c>
      <c r="Q208">
        <v>9200</v>
      </c>
      <c r="R208">
        <v>4.6019925000000003E-2</v>
      </c>
      <c r="S208">
        <v>5.5223910000000001E-2</v>
      </c>
      <c r="T208">
        <f t="shared" si="38"/>
        <v>38656.737000000001</v>
      </c>
      <c r="U208">
        <f t="shared" si="39"/>
        <v>5062.19175</v>
      </c>
      <c r="V208">
        <f t="shared" si="40"/>
        <v>16400</v>
      </c>
      <c r="W208">
        <f t="shared" si="41"/>
        <v>1296.9553183076316</v>
      </c>
      <c r="X208">
        <f>SUM(Data__1___3[[#This Row],[ cost of raw material]],Data__1___3[[#This Row],[operating cost]],Data__1___3[[#This Row],[Total Labor Cost (In USD)]])</f>
        <v>45015.884068307634</v>
      </c>
      <c r="Y208">
        <f t="shared" si="42"/>
        <v>978.18247353309755</v>
      </c>
      <c r="Z208">
        <f t="shared" si="43"/>
        <v>46.019925000000001</v>
      </c>
      <c r="AA208">
        <f>SUM(Data__1___3[[#This Row],[Num_Workers_Direct]],Data__1___3[[#This Row],[Num_Workers_Indirect]])</f>
        <v>38</v>
      </c>
      <c r="AB208">
        <f>Data__1___3[[#This Row],[OUTPUT IN THOUSAND]]/Data__1___3[[#This Row],[Total Workers]]</f>
        <v>1.2110506578947369</v>
      </c>
    </row>
    <row r="209" spans="1:28" x14ac:dyDescent="0.25">
      <c r="A209" s="1">
        <v>40386</v>
      </c>
      <c r="B209">
        <f t="shared" si="33"/>
        <v>2010</v>
      </c>
      <c r="C209">
        <f>DAY(Data__1___3[[#This Row],[Date]])</f>
        <v>27</v>
      </c>
      <c r="D209">
        <f>MONTH(Data__1___3[[#This Row],[Date]])</f>
        <v>7</v>
      </c>
      <c r="E209">
        <f t="shared" si="34"/>
        <v>3</v>
      </c>
      <c r="F209">
        <f>WEEKDAY(Data__1___3[[#This Row],[Date]])</f>
        <v>3</v>
      </c>
      <c r="G209" t="str">
        <f>VLOOKUP(F209,VLOOKUP!$D$2:$E$8,2,FALSE)</f>
        <v>Wednesday</v>
      </c>
      <c r="H209" t="str">
        <f>VLOOKUP(D209,VLOOKUP!$A$2:$B$13,2,FALSE)</f>
        <v>July</v>
      </c>
      <c r="I209" t="str">
        <f>VLOOKUP(E209,VLOOKUP!$G$2:$H$5,2,FALSE)</f>
        <v>Quarter3</v>
      </c>
      <c r="J209" t="str">
        <f t="shared" si="35"/>
        <v>2010_July</v>
      </c>
      <c r="K209" t="str">
        <f t="shared" si="36"/>
        <v>2010_Quarter3</v>
      </c>
      <c r="L209" t="str">
        <f t="shared" si="37"/>
        <v>2010_Wednesday</v>
      </c>
      <c r="M209" t="s">
        <v>8</v>
      </c>
      <c r="N209">
        <v>20</v>
      </c>
      <c r="O209">
        <v>23</v>
      </c>
      <c r="P209">
        <v>9600</v>
      </c>
      <c r="Q209">
        <v>9200</v>
      </c>
      <c r="R209">
        <v>5.2079851000000003E-2</v>
      </c>
      <c r="S209">
        <v>6.2495821E-2</v>
      </c>
      <c r="T209">
        <f t="shared" si="38"/>
        <v>43747.074699999997</v>
      </c>
      <c r="U209">
        <f t="shared" si="39"/>
        <v>5728.7836100000004</v>
      </c>
      <c r="V209">
        <f t="shared" si="40"/>
        <v>18800</v>
      </c>
      <c r="W209">
        <f t="shared" si="41"/>
        <v>1486.7536575721629</v>
      </c>
      <c r="X209">
        <f>SUM(Data__1___3[[#This Row],[ cost of raw material]],Data__1___3[[#This Row],[operating cost]],Data__1___3[[#This Row],[Total Labor Cost (In USD)]])</f>
        <v>50962.611967572157</v>
      </c>
      <c r="Y209">
        <f t="shared" si="42"/>
        <v>978.54757625117156</v>
      </c>
      <c r="Z209">
        <f t="shared" si="43"/>
        <v>52.079851000000005</v>
      </c>
      <c r="AA209">
        <f>SUM(Data__1___3[[#This Row],[Num_Workers_Direct]],Data__1___3[[#This Row],[Num_Workers_Indirect]])</f>
        <v>43</v>
      </c>
      <c r="AB209">
        <f>Data__1___3[[#This Row],[OUTPUT IN THOUSAND]]/Data__1___3[[#This Row],[Total Workers]]</f>
        <v>1.2111593255813955</v>
      </c>
    </row>
    <row r="210" spans="1:28" x14ac:dyDescent="0.25">
      <c r="A210" s="1">
        <v>40387</v>
      </c>
      <c r="B210">
        <f t="shared" si="33"/>
        <v>2010</v>
      </c>
      <c r="C210">
        <f>DAY(Data__1___3[[#This Row],[Date]])</f>
        <v>28</v>
      </c>
      <c r="D210">
        <f>MONTH(Data__1___3[[#This Row],[Date]])</f>
        <v>7</v>
      </c>
      <c r="E210">
        <f t="shared" si="34"/>
        <v>3</v>
      </c>
      <c r="F210">
        <f>WEEKDAY(Data__1___3[[#This Row],[Date]])</f>
        <v>4</v>
      </c>
      <c r="G210" t="str">
        <f>VLOOKUP(F210,VLOOKUP!$D$2:$E$8,2,FALSE)</f>
        <v>Thursday</v>
      </c>
      <c r="H210" t="str">
        <f>VLOOKUP(D210,VLOOKUP!$A$2:$B$13,2,FALSE)</f>
        <v>July</v>
      </c>
      <c r="I210" t="str">
        <f>VLOOKUP(E210,VLOOKUP!$G$2:$H$5,2,FALSE)</f>
        <v>Quarter3</v>
      </c>
      <c r="J210" t="str">
        <f t="shared" si="35"/>
        <v>2010_July</v>
      </c>
      <c r="K210" t="str">
        <f t="shared" si="36"/>
        <v>2010_Quarter3</v>
      </c>
      <c r="L210" t="str">
        <f t="shared" si="37"/>
        <v>2010_Thursday</v>
      </c>
      <c r="M210" t="s">
        <v>8</v>
      </c>
      <c r="N210">
        <v>17</v>
      </c>
      <c r="O210">
        <v>24</v>
      </c>
      <c r="P210">
        <v>8160</v>
      </c>
      <c r="Q210">
        <v>9600</v>
      </c>
      <c r="R210">
        <v>4.9640904E-2</v>
      </c>
      <c r="S210">
        <v>5.9569085000000001E-2</v>
      </c>
      <c r="T210">
        <f t="shared" si="38"/>
        <v>41698.359499999999</v>
      </c>
      <c r="U210">
        <f t="shared" si="39"/>
        <v>5460.4994399999996</v>
      </c>
      <c r="V210">
        <f t="shared" si="40"/>
        <v>17760</v>
      </c>
      <c r="W210">
        <f t="shared" si="41"/>
        <v>1404.5077105575326</v>
      </c>
      <c r="X210">
        <f>SUM(Data__1___3[[#This Row],[ cost of raw material]],Data__1___3[[#This Row],[operating cost]],Data__1___3[[#This Row],[Total Labor Cost (In USD)]])</f>
        <v>48563.366650557531</v>
      </c>
      <c r="Y210">
        <f t="shared" si="42"/>
        <v>978.2933576422688</v>
      </c>
      <c r="Z210">
        <f t="shared" si="43"/>
        <v>49.640903999999999</v>
      </c>
      <c r="AA210">
        <f>SUM(Data__1___3[[#This Row],[Num_Workers_Direct]],Data__1___3[[#This Row],[Num_Workers_Indirect]])</f>
        <v>41</v>
      </c>
      <c r="AB210">
        <f>Data__1___3[[#This Row],[OUTPUT IN THOUSAND]]/Data__1___3[[#This Row],[Total Workers]]</f>
        <v>1.210753756097561</v>
      </c>
    </row>
    <row r="211" spans="1:28" x14ac:dyDescent="0.25">
      <c r="A211" s="1">
        <v>40388</v>
      </c>
      <c r="B211">
        <f t="shared" si="33"/>
        <v>2010</v>
      </c>
      <c r="C211">
        <f>DAY(Data__1___3[[#This Row],[Date]])</f>
        <v>29</v>
      </c>
      <c r="D211">
        <f>MONTH(Data__1___3[[#This Row],[Date]])</f>
        <v>7</v>
      </c>
      <c r="E211">
        <f t="shared" si="34"/>
        <v>3</v>
      </c>
      <c r="F211">
        <f>WEEKDAY(Data__1___3[[#This Row],[Date]])</f>
        <v>5</v>
      </c>
      <c r="G211" t="str">
        <f>VLOOKUP(F211,VLOOKUP!$D$2:$E$8,2,FALSE)</f>
        <v>Friday</v>
      </c>
      <c r="H211" t="str">
        <f>VLOOKUP(D211,VLOOKUP!$A$2:$B$13,2,FALSE)</f>
        <v>July</v>
      </c>
      <c r="I211" t="str">
        <f>VLOOKUP(E211,VLOOKUP!$G$2:$H$5,2,FALSE)</f>
        <v>Quarter3</v>
      </c>
      <c r="J211" t="str">
        <f t="shared" si="35"/>
        <v>2010_July</v>
      </c>
      <c r="K211" t="str">
        <f t="shared" si="36"/>
        <v>2010_Quarter3</v>
      </c>
      <c r="L211" t="str">
        <f t="shared" si="37"/>
        <v>2010_Friday</v>
      </c>
      <c r="M211" t="s">
        <v>8</v>
      </c>
      <c r="N211">
        <v>20</v>
      </c>
      <c r="O211">
        <v>19</v>
      </c>
      <c r="P211">
        <v>9600</v>
      </c>
      <c r="Q211">
        <v>7600</v>
      </c>
      <c r="R211">
        <v>4.7239138E-2</v>
      </c>
      <c r="S211">
        <v>5.6686965999999998E-2</v>
      </c>
      <c r="T211">
        <f t="shared" si="38"/>
        <v>39680.876199999999</v>
      </c>
      <c r="U211">
        <f t="shared" si="39"/>
        <v>5196.3051799999994</v>
      </c>
      <c r="V211">
        <f t="shared" si="40"/>
        <v>17200</v>
      </c>
      <c r="W211">
        <f t="shared" si="41"/>
        <v>1360.2214313958086</v>
      </c>
      <c r="X211">
        <f>SUM(Data__1___3[[#This Row],[ cost of raw material]],Data__1___3[[#This Row],[operating cost]],Data__1___3[[#This Row],[Total Labor Cost (In USD)]])</f>
        <v>46237.402811395805</v>
      </c>
      <c r="Y211">
        <f t="shared" si="42"/>
        <v>978.79438044351718</v>
      </c>
      <c r="Z211">
        <f t="shared" si="43"/>
        <v>47.239137999999997</v>
      </c>
      <c r="AA211">
        <f>SUM(Data__1___3[[#This Row],[Num_Workers_Direct]],Data__1___3[[#This Row],[Num_Workers_Indirect]])</f>
        <v>39</v>
      </c>
      <c r="AB211">
        <f>Data__1___3[[#This Row],[OUTPUT IN THOUSAND]]/Data__1___3[[#This Row],[Total Workers]]</f>
        <v>1.2112599487179487</v>
      </c>
    </row>
    <row r="212" spans="1:28" x14ac:dyDescent="0.25">
      <c r="A212" s="1">
        <v>40389</v>
      </c>
      <c r="B212">
        <f t="shared" si="33"/>
        <v>2010</v>
      </c>
      <c r="C212">
        <f>DAY(Data__1___3[[#This Row],[Date]])</f>
        <v>30</v>
      </c>
      <c r="D212">
        <f>MONTH(Data__1___3[[#This Row],[Date]])</f>
        <v>7</v>
      </c>
      <c r="E212">
        <f t="shared" si="34"/>
        <v>3</v>
      </c>
      <c r="F212">
        <f>WEEKDAY(Data__1___3[[#This Row],[Date]])</f>
        <v>6</v>
      </c>
      <c r="G212" t="str">
        <f>VLOOKUP(F212,VLOOKUP!$D$2:$E$8,2,FALSE)</f>
        <v>Saturday</v>
      </c>
      <c r="H212" t="str">
        <f>VLOOKUP(D212,VLOOKUP!$A$2:$B$13,2,FALSE)</f>
        <v>July</v>
      </c>
      <c r="I212" t="str">
        <f>VLOOKUP(E212,VLOOKUP!$G$2:$H$5,2,FALSE)</f>
        <v>Quarter3</v>
      </c>
      <c r="J212" t="str">
        <f t="shared" si="35"/>
        <v>2010_July</v>
      </c>
      <c r="K212" t="str">
        <f t="shared" si="36"/>
        <v>2010_Quarter3</v>
      </c>
      <c r="L212" t="str">
        <f t="shared" si="37"/>
        <v>2010_Saturday</v>
      </c>
      <c r="M212" t="s">
        <v>8</v>
      </c>
      <c r="N212">
        <v>16</v>
      </c>
      <c r="O212">
        <v>23</v>
      </c>
      <c r="P212">
        <v>7680</v>
      </c>
      <c r="Q212">
        <v>9200</v>
      </c>
      <c r="R212">
        <v>4.7225583000000002E-2</v>
      </c>
      <c r="S212">
        <v>5.6670698999999998E-2</v>
      </c>
      <c r="T212">
        <f t="shared" si="38"/>
        <v>39669.489300000001</v>
      </c>
      <c r="U212">
        <f t="shared" si="39"/>
        <v>5194.8141299999997</v>
      </c>
      <c r="V212">
        <f t="shared" si="40"/>
        <v>16880</v>
      </c>
      <c r="W212">
        <f t="shared" si="41"/>
        <v>1334.9149861605379</v>
      </c>
      <c r="X212">
        <f>SUM(Data__1___3[[#This Row],[ cost of raw material]],Data__1___3[[#This Row],[operating cost]],Data__1___3[[#This Row],[Total Labor Cost (In USD)]])</f>
        <v>46199.21841616054</v>
      </c>
      <c r="Y212">
        <f t="shared" si="42"/>
        <v>978.26676731890302</v>
      </c>
      <c r="Z212">
        <f t="shared" si="43"/>
        <v>47.225583</v>
      </c>
      <c r="AA212">
        <f>SUM(Data__1___3[[#This Row],[Num_Workers_Direct]],Data__1___3[[#This Row],[Num_Workers_Indirect]])</f>
        <v>39</v>
      </c>
      <c r="AB212">
        <f>Data__1___3[[#This Row],[OUTPUT IN THOUSAND]]/Data__1___3[[#This Row],[Total Workers]]</f>
        <v>1.2109123846153846</v>
      </c>
    </row>
    <row r="213" spans="1:28" x14ac:dyDescent="0.25">
      <c r="A213" s="1">
        <v>40390</v>
      </c>
      <c r="B213">
        <f t="shared" si="33"/>
        <v>2010</v>
      </c>
      <c r="C213">
        <f>DAY(Data__1___3[[#This Row],[Date]])</f>
        <v>31</v>
      </c>
      <c r="D213">
        <f>MONTH(Data__1___3[[#This Row],[Date]])</f>
        <v>7</v>
      </c>
      <c r="E213">
        <f t="shared" si="34"/>
        <v>3</v>
      </c>
      <c r="F213">
        <f>WEEKDAY(Data__1___3[[#This Row],[Date]])</f>
        <v>7</v>
      </c>
      <c r="G213" t="str">
        <f>VLOOKUP(F213,VLOOKUP!$D$2:$E$8,2,FALSE)</f>
        <v>Sunday</v>
      </c>
      <c r="H213" t="str">
        <f>VLOOKUP(D213,VLOOKUP!$A$2:$B$13,2,FALSE)</f>
        <v>July</v>
      </c>
      <c r="I213" t="str">
        <f>VLOOKUP(E213,VLOOKUP!$G$2:$H$5,2,FALSE)</f>
        <v>Quarter3</v>
      </c>
      <c r="J213" t="str">
        <f t="shared" si="35"/>
        <v>2010_July</v>
      </c>
      <c r="K213" t="str">
        <f t="shared" si="36"/>
        <v>2010_Quarter3</v>
      </c>
      <c r="L213" t="str">
        <f t="shared" si="37"/>
        <v>2010_Sunday</v>
      </c>
      <c r="M213" t="s">
        <v>8</v>
      </c>
      <c r="N213">
        <v>18</v>
      </c>
      <c r="O213">
        <v>20</v>
      </c>
      <c r="P213">
        <v>8640</v>
      </c>
      <c r="Q213">
        <v>8000</v>
      </c>
      <c r="R213">
        <v>4.6019628E-2</v>
      </c>
      <c r="S213">
        <v>5.5223554000000001E-2</v>
      </c>
      <c r="T213">
        <f t="shared" si="38"/>
        <v>38656.487800000003</v>
      </c>
      <c r="U213">
        <f t="shared" si="39"/>
        <v>5062.1590799999994</v>
      </c>
      <c r="V213">
        <f t="shared" si="40"/>
        <v>16640</v>
      </c>
      <c r="W213">
        <f t="shared" si="41"/>
        <v>1315.9351522340846</v>
      </c>
      <c r="X213">
        <f>SUM(Data__1___3[[#This Row],[ cost of raw material]],Data__1___3[[#This Row],[operating cost]],Data__1___3[[#This Row],[Total Labor Cost (In USD)]])</f>
        <v>45034.582032234088</v>
      </c>
      <c r="Y213">
        <f t="shared" si="42"/>
        <v>978.59509060425455</v>
      </c>
      <c r="Z213">
        <f t="shared" si="43"/>
        <v>46.019627999999997</v>
      </c>
      <c r="AA213">
        <f>SUM(Data__1___3[[#This Row],[Num_Workers_Direct]],Data__1___3[[#This Row],[Num_Workers_Indirect]])</f>
        <v>38</v>
      </c>
      <c r="AB213">
        <f>Data__1___3[[#This Row],[OUTPUT IN THOUSAND]]/Data__1___3[[#This Row],[Total Workers]]</f>
        <v>1.211042842105263</v>
      </c>
    </row>
    <row r="214" spans="1:28" x14ac:dyDescent="0.25">
      <c r="A214" s="1">
        <v>40391</v>
      </c>
      <c r="B214">
        <f t="shared" si="33"/>
        <v>2010</v>
      </c>
      <c r="C214">
        <f>DAY(Data__1___3[[#This Row],[Date]])</f>
        <v>1</v>
      </c>
      <c r="D214">
        <f>MONTH(Data__1___3[[#This Row],[Date]])</f>
        <v>8</v>
      </c>
      <c r="E214">
        <f t="shared" si="34"/>
        <v>3</v>
      </c>
      <c r="F214">
        <f>WEEKDAY(Data__1___3[[#This Row],[Date]])</f>
        <v>1</v>
      </c>
      <c r="G214" t="str">
        <f>VLOOKUP(F214,VLOOKUP!$D$2:$E$8,2,FALSE)</f>
        <v>Monday</v>
      </c>
      <c r="H214" t="str">
        <f>VLOOKUP(D214,VLOOKUP!$A$2:$B$13,2,FALSE)</f>
        <v>August</v>
      </c>
      <c r="I214" t="str">
        <f>VLOOKUP(E214,VLOOKUP!$G$2:$H$5,2,FALSE)</f>
        <v>Quarter3</v>
      </c>
      <c r="J214" t="str">
        <f t="shared" si="35"/>
        <v>2010_August</v>
      </c>
      <c r="K214" t="str">
        <f t="shared" si="36"/>
        <v>2010_Quarter3</v>
      </c>
      <c r="L214" t="str">
        <f t="shared" si="37"/>
        <v>2010_Monday</v>
      </c>
      <c r="M214" t="s">
        <v>8</v>
      </c>
      <c r="N214">
        <v>16</v>
      </c>
      <c r="O214">
        <v>21</v>
      </c>
      <c r="P214">
        <v>7680</v>
      </c>
      <c r="Q214">
        <v>8400</v>
      </c>
      <c r="R214">
        <v>4.4787396E-2</v>
      </c>
      <c r="S214">
        <v>5.3744875999999997E-2</v>
      </c>
      <c r="T214">
        <f t="shared" si="38"/>
        <v>37621.413199999995</v>
      </c>
      <c r="U214">
        <f t="shared" si="39"/>
        <v>4926.6135599999998</v>
      </c>
      <c r="V214">
        <f t="shared" si="40"/>
        <v>16080</v>
      </c>
      <c r="W214">
        <f t="shared" si="41"/>
        <v>1271.6488730723606</v>
      </c>
      <c r="X214">
        <f>SUM(Data__1___3[[#This Row],[ cost of raw material]],Data__1___3[[#This Row],[operating cost]],Data__1___3[[#This Row],[Total Labor Cost (In USD)]])</f>
        <v>43819.675633072351</v>
      </c>
      <c r="Y214">
        <f t="shared" si="42"/>
        <v>978.39302006020512</v>
      </c>
      <c r="Z214">
        <f t="shared" si="43"/>
        <v>44.787396000000001</v>
      </c>
      <c r="AA214">
        <f>SUM(Data__1___3[[#This Row],[Num_Workers_Direct]],Data__1___3[[#This Row],[Num_Workers_Indirect]])</f>
        <v>37</v>
      </c>
      <c r="AB214">
        <f>Data__1___3[[#This Row],[OUTPUT IN THOUSAND]]/Data__1___3[[#This Row],[Total Workers]]</f>
        <v>1.2104701621621623</v>
      </c>
    </row>
    <row r="215" spans="1:28" x14ac:dyDescent="0.25">
      <c r="A215" s="1">
        <v>40392</v>
      </c>
      <c r="B215">
        <f t="shared" si="33"/>
        <v>2010</v>
      </c>
      <c r="C215">
        <f>DAY(Data__1___3[[#This Row],[Date]])</f>
        <v>2</v>
      </c>
      <c r="D215">
        <f>MONTH(Data__1___3[[#This Row],[Date]])</f>
        <v>8</v>
      </c>
      <c r="E215">
        <f t="shared" si="34"/>
        <v>3</v>
      </c>
      <c r="F215">
        <f>WEEKDAY(Data__1___3[[#This Row],[Date]])</f>
        <v>2</v>
      </c>
      <c r="G215" t="str">
        <f>VLOOKUP(F215,VLOOKUP!$D$2:$E$8,2,FALSE)</f>
        <v>Tuesday</v>
      </c>
      <c r="H215" t="str">
        <f>VLOOKUP(D215,VLOOKUP!$A$2:$B$13,2,FALSE)</f>
        <v>August</v>
      </c>
      <c r="I215" t="str">
        <f>VLOOKUP(E215,VLOOKUP!$G$2:$H$5,2,FALSE)</f>
        <v>Quarter3</v>
      </c>
      <c r="J215" t="str">
        <f t="shared" si="35"/>
        <v>2010_August</v>
      </c>
      <c r="K215" t="str">
        <f t="shared" si="36"/>
        <v>2010_Quarter3</v>
      </c>
      <c r="L215" t="str">
        <f t="shared" si="37"/>
        <v>2010_Tuesday</v>
      </c>
      <c r="M215" t="s">
        <v>8</v>
      </c>
      <c r="N215">
        <v>15</v>
      </c>
      <c r="O215">
        <v>22</v>
      </c>
      <c r="P215">
        <v>7200</v>
      </c>
      <c r="Q215">
        <v>8800</v>
      </c>
      <c r="R215">
        <v>4.4816342000000002E-2</v>
      </c>
      <c r="S215">
        <v>5.3779609999999999E-2</v>
      </c>
      <c r="T215">
        <f t="shared" si="38"/>
        <v>37645.726999999999</v>
      </c>
      <c r="U215">
        <f t="shared" si="39"/>
        <v>4929.7976200000003</v>
      </c>
      <c r="V215">
        <f t="shared" si="40"/>
        <v>16000</v>
      </c>
      <c r="W215">
        <f t="shared" si="41"/>
        <v>1265.3222617635429</v>
      </c>
      <c r="X215">
        <f>SUM(Data__1___3[[#This Row],[ cost of raw material]],Data__1___3[[#This Row],[operating cost]],Data__1___3[[#This Row],[Total Labor Cost (In USD)]])</f>
        <v>43840.846881763537</v>
      </c>
      <c r="Y215">
        <f t="shared" si="42"/>
        <v>978.23349531212386</v>
      </c>
      <c r="Z215">
        <f t="shared" si="43"/>
        <v>44.816341999999999</v>
      </c>
      <c r="AA215">
        <f>SUM(Data__1___3[[#This Row],[Num_Workers_Direct]],Data__1___3[[#This Row],[Num_Workers_Indirect]])</f>
        <v>37</v>
      </c>
      <c r="AB215">
        <f>Data__1___3[[#This Row],[OUTPUT IN THOUSAND]]/Data__1___3[[#This Row],[Total Workers]]</f>
        <v>1.2112524864864864</v>
      </c>
    </row>
    <row r="216" spans="1:28" x14ac:dyDescent="0.25">
      <c r="A216" s="1">
        <v>40393</v>
      </c>
      <c r="B216">
        <f t="shared" si="33"/>
        <v>2010</v>
      </c>
      <c r="C216">
        <f>DAY(Data__1___3[[#This Row],[Date]])</f>
        <v>3</v>
      </c>
      <c r="D216">
        <f>MONTH(Data__1___3[[#This Row],[Date]])</f>
        <v>8</v>
      </c>
      <c r="E216">
        <f t="shared" si="34"/>
        <v>3</v>
      </c>
      <c r="F216">
        <f>WEEKDAY(Data__1___3[[#This Row],[Date]])</f>
        <v>3</v>
      </c>
      <c r="G216" t="str">
        <f>VLOOKUP(F216,VLOOKUP!$D$2:$E$8,2,FALSE)</f>
        <v>Wednesday</v>
      </c>
      <c r="H216" t="str">
        <f>VLOOKUP(D216,VLOOKUP!$A$2:$B$13,2,FALSE)</f>
        <v>August</v>
      </c>
      <c r="I216" t="str">
        <f>VLOOKUP(E216,VLOOKUP!$G$2:$H$5,2,FALSE)</f>
        <v>Quarter3</v>
      </c>
      <c r="J216" t="str">
        <f t="shared" si="35"/>
        <v>2010_August</v>
      </c>
      <c r="K216" t="str">
        <f t="shared" si="36"/>
        <v>2010_Quarter3</v>
      </c>
      <c r="L216" t="str">
        <f t="shared" si="37"/>
        <v>2010_Wednesday</v>
      </c>
      <c r="M216" t="s">
        <v>8</v>
      </c>
      <c r="N216">
        <v>15</v>
      </c>
      <c r="O216">
        <v>25</v>
      </c>
      <c r="P216">
        <v>7200</v>
      </c>
      <c r="Q216">
        <v>10000</v>
      </c>
      <c r="R216">
        <v>4.8431182000000003E-2</v>
      </c>
      <c r="S216">
        <v>5.8117417999999997E-2</v>
      </c>
      <c r="T216">
        <f t="shared" si="38"/>
        <v>40682.192599999995</v>
      </c>
      <c r="U216">
        <f t="shared" si="39"/>
        <v>5327.4300199999998</v>
      </c>
      <c r="V216">
        <f t="shared" si="40"/>
        <v>17200</v>
      </c>
      <c r="W216">
        <f t="shared" si="41"/>
        <v>1360.2214313958086</v>
      </c>
      <c r="X216">
        <f>SUM(Data__1___3[[#This Row],[ cost of raw material]],Data__1___3[[#This Row],[operating cost]],Data__1___3[[#This Row],[Total Labor Cost (In USD)]])</f>
        <v>47369.844051395805</v>
      </c>
      <c r="Y216">
        <f t="shared" si="42"/>
        <v>978.08564844433909</v>
      </c>
      <c r="Z216">
        <f t="shared" si="43"/>
        <v>48.431182</v>
      </c>
      <c r="AA216">
        <f>SUM(Data__1___3[[#This Row],[Num_Workers_Direct]],Data__1___3[[#This Row],[Num_Workers_Indirect]])</f>
        <v>40</v>
      </c>
      <c r="AB216">
        <f>Data__1___3[[#This Row],[OUTPUT IN THOUSAND]]/Data__1___3[[#This Row],[Total Workers]]</f>
        <v>1.21077955</v>
      </c>
    </row>
    <row r="217" spans="1:28" x14ac:dyDescent="0.25">
      <c r="A217" s="1">
        <v>40394</v>
      </c>
      <c r="B217">
        <f t="shared" si="33"/>
        <v>2010</v>
      </c>
      <c r="C217">
        <f>DAY(Data__1___3[[#This Row],[Date]])</f>
        <v>4</v>
      </c>
      <c r="D217">
        <f>MONTH(Data__1___3[[#This Row],[Date]])</f>
        <v>8</v>
      </c>
      <c r="E217">
        <f t="shared" si="34"/>
        <v>3</v>
      </c>
      <c r="F217">
        <f>WEEKDAY(Data__1___3[[#This Row],[Date]])</f>
        <v>4</v>
      </c>
      <c r="G217" t="str">
        <f>VLOOKUP(F217,VLOOKUP!$D$2:$E$8,2,FALSE)</f>
        <v>Thursday</v>
      </c>
      <c r="H217" t="str">
        <f>VLOOKUP(D217,VLOOKUP!$A$2:$B$13,2,FALSE)</f>
        <v>August</v>
      </c>
      <c r="I217" t="str">
        <f>VLOOKUP(E217,VLOOKUP!$G$2:$H$5,2,FALSE)</f>
        <v>Quarter3</v>
      </c>
      <c r="J217" t="str">
        <f t="shared" si="35"/>
        <v>2010_August</v>
      </c>
      <c r="K217" t="str">
        <f t="shared" si="36"/>
        <v>2010_Quarter3</v>
      </c>
      <c r="L217" t="str">
        <f t="shared" si="37"/>
        <v>2010_Thursday</v>
      </c>
      <c r="M217" t="s">
        <v>8</v>
      </c>
      <c r="N217">
        <v>16</v>
      </c>
      <c r="O217">
        <v>23</v>
      </c>
      <c r="P217">
        <v>7680</v>
      </c>
      <c r="Q217">
        <v>9200</v>
      </c>
      <c r="R217">
        <v>4.7226411000000003E-2</v>
      </c>
      <c r="S217">
        <v>5.6671694000000002E-2</v>
      </c>
      <c r="T217">
        <f t="shared" si="38"/>
        <v>39670.185799999999</v>
      </c>
      <c r="U217">
        <f t="shared" si="39"/>
        <v>5194.9052100000008</v>
      </c>
      <c r="V217">
        <f t="shared" si="40"/>
        <v>16880</v>
      </c>
      <c r="W217">
        <f t="shared" si="41"/>
        <v>1334.9149861605379</v>
      </c>
      <c r="X217">
        <f>SUM(Data__1___3[[#This Row],[ cost of raw material]],Data__1___3[[#This Row],[operating cost]],Data__1___3[[#This Row],[Total Labor Cost (In USD)]])</f>
        <v>46200.005996160544</v>
      </c>
      <c r="Y217">
        <f t="shared" si="42"/>
        <v>978.26629248114023</v>
      </c>
      <c r="Z217">
        <f t="shared" si="43"/>
        <v>47.226411000000006</v>
      </c>
      <c r="AA217">
        <f>SUM(Data__1___3[[#This Row],[Num_Workers_Direct]],Data__1___3[[#This Row],[Num_Workers_Indirect]])</f>
        <v>39</v>
      </c>
      <c r="AB217">
        <f>Data__1___3[[#This Row],[OUTPUT IN THOUSAND]]/Data__1___3[[#This Row],[Total Workers]]</f>
        <v>1.2109336153846155</v>
      </c>
    </row>
    <row r="218" spans="1:28" x14ac:dyDescent="0.25">
      <c r="A218" s="1">
        <v>40395</v>
      </c>
      <c r="B218">
        <f t="shared" si="33"/>
        <v>2010</v>
      </c>
      <c r="C218">
        <f>DAY(Data__1___3[[#This Row],[Date]])</f>
        <v>5</v>
      </c>
      <c r="D218">
        <f>MONTH(Data__1___3[[#This Row],[Date]])</f>
        <v>8</v>
      </c>
      <c r="E218">
        <f t="shared" si="34"/>
        <v>3</v>
      </c>
      <c r="F218">
        <f>WEEKDAY(Data__1___3[[#This Row],[Date]])</f>
        <v>5</v>
      </c>
      <c r="G218" t="str">
        <f>VLOOKUP(F218,VLOOKUP!$D$2:$E$8,2,FALSE)</f>
        <v>Friday</v>
      </c>
      <c r="H218" t="str">
        <f>VLOOKUP(D218,VLOOKUP!$A$2:$B$13,2,FALSE)</f>
        <v>August</v>
      </c>
      <c r="I218" t="str">
        <f>VLOOKUP(E218,VLOOKUP!$G$2:$H$5,2,FALSE)</f>
        <v>Quarter3</v>
      </c>
      <c r="J218" t="str">
        <f t="shared" si="35"/>
        <v>2010_August</v>
      </c>
      <c r="K218" t="str">
        <f t="shared" si="36"/>
        <v>2010_Quarter3</v>
      </c>
      <c r="L218" t="str">
        <f t="shared" si="37"/>
        <v>2010_Friday</v>
      </c>
      <c r="M218" t="s">
        <v>8</v>
      </c>
      <c r="N218">
        <v>19</v>
      </c>
      <c r="O218">
        <v>19</v>
      </c>
      <c r="P218">
        <v>9120</v>
      </c>
      <c r="Q218">
        <v>7600</v>
      </c>
      <c r="R218">
        <v>4.6013556999999997E-2</v>
      </c>
      <c r="S218">
        <v>5.5216267999999999E-2</v>
      </c>
      <c r="T218">
        <f t="shared" si="38"/>
        <v>38651.387600000002</v>
      </c>
      <c r="U218">
        <f t="shared" si="39"/>
        <v>5061.4912699999995</v>
      </c>
      <c r="V218">
        <f t="shared" si="40"/>
        <v>16720</v>
      </c>
      <c r="W218">
        <f t="shared" si="41"/>
        <v>1322.2617635429024</v>
      </c>
      <c r="X218">
        <f>SUM(Data__1___3[[#This Row],[ cost of raw material]],Data__1___3[[#This Row],[operating cost]],Data__1___3[[#This Row],[Total Labor Cost (In USD)]])</f>
        <v>45035.140633542906</v>
      </c>
      <c r="Y218">
        <f t="shared" si="42"/>
        <v>978.73634575877077</v>
      </c>
      <c r="Z218">
        <f t="shared" si="43"/>
        <v>46.013556999999999</v>
      </c>
      <c r="AA218">
        <f>SUM(Data__1___3[[#This Row],[Num_Workers_Direct]],Data__1___3[[#This Row],[Num_Workers_Indirect]])</f>
        <v>38</v>
      </c>
      <c r="AB218">
        <f>Data__1___3[[#This Row],[OUTPUT IN THOUSAND]]/Data__1___3[[#This Row],[Total Workers]]</f>
        <v>1.2108830789473684</v>
      </c>
    </row>
    <row r="219" spans="1:28" x14ac:dyDescent="0.25">
      <c r="A219" s="1">
        <v>40396</v>
      </c>
      <c r="B219">
        <f t="shared" si="33"/>
        <v>2010</v>
      </c>
      <c r="C219">
        <f>DAY(Data__1___3[[#This Row],[Date]])</f>
        <v>6</v>
      </c>
      <c r="D219">
        <f>MONTH(Data__1___3[[#This Row],[Date]])</f>
        <v>8</v>
      </c>
      <c r="E219">
        <f t="shared" si="34"/>
        <v>3</v>
      </c>
      <c r="F219">
        <f>WEEKDAY(Data__1___3[[#This Row],[Date]])</f>
        <v>6</v>
      </c>
      <c r="G219" t="str">
        <f>VLOOKUP(F219,VLOOKUP!$D$2:$E$8,2,FALSE)</f>
        <v>Saturday</v>
      </c>
      <c r="H219" t="str">
        <f>VLOOKUP(D219,VLOOKUP!$A$2:$B$13,2,FALSE)</f>
        <v>August</v>
      </c>
      <c r="I219" t="str">
        <f>VLOOKUP(E219,VLOOKUP!$G$2:$H$5,2,FALSE)</f>
        <v>Quarter3</v>
      </c>
      <c r="J219" t="str">
        <f t="shared" si="35"/>
        <v>2010_August</v>
      </c>
      <c r="K219" t="str">
        <f t="shared" si="36"/>
        <v>2010_Quarter3</v>
      </c>
      <c r="L219" t="str">
        <f t="shared" si="37"/>
        <v>2010_Saturday</v>
      </c>
      <c r="M219" t="s">
        <v>8</v>
      </c>
      <c r="N219">
        <v>20</v>
      </c>
      <c r="O219">
        <v>20</v>
      </c>
      <c r="P219">
        <v>9600</v>
      </c>
      <c r="Q219">
        <v>8000</v>
      </c>
      <c r="R219">
        <v>4.8437437999999999E-2</v>
      </c>
      <c r="S219">
        <v>5.8124925000000001E-2</v>
      </c>
      <c r="T219">
        <f t="shared" si="38"/>
        <v>40687.447499999995</v>
      </c>
      <c r="U219">
        <f t="shared" si="39"/>
        <v>5328.1181800000004</v>
      </c>
      <c r="V219">
        <f t="shared" si="40"/>
        <v>17600</v>
      </c>
      <c r="W219">
        <f t="shared" si="41"/>
        <v>1391.8544879398971</v>
      </c>
      <c r="X219">
        <f>SUM(Data__1___3[[#This Row],[ cost of raw material]],Data__1___3[[#This Row],[operating cost]],Data__1___3[[#This Row],[Total Labor Cost (In USD)]])</f>
        <v>47407.42016793989</v>
      </c>
      <c r="Y219">
        <f t="shared" si="42"/>
        <v>978.73508850612393</v>
      </c>
      <c r="Z219">
        <f t="shared" si="43"/>
        <v>48.437438</v>
      </c>
      <c r="AA219">
        <f>SUM(Data__1___3[[#This Row],[Num_Workers_Direct]],Data__1___3[[#This Row],[Num_Workers_Indirect]])</f>
        <v>40</v>
      </c>
      <c r="AB219">
        <f>Data__1___3[[#This Row],[OUTPUT IN THOUSAND]]/Data__1___3[[#This Row],[Total Workers]]</f>
        <v>1.2109359500000001</v>
      </c>
    </row>
    <row r="220" spans="1:28" x14ac:dyDescent="0.25">
      <c r="A220" s="1">
        <v>40397</v>
      </c>
      <c r="B220">
        <f t="shared" si="33"/>
        <v>2010</v>
      </c>
      <c r="C220">
        <f>DAY(Data__1___3[[#This Row],[Date]])</f>
        <v>7</v>
      </c>
      <c r="D220">
        <f>MONTH(Data__1___3[[#This Row],[Date]])</f>
        <v>8</v>
      </c>
      <c r="E220">
        <f t="shared" si="34"/>
        <v>3</v>
      </c>
      <c r="F220">
        <f>WEEKDAY(Data__1___3[[#This Row],[Date]])</f>
        <v>7</v>
      </c>
      <c r="G220" t="str">
        <f>VLOOKUP(F220,VLOOKUP!$D$2:$E$8,2,FALSE)</f>
        <v>Sunday</v>
      </c>
      <c r="H220" t="str">
        <f>VLOOKUP(D220,VLOOKUP!$A$2:$B$13,2,FALSE)</f>
        <v>August</v>
      </c>
      <c r="I220" t="str">
        <f>VLOOKUP(E220,VLOOKUP!$G$2:$H$5,2,FALSE)</f>
        <v>Quarter3</v>
      </c>
      <c r="J220" t="str">
        <f t="shared" si="35"/>
        <v>2010_August</v>
      </c>
      <c r="K220" t="str">
        <f t="shared" si="36"/>
        <v>2010_Quarter3</v>
      </c>
      <c r="L220" t="str">
        <f t="shared" si="37"/>
        <v>2010_Sunday</v>
      </c>
      <c r="M220" t="s">
        <v>8</v>
      </c>
      <c r="N220">
        <v>16</v>
      </c>
      <c r="O220">
        <v>25</v>
      </c>
      <c r="P220">
        <v>7680</v>
      </c>
      <c r="Q220">
        <v>10000</v>
      </c>
      <c r="R220">
        <v>4.9655058000000002E-2</v>
      </c>
      <c r="S220">
        <v>5.9586069999999998E-2</v>
      </c>
      <c r="T220">
        <f t="shared" si="38"/>
        <v>41710.248999999996</v>
      </c>
      <c r="U220">
        <f t="shared" si="39"/>
        <v>5462.05638</v>
      </c>
      <c r="V220">
        <f t="shared" si="40"/>
        <v>17680</v>
      </c>
      <c r="W220">
        <f t="shared" si="41"/>
        <v>1398.1810992487149</v>
      </c>
      <c r="X220">
        <f>SUM(Data__1___3[[#This Row],[ cost of raw material]],Data__1___3[[#This Row],[operating cost]],Data__1___3[[#This Row],[Total Labor Cost (In USD)]])</f>
        <v>48570.486479248713</v>
      </c>
      <c r="Y220">
        <f t="shared" si="42"/>
        <v>978.15788432366162</v>
      </c>
      <c r="Z220">
        <f t="shared" si="43"/>
        <v>49.655058000000004</v>
      </c>
      <c r="AA220">
        <f>SUM(Data__1___3[[#This Row],[Num_Workers_Direct]],Data__1___3[[#This Row],[Num_Workers_Indirect]])</f>
        <v>41</v>
      </c>
      <c r="AB220">
        <f>Data__1___3[[#This Row],[OUTPUT IN THOUSAND]]/Data__1___3[[#This Row],[Total Workers]]</f>
        <v>1.2110989756097561</v>
      </c>
    </row>
    <row r="221" spans="1:28" x14ac:dyDescent="0.25">
      <c r="A221" s="1">
        <v>40398</v>
      </c>
      <c r="B221">
        <f t="shared" si="33"/>
        <v>2010</v>
      </c>
      <c r="C221">
        <f>DAY(Data__1___3[[#This Row],[Date]])</f>
        <v>8</v>
      </c>
      <c r="D221">
        <f>MONTH(Data__1___3[[#This Row],[Date]])</f>
        <v>8</v>
      </c>
      <c r="E221">
        <f t="shared" si="34"/>
        <v>3</v>
      </c>
      <c r="F221">
        <f>WEEKDAY(Data__1___3[[#This Row],[Date]])</f>
        <v>1</v>
      </c>
      <c r="G221" t="str">
        <f>VLOOKUP(F221,VLOOKUP!$D$2:$E$8,2,FALSE)</f>
        <v>Monday</v>
      </c>
      <c r="H221" t="str">
        <f>VLOOKUP(D221,VLOOKUP!$A$2:$B$13,2,FALSE)</f>
        <v>August</v>
      </c>
      <c r="I221" t="str">
        <f>VLOOKUP(E221,VLOOKUP!$G$2:$H$5,2,FALSE)</f>
        <v>Quarter3</v>
      </c>
      <c r="J221" t="str">
        <f t="shared" si="35"/>
        <v>2010_August</v>
      </c>
      <c r="K221" t="str">
        <f t="shared" si="36"/>
        <v>2010_Quarter3</v>
      </c>
      <c r="L221" t="str">
        <f t="shared" si="37"/>
        <v>2010_Monday</v>
      </c>
      <c r="M221" t="s">
        <v>8</v>
      </c>
      <c r="N221">
        <v>19</v>
      </c>
      <c r="O221">
        <v>25</v>
      </c>
      <c r="P221">
        <v>9120</v>
      </c>
      <c r="Q221">
        <v>10000</v>
      </c>
      <c r="R221">
        <v>5.3290447999999997E-2</v>
      </c>
      <c r="S221">
        <v>6.3948537E-2</v>
      </c>
      <c r="T221">
        <f t="shared" si="38"/>
        <v>44763.975899999998</v>
      </c>
      <c r="U221">
        <f t="shared" si="39"/>
        <v>5861.9492799999998</v>
      </c>
      <c r="V221">
        <f t="shared" si="40"/>
        <v>19120</v>
      </c>
      <c r="W221">
        <f t="shared" si="41"/>
        <v>1512.0601028074339</v>
      </c>
      <c r="X221">
        <f>SUM(Data__1___3[[#This Row],[ cost of raw material]],Data__1___3[[#This Row],[operating cost]],Data__1___3[[#This Row],[Total Labor Cost (In USD)]])</f>
        <v>52137.985282807429</v>
      </c>
      <c r="Y221">
        <f t="shared" si="42"/>
        <v>978.37393453339769</v>
      </c>
      <c r="Z221">
        <f t="shared" si="43"/>
        <v>53.290447999999998</v>
      </c>
      <c r="AA221">
        <f>SUM(Data__1___3[[#This Row],[Num_Workers_Direct]],Data__1___3[[#This Row],[Num_Workers_Indirect]])</f>
        <v>44</v>
      </c>
      <c r="AB221">
        <f>Data__1___3[[#This Row],[OUTPUT IN THOUSAND]]/Data__1___3[[#This Row],[Total Workers]]</f>
        <v>1.2111465454545454</v>
      </c>
    </row>
    <row r="222" spans="1:28" x14ac:dyDescent="0.25">
      <c r="A222" s="1">
        <v>40399</v>
      </c>
      <c r="B222">
        <f t="shared" si="33"/>
        <v>2010</v>
      </c>
      <c r="C222">
        <f>DAY(Data__1___3[[#This Row],[Date]])</f>
        <v>9</v>
      </c>
      <c r="D222">
        <f>MONTH(Data__1___3[[#This Row],[Date]])</f>
        <v>8</v>
      </c>
      <c r="E222">
        <f t="shared" si="34"/>
        <v>3</v>
      </c>
      <c r="F222">
        <f>WEEKDAY(Data__1___3[[#This Row],[Date]])</f>
        <v>2</v>
      </c>
      <c r="G222" t="str">
        <f>VLOOKUP(F222,VLOOKUP!$D$2:$E$8,2,FALSE)</f>
        <v>Tuesday</v>
      </c>
      <c r="H222" t="str">
        <f>VLOOKUP(D222,VLOOKUP!$A$2:$B$13,2,FALSE)</f>
        <v>August</v>
      </c>
      <c r="I222" t="str">
        <f>VLOOKUP(E222,VLOOKUP!$G$2:$H$5,2,FALSE)</f>
        <v>Quarter3</v>
      </c>
      <c r="J222" t="str">
        <f t="shared" si="35"/>
        <v>2010_August</v>
      </c>
      <c r="K222" t="str">
        <f t="shared" si="36"/>
        <v>2010_Quarter3</v>
      </c>
      <c r="L222" t="str">
        <f t="shared" si="37"/>
        <v>2010_Tuesday</v>
      </c>
      <c r="M222" t="s">
        <v>8</v>
      </c>
      <c r="N222">
        <v>19</v>
      </c>
      <c r="O222">
        <v>24</v>
      </c>
      <c r="P222">
        <v>9120</v>
      </c>
      <c r="Q222">
        <v>9600</v>
      </c>
      <c r="R222">
        <v>5.2081845000000002E-2</v>
      </c>
      <c r="S222">
        <v>6.2498214000000003E-2</v>
      </c>
      <c r="T222">
        <f t="shared" si="38"/>
        <v>43748.749800000005</v>
      </c>
      <c r="U222">
        <f t="shared" si="39"/>
        <v>5729.0029500000001</v>
      </c>
      <c r="V222">
        <f t="shared" si="40"/>
        <v>18720</v>
      </c>
      <c r="W222">
        <f t="shared" si="41"/>
        <v>1480.4270462633453</v>
      </c>
      <c r="X222">
        <f>SUM(Data__1___3[[#This Row],[ cost of raw material]],Data__1___3[[#This Row],[operating cost]],Data__1___3[[#This Row],[Total Labor Cost (In USD)]])</f>
        <v>50958.17979626335</v>
      </c>
      <c r="Y222">
        <f t="shared" si="42"/>
        <v>978.42501156138667</v>
      </c>
      <c r="Z222">
        <f t="shared" si="43"/>
        <v>52.081845000000001</v>
      </c>
      <c r="AA222">
        <f>SUM(Data__1___3[[#This Row],[Num_Workers_Direct]],Data__1___3[[#This Row],[Num_Workers_Indirect]])</f>
        <v>43</v>
      </c>
      <c r="AB222">
        <f>Data__1___3[[#This Row],[OUTPUT IN THOUSAND]]/Data__1___3[[#This Row],[Total Workers]]</f>
        <v>1.2112056976744185</v>
      </c>
    </row>
    <row r="223" spans="1:28" x14ac:dyDescent="0.25">
      <c r="A223" s="1">
        <v>40400</v>
      </c>
      <c r="B223">
        <f t="shared" si="33"/>
        <v>2010</v>
      </c>
      <c r="C223">
        <f>DAY(Data__1___3[[#This Row],[Date]])</f>
        <v>10</v>
      </c>
      <c r="D223">
        <f>MONTH(Data__1___3[[#This Row],[Date]])</f>
        <v>8</v>
      </c>
      <c r="E223">
        <f t="shared" si="34"/>
        <v>3</v>
      </c>
      <c r="F223">
        <f>WEEKDAY(Data__1___3[[#This Row],[Date]])</f>
        <v>3</v>
      </c>
      <c r="G223" t="str">
        <f>VLOOKUP(F223,VLOOKUP!$D$2:$E$8,2,FALSE)</f>
        <v>Wednesday</v>
      </c>
      <c r="H223" t="str">
        <f>VLOOKUP(D223,VLOOKUP!$A$2:$B$13,2,FALSE)</f>
        <v>August</v>
      </c>
      <c r="I223" t="str">
        <f>VLOOKUP(E223,VLOOKUP!$G$2:$H$5,2,FALSE)</f>
        <v>Quarter3</v>
      </c>
      <c r="J223" t="str">
        <f t="shared" si="35"/>
        <v>2010_August</v>
      </c>
      <c r="K223" t="str">
        <f t="shared" si="36"/>
        <v>2010_Quarter3</v>
      </c>
      <c r="L223" t="str">
        <f t="shared" si="37"/>
        <v>2010_Wednesday</v>
      </c>
      <c r="M223" t="s">
        <v>8</v>
      </c>
      <c r="N223">
        <v>16</v>
      </c>
      <c r="O223">
        <v>19</v>
      </c>
      <c r="P223">
        <v>7680</v>
      </c>
      <c r="Q223">
        <v>7600</v>
      </c>
      <c r="R223">
        <v>4.2365241999999997E-2</v>
      </c>
      <c r="S223">
        <v>5.0838290000000001E-2</v>
      </c>
      <c r="T223">
        <f t="shared" si="38"/>
        <v>35586.803</v>
      </c>
      <c r="U223">
        <f t="shared" si="39"/>
        <v>4660.1766199999993</v>
      </c>
      <c r="V223">
        <f t="shared" si="40"/>
        <v>15280</v>
      </c>
      <c r="W223">
        <f t="shared" si="41"/>
        <v>1208.3827599841836</v>
      </c>
      <c r="X223">
        <f>SUM(Data__1___3[[#This Row],[ cost of raw material]],Data__1___3[[#This Row],[operating cost]],Data__1___3[[#This Row],[Total Labor Cost (In USD)]])</f>
        <v>41455.362379984181</v>
      </c>
      <c r="Y223">
        <f t="shared" si="42"/>
        <v>978.52296889946206</v>
      </c>
      <c r="Z223">
        <f t="shared" si="43"/>
        <v>42.365241999999995</v>
      </c>
      <c r="AA223">
        <f>SUM(Data__1___3[[#This Row],[Num_Workers_Direct]],Data__1___3[[#This Row],[Num_Workers_Indirect]])</f>
        <v>35</v>
      </c>
      <c r="AB223">
        <f>Data__1___3[[#This Row],[OUTPUT IN THOUSAND]]/Data__1___3[[#This Row],[Total Workers]]</f>
        <v>1.2104354857142856</v>
      </c>
    </row>
    <row r="224" spans="1:28" x14ac:dyDescent="0.25">
      <c r="A224" s="1">
        <v>40401</v>
      </c>
      <c r="B224">
        <f t="shared" si="33"/>
        <v>2010</v>
      </c>
      <c r="C224">
        <f>DAY(Data__1___3[[#This Row],[Date]])</f>
        <v>11</v>
      </c>
      <c r="D224">
        <f>MONTH(Data__1___3[[#This Row],[Date]])</f>
        <v>8</v>
      </c>
      <c r="E224">
        <f t="shared" si="34"/>
        <v>3</v>
      </c>
      <c r="F224">
        <f>WEEKDAY(Data__1___3[[#This Row],[Date]])</f>
        <v>4</v>
      </c>
      <c r="G224" t="str">
        <f>VLOOKUP(F224,VLOOKUP!$D$2:$E$8,2,FALSE)</f>
        <v>Thursday</v>
      </c>
      <c r="H224" t="str">
        <f>VLOOKUP(D224,VLOOKUP!$A$2:$B$13,2,FALSE)</f>
        <v>August</v>
      </c>
      <c r="I224" t="str">
        <f>VLOOKUP(E224,VLOOKUP!$G$2:$H$5,2,FALSE)</f>
        <v>Quarter3</v>
      </c>
      <c r="J224" t="str">
        <f t="shared" si="35"/>
        <v>2010_August</v>
      </c>
      <c r="K224" t="str">
        <f t="shared" si="36"/>
        <v>2010_Quarter3</v>
      </c>
      <c r="L224" t="str">
        <f t="shared" si="37"/>
        <v>2010_Thursday</v>
      </c>
      <c r="M224" t="s">
        <v>8</v>
      </c>
      <c r="N224">
        <v>18</v>
      </c>
      <c r="O224">
        <v>20</v>
      </c>
      <c r="P224">
        <v>8640</v>
      </c>
      <c r="Q224">
        <v>8000</v>
      </c>
      <c r="R224">
        <v>4.6026604999999998E-2</v>
      </c>
      <c r="S224">
        <v>5.5231926000000001E-2</v>
      </c>
      <c r="T224">
        <f t="shared" si="38"/>
        <v>38662.3482</v>
      </c>
      <c r="U224">
        <f t="shared" si="39"/>
        <v>5062.9265499999992</v>
      </c>
      <c r="V224">
        <f t="shared" si="40"/>
        <v>16640</v>
      </c>
      <c r="W224">
        <f t="shared" si="41"/>
        <v>1315.9351522340846</v>
      </c>
      <c r="X224">
        <f>SUM(Data__1___3[[#This Row],[ cost of raw material]],Data__1___3[[#This Row],[operating cost]],Data__1___3[[#This Row],[Total Labor Cost (In USD)]])</f>
        <v>45041.209902234084</v>
      </c>
      <c r="Y224">
        <f t="shared" si="42"/>
        <v>978.59074989854423</v>
      </c>
      <c r="Z224">
        <f t="shared" si="43"/>
        <v>46.026604999999996</v>
      </c>
      <c r="AA224">
        <f>SUM(Data__1___3[[#This Row],[Num_Workers_Direct]],Data__1___3[[#This Row],[Num_Workers_Indirect]])</f>
        <v>38</v>
      </c>
      <c r="AB224">
        <f>Data__1___3[[#This Row],[OUTPUT IN THOUSAND]]/Data__1___3[[#This Row],[Total Workers]]</f>
        <v>1.2112264473684209</v>
      </c>
    </row>
    <row r="225" spans="1:28" x14ac:dyDescent="0.25">
      <c r="A225" s="1">
        <v>40402</v>
      </c>
      <c r="B225">
        <f t="shared" si="33"/>
        <v>2010</v>
      </c>
      <c r="C225">
        <f>DAY(Data__1___3[[#This Row],[Date]])</f>
        <v>12</v>
      </c>
      <c r="D225">
        <f>MONTH(Data__1___3[[#This Row],[Date]])</f>
        <v>8</v>
      </c>
      <c r="E225">
        <f t="shared" si="34"/>
        <v>3</v>
      </c>
      <c r="F225">
        <f>WEEKDAY(Data__1___3[[#This Row],[Date]])</f>
        <v>5</v>
      </c>
      <c r="G225" t="str">
        <f>VLOOKUP(F225,VLOOKUP!$D$2:$E$8,2,FALSE)</f>
        <v>Friday</v>
      </c>
      <c r="H225" t="str">
        <f>VLOOKUP(D225,VLOOKUP!$A$2:$B$13,2,FALSE)</f>
        <v>August</v>
      </c>
      <c r="I225" t="str">
        <f>VLOOKUP(E225,VLOOKUP!$G$2:$H$5,2,FALSE)</f>
        <v>Quarter3</v>
      </c>
      <c r="J225" t="str">
        <f t="shared" si="35"/>
        <v>2010_August</v>
      </c>
      <c r="K225" t="str">
        <f t="shared" si="36"/>
        <v>2010_Quarter3</v>
      </c>
      <c r="L225" t="str">
        <f t="shared" si="37"/>
        <v>2010_Friday</v>
      </c>
      <c r="M225" t="s">
        <v>8</v>
      </c>
      <c r="N225">
        <v>16</v>
      </c>
      <c r="O225">
        <v>25</v>
      </c>
      <c r="P225">
        <v>7680</v>
      </c>
      <c r="Q225">
        <v>10000</v>
      </c>
      <c r="R225">
        <v>4.9663632999999999E-2</v>
      </c>
      <c r="S225">
        <v>5.9596359000000002E-2</v>
      </c>
      <c r="T225">
        <f t="shared" si="38"/>
        <v>41717.451300000001</v>
      </c>
      <c r="U225">
        <f t="shared" si="39"/>
        <v>5462.9996299999993</v>
      </c>
      <c r="V225">
        <f t="shared" si="40"/>
        <v>17680</v>
      </c>
      <c r="W225">
        <f t="shared" si="41"/>
        <v>1398.1810992487149</v>
      </c>
      <c r="X225">
        <f>SUM(Data__1___3[[#This Row],[ cost of raw material]],Data__1___3[[#This Row],[operating cost]],Data__1___3[[#This Row],[Total Labor Cost (In USD)]])</f>
        <v>48578.632029248714</v>
      </c>
      <c r="Y225">
        <f t="shared" si="42"/>
        <v>978.15300844480544</v>
      </c>
      <c r="Z225">
        <f t="shared" si="43"/>
        <v>49.663632999999997</v>
      </c>
      <c r="AA225">
        <f>SUM(Data__1___3[[#This Row],[Num_Workers_Direct]],Data__1___3[[#This Row],[Num_Workers_Indirect]])</f>
        <v>41</v>
      </c>
      <c r="AB225">
        <f>Data__1___3[[#This Row],[OUTPUT IN THOUSAND]]/Data__1___3[[#This Row],[Total Workers]]</f>
        <v>1.2113081219512194</v>
      </c>
    </row>
    <row r="226" spans="1:28" x14ac:dyDescent="0.25">
      <c r="A226" s="1">
        <v>40403</v>
      </c>
      <c r="B226">
        <f t="shared" si="33"/>
        <v>2010</v>
      </c>
      <c r="C226">
        <f>DAY(Data__1___3[[#This Row],[Date]])</f>
        <v>13</v>
      </c>
      <c r="D226">
        <f>MONTH(Data__1___3[[#This Row],[Date]])</f>
        <v>8</v>
      </c>
      <c r="E226">
        <f t="shared" si="34"/>
        <v>3</v>
      </c>
      <c r="F226">
        <f>WEEKDAY(Data__1___3[[#This Row],[Date]])</f>
        <v>6</v>
      </c>
      <c r="G226" t="str">
        <f>VLOOKUP(F226,VLOOKUP!$D$2:$E$8,2,FALSE)</f>
        <v>Saturday</v>
      </c>
      <c r="H226" t="str">
        <f>VLOOKUP(D226,VLOOKUP!$A$2:$B$13,2,FALSE)</f>
        <v>August</v>
      </c>
      <c r="I226" t="str">
        <f>VLOOKUP(E226,VLOOKUP!$G$2:$H$5,2,FALSE)</f>
        <v>Quarter3</v>
      </c>
      <c r="J226" t="str">
        <f t="shared" si="35"/>
        <v>2010_August</v>
      </c>
      <c r="K226" t="str">
        <f t="shared" si="36"/>
        <v>2010_Quarter3</v>
      </c>
      <c r="L226" t="str">
        <f t="shared" si="37"/>
        <v>2010_Saturday</v>
      </c>
      <c r="M226" t="s">
        <v>8</v>
      </c>
      <c r="N226">
        <v>17</v>
      </c>
      <c r="O226">
        <v>24</v>
      </c>
      <c r="P226">
        <v>8160</v>
      </c>
      <c r="Q226">
        <v>9600</v>
      </c>
      <c r="R226">
        <v>4.9649401000000003E-2</v>
      </c>
      <c r="S226">
        <v>5.9579280999999998E-2</v>
      </c>
      <c r="T226">
        <f t="shared" si="38"/>
        <v>41705.496699999996</v>
      </c>
      <c r="U226">
        <f t="shared" si="39"/>
        <v>5461.4341100000001</v>
      </c>
      <c r="V226">
        <f t="shared" si="40"/>
        <v>17760</v>
      </c>
      <c r="W226">
        <f t="shared" si="41"/>
        <v>1404.5077105575326</v>
      </c>
      <c r="X226">
        <f>SUM(Data__1___3[[#This Row],[ cost of raw material]],Data__1___3[[#This Row],[operating cost]],Data__1___3[[#This Row],[Total Labor Cost (In USD)]])</f>
        <v>48571.438520557531</v>
      </c>
      <c r="Y226">
        <f t="shared" si="42"/>
        <v>978.28850987663532</v>
      </c>
      <c r="Z226">
        <f t="shared" si="43"/>
        <v>49.649401000000005</v>
      </c>
      <c r="AA226">
        <f>SUM(Data__1___3[[#This Row],[Num_Workers_Direct]],Data__1___3[[#This Row],[Num_Workers_Indirect]])</f>
        <v>41</v>
      </c>
      <c r="AB226">
        <f>Data__1___3[[#This Row],[OUTPUT IN THOUSAND]]/Data__1___3[[#This Row],[Total Workers]]</f>
        <v>1.2109610000000002</v>
      </c>
    </row>
    <row r="227" spans="1:28" x14ac:dyDescent="0.25">
      <c r="A227" s="1">
        <v>40404</v>
      </c>
      <c r="B227">
        <f t="shared" si="33"/>
        <v>2010</v>
      </c>
      <c r="C227">
        <f>DAY(Data__1___3[[#This Row],[Date]])</f>
        <v>14</v>
      </c>
      <c r="D227">
        <f>MONTH(Data__1___3[[#This Row],[Date]])</f>
        <v>8</v>
      </c>
      <c r="E227">
        <f t="shared" si="34"/>
        <v>3</v>
      </c>
      <c r="F227">
        <f>WEEKDAY(Data__1___3[[#This Row],[Date]])</f>
        <v>7</v>
      </c>
      <c r="G227" t="str">
        <f>VLOOKUP(F227,VLOOKUP!$D$2:$E$8,2,FALSE)</f>
        <v>Sunday</v>
      </c>
      <c r="H227" t="str">
        <f>VLOOKUP(D227,VLOOKUP!$A$2:$B$13,2,FALSE)</f>
        <v>August</v>
      </c>
      <c r="I227" t="str">
        <f>VLOOKUP(E227,VLOOKUP!$G$2:$H$5,2,FALSE)</f>
        <v>Quarter3</v>
      </c>
      <c r="J227" t="str">
        <f t="shared" si="35"/>
        <v>2010_August</v>
      </c>
      <c r="K227" t="str">
        <f t="shared" si="36"/>
        <v>2010_Quarter3</v>
      </c>
      <c r="L227" t="str">
        <f t="shared" si="37"/>
        <v>2010_Sunday</v>
      </c>
      <c r="M227" t="s">
        <v>8</v>
      </c>
      <c r="N227">
        <v>17</v>
      </c>
      <c r="O227">
        <v>21</v>
      </c>
      <c r="P227">
        <v>8160</v>
      </c>
      <c r="Q227">
        <v>8400</v>
      </c>
      <c r="R227">
        <v>4.6005043000000002E-2</v>
      </c>
      <c r="S227">
        <v>5.5206051999999999E-2</v>
      </c>
      <c r="T227">
        <f t="shared" si="38"/>
        <v>38644.236400000002</v>
      </c>
      <c r="U227">
        <f t="shared" si="39"/>
        <v>5060.5547299999998</v>
      </c>
      <c r="V227">
        <f t="shared" si="40"/>
        <v>16560</v>
      </c>
      <c r="W227">
        <f t="shared" si="41"/>
        <v>1309.6085409252669</v>
      </c>
      <c r="X227">
        <f>SUM(Data__1___3[[#This Row],[ cost of raw material]],Data__1___3[[#This Row],[operating cost]],Data__1___3[[#This Row],[Total Labor Cost (In USD)]])</f>
        <v>45014.399670925268</v>
      </c>
      <c r="Y227">
        <f t="shared" si="42"/>
        <v>978.4666361669365</v>
      </c>
      <c r="Z227">
        <f t="shared" si="43"/>
        <v>46.005043000000001</v>
      </c>
      <c r="AA227">
        <f>SUM(Data__1___3[[#This Row],[Num_Workers_Direct]],Data__1___3[[#This Row],[Num_Workers_Indirect]])</f>
        <v>38</v>
      </c>
      <c r="AB227">
        <f>Data__1___3[[#This Row],[OUTPUT IN THOUSAND]]/Data__1___3[[#This Row],[Total Workers]]</f>
        <v>1.2106590263157895</v>
      </c>
    </row>
    <row r="228" spans="1:28" x14ac:dyDescent="0.25">
      <c r="A228" s="1">
        <v>40405</v>
      </c>
      <c r="B228">
        <f t="shared" si="33"/>
        <v>2010</v>
      </c>
      <c r="C228">
        <f>DAY(Data__1___3[[#This Row],[Date]])</f>
        <v>15</v>
      </c>
      <c r="D228">
        <f>MONTH(Data__1___3[[#This Row],[Date]])</f>
        <v>8</v>
      </c>
      <c r="E228">
        <f t="shared" si="34"/>
        <v>3</v>
      </c>
      <c r="F228">
        <f>WEEKDAY(Data__1___3[[#This Row],[Date]])</f>
        <v>1</v>
      </c>
      <c r="G228" t="str">
        <f>VLOOKUP(F228,VLOOKUP!$D$2:$E$8,2,FALSE)</f>
        <v>Monday</v>
      </c>
      <c r="H228" t="str">
        <f>VLOOKUP(D228,VLOOKUP!$A$2:$B$13,2,FALSE)</f>
        <v>August</v>
      </c>
      <c r="I228" t="str">
        <f>VLOOKUP(E228,VLOOKUP!$G$2:$H$5,2,FALSE)</f>
        <v>Quarter3</v>
      </c>
      <c r="J228" t="str">
        <f t="shared" si="35"/>
        <v>2010_August</v>
      </c>
      <c r="K228" t="str">
        <f t="shared" si="36"/>
        <v>2010_Quarter3</v>
      </c>
      <c r="L228" t="str">
        <f t="shared" si="37"/>
        <v>2010_Monday</v>
      </c>
      <c r="M228" t="s">
        <v>8</v>
      </c>
      <c r="N228">
        <v>17</v>
      </c>
      <c r="O228">
        <v>21</v>
      </c>
      <c r="P228">
        <v>8160</v>
      </c>
      <c r="Q228">
        <v>8400</v>
      </c>
      <c r="R228">
        <v>4.6010365999999997E-2</v>
      </c>
      <c r="S228">
        <v>5.5212439000000002E-2</v>
      </c>
      <c r="T228">
        <f t="shared" si="38"/>
        <v>38648.707300000002</v>
      </c>
      <c r="U228">
        <f t="shared" si="39"/>
        <v>5061.1402600000001</v>
      </c>
      <c r="V228">
        <f t="shared" si="40"/>
        <v>16560</v>
      </c>
      <c r="W228">
        <f t="shared" si="41"/>
        <v>1309.6085409252669</v>
      </c>
      <c r="X228">
        <f>SUM(Data__1___3[[#This Row],[ cost of raw material]],Data__1___3[[#This Row],[operating cost]],Data__1___3[[#This Row],[Total Labor Cost (In USD)]])</f>
        <v>45019.456100925272</v>
      </c>
      <c r="Y228">
        <f t="shared" si="42"/>
        <v>978.4633336958301</v>
      </c>
      <c r="Z228">
        <f t="shared" si="43"/>
        <v>46.010365999999998</v>
      </c>
      <c r="AA228">
        <f>SUM(Data__1___3[[#This Row],[Num_Workers_Direct]],Data__1___3[[#This Row],[Num_Workers_Indirect]])</f>
        <v>38</v>
      </c>
      <c r="AB228">
        <f>Data__1___3[[#This Row],[OUTPUT IN THOUSAND]]/Data__1___3[[#This Row],[Total Workers]]</f>
        <v>1.2107991052631579</v>
      </c>
    </row>
    <row r="229" spans="1:28" x14ac:dyDescent="0.25">
      <c r="A229" s="1">
        <v>40406</v>
      </c>
      <c r="B229">
        <f t="shared" si="33"/>
        <v>2010</v>
      </c>
      <c r="C229">
        <f>DAY(Data__1___3[[#This Row],[Date]])</f>
        <v>16</v>
      </c>
      <c r="D229">
        <f>MONTH(Data__1___3[[#This Row],[Date]])</f>
        <v>8</v>
      </c>
      <c r="E229">
        <f t="shared" si="34"/>
        <v>3</v>
      </c>
      <c r="F229">
        <f>WEEKDAY(Data__1___3[[#This Row],[Date]])</f>
        <v>2</v>
      </c>
      <c r="G229" t="str">
        <f>VLOOKUP(F229,VLOOKUP!$D$2:$E$8,2,FALSE)</f>
        <v>Tuesday</v>
      </c>
      <c r="H229" t="str">
        <f>VLOOKUP(D229,VLOOKUP!$A$2:$B$13,2,FALSE)</f>
        <v>August</v>
      </c>
      <c r="I229" t="str">
        <f>VLOOKUP(E229,VLOOKUP!$G$2:$H$5,2,FALSE)</f>
        <v>Quarter3</v>
      </c>
      <c r="J229" t="str">
        <f t="shared" si="35"/>
        <v>2010_August</v>
      </c>
      <c r="K229" t="str">
        <f t="shared" si="36"/>
        <v>2010_Quarter3</v>
      </c>
      <c r="L229" t="str">
        <f t="shared" si="37"/>
        <v>2010_Tuesday</v>
      </c>
      <c r="M229" t="s">
        <v>8</v>
      </c>
      <c r="N229">
        <v>18</v>
      </c>
      <c r="O229">
        <v>25</v>
      </c>
      <c r="P229">
        <v>8640</v>
      </c>
      <c r="Q229">
        <v>10000</v>
      </c>
      <c r="R229">
        <v>5.208583E-2</v>
      </c>
      <c r="S229">
        <v>6.2502996000000005E-2</v>
      </c>
      <c r="T229">
        <f t="shared" si="38"/>
        <v>43752.097200000004</v>
      </c>
      <c r="U229">
        <f t="shared" si="39"/>
        <v>5729.4413000000004</v>
      </c>
      <c r="V229">
        <f t="shared" si="40"/>
        <v>18640</v>
      </c>
      <c r="W229">
        <f t="shared" si="41"/>
        <v>1474.1004349545276</v>
      </c>
      <c r="X229">
        <f>SUM(Data__1___3[[#This Row],[ cost of raw material]],Data__1___3[[#This Row],[operating cost]],Data__1___3[[#This Row],[Total Labor Cost (In USD)]])</f>
        <v>50955.638934954528</v>
      </c>
      <c r="Y229">
        <f t="shared" si="42"/>
        <v>978.30137169657326</v>
      </c>
      <c r="Z229">
        <f t="shared" si="43"/>
        <v>52.085830000000001</v>
      </c>
      <c r="AA229">
        <f>SUM(Data__1___3[[#This Row],[Num_Workers_Direct]],Data__1___3[[#This Row],[Num_Workers_Indirect]])</f>
        <v>43</v>
      </c>
      <c r="AB229">
        <f>Data__1___3[[#This Row],[OUTPUT IN THOUSAND]]/Data__1___3[[#This Row],[Total Workers]]</f>
        <v>1.2112983720930233</v>
      </c>
    </row>
    <row r="230" spans="1:28" x14ac:dyDescent="0.25">
      <c r="A230" s="1">
        <v>40407</v>
      </c>
      <c r="B230">
        <f t="shared" si="33"/>
        <v>2010</v>
      </c>
      <c r="C230">
        <f>DAY(Data__1___3[[#This Row],[Date]])</f>
        <v>17</v>
      </c>
      <c r="D230">
        <f>MONTH(Data__1___3[[#This Row],[Date]])</f>
        <v>8</v>
      </c>
      <c r="E230">
        <f t="shared" si="34"/>
        <v>3</v>
      </c>
      <c r="F230">
        <f>WEEKDAY(Data__1___3[[#This Row],[Date]])</f>
        <v>3</v>
      </c>
      <c r="G230" t="str">
        <f>VLOOKUP(F230,VLOOKUP!$D$2:$E$8,2,FALSE)</f>
        <v>Wednesday</v>
      </c>
      <c r="H230" t="str">
        <f>VLOOKUP(D230,VLOOKUP!$A$2:$B$13,2,FALSE)</f>
        <v>August</v>
      </c>
      <c r="I230" t="str">
        <f>VLOOKUP(E230,VLOOKUP!$G$2:$H$5,2,FALSE)</f>
        <v>Quarter3</v>
      </c>
      <c r="J230" t="str">
        <f t="shared" si="35"/>
        <v>2010_August</v>
      </c>
      <c r="K230" t="str">
        <f t="shared" si="36"/>
        <v>2010_Quarter3</v>
      </c>
      <c r="L230" t="str">
        <f t="shared" si="37"/>
        <v>2010_Wednesday</v>
      </c>
      <c r="M230" t="s">
        <v>8</v>
      </c>
      <c r="N230">
        <v>17</v>
      </c>
      <c r="O230">
        <v>18</v>
      </c>
      <c r="P230">
        <v>8160</v>
      </c>
      <c r="Q230">
        <v>7200</v>
      </c>
      <c r="R230">
        <v>4.2383556000000003E-2</v>
      </c>
      <c r="S230">
        <v>5.0860268E-2</v>
      </c>
      <c r="T230">
        <f t="shared" si="38"/>
        <v>35602.187599999997</v>
      </c>
      <c r="U230">
        <f t="shared" si="39"/>
        <v>4662.1911600000003</v>
      </c>
      <c r="V230">
        <f t="shared" si="40"/>
        <v>15360</v>
      </c>
      <c r="W230">
        <f t="shared" si="41"/>
        <v>1214.7093712930011</v>
      </c>
      <c r="X230">
        <f>SUM(Data__1___3[[#This Row],[ cost of raw material]],Data__1___3[[#This Row],[operating cost]],Data__1___3[[#This Row],[Total Labor Cost (In USD)]])</f>
        <v>41479.088131293</v>
      </c>
      <c r="Y230">
        <f t="shared" si="42"/>
        <v>978.65993432200435</v>
      </c>
      <c r="Z230">
        <f t="shared" si="43"/>
        <v>42.383556000000006</v>
      </c>
      <c r="AA230">
        <f>SUM(Data__1___3[[#This Row],[Num_Workers_Direct]],Data__1___3[[#This Row],[Num_Workers_Indirect]])</f>
        <v>35</v>
      </c>
      <c r="AB230">
        <f>Data__1___3[[#This Row],[OUTPUT IN THOUSAND]]/Data__1___3[[#This Row],[Total Workers]]</f>
        <v>1.2109587428571431</v>
      </c>
    </row>
    <row r="231" spans="1:28" x14ac:dyDescent="0.25">
      <c r="A231" s="1">
        <v>40408</v>
      </c>
      <c r="B231">
        <f t="shared" si="33"/>
        <v>2010</v>
      </c>
      <c r="C231">
        <f>DAY(Data__1___3[[#This Row],[Date]])</f>
        <v>18</v>
      </c>
      <c r="D231">
        <f>MONTH(Data__1___3[[#This Row],[Date]])</f>
        <v>8</v>
      </c>
      <c r="E231">
        <f t="shared" si="34"/>
        <v>3</v>
      </c>
      <c r="F231">
        <f>WEEKDAY(Data__1___3[[#This Row],[Date]])</f>
        <v>4</v>
      </c>
      <c r="G231" t="str">
        <f>VLOOKUP(F231,VLOOKUP!$D$2:$E$8,2,FALSE)</f>
        <v>Thursday</v>
      </c>
      <c r="H231" t="str">
        <f>VLOOKUP(D231,VLOOKUP!$A$2:$B$13,2,FALSE)</f>
        <v>August</v>
      </c>
      <c r="I231" t="str">
        <f>VLOOKUP(E231,VLOOKUP!$G$2:$H$5,2,FALSE)</f>
        <v>Quarter3</v>
      </c>
      <c r="J231" t="str">
        <f t="shared" si="35"/>
        <v>2010_August</v>
      </c>
      <c r="K231" t="str">
        <f t="shared" si="36"/>
        <v>2010_Quarter3</v>
      </c>
      <c r="L231" t="str">
        <f t="shared" si="37"/>
        <v>2010_Thursday</v>
      </c>
      <c r="M231" t="s">
        <v>8</v>
      </c>
      <c r="N231">
        <v>17</v>
      </c>
      <c r="O231">
        <v>20</v>
      </c>
      <c r="P231">
        <v>8160</v>
      </c>
      <c r="Q231">
        <v>8000</v>
      </c>
      <c r="R231">
        <v>4.4815576000000003E-2</v>
      </c>
      <c r="S231">
        <v>5.3778692000000003E-2</v>
      </c>
      <c r="T231">
        <f t="shared" si="38"/>
        <v>37645.0844</v>
      </c>
      <c r="U231">
        <f t="shared" si="39"/>
        <v>4929.7133599999997</v>
      </c>
      <c r="V231">
        <f t="shared" si="40"/>
        <v>16160</v>
      </c>
      <c r="W231">
        <f t="shared" si="41"/>
        <v>1277.9754843811784</v>
      </c>
      <c r="X231">
        <f>SUM(Data__1___3[[#This Row],[ cost of raw material]],Data__1___3[[#This Row],[operating cost]],Data__1___3[[#This Row],[Total Labor Cost (In USD)]])</f>
        <v>43852.773244381176</v>
      </c>
      <c r="Y231">
        <f t="shared" si="42"/>
        <v>978.51633647152448</v>
      </c>
      <c r="Z231">
        <f t="shared" si="43"/>
        <v>44.815576</v>
      </c>
      <c r="AA231">
        <f>SUM(Data__1___3[[#This Row],[Num_Workers_Direct]],Data__1___3[[#This Row],[Num_Workers_Indirect]])</f>
        <v>37</v>
      </c>
      <c r="AB231">
        <f>Data__1___3[[#This Row],[OUTPUT IN THOUSAND]]/Data__1___3[[#This Row],[Total Workers]]</f>
        <v>1.2112317837837838</v>
      </c>
    </row>
    <row r="232" spans="1:28" x14ac:dyDescent="0.25">
      <c r="A232" s="1">
        <v>40409</v>
      </c>
      <c r="B232">
        <f t="shared" si="33"/>
        <v>2010</v>
      </c>
      <c r="C232">
        <f>DAY(Data__1___3[[#This Row],[Date]])</f>
        <v>19</v>
      </c>
      <c r="D232">
        <f>MONTH(Data__1___3[[#This Row],[Date]])</f>
        <v>8</v>
      </c>
      <c r="E232">
        <f t="shared" si="34"/>
        <v>3</v>
      </c>
      <c r="F232">
        <f>WEEKDAY(Data__1___3[[#This Row],[Date]])</f>
        <v>5</v>
      </c>
      <c r="G232" t="str">
        <f>VLOOKUP(F232,VLOOKUP!$D$2:$E$8,2,FALSE)</f>
        <v>Friday</v>
      </c>
      <c r="H232" t="str">
        <f>VLOOKUP(D232,VLOOKUP!$A$2:$B$13,2,FALSE)</f>
        <v>August</v>
      </c>
      <c r="I232" t="str">
        <f>VLOOKUP(E232,VLOOKUP!$G$2:$H$5,2,FALSE)</f>
        <v>Quarter3</v>
      </c>
      <c r="J232" t="str">
        <f t="shared" si="35"/>
        <v>2010_August</v>
      </c>
      <c r="K232" t="str">
        <f t="shared" si="36"/>
        <v>2010_Quarter3</v>
      </c>
      <c r="L232" t="str">
        <f t="shared" si="37"/>
        <v>2010_Friday</v>
      </c>
      <c r="M232" t="s">
        <v>8</v>
      </c>
      <c r="N232">
        <v>15</v>
      </c>
      <c r="O232">
        <v>24</v>
      </c>
      <c r="P232">
        <v>7200</v>
      </c>
      <c r="Q232">
        <v>9600</v>
      </c>
      <c r="R232">
        <v>4.7217534999999998E-2</v>
      </c>
      <c r="S232">
        <v>5.6661043000000001E-2</v>
      </c>
      <c r="T232">
        <f t="shared" si="38"/>
        <v>39662.730100000001</v>
      </c>
      <c r="U232">
        <f t="shared" si="39"/>
        <v>5193.9288500000002</v>
      </c>
      <c r="V232">
        <f t="shared" si="40"/>
        <v>16800</v>
      </c>
      <c r="W232">
        <f t="shared" si="41"/>
        <v>1328.5883748517201</v>
      </c>
      <c r="X232">
        <f>SUM(Data__1___3[[#This Row],[ cost of raw material]],Data__1___3[[#This Row],[operating cost]],Data__1___3[[#This Row],[Total Labor Cost (In USD)]])</f>
        <v>46185.24732485172</v>
      </c>
      <c r="Y232">
        <f t="shared" si="42"/>
        <v>978.13762037454353</v>
      </c>
      <c r="Z232">
        <f t="shared" si="43"/>
        <v>47.217534999999998</v>
      </c>
      <c r="AA232">
        <f>SUM(Data__1___3[[#This Row],[Num_Workers_Direct]],Data__1___3[[#This Row],[Num_Workers_Indirect]])</f>
        <v>39</v>
      </c>
      <c r="AB232">
        <f>Data__1___3[[#This Row],[OUTPUT IN THOUSAND]]/Data__1___3[[#This Row],[Total Workers]]</f>
        <v>1.2107060256410256</v>
      </c>
    </row>
    <row r="233" spans="1:28" x14ac:dyDescent="0.25">
      <c r="A233" s="1">
        <v>40410</v>
      </c>
      <c r="B233">
        <f t="shared" si="33"/>
        <v>2010</v>
      </c>
      <c r="C233">
        <f>DAY(Data__1___3[[#This Row],[Date]])</f>
        <v>20</v>
      </c>
      <c r="D233">
        <f>MONTH(Data__1___3[[#This Row],[Date]])</f>
        <v>8</v>
      </c>
      <c r="E233">
        <f t="shared" si="34"/>
        <v>3</v>
      </c>
      <c r="F233">
        <f>WEEKDAY(Data__1___3[[#This Row],[Date]])</f>
        <v>6</v>
      </c>
      <c r="G233" t="str">
        <f>VLOOKUP(F233,VLOOKUP!$D$2:$E$8,2,FALSE)</f>
        <v>Saturday</v>
      </c>
      <c r="H233" t="str">
        <f>VLOOKUP(D233,VLOOKUP!$A$2:$B$13,2,FALSE)</f>
        <v>August</v>
      </c>
      <c r="I233" t="str">
        <f>VLOOKUP(E233,VLOOKUP!$G$2:$H$5,2,FALSE)</f>
        <v>Quarter3</v>
      </c>
      <c r="J233" t="str">
        <f t="shared" si="35"/>
        <v>2010_August</v>
      </c>
      <c r="K233" t="str">
        <f t="shared" si="36"/>
        <v>2010_Quarter3</v>
      </c>
      <c r="L233" t="str">
        <f t="shared" si="37"/>
        <v>2010_Saturday</v>
      </c>
      <c r="M233" t="s">
        <v>8</v>
      </c>
      <c r="N233">
        <v>16</v>
      </c>
      <c r="O233">
        <v>23</v>
      </c>
      <c r="P233">
        <v>7680</v>
      </c>
      <c r="Q233">
        <v>9200</v>
      </c>
      <c r="R233">
        <v>4.7238245999999998E-2</v>
      </c>
      <c r="S233">
        <v>5.6685895E-2</v>
      </c>
      <c r="T233">
        <f t="shared" si="38"/>
        <v>39680.126499999998</v>
      </c>
      <c r="U233">
        <f t="shared" si="39"/>
        <v>5196.2070599999997</v>
      </c>
      <c r="V233">
        <f t="shared" si="40"/>
        <v>16880</v>
      </c>
      <c r="W233">
        <f t="shared" si="41"/>
        <v>1334.9149861605379</v>
      </c>
      <c r="X233">
        <f>SUM(Data__1___3[[#This Row],[ cost of raw material]],Data__1___3[[#This Row],[operating cost]],Data__1___3[[#This Row],[Total Labor Cost (In USD)]])</f>
        <v>46211.248546160539</v>
      </c>
      <c r="Y233">
        <f t="shared" si="42"/>
        <v>978.25919586769885</v>
      </c>
      <c r="Z233">
        <f t="shared" si="43"/>
        <v>47.238245999999997</v>
      </c>
      <c r="AA233">
        <f>SUM(Data__1___3[[#This Row],[Num_Workers_Direct]],Data__1___3[[#This Row],[Num_Workers_Indirect]])</f>
        <v>39</v>
      </c>
      <c r="AB233">
        <f>Data__1___3[[#This Row],[OUTPUT IN THOUSAND]]/Data__1___3[[#This Row],[Total Workers]]</f>
        <v>1.2112370769230769</v>
      </c>
    </row>
    <row r="234" spans="1:28" x14ac:dyDescent="0.25">
      <c r="A234" s="1">
        <v>40411</v>
      </c>
      <c r="B234">
        <f t="shared" si="33"/>
        <v>2010</v>
      </c>
      <c r="C234">
        <f>DAY(Data__1___3[[#This Row],[Date]])</f>
        <v>21</v>
      </c>
      <c r="D234">
        <f>MONTH(Data__1___3[[#This Row],[Date]])</f>
        <v>8</v>
      </c>
      <c r="E234">
        <f t="shared" si="34"/>
        <v>3</v>
      </c>
      <c r="F234">
        <f>WEEKDAY(Data__1___3[[#This Row],[Date]])</f>
        <v>7</v>
      </c>
      <c r="G234" t="str">
        <f>VLOOKUP(F234,VLOOKUP!$D$2:$E$8,2,FALSE)</f>
        <v>Sunday</v>
      </c>
      <c r="H234" t="str">
        <f>VLOOKUP(D234,VLOOKUP!$A$2:$B$13,2,FALSE)</f>
        <v>August</v>
      </c>
      <c r="I234" t="str">
        <f>VLOOKUP(E234,VLOOKUP!$G$2:$H$5,2,FALSE)</f>
        <v>Quarter3</v>
      </c>
      <c r="J234" t="str">
        <f t="shared" si="35"/>
        <v>2010_August</v>
      </c>
      <c r="K234" t="str">
        <f t="shared" si="36"/>
        <v>2010_Quarter3</v>
      </c>
      <c r="L234" t="str">
        <f t="shared" si="37"/>
        <v>2010_Sunday</v>
      </c>
      <c r="M234" t="s">
        <v>8</v>
      </c>
      <c r="N234">
        <v>16</v>
      </c>
      <c r="O234">
        <v>22</v>
      </c>
      <c r="P234">
        <v>7680</v>
      </c>
      <c r="Q234">
        <v>8800</v>
      </c>
      <c r="R234">
        <v>4.6011194999999998E-2</v>
      </c>
      <c r="S234">
        <v>5.5213433999999999E-2</v>
      </c>
      <c r="T234">
        <f t="shared" si="38"/>
        <v>38649.4038</v>
      </c>
      <c r="U234">
        <f t="shared" si="39"/>
        <v>5061.2314500000002</v>
      </c>
      <c r="V234">
        <f t="shared" si="40"/>
        <v>16480</v>
      </c>
      <c r="W234">
        <f t="shared" si="41"/>
        <v>1303.2819296164491</v>
      </c>
      <c r="X234">
        <f>SUM(Data__1___3[[#This Row],[ cost of raw material]],Data__1___3[[#This Row],[operating cost]],Data__1___3[[#This Row],[Total Labor Cost (In USD)]])</f>
        <v>45013.917179616452</v>
      </c>
      <c r="Y234">
        <f t="shared" si="42"/>
        <v>978.32532233984466</v>
      </c>
      <c r="Z234">
        <f t="shared" si="43"/>
        <v>46.011195000000001</v>
      </c>
      <c r="AA234">
        <f>SUM(Data__1___3[[#This Row],[Num_Workers_Direct]],Data__1___3[[#This Row],[Num_Workers_Indirect]])</f>
        <v>38</v>
      </c>
      <c r="AB234">
        <f>Data__1___3[[#This Row],[OUTPUT IN THOUSAND]]/Data__1___3[[#This Row],[Total Workers]]</f>
        <v>1.2108209210526315</v>
      </c>
    </row>
    <row r="235" spans="1:28" x14ac:dyDescent="0.25">
      <c r="A235" s="1">
        <v>40412</v>
      </c>
      <c r="B235">
        <f t="shared" si="33"/>
        <v>2010</v>
      </c>
      <c r="C235">
        <f>DAY(Data__1___3[[#This Row],[Date]])</f>
        <v>22</v>
      </c>
      <c r="D235">
        <f>MONTH(Data__1___3[[#This Row],[Date]])</f>
        <v>8</v>
      </c>
      <c r="E235">
        <f t="shared" si="34"/>
        <v>3</v>
      </c>
      <c r="F235">
        <f>WEEKDAY(Data__1___3[[#This Row],[Date]])</f>
        <v>1</v>
      </c>
      <c r="G235" t="str">
        <f>VLOOKUP(F235,VLOOKUP!$D$2:$E$8,2,FALSE)</f>
        <v>Monday</v>
      </c>
      <c r="H235" t="str">
        <f>VLOOKUP(D235,VLOOKUP!$A$2:$B$13,2,FALSE)</f>
        <v>August</v>
      </c>
      <c r="I235" t="str">
        <f>VLOOKUP(E235,VLOOKUP!$G$2:$H$5,2,FALSE)</f>
        <v>Quarter3</v>
      </c>
      <c r="J235" t="str">
        <f t="shared" si="35"/>
        <v>2010_August</v>
      </c>
      <c r="K235" t="str">
        <f t="shared" si="36"/>
        <v>2010_Quarter3</v>
      </c>
      <c r="L235" t="str">
        <f t="shared" si="37"/>
        <v>2010_Monday</v>
      </c>
      <c r="M235" t="s">
        <v>8</v>
      </c>
      <c r="N235">
        <v>19</v>
      </c>
      <c r="O235">
        <v>18</v>
      </c>
      <c r="P235">
        <v>9120</v>
      </c>
      <c r="Q235">
        <v>7200</v>
      </c>
      <c r="R235">
        <v>4.4816201999999999E-2</v>
      </c>
      <c r="S235">
        <v>5.3779441999999997E-2</v>
      </c>
      <c r="T235">
        <f t="shared" si="38"/>
        <v>37645.609399999994</v>
      </c>
      <c r="U235">
        <f t="shared" si="39"/>
        <v>4929.7822200000001</v>
      </c>
      <c r="V235">
        <f t="shared" si="40"/>
        <v>16320</v>
      </c>
      <c r="W235">
        <f t="shared" si="41"/>
        <v>1290.6287069988139</v>
      </c>
      <c r="X235">
        <f>SUM(Data__1___3[[#This Row],[ cost of raw material]],Data__1___3[[#This Row],[operating cost]],Data__1___3[[#This Row],[Total Labor Cost (In USD)]])</f>
        <v>43866.020326998812</v>
      </c>
      <c r="Y235">
        <f t="shared" si="42"/>
        <v>978.79825530505275</v>
      </c>
      <c r="Z235">
        <f t="shared" si="43"/>
        <v>44.816201999999997</v>
      </c>
      <c r="AA235">
        <f>SUM(Data__1___3[[#This Row],[Num_Workers_Direct]],Data__1___3[[#This Row],[Num_Workers_Indirect]])</f>
        <v>37</v>
      </c>
      <c r="AB235">
        <f>Data__1___3[[#This Row],[OUTPUT IN THOUSAND]]/Data__1___3[[#This Row],[Total Workers]]</f>
        <v>1.2112487027027026</v>
      </c>
    </row>
    <row r="236" spans="1:28" x14ac:dyDescent="0.25">
      <c r="A236" s="1">
        <v>40413</v>
      </c>
      <c r="B236">
        <f t="shared" si="33"/>
        <v>2010</v>
      </c>
      <c r="C236">
        <f>DAY(Data__1___3[[#This Row],[Date]])</f>
        <v>23</v>
      </c>
      <c r="D236">
        <f>MONTH(Data__1___3[[#This Row],[Date]])</f>
        <v>8</v>
      </c>
      <c r="E236">
        <f t="shared" si="34"/>
        <v>3</v>
      </c>
      <c r="F236">
        <f>WEEKDAY(Data__1___3[[#This Row],[Date]])</f>
        <v>2</v>
      </c>
      <c r="G236" t="str">
        <f>VLOOKUP(F236,VLOOKUP!$D$2:$E$8,2,FALSE)</f>
        <v>Tuesday</v>
      </c>
      <c r="H236" t="str">
        <f>VLOOKUP(D236,VLOOKUP!$A$2:$B$13,2,FALSE)</f>
        <v>August</v>
      </c>
      <c r="I236" t="str">
        <f>VLOOKUP(E236,VLOOKUP!$G$2:$H$5,2,FALSE)</f>
        <v>Quarter3</v>
      </c>
      <c r="J236" t="str">
        <f t="shared" si="35"/>
        <v>2010_August</v>
      </c>
      <c r="K236" t="str">
        <f t="shared" si="36"/>
        <v>2010_Quarter3</v>
      </c>
      <c r="L236" t="str">
        <f t="shared" si="37"/>
        <v>2010_Tuesday</v>
      </c>
      <c r="M236" t="s">
        <v>8</v>
      </c>
      <c r="N236">
        <v>20</v>
      </c>
      <c r="O236">
        <v>24</v>
      </c>
      <c r="P236">
        <v>9600</v>
      </c>
      <c r="Q236">
        <v>9600</v>
      </c>
      <c r="R236">
        <v>5.3295219999999997E-2</v>
      </c>
      <c r="S236">
        <v>6.3954263999999997E-2</v>
      </c>
      <c r="T236">
        <f t="shared" si="38"/>
        <v>44767.984799999998</v>
      </c>
      <c r="U236">
        <f t="shared" si="39"/>
        <v>5862.4741999999997</v>
      </c>
      <c r="V236">
        <f t="shared" si="40"/>
        <v>19200</v>
      </c>
      <c r="W236">
        <f t="shared" si="41"/>
        <v>1518.3867141162516</v>
      </c>
      <c r="X236">
        <f>SUM(Data__1___3[[#This Row],[ cost of raw material]],Data__1___3[[#This Row],[operating cost]],Data__1___3[[#This Row],[Total Labor Cost (In USD)]])</f>
        <v>52148.845714116243</v>
      </c>
      <c r="Y236">
        <f t="shared" si="42"/>
        <v>978.49011063499211</v>
      </c>
      <c r="Z236">
        <f t="shared" si="43"/>
        <v>53.29522</v>
      </c>
      <c r="AA236">
        <f>SUM(Data__1___3[[#This Row],[Num_Workers_Direct]],Data__1___3[[#This Row],[Num_Workers_Indirect]])</f>
        <v>44</v>
      </c>
      <c r="AB236">
        <f>Data__1___3[[#This Row],[OUTPUT IN THOUSAND]]/Data__1___3[[#This Row],[Total Workers]]</f>
        <v>1.211255</v>
      </c>
    </row>
    <row r="237" spans="1:28" x14ac:dyDescent="0.25">
      <c r="A237" s="1">
        <v>40414</v>
      </c>
      <c r="B237">
        <f t="shared" si="33"/>
        <v>2010</v>
      </c>
      <c r="C237">
        <f>DAY(Data__1___3[[#This Row],[Date]])</f>
        <v>24</v>
      </c>
      <c r="D237">
        <f>MONTH(Data__1___3[[#This Row],[Date]])</f>
        <v>8</v>
      </c>
      <c r="E237">
        <f t="shared" si="34"/>
        <v>3</v>
      </c>
      <c r="F237">
        <f>WEEKDAY(Data__1___3[[#This Row],[Date]])</f>
        <v>3</v>
      </c>
      <c r="G237" t="str">
        <f>VLOOKUP(F237,VLOOKUP!$D$2:$E$8,2,FALSE)</f>
        <v>Wednesday</v>
      </c>
      <c r="H237" t="str">
        <f>VLOOKUP(D237,VLOOKUP!$A$2:$B$13,2,FALSE)</f>
        <v>August</v>
      </c>
      <c r="I237" t="str">
        <f>VLOOKUP(E237,VLOOKUP!$G$2:$H$5,2,FALSE)</f>
        <v>Quarter3</v>
      </c>
      <c r="J237" t="str">
        <f t="shared" si="35"/>
        <v>2010_August</v>
      </c>
      <c r="K237" t="str">
        <f t="shared" si="36"/>
        <v>2010_Quarter3</v>
      </c>
      <c r="L237" t="str">
        <f t="shared" si="37"/>
        <v>2010_Wednesday</v>
      </c>
      <c r="M237" t="s">
        <v>8</v>
      </c>
      <c r="N237">
        <v>15</v>
      </c>
      <c r="O237">
        <v>18</v>
      </c>
      <c r="P237">
        <v>7200</v>
      </c>
      <c r="Q237">
        <v>7200</v>
      </c>
      <c r="R237">
        <v>3.9931503E-2</v>
      </c>
      <c r="S237">
        <v>4.7917804000000001E-2</v>
      </c>
      <c r="T237">
        <f t="shared" si="38"/>
        <v>33542.462800000001</v>
      </c>
      <c r="U237">
        <f t="shared" si="39"/>
        <v>4392.46533</v>
      </c>
      <c r="V237">
        <f t="shared" si="40"/>
        <v>14400</v>
      </c>
      <c r="W237">
        <f t="shared" si="41"/>
        <v>1138.7900355871886</v>
      </c>
      <c r="X237">
        <f>SUM(Data__1___3[[#This Row],[ cost of raw material]],Data__1___3[[#This Row],[operating cost]],Data__1___3[[#This Row],[Total Labor Cost (In USD)]])</f>
        <v>39073.71816558719</v>
      </c>
      <c r="Y237">
        <f t="shared" si="42"/>
        <v>978.51859384274087</v>
      </c>
      <c r="Z237">
        <f t="shared" si="43"/>
        <v>39.931502999999999</v>
      </c>
      <c r="AA237">
        <f>SUM(Data__1___3[[#This Row],[Num_Workers_Direct]],Data__1___3[[#This Row],[Num_Workers_Indirect]])</f>
        <v>33</v>
      </c>
      <c r="AB237">
        <f>Data__1___3[[#This Row],[OUTPUT IN THOUSAND]]/Data__1___3[[#This Row],[Total Workers]]</f>
        <v>1.2100455454545453</v>
      </c>
    </row>
    <row r="238" spans="1:28" x14ac:dyDescent="0.25">
      <c r="A238" s="1">
        <v>40415</v>
      </c>
      <c r="B238">
        <f t="shared" si="33"/>
        <v>2010</v>
      </c>
      <c r="C238">
        <f>DAY(Data__1___3[[#This Row],[Date]])</f>
        <v>25</v>
      </c>
      <c r="D238">
        <f>MONTH(Data__1___3[[#This Row],[Date]])</f>
        <v>8</v>
      </c>
      <c r="E238">
        <f t="shared" si="34"/>
        <v>3</v>
      </c>
      <c r="F238">
        <f>WEEKDAY(Data__1___3[[#This Row],[Date]])</f>
        <v>4</v>
      </c>
      <c r="G238" t="str">
        <f>VLOOKUP(F238,VLOOKUP!$D$2:$E$8,2,FALSE)</f>
        <v>Thursday</v>
      </c>
      <c r="H238" t="str">
        <f>VLOOKUP(D238,VLOOKUP!$A$2:$B$13,2,FALSE)</f>
        <v>August</v>
      </c>
      <c r="I238" t="str">
        <f>VLOOKUP(E238,VLOOKUP!$G$2:$H$5,2,FALSE)</f>
        <v>Quarter3</v>
      </c>
      <c r="J238" t="str">
        <f t="shared" si="35"/>
        <v>2010_August</v>
      </c>
      <c r="K238" t="str">
        <f t="shared" si="36"/>
        <v>2010_Quarter3</v>
      </c>
      <c r="L238" t="str">
        <f t="shared" si="37"/>
        <v>2010_Thursday</v>
      </c>
      <c r="M238" t="s">
        <v>8</v>
      </c>
      <c r="N238">
        <v>16</v>
      </c>
      <c r="O238">
        <v>21</v>
      </c>
      <c r="P238">
        <v>7680</v>
      </c>
      <c r="Q238">
        <v>8400</v>
      </c>
      <c r="R238">
        <v>4.4817021999999998E-2</v>
      </c>
      <c r="S238">
        <v>5.3780426999999999E-2</v>
      </c>
      <c r="T238">
        <f t="shared" si="38"/>
        <v>37646.298899999994</v>
      </c>
      <c r="U238">
        <f t="shared" si="39"/>
        <v>4929.8724200000006</v>
      </c>
      <c r="V238">
        <f t="shared" si="40"/>
        <v>16080</v>
      </c>
      <c r="W238">
        <f t="shared" si="41"/>
        <v>1271.6488730723606</v>
      </c>
      <c r="X238">
        <f>SUM(Data__1___3[[#This Row],[ cost of raw material]],Data__1___3[[#This Row],[operating cost]],Data__1___3[[#This Row],[Total Labor Cost (In USD)]])</f>
        <v>43847.820193072352</v>
      </c>
      <c r="Y238">
        <f t="shared" si="42"/>
        <v>978.37424791572164</v>
      </c>
      <c r="Z238">
        <f t="shared" si="43"/>
        <v>44.817022000000001</v>
      </c>
      <c r="AA238">
        <f>SUM(Data__1___3[[#This Row],[Num_Workers_Direct]],Data__1___3[[#This Row],[Num_Workers_Indirect]])</f>
        <v>37</v>
      </c>
      <c r="AB238">
        <f>Data__1___3[[#This Row],[OUTPUT IN THOUSAND]]/Data__1___3[[#This Row],[Total Workers]]</f>
        <v>1.2112708648648649</v>
      </c>
    </row>
    <row r="239" spans="1:28" x14ac:dyDescent="0.25">
      <c r="A239" s="1">
        <v>40416</v>
      </c>
      <c r="B239">
        <f t="shared" si="33"/>
        <v>2010</v>
      </c>
      <c r="C239">
        <f>DAY(Data__1___3[[#This Row],[Date]])</f>
        <v>26</v>
      </c>
      <c r="D239">
        <f>MONTH(Data__1___3[[#This Row],[Date]])</f>
        <v>8</v>
      </c>
      <c r="E239">
        <f t="shared" si="34"/>
        <v>3</v>
      </c>
      <c r="F239">
        <f>WEEKDAY(Data__1___3[[#This Row],[Date]])</f>
        <v>5</v>
      </c>
      <c r="G239" t="str">
        <f>VLOOKUP(F239,VLOOKUP!$D$2:$E$8,2,FALSE)</f>
        <v>Friday</v>
      </c>
      <c r="H239" t="str">
        <f>VLOOKUP(D239,VLOOKUP!$A$2:$B$13,2,FALSE)</f>
        <v>August</v>
      </c>
      <c r="I239" t="str">
        <f>VLOOKUP(E239,VLOOKUP!$G$2:$H$5,2,FALSE)</f>
        <v>Quarter3</v>
      </c>
      <c r="J239" t="str">
        <f t="shared" si="35"/>
        <v>2010_August</v>
      </c>
      <c r="K239" t="str">
        <f t="shared" si="36"/>
        <v>2010_Quarter3</v>
      </c>
      <c r="L239" t="str">
        <f t="shared" si="37"/>
        <v>2010_Friday</v>
      </c>
      <c r="M239" t="s">
        <v>8</v>
      </c>
      <c r="N239">
        <v>17</v>
      </c>
      <c r="O239">
        <v>24</v>
      </c>
      <c r="P239">
        <v>8160</v>
      </c>
      <c r="Q239">
        <v>9600</v>
      </c>
      <c r="R239">
        <v>4.9610600999999997E-2</v>
      </c>
      <c r="S239">
        <v>5.9532720999999997E-2</v>
      </c>
      <c r="T239">
        <f t="shared" si="38"/>
        <v>41672.904699999999</v>
      </c>
      <c r="U239">
        <f t="shared" si="39"/>
        <v>5457.1661099999992</v>
      </c>
      <c r="V239">
        <f t="shared" si="40"/>
        <v>17760</v>
      </c>
      <c r="W239">
        <f t="shared" si="41"/>
        <v>1404.5077105575326</v>
      </c>
      <c r="X239">
        <f>SUM(Data__1___3[[#This Row],[ cost of raw material]],Data__1___3[[#This Row],[operating cost]],Data__1___3[[#This Row],[Total Labor Cost (In USD)]])</f>
        <v>48534.57852055753</v>
      </c>
      <c r="Y239">
        <f t="shared" si="42"/>
        <v>978.31063406302087</v>
      </c>
      <c r="Z239">
        <f t="shared" si="43"/>
        <v>49.610600999999996</v>
      </c>
      <c r="AA239">
        <f>SUM(Data__1___3[[#This Row],[Num_Workers_Direct]],Data__1___3[[#This Row],[Num_Workers_Indirect]])</f>
        <v>41</v>
      </c>
      <c r="AB239">
        <f>Data__1___3[[#This Row],[OUTPUT IN THOUSAND]]/Data__1___3[[#This Row],[Total Workers]]</f>
        <v>1.2100146585365852</v>
      </c>
    </row>
    <row r="240" spans="1:28" x14ac:dyDescent="0.25">
      <c r="A240" s="1">
        <v>40417</v>
      </c>
      <c r="B240">
        <f t="shared" si="33"/>
        <v>2010</v>
      </c>
      <c r="C240">
        <f>DAY(Data__1___3[[#This Row],[Date]])</f>
        <v>27</v>
      </c>
      <c r="D240">
        <f>MONTH(Data__1___3[[#This Row],[Date]])</f>
        <v>8</v>
      </c>
      <c r="E240">
        <f t="shared" si="34"/>
        <v>3</v>
      </c>
      <c r="F240">
        <f>WEEKDAY(Data__1___3[[#This Row],[Date]])</f>
        <v>6</v>
      </c>
      <c r="G240" t="str">
        <f>VLOOKUP(F240,VLOOKUP!$D$2:$E$8,2,FALSE)</f>
        <v>Saturday</v>
      </c>
      <c r="H240" t="str">
        <f>VLOOKUP(D240,VLOOKUP!$A$2:$B$13,2,FALSE)</f>
        <v>August</v>
      </c>
      <c r="I240" t="str">
        <f>VLOOKUP(E240,VLOOKUP!$G$2:$H$5,2,FALSE)</f>
        <v>Quarter3</v>
      </c>
      <c r="J240" t="str">
        <f t="shared" si="35"/>
        <v>2010_August</v>
      </c>
      <c r="K240" t="str">
        <f t="shared" si="36"/>
        <v>2010_Quarter3</v>
      </c>
      <c r="L240" t="str">
        <f t="shared" si="37"/>
        <v>2010_Saturday</v>
      </c>
      <c r="M240" t="s">
        <v>8</v>
      </c>
      <c r="N240">
        <v>19</v>
      </c>
      <c r="O240">
        <v>20</v>
      </c>
      <c r="P240">
        <v>9120</v>
      </c>
      <c r="Q240">
        <v>8000</v>
      </c>
      <c r="R240">
        <v>4.7201347999999997E-2</v>
      </c>
      <c r="S240">
        <v>5.6641617999999998E-2</v>
      </c>
      <c r="T240">
        <f t="shared" si="38"/>
        <v>39649.132599999997</v>
      </c>
      <c r="U240">
        <f t="shared" si="39"/>
        <v>5192.1482799999994</v>
      </c>
      <c r="V240">
        <f t="shared" si="40"/>
        <v>17120</v>
      </c>
      <c r="W240">
        <f t="shared" si="41"/>
        <v>1353.8948200869909</v>
      </c>
      <c r="X240">
        <f>SUM(Data__1___3[[#This Row],[ cost of raw material]],Data__1___3[[#This Row],[operating cost]],Data__1___3[[#This Row],[Total Labor Cost (In USD)]])</f>
        <v>46195.175700086991</v>
      </c>
      <c r="Y240">
        <f t="shared" si="42"/>
        <v>978.68339904375182</v>
      </c>
      <c r="Z240">
        <f t="shared" si="43"/>
        <v>47.201347999999996</v>
      </c>
      <c r="AA240">
        <f>SUM(Data__1___3[[#This Row],[Num_Workers_Direct]],Data__1___3[[#This Row],[Num_Workers_Indirect]])</f>
        <v>39</v>
      </c>
      <c r="AB240">
        <f>Data__1___3[[#This Row],[OUTPUT IN THOUSAND]]/Data__1___3[[#This Row],[Total Workers]]</f>
        <v>1.2102909743589743</v>
      </c>
    </row>
    <row r="241" spans="1:28" x14ac:dyDescent="0.25">
      <c r="A241" s="1">
        <v>40418</v>
      </c>
      <c r="B241">
        <f t="shared" si="33"/>
        <v>2010</v>
      </c>
      <c r="C241">
        <f>DAY(Data__1___3[[#This Row],[Date]])</f>
        <v>28</v>
      </c>
      <c r="D241">
        <f>MONTH(Data__1___3[[#This Row],[Date]])</f>
        <v>8</v>
      </c>
      <c r="E241">
        <f t="shared" si="34"/>
        <v>3</v>
      </c>
      <c r="F241">
        <f>WEEKDAY(Data__1___3[[#This Row],[Date]])</f>
        <v>7</v>
      </c>
      <c r="G241" t="str">
        <f>VLOOKUP(F241,VLOOKUP!$D$2:$E$8,2,FALSE)</f>
        <v>Sunday</v>
      </c>
      <c r="H241" t="str">
        <f>VLOOKUP(D241,VLOOKUP!$A$2:$B$13,2,FALSE)</f>
        <v>August</v>
      </c>
      <c r="I241" t="str">
        <f>VLOOKUP(E241,VLOOKUP!$G$2:$H$5,2,FALSE)</f>
        <v>Quarter3</v>
      </c>
      <c r="J241" t="str">
        <f t="shared" si="35"/>
        <v>2010_August</v>
      </c>
      <c r="K241" t="str">
        <f t="shared" si="36"/>
        <v>2010_Quarter3</v>
      </c>
      <c r="L241" t="str">
        <f t="shared" si="37"/>
        <v>2010_Sunday</v>
      </c>
      <c r="M241" t="s">
        <v>8</v>
      </c>
      <c r="N241">
        <v>17</v>
      </c>
      <c r="O241">
        <v>20</v>
      </c>
      <c r="P241">
        <v>8160</v>
      </c>
      <c r="Q241">
        <v>8000</v>
      </c>
      <c r="R241">
        <v>4.4815127000000003E-2</v>
      </c>
      <c r="S241">
        <v>5.3778152000000003E-2</v>
      </c>
      <c r="T241">
        <f t="shared" si="38"/>
        <v>37644.706400000003</v>
      </c>
      <c r="U241">
        <f t="shared" si="39"/>
        <v>4929.6639700000005</v>
      </c>
      <c r="V241">
        <f t="shared" si="40"/>
        <v>16160</v>
      </c>
      <c r="W241">
        <f t="shared" si="41"/>
        <v>1277.9754843811784</v>
      </c>
      <c r="X241">
        <f>SUM(Data__1___3[[#This Row],[ cost of raw material]],Data__1___3[[#This Row],[operating cost]],Data__1___3[[#This Row],[Total Labor Cost (In USD)]])</f>
        <v>43852.345854381179</v>
      </c>
      <c r="Y241">
        <f t="shared" si="42"/>
        <v>978.51660343127389</v>
      </c>
      <c r="Z241">
        <f t="shared" si="43"/>
        <v>44.815127000000004</v>
      </c>
      <c r="AA241">
        <f>SUM(Data__1___3[[#This Row],[Num_Workers_Direct]],Data__1___3[[#This Row],[Num_Workers_Indirect]])</f>
        <v>37</v>
      </c>
      <c r="AB241">
        <f>Data__1___3[[#This Row],[OUTPUT IN THOUSAND]]/Data__1___3[[#This Row],[Total Workers]]</f>
        <v>1.2112196486486488</v>
      </c>
    </row>
    <row r="242" spans="1:28" x14ac:dyDescent="0.25">
      <c r="A242" s="1">
        <v>40419</v>
      </c>
      <c r="B242">
        <f t="shared" si="33"/>
        <v>2010</v>
      </c>
      <c r="C242">
        <f>DAY(Data__1___3[[#This Row],[Date]])</f>
        <v>29</v>
      </c>
      <c r="D242">
        <f>MONTH(Data__1___3[[#This Row],[Date]])</f>
        <v>8</v>
      </c>
      <c r="E242">
        <f t="shared" si="34"/>
        <v>3</v>
      </c>
      <c r="F242">
        <f>WEEKDAY(Data__1___3[[#This Row],[Date]])</f>
        <v>1</v>
      </c>
      <c r="G242" t="str">
        <f>VLOOKUP(F242,VLOOKUP!$D$2:$E$8,2,FALSE)</f>
        <v>Monday</v>
      </c>
      <c r="H242" t="str">
        <f>VLOOKUP(D242,VLOOKUP!$A$2:$B$13,2,FALSE)</f>
        <v>August</v>
      </c>
      <c r="I242" t="str">
        <f>VLOOKUP(E242,VLOOKUP!$G$2:$H$5,2,FALSE)</f>
        <v>Quarter3</v>
      </c>
      <c r="J242" t="str">
        <f t="shared" si="35"/>
        <v>2010_August</v>
      </c>
      <c r="K242" t="str">
        <f t="shared" si="36"/>
        <v>2010_Quarter3</v>
      </c>
      <c r="L242" t="str">
        <f t="shared" si="37"/>
        <v>2010_Monday</v>
      </c>
      <c r="M242" t="s">
        <v>8</v>
      </c>
      <c r="N242">
        <v>16</v>
      </c>
      <c r="O242">
        <v>18</v>
      </c>
      <c r="P242">
        <v>7680</v>
      </c>
      <c r="Q242">
        <v>7200</v>
      </c>
      <c r="R242">
        <v>4.1142579999999998E-2</v>
      </c>
      <c r="S242">
        <v>4.9371096000000003E-2</v>
      </c>
      <c r="T242">
        <f t="shared" si="38"/>
        <v>34559.767200000002</v>
      </c>
      <c r="U242">
        <f t="shared" si="39"/>
        <v>4525.6837999999998</v>
      </c>
      <c r="V242">
        <f t="shared" si="40"/>
        <v>14880</v>
      </c>
      <c r="W242">
        <f t="shared" si="41"/>
        <v>1176.7497034400949</v>
      </c>
      <c r="X242">
        <f>SUM(Data__1___3[[#This Row],[ cost of raw material]],Data__1___3[[#This Row],[operating cost]],Data__1___3[[#This Row],[Total Labor Cost (In USD)]])</f>
        <v>40262.200703440096</v>
      </c>
      <c r="Y242">
        <f t="shared" si="42"/>
        <v>978.60174795649914</v>
      </c>
      <c r="Z242">
        <f t="shared" si="43"/>
        <v>41.142579999999995</v>
      </c>
      <c r="AA242">
        <f>SUM(Data__1___3[[#This Row],[Num_Workers_Direct]],Data__1___3[[#This Row],[Num_Workers_Indirect]])</f>
        <v>34</v>
      </c>
      <c r="AB242">
        <f>Data__1___3[[#This Row],[OUTPUT IN THOUSAND]]/Data__1___3[[#This Row],[Total Workers]]</f>
        <v>1.2100758823529409</v>
      </c>
    </row>
    <row r="243" spans="1:28" x14ac:dyDescent="0.25">
      <c r="A243" s="1">
        <v>40420</v>
      </c>
      <c r="B243">
        <f t="shared" si="33"/>
        <v>2010</v>
      </c>
      <c r="C243">
        <f>DAY(Data__1___3[[#This Row],[Date]])</f>
        <v>30</v>
      </c>
      <c r="D243">
        <f>MONTH(Data__1___3[[#This Row],[Date]])</f>
        <v>8</v>
      </c>
      <c r="E243">
        <f t="shared" si="34"/>
        <v>3</v>
      </c>
      <c r="F243">
        <f>WEEKDAY(Data__1___3[[#This Row],[Date]])</f>
        <v>2</v>
      </c>
      <c r="G243" t="str">
        <f>VLOOKUP(F243,VLOOKUP!$D$2:$E$8,2,FALSE)</f>
        <v>Tuesday</v>
      </c>
      <c r="H243" t="str">
        <f>VLOOKUP(D243,VLOOKUP!$A$2:$B$13,2,FALSE)</f>
        <v>August</v>
      </c>
      <c r="I243" t="str">
        <f>VLOOKUP(E243,VLOOKUP!$G$2:$H$5,2,FALSE)</f>
        <v>Quarter3</v>
      </c>
      <c r="J243" t="str">
        <f t="shared" si="35"/>
        <v>2010_August</v>
      </c>
      <c r="K243" t="str">
        <f t="shared" si="36"/>
        <v>2010_Quarter3</v>
      </c>
      <c r="L243" t="str">
        <f t="shared" si="37"/>
        <v>2010_Tuesday</v>
      </c>
      <c r="M243" t="s">
        <v>8</v>
      </c>
      <c r="N243">
        <v>18</v>
      </c>
      <c r="O243">
        <v>19</v>
      </c>
      <c r="P243">
        <v>8640</v>
      </c>
      <c r="Q243">
        <v>7600</v>
      </c>
      <c r="R243">
        <v>4.4807769999999997E-2</v>
      </c>
      <c r="S243">
        <v>5.3769324E-2</v>
      </c>
      <c r="T243">
        <f t="shared" si="38"/>
        <v>37638.5268</v>
      </c>
      <c r="U243">
        <f t="shared" si="39"/>
        <v>4928.8546999999999</v>
      </c>
      <c r="V243">
        <f t="shared" si="40"/>
        <v>16240</v>
      </c>
      <c r="W243">
        <f t="shared" si="41"/>
        <v>1284.3020956899961</v>
      </c>
      <c r="X243">
        <f>SUM(Data__1___3[[#This Row],[ cost of raw material]],Data__1___3[[#This Row],[operating cost]],Data__1___3[[#This Row],[Total Labor Cost (In USD)]])</f>
        <v>43851.683595689996</v>
      </c>
      <c r="Y243">
        <f t="shared" si="42"/>
        <v>978.66248634310523</v>
      </c>
      <c r="Z243">
        <f t="shared" si="43"/>
        <v>44.807769999999998</v>
      </c>
      <c r="AA243">
        <f>SUM(Data__1___3[[#This Row],[Num_Workers_Direct]],Data__1___3[[#This Row],[Num_Workers_Indirect]])</f>
        <v>37</v>
      </c>
      <c r="AB243">
        <f>Data__1___3[[#This Row],[OUTPUT IN THOUSAND]]/Data__1___3[[#This Row],[Total Workers]]</f>
        <v>1.2110208108108107</v>
      </c>
    </row>
    <row r="244" spans="1:28" x14ac:dyDescent="0.25">
      <c r="A244" s="1">
        <v>40421</v>
      </c>
      <c r="B244">
        <f t="shared" si="33"/>
        <v>2010</v>
      </c>
      <c r="C244">
        <f>DAY(Data__1___3[[#This Row],[Date]])</f>
        <v>31</v>
      </c>
      <c r="D244">
        <f>MONTH(Data__1___3[[#This Row],[Date]])</f>
        <v>8</v>
      </c>
      <c r="E244">
        <f t="shared" si="34"/>
        <v>3</v>
      </c>
      <c r="F244">
        <f>WEEKDAY(Data__1___3[[#This Row],[Date]])</f>
        <v>3</v>
      </c>
      <c r="G244" t="str">
        <f>VLOOKUP(F244,VLOOKUP!$D$2:$E$8,2,FALSE)</f>
        <v>Wednesday</v>
      </c>
      <c r="H244" t="str">
        <f>VLOOKUP(D244,VLOOKUP!$A$2:$B$13,2,FALSE)</f>
        <v>August</v>
      </c>
      <c r="I244" t="str">
        <f>VLOOKUP(E244,VLOOKUP!$G$2:$H$5,2,FALSE)</f>
        <v>Quarter3</v>
      </c>
      <c r="J244" t="str">
        <f t="shared" si="35"/>
        <v>2010_August</v>
      </c>
      <c r="K244" t="str">
        <f t="shared" si="36"/>
        <v>2010_Quarter3</v>
      </c>
      <c r="L244" t="str">
        <f t="shared" si="37"/>
        <v>2010_Wednesday</v>
      </c>
      <c r="M244" t="s">
        <v>8</v>
      </c>
      <c r="N244">
        <v>18</v>
      </c>
      <c r="O244">
        <v>21</v>
      </c>
      <c r="P244">
        <v>8640</v>
      </c>
      <c r="Q244">
        <v>8400</v>
      </c>
      <c r="R244">
        <v>4.7224048999999997E-2</v>
      </c>
      <c r="S244">
        <v>5.6668858000000003E-2</v>
      </c>
      <c r="T244">
        <f t="shared" si="38"/>
        <v>39668.200599999996</v>
      </c>
      <c r="U244">
        <f t="shared" si="39"/>
        <v>5194.6453899999997</v>
      </c>
      <c r="V244">
        <f t="shared" si="40"/>
        <v>17040</v>
      </c>
      <c r="W244">
        <f t="shared" si="41"/>
        <v>1347.5682087781731</v>
      </c>
      <c r="X244">
        <f>SUM(Data__1___3[[#This Row],[ cost of raw material]],Data__1___3[[#This Row],[operating cost]],Data__1___3[[#This Row],[Total Labor Cost (In USD)]])</f>
        <v>46210.41419877817</v>
      </c>
      <c r="Y244">
        <f t="shared" si="42"/>
        <v>978.53562278783374</v>
      </c>
      <c r="Z244">
        <f t="shared" si="43"/>
        <v>47.224048999999994</v>
      </c>
      <c r="AA244">
        <f>SUM(Data__1___3[[#This Row],[Num_Workers_Direct]],Data__1___3[[#This Row],[Num_Workers_Indirect]])</f>
        <v>39</v>
      </c>
      <c r="AB244">
        <f>Data__1___3[[#This Row],[OUTPUT IN THOUSAND]]/Data__1___3[[#This Row],[Total Workers]]</f>
        <v>1.2108730512820511</v>
      </c>
    </row>
    <row r="245" spans="1:28" x14ac:dyDescent="0.25">
      <c r="A245" s="1">
        <v>40422</v>
      </c>
      <c r="B245">
        <f t="shared" si="33"/>
        <v>2010</v>
      </c>
      <c r="C245">
        <f>DAY(Data__1___3[[#This Row],[Date]])</f>
        <v>1</v>
      </c>
      <c r="D245">
        <f>MONTH(Data__1___3[[#This Row],[Date]])</f>
        <v>9</v>
      </c>
      <c r="E245">
        <f t="shared" si="34"/>
        <v>3</v>
      </c>
      <c r="F245">
        <f>WEEKDAY(Data__1___3[[#This Row],[Date]])</f>
        <v>4</v>
      </c>
      <c r="G245" t="str">
        <f>VLOOKUP(F245,VLOOKUP!$D$2:$E$8,2,FALSE)</f>
        <v>Thursday</v>
      </c>
      <c r="H245" t="str">
        <f>VLOOKUP(D245,VLOOKUP!$A$2:$B$13,2,FALSE)</f>
        <v>September</v>
      </c>
      <c r="I245" t="str">
        <f>VLOOKUP(E245,VLOOKUP!$G$2:$H$5,2,FALSE)</f>
        <v>Quarter3</v>
      </c>
      <c r="J245" t="str">
        <f t="shared" si="35"/>
        <v>2010_September</v>
      </c>
      <c r="K245" t="str">
        <f t="shared" si="36"/>
        <v>2010_Quarter3</v>
      </c>
      <c r="L245" t="str">
        <f t="shared" si="37"/>
        <v>2010_Thursday</v>
      </c>
      <c r="M245" t="s">
        <v>8</v>
      </c>
      <c r="N245">
        <v>20</v>
      </c>
      <c r="O245">
        <v>20</v>
      </c>
      <c r="P245">
        <v>9600</v>
      </c>
      <c r="Q245">
        <v>8000</v>
      </c>
      <c r="R245">
        <v>4.8431964000000001E-2</v>
      </c>
      <c r="S245">
        <v>5.8118357000000002E-2</v>
      </c>
      <c r="T245">
        <f t="shared" si="38"/>
        <v>40682.849900000001</v>
      </c>
      <c r="U245">
        <f t="shared" si="39"/>
        <v>5327.5160400000004</v>
      </c>
      <c r="V245">
        <f t="shared" si="40"/>
        <v>17600</v>
      </c>
      <c r="W245">
        <f t="shared" si="41"/>
        <v>1391.8544879398971</v>
      </c>
      <c r="X245">
        <f>SUM(Data__1___3[[#This Row],[ cost of raw material]],Data__1___3[[#This Row],[operating cost]],Data__1___3[[#This Row],[Total Labor Cost (In USD)]])</f>
        <v>47402.220427939901</v>
      </c>
      <c r="Y245">
        <f t="shared" si="42"/>
        <v>978.73834783862787</v>
      </c>
      <c r="Z245">
        <f t="shared" si="43"/>
        <v>48.431964000000001</v>
      </c>
      <c r="AA245">
        <f>SUM(Data__1___3[[#This Row],[Num_Workers_Direct]],Data__1___3[[#This Row],[Num_Workers_Indirect]])</f>
        <v>40</v>
      </c>
      <c r="AB245">
        <f>Data__1___3[[#This Row],[OUTPUT IN THOUSAND]]/Data__1___3[[#This Row],[Total Workers]]</f>
        <v>1.2107991</v>
      </c>
    </row>
    <row r="246" spans="1:28" x14ac:dyDescent="0.25">
      <c r="A246" s="1">
        <v>40423</v>
      </c>
      <c r="B246">
        <f t="shared" si="33"/>
        <v>2010</v>
      </c>
      <c r="C246">
        <f>DAY(Data__1___3[[#This Row],[Date]])</f>
        <v>2</v>
      </c>
      <c r="D246">
        <f>MONTH(Data__1___3[[#This Row],[Date]])</f>
        <v>9</v>
      </c>
      <c r="E246">
        <f t="shared" si="34"/>
        <v>3</v>
      </c>
      <c r="F246">
        <f>WEEKDAY(Data__1___3[[#This Row],[Date]])</f>
        <v>5</v>
      </c>
      <c r="G246" t="str">
        <f>VLOOKUP(F246,VLOOKUP!$D$2:$E$8,2,FALSE)</f>
        <v>Friday</v>
      </c>
      <c r="H246" t="str">
        <f>VLOOKUP(D246,VLOOKUP!$A$2:$B$13,2,FALSE)</f>
        <v>September</v>
      </c>
      <c r="I246" t="str">
        <f>VLOOKUP(E246,VLOOKUP!$G$2:$H$5,2,FALSE)</f>
        <v>Quarter3</v>
      </c>
      <c r="J246" t="str">
        <f t="shared" si="35"/>
        <v>2010_September</v>
      </c>
      <c r="K246" t="str">
        <f t="shared" si="36"/>
        <v>2010_Quarter3</v>
      </c>
      <c r="L246" t="str">
        <f t="shared" si="37"/>
        <v>2010_Friday</v>
      </c>
      <c r="M246" t="s">
        <v>8</v>
      </c>
      <c r="N246">
        <v>19</v>
      </c>
      <c r="O246">
        <v>20</v>
      </c>
      <c r="P246">
        <v>9120</v>
      </c>
      <c r="Q246">
        <v>8000</v>
      </c>
      <c r="R246">
        <v>4.7215951999999999E-2</v>
      </c>
      <c r="S246">
        <v>5.6659142000000003E-2</v>
      </c>
      <c r="T246">
        <f t="shared" si="38"/>
        <v>39661.399400000002</v>
      </c>
      <c r="U246">
        <f t="shared" si="39"/>
        <v>5193.7547199999999</v>
      </c>
      <c r="V246">
        <f t="shared" si="40"/>
        <v>17120</v>
      </c>
      <c r="W246">
        <f t="shared" si="41"/>
        <v>1353.8948200869909</v>
      </c>
      <c r="X246">
        <f>SUM(Data__1___3[[#This Row],[ cost of raw material]],Data__1___3[[#This Row],[operating cost]],Data__1___3[[#This Row],[Total Labor Cost (In USD)]])</f>
        <v>46209.048940086992</v>
      </c>
      <c r="Y246">
        <f t="shared" si="42"/>
        <v>978.67451534360657</v>
      </c>
      <c r="Z246">
        <f t="shared" si="43"/>
        <v>47.215952000000001</v>
      </c>
      <c r="AA246">
        <f>SUM(Data__1___3[[#This Row],[Num_Workers_Direct]],Data__1___3[[#This Row],[Num_Workers_Indirect]])</f>
        <v>39</v>
      </c>
      <c r="AB246">
        <f>Data__1___3[[#This Row],[OUTPUT IN THOUSAND]]/Data__1___3[[#This Row],[Total Workers]]</f>
        <v>1.210665435897436</v>
      </c>
    </row>
    <row r="247" spans="1:28" x14ac:dyDescent="0.25">
      <c r="A247" s="1">
        <v>40424</v>
      </c>
      <c r="B247">
        <f t="shared" si="33"/>
        <v>2010</v>
      </c>
      <c r="C247">
        <f>DAY(Data__1___3[[#This Row],[Date]])</f>
        <v>3</v>
      </c>
      <c r="D247">
        <f>MONTH(Data__1___3[[#This Row],[Date]])</f>
        <v>9</v>
      </c>
      <c r="E247">
        <f t="shared" si="34"/>
        <v>3</v>
      </c>
      <c r="F247">
        <f>WEEKDAY(Data__1___3[[#This Row],[Date]])</f>
        <v>6</v>
      </c>
      <c r="G247" t="str">
        <f>VLOOKUP(F247,VLOOKUP!$D$2:$E$8,2,FALSE)</f>
        <v>Saturday</v>
      </c>
      <c r="H247" t="str">
        <f>VLOOKUP(D247,VLOOKUP!$A$2:$B$13,2,FALSE)</f>
        <v>September</v>
      </c>
      <c r="I247" t="str">
        <f>VLOOKUP(E247,VLOOKUP!$G$2:$H$5,2,FALSE)</f>
        <v>Quarter3</v>
      </c>
      <c r="J247" t="str">
        <f t="shared" si="35"/>
        <v>2010_September</v>
      </c>
      <c r="K247" t="str">
        <f t="shared" si="36"/>
        <v>2010_Quarter3</v>
      </c>
      <c r="L247" t="str">
        <f t="shared" si="37"/>
        <v>2010_Saturday</v>
      </c>
      <c r="M247" t="s">
        <v>8</v>
      </c>
      <c r="N247">
        <v>20</v>
      </c>
      <c r="O247">
        <v>23</v>
      </c>
      <c r="P247">
        <v>9600</v>
      </c>
      <c r="Q247">
        <v>9200</v>
      </c>
      <c r="R247">
        <v>5.2057643000000001E-2</v>
      </c>
      <c r="S247">
        <v>6.2469172000000003E-2</v>
      </c>
      <c r="T247">
        <f t="shared" si="38"/>
        <v>43728.420400000003</v>
      </c>
      <c r="U247">
        <f t="shared" si="39"/>
        <v>5726.3407299999999</v>
      </c>
      <c r="V247">
        <f t="shared" si="40"/>
        <v>18800</v>
      </c>
      <c r="W247">
        <f t="shared" si="41"/>
        <v>1486.7536575721629</v>
      </c>
      <c r="X247">
        <f>SUM(Data__1___3[[#This Row],[ cost of raw material]],Data__1___3[[#This Row],[operating cost]],Data__1___3[[#This Row],[Total Labor Cost (In USD)]])</f>
        <v>50941.51478757216</v>
      </c>
      <c r="Y247">
        <f t="shared" si="42"/>
        <v>978.55976283006441</v>
      </c>
      <c r="Z247">
        <f t="shared" si="43"/>
        <v>52.057642999999999</v>
      </c>
      <c r="AA247">
        <f>SUM(Data__1___3[[#This Row],[Num_Workers_Direct]],Data__1___3[[#This Row],[Num_Workers_Indirect]])</f>
        <v>43</v>
      </c>
      <c r="AB247">
        <f>Data__1___3[[#This Row],[OUTPUT IN THOUSAND]]/Data__1___3[[#This Row],[Total Workers]]</f>
        <v>1.2106428604651163</v>
      </c>
    </row>
    <row r="248" spans="1:28" x14ac:dyDescent="0.25">
      <c r="A248" s="1">
        <v>40425</v>
      </c>
      <c r="B248">
        <f t="shared" si="33"/>
        <v>2010</v>
      </c>
      <c r="C248">
        <f>DAY(Data__1___3[[#This Row],[Date]])</f>
        <v>4</v>
      </c>
      <c r="D248">
        <f>MONTH(Data__1___3[[#This Row],[Date]])</f>
        <v>9</v>
      </c>
      <c r="E248">
        <f t="shared" si="34"/>
        <v>3</v>
      </c>
      <c r="F248">
        <f>WEEKDAY(Data__1___3[[#This Row],[Date]])</f>
        <v>7</v>
      </c>
      <c r="G248" t="str">
        <f>VLOOKUP(F248,VLOOKUP!$D$2:$E$8,2,FALSE)</f>
        <v>Sunday</v>
      </c>
      <c r="H248" t="str">
        <f>VLOOKUP(D248,VLOOKUP!$A$2:$B$13,2,FALSE)</f>
        <v>September</v>
      </c>
      <c r="I248" t="str">
        <f>VLOOKUP(E248,VLOOKUP!$G$2:$H$5,2,FALSE)</f>
        <v>Quarter3</v>
      </c>
      <c r="J248" t="str">
        <f t="shared" si="35"/>
        <v>2010_September</v>
      </c>
      <c r="K248" t="str">
        <f t="shared" si="36"/>
        <v>2010_Quarter3</v>
      </c>
      <c r="L248" t="str">
        <f t="shared" si="37"/>
        <v>2010_Sunday</v>
      </c>
      <c r="M248" t="s">
        <v>8</v>
      </c>
      <c r="N248">
        <v>15</v>
      </c>
      <c r="O248">
        <v>22</v>
      </c>
      <c r="P248">
        <v>7200</v>
      </c>
      <c r="Q248">
        <v>8800</v>
      </c>
      <c r="R248">
        <v>4.4814292999999998E-2</v>
      </c>
      <c r="S248">
        <v>5.3777151000000002E-2</v>
      </c>
      <c r="T248">
        <f t="shared" si="38"/>
        <v>37644.005700000002</v>
      </c>
      <c r="U248">
        <f t="shared" si="39"/>
        <v>4929.5722299999998</v>
      </c>
      <c r="V248">
        <f t="shared" si="40"/>
        <v>16000</v>
      </c>
      <c r="W248">
        <f t="shared" si="41"/>
        <v>1265.3222617635429</v>
      </c>
      <c r="X248">
        <f>SUM(Data__1___3[[#This Row],[ cost of raw material]],Data__1___3[[#This Row],[operating cost]],Data__1___3[[#This Row],[Total Labor Cost (In USD)]])</f>
        <v>43838.90019176354</v>
      </c>
      <c r="Y248">
        <f t="shared" si="42"/>
        <v>978.23478308055735</v>
      </c>
      <c r="Z248">
        <f t="shared" si="43"/>
        <v>44.814292999999999</v>
      </c>
      <c r="AA248">
        <f>SUM(Data__1___3[[#This Row],[Num_Workers_Direct]],Data__1___3[[#This Row],[Num_Workers_Indirect]])</f>
        <v>37</v>
      </c>
      <c r="AB248">
        <f>Data__1___3[[#This Row],[OUTPUT IN THOUSAND]]/Data__1___3[[#This Row],[Total Workers]]</f>
        <v>1.2111971081081081</v>
      </c>
    </row>
    <row r="249" spans="1:28" x14ac:dyDescent="0.25">
      <c r="A249" s="1">
        <v>40426</v>
      </c>
      <c r="B249">
        <f t="shared" si="33"/>
        <v>2010</v>
      </c>
      <c r="C249">
        <f>DAY(Data__1___3[[#This Row],[Date]])</f>
        <v>5</v>
      </c>
      <c r="D249">
        <f>MONTH(Data__1___3[[#This Row],[Date]])</f>
        <v>9</v>
      </c>
      <c r="E249">
        <f t="shared" si="34"/>
        <v>3</v>
      </c>
      <c r="F249">
        <f>WEEKDAY(Data__1___3[[#This Row],[Date]])</f>
        <v>1</v>
      </c>
      <c r="G249" t="str">
        <f>VLOOKUP(F249,VLOOKUP!$D$2:$E$8,2,FALSE)</f>
        <v>Monday</v>
      </c>
      <c r="H249" t="str">
        <f>VLOOKUP(D249,VLOOKUP!$A$2:$B$13,2,FALSE)</f>
        <v>September</v>
      </c>
      <c r="I249" t="str">
        <f>VLOOKUP(E249,VLOOKUP!$G$2:$H$5,2,FALSE)</f>
        <v>Quarter3</v>
      </c>
      <c r="J249" t="str">
        <f t="shared" si="35"/>
        <v>2010_September</v>
      </c>
      <c r="K249" t="str">
        <f t="shared" si="36"/>
        <v>2010_Quarter3</v>
      </c>
      <c r="L249" t="str">
        <f t="shared" si="37"/>
        <v>2010_Monday</v>
      </c>
      <c r="M249" t="s">
        <v>8</v>
      </c>
      <c r="N249">
        <v>16</v>
      </c>
      <c r="O249">
        <v>23</v>
      </c>
      <c r="P249">
        <v>7680</v>
      </c>
      <c r="Q249">
        <v>9200</v>
      </c>
      <c r="R249">
        <v>4.7200145999999998E-2</v>
      </c>
      <c r="S249">
        <v>5.6640176E-2</v>
      </c>
      <c r="T249">
        <f t="shared" si="38"/>
        <v>39648.123200000002</v>
      </c>
      <c r="U249">
        <f t="shared" si="39"/>
        <v>5192.0160599999999</v>
      </c>
      <c r="V249">
        <f t="shared" si="40"/>
        <v>16880</v>
      </c>
      <c r="W249">
        <f t="shared" si="41"/>
        <v>1334.9149861605379</v>
      </c>
      <c r="X249">
        <f>SUM(Data__1___3[[#This Row],[ cost of raw material]],Data__1___3[[#This Row],[operating cost]],Data__1___3[[#This Row],[Total Labor Cost (In USD)]])</f>
        <v>46175.054246160544</v>
      </c>
      <c r="Y249">
        <f t="shared" si="42"/>
        <v>978.28202154630083</v>
      </c>
      <c r="Z249">
        <f t="shared" si="43"/>
        <v>47.200145999999997</v>
      </c>
      <c r="AA249">
        <f>SUM(Data__1___3[[#This Row],[Num_Workers_Direct]],Data__1___3[[#This Row],[Num_Workers_Indirect]])</f>
        <v>39</v>
      </c>
      <c r="AB249">
        <f>Data__1___3[[#This Row],[OUTPUT IN THOUSAND]]/Data__1___3[[#This Row],[Total Workers]]</f>
        <v>1.2102601538461537</v>
      </c>
    </row>
    <row r="250" spans="1:28" x14ac:dyDescent="0.25">
      <c r="A250" s="1">
        <v>40427</v>
      </c>
      <c r="B250">
        <f t="shared" si="33"/>
        <v>2010</v>
      </c>
      <c r="C250">
        <f>DAY(Data__1___3[[#This Row],[Date]])</f>
        <v>6</v>
      </c>
      <c r="D250">
        <f>MONTH(Data__1___3[[#This Row],[Date]])</f>
        <v>9</v>
      </c>
      <c r="E250">
        <f t="shared" si="34"/>
        <v>3</v>
      </c>
      <c r="F250">
        <f>WEEKDAY(Data__1___3[[#This Row],[Date]])</f>
        <v>2</v>
      </c>
      <c r="G250" t="str">
        <f>VLOOKUP(F250,VLOOKUP!$D$2:$E$8,2,FALSE)</f>
        <v>Tuesday</v>
      </c>
      <c r="H250" t="str">
        <f>VLOOKUP(D250,VLOOKUP!$A$2:$B$13,2,FALSE)</f>
        <v>September</v>
      </c>
      <c r="I250" t="str">
        <f>VLOOKUP(E250,VLOOKUP!$G$2:$H$5,2,FALSE)</f>
        <v>Quarter3</v>
      </c>
      <c r="J250" t="str">
        <f t="shared" si="35"/>
        <v>2010_September</v>
      </c>
      <c r="K250" t="str">
        <f t="shared" si="36"/>
        <v>2010_Quarter3</v>
      </c>
      <c r="L250" t="str">
        <f t="shared" si="37"/>
        <v>2010_Tuesday</v>
      </c>
      <c r="M250" t="s">
        <v>8</v>
      </c>
      <c r="N250">
        <v>19</v>
      </c>
      <c r="O250">
        <v>25</v>
      </c>
      <c r="P250">
        <v>9120</v>
      </c>
      <c r="Q250">
        <v>10000</v>
      </c>
      <c r="R250">
        <v>5.3292862000000003E-2</v>
      </c>
      <c r="S250">
        <v>6.3951435000000001E-2</v>
      </c>
      <c r="T250">
        <f t="shared" si="38"/>
        <v>44766.004500000003</v>
      </c>
      <c r="U250">
        <f t="shared" si="39"/>
        <v>5862.2148200000011</v>
      </c>
      <c r="V250">
        <f t="shared" si="40"/>
        <v>19120</v>
      </c>
      <c r="W250">
        <f t="shared" si="41"/>
        <v>1512.0601028074339</v>
      </c>
      <c r="X250">
        <f>SUM(Data__1___3[[#This Row],[ cost of raw material]],Data__1___3[[#This Row],[operating cost]],Data__1___3[[#This Row],[Total Labor Cost (In USD)]])</f>
        <v>52140.279422807434</v>
      </c>
      <c r="Y250">
        <f t="shared" si="42"/>
        <v>978.37266504485024</v>
      </c>
      <c r="Z250">
        <f t="shared" si="43"/>
        <v>53.292862000000007</v>
      </c>
      <c r="AA250">
        <f>SUM(Data__1___3[[#This Row],[Num_Workers_Direct]],Data__1___3[[#This Row],[Num_Workers_Indirect]])</f>
        <v>44</v>
      </c>
      <c r="AB250">
        <f>Data__1___3[[#This Row],[OUTPUT IN THOUSAND]]/Data__1___3[[#This Row],[Total Workers]]</f>
        <v>1.2112014090909093</v>
      </c>
    </row>
    <row r="251" spans="1:28" x14ac:dyDescent="0.25">
      <c r="A251" s="1">
        <v>40428</v>
      </c>
      <c r="B251">
        <f t="shared" si="33"/>
        <v>2010</v>
      </c>
      <c r="C251">
        <f>DAY(Data__1___3[[#This Row],[Date]])</f>
        <v>7</v>
      </c>
      <c r="D251">
        <f>MONTH(Data__1___3[[#This Row],[Date]])</f>
        <v>9</v>
      </c>
      <c r="E251">
        <f t="shared" si="34"/>
        <v>3</v>
      </c>
      <c r="F251">
        <f>WEEKDAY(Data__1___3[[#This Row],[Date]])</f>
        <v>3</v>
      </c>
      <c r="G251" t="str">
        <f>VLOOKUP(F251,VLOOKUP!$D$2:$E$8,2,FALSE)</f>
        <v>Wednesday</v>
      </c>
      <c r="H251" t="str">
        <f>VLOOKUP(D251,VLOOKUP!$A$2:$B$13,2,FALSE)</f>
        <v>September</v>
      </c>
      <c r="I251" t="str">
        <f>VLOOKUP(E251,VLOOKUP!$G$2:$H$5,2,FALSE)</f>
        <v>Quarter3</v>
      </c>
      <c r="J251" t="str">
        <f t="shared" si="35"/>
        <v>2010_September</v>
      </c>
      <c r="K251" t="str">
        <f t="shared" si="36"/>
        <v>2010_Quarter3</v>
      </c>
      <c r="L251" t="str">
        <f t="shared" si="37"/>
        <v>2010_Wednesday</v>
      </c>
      <c r="M251" t="s">
        <v>8</v>
      </c>
      <c r="N251">
        <v>18</v>
      </c>
      <c r="O251">
        <v>22</v>
      </c>
      <c r="P251">
        <v>8640</v>
      </c>
      <c r="Q251">
        <v>8800</v>
      </c>
      <c r="R251">
        <v>4.8443014E-2</v>
      </c>
      <c r="S251">
        <v>5.8131616999999997E-2</v>
      </c>
      <c r="T251">
        <f t="shared" si="38"/>
        <v>40692.1319</v>
      </c>
      <c r="U251">
        <f t="shared" si="39"/>
        <v>5328.7315399999998</v>
      </c>
      <c r="V251">
        <f t="shared" si="40"/>
        <v>17440</v>
      </c>
      <c r="W251">
        <f t="shared" si="41"/>
        <v>1379.2012653222619</v>
      </c>
      <c r="X251">
        <f>SUM(Data__1___3[[#This Row],[ cost of raw material]],Data__1___3[[#This Row],[operating cost]],Data__1___3[[#This Row],[Total Labor Cost (In USD)]])</f>
        <v>47400.064705322264</v>
      </c>
      <c r="Y251">
        <f t="shared" si="42"/>
        <v>978.47059444571858</v>
      </c>
      <c r="Z251">
        <f t="shared" si="43"/>
        <v>48.443013999999998</v>
      </c>
      <c r="AA251">
        <f>SUM(Data__1___3[[#This Row],[Num_Workers_Direct]],Data__1___3[[#This Row],[Num_Workers_Indirect]])</f>
        <v>40</v>
      </c>
      <c r="AB251">
        <f>Data__1___3[[#This Row],[OUTPUT IN THOUSAND]]/Data__1___3[[#This Row],[Total Workers]]</f>
        <v>1.21107535</v>
      </c>
    </row>
    <row r="252" spans="1:28" x14ac:dyDescent="0.25">
      <c r="A252" s="1">
        <v>40429</v>
      </c>
      <c r="B252">
        <f t="shared" si="33"/>
        <v>2010</v>
      </c>
      <c r="C252">
        <f>DAY(Data__1___3[[#This Row],[Date]])</f>
        <v>8</v>
      </c>
      <c r="D252">
        <f>MONTH(Data__1___3[[#This Row],[Date]])</f>
        <v>9</v>
      </c>
      <c r="E252">
        <f t="shared" si="34"/>
        <v>3</v>
      </c>
      <c r="F252">
        <f>WEEKDAY(Data__1___3[[#This Row],[Date]])</f>
        <v>4</v>
      </c>
      <c r="G252" t="str">
        <f>VLOOKUP(F252,VLOOKUP!$D$2:$E$8,2,FALSE)</f>
        <v>Thursday</v>
      </c>
      <c r="H252" t="str">
        <f>VLOOKUP(D252,VLOOKUP!$A$2:$B$13,2,FALSE)</f>
        <v>September</v>
      </c>
      <c r="I252" t="str">
        <f>VLOOKUP(E252,VLOOKUP!$G$2:$H$5,2,FALSE)</f>
        <v>Quarter3</v>
      </c>
      <c r="J252" t="str">
        <f t="shared" si="35"/>
        <v>2010_September</v>
      </c>
      <c r="K252" t="str">
        <f t="shared" si="36"/>
        <v>2010_Quarter3</v>
      </c>
      <c r="L252" t="str">
        <f t="shared" si="37"/>
        <v>2010_Thursday</v>
      </c>
      <c r="M252" t="s">
        <v>8</v>
      </c>
      <c r="N252">
        <v>15</v>
      </c>
      <c r="O252">
        <v>18</v>
      </c>
      <c r="P252">
        <v>7200</v>
      </c>
      <c r="Q252">
        <v>7200</v>
      </c>
      <c r="R252">
        <v>3.9940174000000002E-2</v>
      </c>
      <c r="S252">
        <v>4.7928208E-2</v>
      </c>
      <c r="T252">
        <f t="shared" si="38"/>
        <v>33549.745600000002</v>
      </c>
      <c r="U252">
        <f t="shared" si="39"/>
        <v>4393.41914</v>
      </c>
      <c r="V252">
        <f t="shared" si="40"/>
        <v>14400</v>
      </c>
      <c r="W252">
        <f t="shared" si="41"/>
        <v>1138.7900355871886</v>
      </c>
      <c r="X252">
        <f>SUM(Data__1___3[[#This Row],[ cost of raw material]],Data__1___3[[#This Row],[operating cost]],Data__1___3[[#This Row],[Total Labor Cost (In USD)]])</f>
        <v>39081.95477558719</v>
      </c>
      <c r="Y252">
        <f t="shared" si="42"/>
        <v>978.51238143296996</v>
      </c>
      <c r="Z252">
        <f t="shared" si="43"/>
        <v>39.940173999999999</v>
      </c>
      <c r="AA252">
        <f>SUM(Data__1___3[[#This Row],[Num_Workers_Direct]],Data__1___3[[#This Row],[Num_Workers_Indirect]])</f>
        <v>33</v>
      </c>
      <c r="AB252">
        <f>Data__1___3[[#This Row],[OUTPUT IN THOUSAND]]/Data__1___3[[#This Row],[Total Workers]]</f>
        <v>1.210308303030303</v>
      </c>
    </row>
    <row r="253" spans="1:28" x14ac:dyDescent="0.25">
      <c r="A253" s="1">
        <v>40430</v>
      </c>
      <c r="B253">
        <f t="shared" si="33"/>
        <v>2010</v>
      </c>
      <c r="C253">
        <f>DAY(Data__1___3[[#This Row],[Date]])</f>
        <v>9</v>
      </c>
      <c r="D253">
        <f>MONTH(Data__1___3[[#This Row],[Date]])</f>
        <v>9</v>
      </c>
      <c r="E253">
        <f t="shared" si="34"/>
        <v>3</v>
      </c>
      <c r="F253">
        <f>WEEKDAY(Data__1___3[[#This Row],[Date]])</f>
        <v>5</v>
      </c>
      <c r="G253" t="str">
        <f>VLOOKUP(F253,VLOOKUP!$D$2:$E$8,2,FALSE)</f>
        <v>Friday</v>
      </c>
      <c r="H253" t="str">
        <f>VLOOKUP(D253,VLOOKUP!$A$2:$B$13,2,FALSE)</f>
        <v>September</v>
      </c>
      <c r="I253" t="str">
        <f>VLOOKUP(E253,VLOOKUP!$G$2:$H$5,2,FALSE)</f>
        <v>Quarter3</v>
      </c>
      <c r="J253" t="str">
        <f t="shared" si="35"/>
        <v>2010_September</v>
      </c>
      <c r="K253" t="str">
        <f t="shared" si="36"/>
        <v>2010_Quarter3</v>
      </c>
      <c r="L253" t="str">
        <f t="shared" si="37"/>
        <v>2010_Friday</v>
      </c>
      <c r="M253" t="s">
        <v>8</v>
      </c>
      <c r="N253">
        <v>16</v>
      </c>
      <c r="O253">
        <v>19</v>
      </c>
      <c r="P253">
        <v>7680</v>
      </c>
      <c r="Q253">
        <v>7600</v>
      </c>
      <c r="R253">
        <v>4.2381340000000003E-2</v>
      </c>
      <c r="S253">
        <v>5.0857607999999999E-2</v>
      </c>
      <c r="T253">
        <f t="shared" si="38"/>
        <v>35600.325599999996</v>
      </c>
      <c r="U253">
        <f t="shared" si="39"/>
        <v>4661.9474</v>
      </c>
      <c r="V253">
        <f t="shared" si="40"/>
        <v>15280</v>
      </c>
      <c r="W253">
        <f t="shared" si="41"/>
        <v>1208.3827599841836</v>
      </c>
      <c r="X253">
        <f>SUM(Data__1___3[[#This Row],[ cost of raw material]],Data__1___3[[#This Row],[operating cost]],Data__1___3[[#This Row],[Total Labor Cost (In USD)]])</f>
        <v>41470.655759984176</v>
      </c>
      <c r="Y253">
        <f t="shared" si="42"/>
        <v>978.51214142790616</v>
      </c>
      <c r="Z253">
        <f t="shared" si="43"/>
        <v>42.381340000000002</v>
      </c>
      <c r="AA253">
        <f>SUM(Data__1___3[[#This Row],[Num_Workers_Direct]],Data__1___3[[#This Row],[Num_Workers_Indirect]])</f>
        <v>35</v>
      </c>
      <c r="AB253">
        <f>Data__1___3[[#This Row],[OUTPUT IN THOUSAND]]/Data__1___3[[#This Row],[Total Workers]]</f>
        <v>1.2108954285714286</v>
      </c>
    </row>
    <row r="254" spans="1:28" x14ac:dyDescent="0.25">
      <c r="A254" s="1">
        <v>40431</v>
      </c>
      <c r="B254">
        <f t="shared" si="33"/>
        <v>2010</v>
      </c>
      <c r="C254">
        <f>DAY(Data__1___3[[#This Row],[Date]])</f>
        <v>10</v>
      </c>
      <c r="D254">
        <f>MONTH(Data__1___3[[#This Row],[Date]])</f>
        <v>9</v>
      </c>
      <c r="E254">
        <f t="shared" si="34"/>
        <v>3</v>
      </c>
      <c r="F254">
        <f>WEEKDAY(Data__1___3[[#This Row],[Date]])</f>
        <v>6</v>
      </c>
      <c r="G254" t="str">
        <f>VLOOKUP(F254,VLOOKUP!$D$2:$E$8,2,FALSE)</f>
        <v>Saturday</v>
      </c>
      <c r="H254" t="str">
        <f>VLOOKUP(D254,VLOOKUP!$A$2:$B$13,2,FALSE)</f>
        <v>September</v>
      </c>
      <c r="I254" t="str">
        <f>VLOOKUP(E254,VLOOKUP!$G$2:$H$5,2,FALSE)</f>
        <v>Quarter3</v>
      </c>
      <c r="J254" t="str">
        <f t="shared" si="35"/>
        <v>2010_September</v>
      </c>
      <c r="K254" t="str">
        <f t="shared" si="36"/>
        <v>2010_Quarter3</v>
      </c>
      <c r="L254" t="str">
        <f t="shared" si="37"/>
        <v>2010_Saturday</v>
      </c>
      <c r="M254" t="s">
        <v>8</v>
      </c>
      <c r="N254">
        <v>15</v>
      </c>
      <c r="O254">
        <v>21</v>
      </c>
      <c r="P254">
        <v>7200</v>
      </c>
      <c r="Q254">
        <v>8400</v>
      </c>
      <c r="R254">
        <v>4.3604486999999997E-2</v>
      </c>
      <c r="S254">
        <v>5.2325385000000002E-2</v>
      </c>
      <c r="T254">
        <f t="shared" si="38"/>
        <v>36627.769500000002</v>
      </c>
      <c r="U254">
        <f t="shared" si="39"/>
        <v>4796.4935699999996</v>
      </c>
      <c r="V254">
        <f t="shared" si="40"/>
        <v>15600</v>
      </c>
      <c r="W254">
        <f t="shared" si="41"/>
        <v>1233.6892052194544</v>
      </c>
      <c r="X254">
        <f>SUM(Data__1___3[[#This Row],[ cost of raw material]],Data__1___3[[#This Row],[operating cost]],Data__1___3[[#This Row],[Total Labor Cost (In USD)]])</f>
        <v>42657.952275219453</v>
      </c>
      <c r="Y254">
        <f t="shared" si="42"/>
        <v>978.29272192147232</v>
      </c>
      <c r="Z254">
        <f t="shared" si="43"/>
        <v>43.604486999999999</v>
      </c>
      <c r="AA254">
        <f>SUM(Data__1___3[[#This Row],[Num_Workers_Direct]],Data__1___3[[#This Row],[Num_Workers_Indirect]])</f>
        <v>36</v>
      </c>
      <c r="AB254">
        <f>Data__1___3[[#This Row],[OUTPUT IN THOUSAND]]/Data__1___3[[#This Row],[Total Workers]]</f>
        <v>1.2112357499999999</v>
      </c>
    </row>
    <row r="255" spans="1:28" x14ac:dyDescent="0.25">
      <c r="A255" s="1">
        <v>40432</v>
      </c>
      <c r="B255">
        <f t="shared" si="33"/>
        <v>2010</v>
      </c>
      <c r="C255">
        <f>DAY(Data__1___3[[#This Row],[Date]])</f>
        <v>11</v>
      </c>
      <c r="D255">
        <f>MONTH(Data__1___3[[#This Row],[Date]])</f>
        <v>9</v>
      </c>
      <c r="E255">
        <f t="shared" si="34"/>
        <v>3</v>
      </c>
      <c r="F255">
        <f>WEEKDAY(Data__1___3[[#This Row],[Date]])</f>
        <v>7</v>
      </c>
      <c r="G255" t="str">
        <f>VLOOKUP(F255,VLOOKUP!$D$2:$E$8,2,FALSE)</f>
        <v>Sunday</v>
      </c>
      <c r="H255" t="str">
        <f>VLOOKUP(D255,VLOOKUP!$A$2:$B$13,2,FALSE)</f>
        <v>September</v>
      </c>
      <c r="I255" t="str">
        <f>VLOOKUP(E255,VLOOKUP!$G$2:$H$5,2,FALSE)</f>
        <v>Quarter3</v>
      </c>
      <c r="J255" t="str">
        <f t="shared" si="35"/>
        <v>2010_September</v>
      </c>
      <c r="K255" t="str">
        <f t="shared" si="36"/>
        <v>2010_Quarter3</v>
      </c>
      <c r="L255" t="str">
        <f t="shared" si="37"/>
        <v>2010_Sunday</v>
      </c>
      <c r="M255" t="s">
        <v>8</v>
      </c>
      <c r="N255">
        <v>19</v>
      </c>
      <c r="O255">
        <v>21</v>
      </c>
      <c r="P255">
        <v>9120</v>
      </c>
      <c r="Q255">
        <v>8400</v>
      </c>
      <c r="R255">
        <v>4.8427375000000002E-2</v>
      </c>
      <c r="S255">
        <v>5.8112850000000001E-2</v>
      </c>
      <c r="T255">
        <f t="shared" si="38"/>
        <v>40678.995000000003</v>
      </c>
      <c r="U255">
        <f t="shared" si="39"/>
        <v>5327.0112500000005</v>
      </c>
      <c r="V255">
        <f t="shared" si="40"/>
        <v>17520</v>
      </c>
      <c r="W255">
        <f t="shared" si="41"/>
        <v>1385.5278766310796</v>
      </c>
      <c r="X255">
        <f>SUM(Data__1___3[[#This Row],[ cost of raw material]],Data__1___3[[#This Row],[operating cost]],Data__1___3[[#This Row],[Total Labor Cost (In USD)]])</f>
        <v>47391.534126631086</v>
      </c>
      <c r="Y255">
        <f t="shared" si="42"/>
        <v>978.61042698744427</v>
      </c>
      <c r="Z255">
        <f t="shared" si="43"/>
        <v>48.427375000000005</v>
      </c>
      <c r="AA255">
        <f>SUM(Data__1___3[[#This Row],[Num_Workers_Direct]],Data__1___3[[#This Row],[Num_Workers_Indirect]])</f>
        <v>40</v>
      </c>
      <c r="AB255">
        <f>Data__1___3[[#This Row],[OUTPUT IN THOUSAND]]/Data__1___3[[#This Row],[Total Workers]]</f>
        <v>1.210684375</v>
      </c>
    </row>
    <row r="256" spans="1:28" x14ac:dyDescent="0.25">
      <c r="A256" s="1">
        <v>40433</v>
      </c>
      <c r="B256">
        <f t="shared" si="33"/>
        <v>2010</v>
      </c>
      <c r="C256">
        <f>DAY(Data__1___3[[#This Row],[Date]])</f>
        <v>12</v>
      </c>
      <c r="D256">
        <f>MONTH(Data__1___3[[#This Row],[Date]])</f>
        <v>9</v>
      </c>
      <c r="E256">
        <f t="shared" si="34"/>
        <v>3</v>
      </c>
      <c r="F256">
        <f>WEEKDAY(Data__1___3[[#This Row],[Date]])</f>
        <v>1</v>
      </c>
      <c r="G256" t="str">
        <f>VLOOKUP(F256,VLOOKUP!$D$2:$E$8,2,FALSE)</f>
        <v>Monday</v>
      </c>
      <c r="H256" t="str">
        <f>VLOOKUP(D256,VLOOKUP!$A$2:$B$13,2,FALSE)</f>
        <v>September</v>
      </c>
      <c r="I256" t="str">
        <f>VLOOKUP(E256,VLOOKUP!$G$2:$H$5,2,FALSE)</f>
        <v>Quarter3</v>
      </c>
      <c r="J256" t="str">
        <f t="shared" si="35"/>
        <v>2010_September</v>
      </c>
      <c r="K256" t="str">
        <f t="shared" si="36"/>
        <v>2010_Quarter3</v>
      </c>
      <c r="L256" t="str">
        <f t="shared" si="37"/>
        <v>2010_Monday</v>
      </c>
      <c r="M256" t="s">
        <v>8</v>
      </c>
      <c r="N256">
        <v>20</v>
      </c>
      <c r="O256">
        <v>18</v>
      </c>
      <c r="P256">
        <v>9600</v>
      </c>
      <c r="Q256">
        <v>7200</v>
      </c>
      <c r="R256">
        <v>4.6021694000000002E-2</v>
      </c>
      <c r="S256">
        <v>5.5226032000000001E-2</v>
      </c>
      <c r="T256">
        <f t="shared" si="38"/>
        <v>38658.222400000006</v>
      </c>
      <c r="U256">
        <f t="shared" si="39"/>
        <v>5062.38634</v>
      </c>
      <c r="V256">
        <f t="shared" si="40"/>
        <v>16800</v>
      </c>
      <c r="W256">
        <f t="shared" si="41"/>
        <v>1328.5883748517201</v>
      </c>
      <c r="X256">
        <f>SUM(Data__1___3[[#This Row],[ cost of raw material]],Data__1___3[[#This Row],[operating cost]],Data__1___3[[#This Row],[Total Labor Cost (In USD)]])</f>
        <v>45049.197114851726</v>
      </c>
      <c r="Y256">
        <f t="shared" si="42"/>
        <v>978.8687290574685</v>
      </c>
      <c r="Z256">
        <f t="shared" si="43"/>
        <v>46.021694000000004</v>
      </c>
      <c r="AA256">
        <f>SUM(Data__1___3[[#This Row],[Num_Workers_Direct]],Data__1___3[[#This Row],[Num_Workers_Indirect]])</f>
        <v>38</v>
      </c>
      <c r="AB256">
        <f>Data__1___3[[#This Row],[OUTPUT IN THOUSAND]]/Data__1___3[[#This Row],[Total Workers]]</f>
        <v>1.2110972105263158</v>
      </c>
    </row>
    <row r="257" spans="1:28" x14ac:dyDescent="0.25">
      <c r="A257" s="1">
        <v>40434</v>
      </c>
      <c r="B257">
        <f t="shared" si="33"/>
        <v>2010</v>
      </c>
      <c r="C257">
        <f>DAY(Data__1___3[[#This Row],[Date]])</f>
        <v>13</v>
      </c>
      <c r="D257">
        <f>MONTH(Data__1___3[[#This Row],[Date]])</f>
        <v>9</v>
      </c>
      <c r="E257">
        <f t="shared" si="34"/>
        <v>3</v>
      </c>
      <c r="F257">
        <f>WEEKDAY(Data__1___3[[#This Row],[Date]])</f>
        <v>2</v>
      </c>
      <c r="G257" t="str">
        <f>VLOOKUP(F257,VLOOKUP!$D$2:$E$8,2,FALSE)</f>
        <v>Tuesday</v>
      </c>
      <c r="H257" t="str">
        <f>VLOOKUP(D257,VLOOKUP!$A$2:$B$13,2,FALSE)</f>
        <v>September</v>
      </c>
      <c r="I257" t="str">
        <f>VLOOKUP(E257,VLOOKUP!$G$2:$H$5,2,FALSE)</f>
        <v>Quarter3</v>
      </c>
      <c r="J257" t="str">
        <f t="shared" si="35"/>
        <v>2010_September</v>
      </c>
      <c r="K257" t="str">
        <f t="shared" si="36"/>
        <v>2010_Quarter3</v>
      </c>
      <c r="L257" t="str">
        <f t="shared" si="37"/>
        <v>2010_Tuesday</v>
      </c>
      <c r="M257" t="s">
        <v>8</v>
      </c>
      <c r="N257">
        <v>17</v>
      </c>
      <c r="O257">
        <v>19</v>
      </c>
      <c r="P257">
        <v>8160</v>
      </c>
      <c r="Q257">
        <v>7600</v>
      </c>
      <c r="R257">
        <v>4.3582071999999999E-2</v>
      </c>
      <c r="S257">
        <v>5.2298485999999998E-2</v>
      </c>
      <c r="T257">
        <f t="shared" si="38"/>
        <v>36608.940199999997</v>
      </c>
      <c r="U257">
        <f t="shared" si="39"/>
        <v>4794.0279199999995</v>
      </c>
      <c r="V257">
        <f t="shared" si="40"/>
        <v>15760</v>
      </c>
      <c r="W257">
        <f t="shared" si="41"/>
        <v>1246.3424278370899</v>
      </c>
      <c r="X257">
        <f>SUM(Data__1___3[[#This Row],[ cost of raw material]],Data__1___3[[#This Row],[operating cost]],Data__1___3[[#This Row],[Total Labor Cost (In USD)]])</f>
        <v>42649.310547837085</v>
      </c>
      <c r="Y257">
        <f t="shared" si="42"/>
        <v>978.59758819720844</v>
      </c>
      <c r="Z257">
        <f t="shared" si="43"/>
        <v>43.582071999999997</v>
      </c>
      <c r="AA257">
        <f>SUM(Data__1___3[[#This Row],[Num_Workers_Direct]],Data__1___3[[#This Row],[Num_Workers_Indirect]])</f>
        <v>36</v>
      </c>
      <c r="AB257">
        <f>Data__1___3[[#This Row],[OUTPUT IN THOUSAND]]/Data__1___3[[#This Row],[Total Workers]]</f>
        <v>1.2106131111111109</v>
      </c>
    </row>
    <row r="258" spans="1:28" x14ac:dyDescent="0.25">
      <c r="A258" s="1">
        <v>40435</v>
      </c>
      <c r="B258">
        <f t="shared" ref="B258:B321" si="44">YEAR(A258)</f>
        <v>2010</v>
      </c>
      <c r="C258">
        <f>DAY(Data__1___3[[#This Row],[Date]])</f>
        <v>14</v>
      </c>
      <c r="D258">
        <f>MONTH(Data__1___3[[#This Row],[Date]])</f>
        <v>9</v>
      </c>
      <c r="E258">
        <f t="shared" ref="E258:E321" si="45">IF(D258&lt;=3,1,IF(D258&lt;=6,2,IF(D258&lt;=9,3,4)))</f>
        <v>3</v>
      </c>
      <c r="F258">
        <f>WEEKDAY(Data__1___3[[#This Row],[Date]])</f>
        <v>3</v>
      </c>
      <c r="G258" t="str">
        <f>VLOOKUP(F258,VLOOKUP!$D$2:$E$8,2,FALSE)</f>
        <v>Wednesday</v>
      </c>
      <c r="H258" t="str">
        <f>VLOOKUP(D258,VLOOKUP!$A$2:$B$13,2,FALSE)</f>
        <v>September</v>
      </c>
      <c r="I258" t="str">
        <f>VLOOKUP(E258,VLOOKUP!$G$2:$H$5,2,FALSE)</f>
        <v>Quarter3</v>
      </c>
      <c r="J258" t="str">
        <f t="shared" ref="J258:J321" si="46">CONCATENATE(B258,"_",H258)</f>
        <v>2010_September</v>
      </c>
      <c r="K258" t="str">
        <f t="shared" ref="K258:K321" si="47">CONCATENATE(B258,"_",I258)</f>
        <v>2010_Quarter3</v>
      </c>
      <c r="L258" t="str">
        <f t="shared" ref="L258:L321" si="48">CONCATENATE(B258,"_",G258)</f>
        <v>2010_Wednesday</v>
      </c>
      <c r="M258" t="s">
        <v>8</v>
      </c>
      <c r="N258">
        <v>15</v>
      </c>
      <c r="O258">
        <v>19</v>
      </c>
      <c r="P258">
        <v>7200</v>
      </c>
      <c r="Q258">
        <v>7600</v>
      </c>
      <c r="R258">
        <v>4.1142749999999999E-2</v>
      </c>
      <c r="S258">
        <v>4.93713E-2</v>
      </c>
      <c r="T258">
        <f t="shared" ref="T258:T321" si="49">IF(M258="Mexico",S258*1000*700,IF(M258="Frankfurt",S258*1000*530,IF(M258="Gary",S258*1000*608,IF(M258="Sunchem",S258*1000*918))))</f>
        <v>34559.909999999996</v>
      </c>
      <c r="U258">
        <f t="shared" ref="U258:U321" si="50">IF(M258="Mexico",R258*1000*110,IF(M258="Frankfurt",R258*1000*90,IF(M258="Gary",R258*1000*150,IF(M258="Sunchem",R258*1000*400))))</f>
        <v>4525.7025000000003</v>
      </c>
      <c r="V258">
        <f t="shared" ref="V258:V321" si="51">SUM(P258,Q258)</f>
        <v>14800</v>
      </c>
      <c r="W258">
        <f t="shared" ref="W258:W321" si="52">V258/VLOOKUP(M258,$AD$2:$AE$5,2,FALSE)</f>
        <v>1170.4230921312771</v>
      </c>
      <c r="X258">
        <f>SUM(Data__1___3[[#This Row],[ cost of raw material]],Data__1___3[[#This Row],[operating cost]],Data__1___3[[#This Row],[Total Labor Cost (In USD)]])</f>
        <v>40256.035592131273</v>
      </c>
      <c r="Y258">
        <f t="shared" ref="Y258:Y321" si="53">X258/Z258</f>
        <v>978.44785757226418</v>
      </c>
      <c r="Z258">
        <f t="shared" ref="Z258:Z321" si="54">R258*1000</f>
        <v>41.142749999999999</v>
      </c>
      <c r="AA258">
        <f>SUM(Data__1___3[[#This Row],[Num_Workers_Direct]],Data__1___3[[#This Row],[Num_Workers_Indirect]])</f>
        <v>34</v>
      </c>
      <c r="AB258">
        <f>Data__1___3[[#This Row],[OUTPUT IN THOUSAND]]/Data__1___3[[#This Row],[Total Workers]]</f>
        <v>1.2100808823529412</v>
      </c>
    </row>
    <row r="259" spans="1:28" x14ac:dyDescent="0.25">
      <c r="A259" s="1">
        <v>40436</v>
      </c>
      <c r="B259">
        <f t="shared" si="44"/>
        <v>2010</v>
      </c>
      <c r="C259">
        <f>DAY(Data__1___3[[#This Row],[Date]])</f>
        <v>15</v>
      </c>
      <c r="D259">
        <f>MONTH(Data__1___3[[#This Row],[Date]])</f>
        <v>9</v>
      </c>
      <c r="E259">
        <f t="shared" si="45"/>
        <v>3</v>
      </c>
      <c r="F259">
        <f>WEEKDAY(Data__1___3[[#This Row],[Date]])</f>
        <v>4</v>
      </c>
      <c r="G259" t="str">
        <f>VLOOKUP(F259,VLOOKUP!$D$2:$E$8,2,FALSE)</f>
        <v>Thursday</v>
      </c>
      <c r="H259" t="str">
        <f>VLOOKUP(D259,VLOOKUP!$A$2:$B$13,2,FALSE)</f>
        <v>September</v>
      </c>
      <c r="I259" t="str">
        <f>VLOOKUP(E259,VLOOKUP!$G$2:$H$5,2,FALSE)</f>
        <v>Quarter3</v>
      </c>
      <c r="J259" t="str">
        <f t="shared" si="46"/>
        <v>2010_September</v>
      </c>
      <c r="K259" t="str">
        <f t="shared" si="47"/>
        <v>2010_Quarter3</v>
      </c>
      <c r="L259" t="str">
        <f t="shared" si="48"/>
        <v>2010_Thursday</v>
      </c>
      <c r="M259" t="s">
        <v>8</v>
      </c>
      <c r="N259">
        <v>20</v>
      </c>
      <c r="O259">
        <v>18</v>
      </c>
      <c r="P259">
        <v>9600</v>
      </c>
      <c r="Q259">
        <v>7200</v>
      </c>
      <c r="R259">
        <v>4.5999707000000001E-2</v>
      </c>
      <c r="S259">
        <v>5.5199647999999997E-2</v>
      </c>
      <c r="T259">
        <f t="shared" si="49"/>
        <v>38639.753599999996</v>
      </c>
      <c r="U259">
        <f t="shared" si="50"/>
        <v>5059.9677700000002</v>
      </c>
      <c r="V259">
        <f t="shared" si="51"/>
        <v>16800</v>
      </c>
      <c r="W259">
        <f t="shared" si="52"/>
        <v>1328.5883748517201</v>
      </c>
      <c r="X259">
        <f>SUM(Data__1___3[[#This Row],[ cost of raw material]],Data__1___3[[#This Row],[operating cost]],Data__1___3[[#This Row],[Total Labor Cost (In USD)]])</f>
        <v>45028.309744851722</v>
      </c>
      <c r="Y259">
        <f t="shared" si="53"/>
        <v>978.88253385726398</v>
      </c>
      <c r="Z259">
        <f t="shared" si="54"/>
        <v>45.999707000000001</v>
      </c>
      <c r="AA259">
        <f>SUM(Data__1___3[[#This Row],[Num_Workers_Direct]],Data__1___3[[#This Row],[Num_Workers_Indirect]])</f>
        <v>38</v>
      </c>
      <c r="AB259">
        <f>Data__1___3[[#This Row],[OUTPUT IN THOUSAND]]/Data__1___3[[#This Row],[Total Workers]]</f>
        <v>1.210518605263158</v>
      </c>
    </row>
    <row r="260" spans="1:28" x14ac:dyDescent="0.25">
      <c r="A260" s="1">
        <v>40437</v>
      </c>
      <c r="B260">
        <f t="shared" si="44"/>
        <v>2010</v>
      </c>
      <c r="C260">
        <f>DAY(Data__1___3[[#This Row],[Date]])</f>
        <v>16</v>
      </c>
      <c r="D260">
        <f>MONTH(Data__1___3[[#This Row],[Date]])</f>
        <v>9</v>
      </c>
      <c r="E260">
        <f t="shared" si="45"/>
        <v>3</v>
      </c>
      <c r="F260">
        <f>WEEKDAY(Data__1___3[[#This Row],[Date]])</f>
        <v>5</v>
      </c>
      <c r="G260" t="str">
        <f>VLOOKUP(F260,VLOOKUP!$D$2:$E$8,2,FALSE)</f>
        <v>Friday</v>
      </c>
      <c r="H260" t="str">
        <f>VLOOKUP(D260,VLOOKUP!$A$2:$B$13,2,FALSE)</f>
        <v>September</v>
      </c>
      <c r="I260" t="str">
        <f>VLOOKUP(E260,VLOOKUP!$G$2:$H$5,2,FALSE)</f>
        <v>Quarter3</v>
      </c>
      <c r="J260" t="str">
        <f t="shared" si="46"/>
        <v>2010_September</v>
      </c>
      <c r="K260" t="str">
        <f t="shared" si="47"/>
        <v>2010_Quarter3</v>
      </c>
      <c r="L260" t="str">
        <f t="shared" si="48"/>
        <v>2010_Friday</v>
      </c>
      <c r="M260" t="s">
        <v>8</v>
      </c>
      <c r="N260">
        <v>18</v>
      </c>
      <c r="O260">
        <v>18</v>
      </c>
      <c r="P260">
        <v>8640</v>
      </c>
      <c r="Q260">
        <v>7200</v>
      </c>
      <c r="R260">
        <v>4.3573957000000003E-2</v>
      </c>
      <c r="S260">
        <v>5.2288748000000003E-2</v>
      </c>
      <c r="T260">
        <f t="shared" si="49"/>
        <v>36602.123600000006</v>
      </c>
      <c r="U260">
        <f t="shared" si="50"/>
        <v>4793.1352699999998</v>
      </c>
      <c r="V260">
        <f t="shared" si="51"/>
        <v>15840</v>
      </c>
      <c r="W260">
        <f t="shared" si="52"/>
        <v>1252.6690391459076</v>
      </c>
      <c r="X260">
        <f>SUM(Data__1___3[[#This Row],[ cost of raw material]],Data__1___3[[#This Row],[operating cost]],Data__1___3[[#This Row],[Total Labor Cost (In USD)]])</f>
        <v>42647.92790914591</v>
      </c>
      <c r="Y260">
        <f t="shared" si="53"/>
        <v>978.74810656158468</v>
      </c>
      <c r="Z260">
        <f t="shared" si="54"/>
        <v>43.573957</v>
      </c>
      <c r="AA260">
        <f>SUM(Data__1___3[[#This Row],[Num_Workers_Direct]],Data__1___3[[#This Row],[Num_Workers_Indirect]])</f>
        <v>36</v>
      </c>
      <c r="AB260">
        <f>Data__1___3[[#This Row],[OUTPUT IN THOUSAND]]/Data__1___3[[#This Row],[Total Workers]]</f>
        <v>1.2103876944444445</v>
      </c>
    </row>
    <row r="261" spans="1:28" x14ac:dyDescent="0.25">
      <c r="A261" s="1">
        <v>40438</v>
      </c>
      <c r="B261">
        <f t="shared" si="44"/>
        <v>2010</v>
      </c>
      <c r="C261">
        <f>DAY(Data__1___3[[#This Row],[Date]])</f>
        <v>17</v>
      </c>
      <c r="D261">
        <f>MONTH(Data__1___3[[#This Row],[Date]])</f>
        <v>9</v>
      </c>
      <c r="E261">
        <f t="shared" si="45"/>
        <v>3</v>
      </c>
      <c r="F261">
        <f>WEEKDAY(Data__1___3[[#This Row],[Date]])</f>
        <v>6</v>
      </c>
      <c r="G261" t="str">
        <f>VLOOKUP(F261,VLOOKUP!$D$2:$E$8,2,FALSE)</f>
        <v>Saturday</v>
      </c>
      <c r="H261" t="str">
        <f>VLOOKUP(D261,VLOOKUP!$A$2:$B$13,2,FALSE)</f>
        <v>September</v>
      </c>
      <c r="I261" t="str">
        <f>VLOOKUP(E261,VLOOKUP!$G$2:$H$5,2,FALSE)</f>
        <v>Quarter3</v>
      </c>
      <c r="J261" t="str">
        <f t="shared" si="46"/>
        <v>2010_September</v>
      </c>
      <c r="K261" t="str">
        <f t="shared" si="47"/>
        <v>2010_Quarter3</v>
      </c>
      <c r="L261" t="str">
        <f t="shared" si="48"/>
        <v>2010_Saturday</v>
      </c>
      <c r="M261" t="s">
        <v>8</v>
      </c>
      <c r="N261">
        <v>15</v>
      </c>
      <c r="O261">
        <v>20</v>
      </c>
      <c r="P261">
        <v>7200</v>
      </c>
      <c r="Q261">
        <v>8000</v>
      </c>
      <c r="R261">
        <v>4.2389197000000003E-2</v>
      </c>
      <c r="S261">
        <v>5.0867035999999997E-2</v>
      </c>
      <c r="T261">
        <f t="shared" si="49"/>
        <v>35606.925199999998</v>
      </c>
      <c r="U261">
        <f t="shared" si="50"/>
        <v>4662.81167</v>
      </c>
      <c r="V261">
        <f t="shared" si="51"/>
        <v>15200</v>
      </c>
      <c r="W261">
        <f t="shared" si="52"/>
        <v>1202.0561486753659</v>
      </c>
      <c r="X261">
        <f>SUM(Data__1___3[[#This Row],[ cost of raw material]],Data__1___3[[#This Row],[operating cost]],Data__1___3[[#This Row],[Total Labor Cost (In USD)]])</f>
        <v>41471.793018675366</v>
      </c>
      <c r="Y261">
        <f t="shared" si="53"/>
        <v>978.35759942976426</v>
      </c>
      <c r="Z261">
        <f t="shared" si="54"/>
        <v>42.389197000000003</v>
      </c>
      <c r="AA261">
        <f>SUM(Data__1___3[[#This Row],[Num_Workers_Direct]],Data__1___3[[#This Row],[Num_Workers_Indirect]])</f>
        <v>35</v>
      </c>
      <c r="AB261">
        <f>Data__1___3[[#This Row],[OUTPUT IN THOUSAND]]/Data__1___3[[#This Row],[Total Workers]]</f>
        <v>1.2111199142857143</v>
      </c>
    </row>
    <row r="262" spans="1:28" x14ac:dyDescent="0.25">
      <c r="A262" s="1">
        <v>40439</v>
      </c>
      <c r="B262">
        <f t="shared" si="44"/>
        <v>2010</v>
      </c>
      <c r="C262">
        <f>DAY(Data__1___3[[#This Row],[Date]])</f>
        <v>18</v>
      </c>
      <c r="D262">
        <f>MONTH(Data__1___3[[#This Row],[Date]])</f>
        <v>9</v>
      </c>
      <c r="E262">
        <f t="shared" si="45"/>
        <v>3</v>
      </c>
      <c r="F262">
        <f>WEEKDAY(Data__1___3[[#This Row],[Date]])</f>
        <v>7</v>
      </c>
      <c r="G262" t="str">
        <f>VLOOKUP(F262,VLOOKUP!$D$2:$E$8,2,FALSE)</f>
        <v>Sunday</v>
      </c>
      <c r="H262" t="str">
        <f>VLOOKUP(D262,VLOOKUP!$A$2:$B$13,2,FALSE)</f>
        <v>September</v>
      </c>
      <c r="I262" t="str">
        <f>VLOOKUP(E262,VLOOKUP!$G$2:$H$5,2,FALSE)</f>
        <v>Quarter3</v>
      </c>
      <c r="J262" t="str">
        <f t="shared" si="46"/>
        <v>2010_September</v>
      </c>
      <c r="K262" t="str">
        <f t="shared" si="47"/>
        <v>2010_Quarter3</v>
      </c>
      <c r="L262" t="str">
        <f t="shared" si="48"/>
        <v>2010_Sunday</v>
      </c>
      <c r="M262" t="s">
        <v>8</v>
      </c>
      <c r="N262">
        <v>18</v>
      </c>
      <c r="O262">
        <v>20</v>
      </c>
      <c r="P262">
        <v>8640</v>
      </c>
      <c r="Q262">
        <v>8000</v>
      </c>
      <c r="R262">
        <v>4.5992847000000003E-2</v>
      </c>
      <c r="S262">
        <v>5.5191417E-2</v>
      </c>
      <c r="T262">
        <f t="shared" si="49"/>
        <v>38633.991900000001</v>
      </c>
      <c r="U262">
        <f t="shared" si="50"/>
        <v>5059.2131700000009</v>
      </c>
      <c r="V262">
        <f t="shared" si="51"/>
        <v>16640</v>
      </c>
      <c r="W262">
        <f t="shared" si="52"/>
        <v>1315.9351522340846</v>
      </c>
      <c r="X262">
        <f>SUM(Data__1___3[[#This Row],[ cost of raw material]],Data__1___3[[#This Row],[operating cost]],Data__1___3[[#This Row],[Total Labor Cost (In USD)]])</f>
        <v>45009.140222234091</v>
      </c>
      <c r="Y262">
        <f t="shared" si="53"/>
        <v>978.61174417478628</v>
      </c>
      <c r="Z262">
        <f t="shared" si="54"/>
        <v>45.992847000000005</v>
      </c>
      <c r="AA262">
        <f>SUM(Data__1___3[[#This Row],[Num_Workers_Direct]],Data__1___3[[#This Row],[Num_Workers_Indirect]])</f>
        <v>38</v>
      </c>
      <c r="AB262">
        <f>Data__1___3[[#This Row],[OUTPUT IN THOUSAND]]/Data__1___3[[#This Row],[Total Workers]]</f>
        <v>1.2103380789473686</v>
      </c>
    </row>
    <row r="263" spans="1:28" x14ac:dyDescent="0.25">
      <c r="A263" s="1">
        <v>40440</v>
      </c>
      <c r="B263">
        <f t="shared" si="44"/>
        <v>2010</v>
      </c>
      <c r="C263">
        <f>DAY(Data__1___3[[#This Row],[Date]])</f>
        <v>19</v>
      </c>
      <c r="D263">
        <f>MONTH(Data__1___3[[#This Row],[Date]])</f>
        <v>9</v>
      </c>
      <c r="E263">
        <f t="shared" si="45"/>
        <v>3</v>
      </c>
      <c r="F263">
        <f>WEEKDAY(Data__1___3[[#This Row],[Date]])</f>
        <v>1</v>
      </c>
      <c r="G263" t="str">
        <f>VLOOKUP(F263,VLOOKUP!$D$2:$E$8,2,FALSE)</f>
        <v>Monday</v>
      </c>
      <c r="H263" t="str">
        <f>VLOOKUP(D263,VLOOKUP!$A$2:$B$13,2,FALSE)</f>
        <v>September</v>
      </c>
      <c r="I263" t="str">
        <f>VLOOKUP(E263,VLOOKUP!$G$2:$H$5,2,FALSE)</f>
        <v>Quarter3</v>
      </c>
      <c r="J263" t="str">
        <f t="shared" si="46"/>
        <v>2010_September</v>
      </c>
      <c r="K263" t="str">
        <f t="shared" si="47"/>
        <v>2010_Quarter3</v>
      </c>
      <c r="L263" t="str">
        <f t="shared" si="48"/>
        <v>2010_Monday</v>
      </c>
      <c r="M263" t="s">
        <v>8</v>
      </c>
      <c r="N263">
        <v>16</v>
      </c>
      <c r="O263">
        <v>20</v>
      </c>
      <c r="P263">
        <v>7680</v>
      </c>
      <c r="Q263">
        <v>8000</v>
      </c>
      <c r="R263">
        <v>4.3600068999999998E-2</v>
      </c>
      <c r="S263">
        <v>5.2320083000000003E-2</v>
      </c>
      <c r="T263">
        <f t="shared" si="49"/>
        <v>36624.058100000002</v>
      </c>
      <c r="U263">
        <f t="shared" si="50"/>
        <v>4796.0075900000002</v>
      </c>
      <c r="V263">
        <f t="shared" si="51"/>
        <v>15680</v>
      </c>
      <c r="W263">
        <f t="shared" si="52"/>
        <v>1240.0158165282721</v>
      </c>
      <c r="X263">
        <f>SUM(Data__1___3[[#This Row],[ cost of raw material]],Data__1___3[[#This Row],[operating cost]],Data__1___3[[#This Row],[Total Labor Cost (In USD)]])</f>
        <v>42660.081506528273</v>
      </c>
      <c r="Y263">
        <f t="shared" si="53"/>
        <v>978.44068793855058</v>
      </c>
      <c r="Z263">
        <f t="shared" si="54"/>
        <v>43.600068999999998</v>
      </c>
      <c r="AA263">
        <f>SUM(Data__1___3[[#This Row],[Num_Workers_Direct]],Data__1___3[[#This Row],[Num_Workers_Indirect]])</f>
        <v>36</v>
      </c>
      <c r="AB263">
        <f>Data__1___3[[#This Row],[OUTPUT IN THOUSAND]]/Data__1___3[[#This Row],[Total Workers]]</f>
        <v>1.2111130277777777</v>
      </c>
    </row>
    <row r="264" spans="1:28" x14ac:dyDescent="0.25">
      <c r="A264" s="1">
        <v>40441</v>
      </c>
      <c r="B264">
        <f t="shared" si="44"/>
        <v>2010</v>
      </c>
      <c r="C264">
        <f>DAY(Data__1___3[[#This Row],[Date]])</f>
        <v>20</v>
      </c>
      <c r="D264">
        <f>MONTH(Data__1___3[[#This Row],[Date]])</f>
        <v>9</v>
      </c>
      <c r="E264">
        <f t="shared" si="45"/>
        <v>3</v>
      </c>
      <c r="F264">
        <f>WEEKDAY(Data__1___3[[#This Row],[Date]])</f>
        <v>2</v>
      </c>
      <c r="G264" t="str">
        <f>VLOOKUP(F264,VLOOKUP!$D$2:$E$8,2,FALSE)</f>
        <v>Tuesday</v>
      </c>
      <c r="H264" t="str">
        <f>VLOOKUP(D264,VLOOKUP!$A$2:$B$13,2,FALSE)</f>
        <v>September</v>
      </c>
      <c r="I264" t="str">
        <f>VLOOKUP(E264,VLOOKUP!$G$2:$H$5,2,FALSE)</f>
        <v>Quarter3</v>
      </c>
      <c r="J264" t="str">
        <f t="shared" si="46"/>
        <v>2010_September</v>
      </c>
      <c r="K264" t="str">
        <f t="shared" si="47"/>
        <v>2010_Quarter3</v>
      </c>
      <c r="L264" t="str">
        <f t="shared" si="48"/>
        <v>2010_Tuesday</v>
      </c>
      <c r="M264" t="s">
        <v>8</v>
      </c>
      <c r="N264">
        <v>20</v>
      </c>
      <c r="O264">
        <v>21</v>
      </c>
      <c r="P264">
        <v>9600</v>
      </c>
      <c r="Q264">
        <v>8400</v>
      </c>
      <c r="R264">
        <v>4.9656740999999997E-2</v>
      </c>
      <c r="S264">
        <v>5.9588088999999997E-2</v>
      </c>
      <c r="T264">
        <f t="shared" si="49"/>
        <v>41711.662299999996</v>
      </c>
      <c r="U264">
        <f t="shared" si="50"/>
        <v>5462.2415099999998</v>
      </c>
      <c r="V264">
        <f t="shared" si="51"/>
        <v>18000</v>
      </c>
      <c r="W264">
        <f t="shared" si="52"/>
        <v>1423.4875444839859</v>
      </c>
      <c r="X264">
        <f>SUM(Data__1___3[[#This Row],[ cost of raw material]],Data__1___3[[#This Row],[operating cost]],Data__1___3[[#This Row],[Total Labor Cost (In USD)]])</f>
        <v>48597.391354483982</v>
      </c>
      <c r="Y264">
        <f t="shared" si="53"/>
        <v>978.66654910929378</v>
      </c>
      <c r="Z264">
        <f t="shared" si="54"/>
        <v>49.656740999999997</v>
      </c>
      <c r="AA264">
        <f>SUM(Data__1___3[[#This Row],[Num_Workers_Direct]],Data__1___3[[#This Row],[Num_Workers_Indirect]])</f>
        <v>41</v>
      </c>
      <c r="AB264">
        <f>Data__1___3[[#This Row],[OUTPUT IN THOUSAND]]/Data__1___3[[#This Row],[Total Workers]]</f>
        <v>1.2111400243902439</v>
      </c>
    </row>
    <row r="265" spans="1:28" x14ac:dyDescent="0.25">
      <c r="A265" s="1">
        <v>40442</v>
      </c>
      <c r="B265">
        <f t="shared" si="44"/>
        <v>2010</v>
      </c>
      <c r="C265">
        <f>DAY(Data__1___3[[#This Row],[Date]])</f>
        <v>21</v>
      </c>
      <c r="D265">
        <f>MONTH(Data__1___3[[#This Row],[Date]])</f>
        <v>9</v>
      </c>
      <c r="E265">
        <f t="shared" si="45"/>
        <v>3</v>
      </c>
      <c r="F265">
        <f>WEEKDAY(Data__1___3[[#This Row],[Date]])</f>
        <v>3</v>
      </c>
      <c r="G265" t="str">
        <f>VLOOKUP(F265,VLOOKUP!$D$2:$E$8,2,FALSE)</f>
        <v>Wednesday</v>
      </c>
      <c r="H265" t="str">
        <f>VLOOKUP(D265,VLOOKUP!$A$2:$B$13,2,FALSE)</f>
        <v>September</v>
      </c>
      <c r="I265" t="str">
        <f>VLOOKUP(E265,VLOOKUP!$G$2:$H$5,2,FALSE)</f>
        <v>Quarter3</v>
      </c>
      <c r="J265" t="str">
        <f t="shared" si="46"/>
        <v>2010_September</v>
      </c>
      <c r="K265" t="str">
        <f t="shared" si="47"/>
        <v>2010_Quarter3</v>
      </c>
      <c r="L265" t="str">
        <f t="shared" si="48"/>
        <v>2010_Wednesday</v>
      </c>
      <c r="M265" t="s">
        <v>8</v>
      </c>
      <c r="N265">
        <v>20</v>
      </c>
      <c r="O265">
        <v>19</v>
      </c>
      <c r="P265">
        <v>9600</v>
      </c>
      <c r="Q265">
        <v>7600</v>
      </c>
      <c r="R265">
        <v>4.7238499000000003E-2</v>
      </c>
      <c r="S265">
        <v>5.6686199E-2</v>
      </c>
      <c r="T265">
        <f t="shared" si="49"/>
        <v>39680.3393</v>
      </c>
      <c r="U265">
        <f t="shared" si="50"/>
        <v>5196.2348900000006</v>
      </c>
      <c r="V265">
        <f t="shared" si="51"/>
        <v>17200</v>
      </c>
      <c r="W265">
        <f t="shared" si="52"/>
        <v>1360.2214313958086</v>
      </c>
      <c r="X265">
        <f>SUM(Data__1___3[[#This Row],[ cost of raw material]],Data__1___3[[#This Row],[operating cost]],Data__1___3[[#This Row],[Total Labor Cost (In USD)]])</f>
        <v>46236.79562139581</v>
      </c>
      <c r="Y265">
        <f t="shared" si="53"/>
        <v>978.79476698435747</v>
      </c>
      <c r="Z265">
        <f t="shared" si="54"/>
        <v>47.238499000000004</v>
      </c>
      <c r="AA265">
        <f>SUM(Data__1___3[[#This Row],[Num_Workers_Direct]],Data__1___3[[#This Row],[Num_Workers_Indirect]])</f>
        <v>39</v>
      </c>
      <c r="AB265">
        <f>Data__1___3[[#This Row],[OUTPUT IN THOUSAND]]/Data__1___3[[#This Row],[Total Workers]]</f>
        <v>1.2112435641025643</v>
      </c>
    </row>
    <row r="266" spans="1:28" x14ac:dyDescent="0.25">
      <c r="A266" s="1">
        <v>40443</v>
      </c>
      <c r="B266">
        <f t="shared" si="44"/>
        <v>2010</v>
      </c>
      <c r="C266">
        <f>DAY(Data__1___3[[#This Row],[Date]])</f>
        <v>22</v>
      </c>
      <c r="D266">
        <f>MONTH(Data__1___3[[#This Row],[Date]])</f>
        <v>9</v>
      </c>
      <c r="E266">
        <f t="shared" si="45"/>
        <v>3</v>
      </c>
      <c r="F266">
        <f>WEEKDAY(Data__1___3[[#This Row],[Date]])</f>
        <v>4</v>
      </c>
      <c r="G266" t="str">
        <f>VLOOKUP(F266,VLOOKUP!$D$2:$E$8,2,FALSE)</f>
        <v>Thursday</v>
      </c>
      <c r="H266" t="str">
        <f>VLOOKUP(D266,VLOOKUP!$A$2:$B$13,2,FALSE)</f>
        <v>September</v>
      </c>
      <c r="I266" t="str">
        <f>VLOOKUP(E266,VLOOKUP!$G$2:$H$5,2,FALSE)</f>
        <v>Quarter3</v>
      </c>
      <c r="J266" t="str">
        <f t="shared" si="46"/>
        <v>2010_September</v>
      </c>
      <c r="K266" t="str">
        <f t="shared" si="47"/>
        <v>2010_Quarter3</v>
      </c>
      <c r="L266" t="str">
        <f t="shared" si="48"/>
        <v>2010_Thursday</v>
      </c>
      <c r="M266" t="s">
        <v>8</v>
      </c>
      <c r="N266">
        <v>15</v>
      </c>
      <c r="O266">
        <v>24</v>
      </c>
      <c r="P266">
        <v>7200</v>
      </c>
      <c r="Q266">
        <v>9600</v>
      </c>
      <c r="R266">
        <v>4.7239186000000002E-2</v>
      </c>
      <c r="S266">
        <v>5.6687023000000003E-2</v>
      </c>
      <c r="T266">
        <f t="shared" si="49"/>
        <v>39680.916100000002</v>
      </c>
      <c r="U266">
        <f t="shared" si="50"/>
        <v>5196.3104600000006</v>
      </c>
      <c r="V266">
        <f t="shared" si="51"/>
        <v>16800</v>
      </c>
      <c r="W266">
        <f t="shared" si="52"/>
        <v>1328.5883748517201</v>
      </c>
      <c r="X266">
        <f>SUM(Data__1___3[[#This Row],[ cost of raw material]],Data__1___3[[#This Row],[operating cost]],Data__1___3[[#This Row],[Total Labor Cost (In USD)]])</f>
        <v>46205.814934851725</v>
      </c>
      <c r="Y266">
        <f t="shared" si="53"/>
        <v>978.1247063582282</v>
      </c>
      <c r="Z266">
        <f t="shared" si="54"/>
        <v>47.239186000000004</v>
      </c>
      <c r="AA266">
        <f>SUM(Data__1___3[[#This Row],[Num_Workers_Direct]],Data__1___3[[#This Row],[Num_Workers_Indirect]])</f>
        <v>39</v>
      </c>
      <c r="AB266">
        <f>Data__1___3[[#This Row],[OUTPUT IN THOUSAND]]/Data__1___3[[#This Row],[Total Workers]]</f>
        <v>1.2112611794871795</v>
      </c>
    </row>
    <row r="267" spans="1:28" x14ac:dyDescent="0.25">
      <c r="A267" s="1">
        <v>40444</v>
      </c>
      <c r="B267">
        <f t="shared" si="44"/>
        <v>2010</v>
      </c>
      <c r="C267">
        <f>DAY(Data__1___3[[#This Row],[Date]])</f>
        <v>23</v>
      </c>
      <c r="D267">
        <f>MONTH(Data__1___3[[#This Row],[Date]])</f>
        <v>9</v>
      </c>
      <c r="E267">
        <f t="shared" si="45"/>
        <v>3</v>
      </c>
      <c r="F267">
        <f>WEEKDAY(Data__1___3[[#This Row],[Date]])</f>
        <v>5</v>
      </c>
      <c r="G267" t="str">
        <f>VLOOKUP(F267,VLOOKUP!$D$2:$E$8,2,FALSE)</f>
        <v>Friday</v>
      </c>
      <c r="H267" t="str">
        <f>VLOOKUP(D267,VLOOKUP!$A$2:$B$13,2,FALSE)</f>
        <v>September</v>
      </c>
      <c r="I267" t="str">
        <f>VLOOKUP(E267,VLOOKUP!$G$2:$H$5,2,FALSE)</f>
        <v>Quarter3</v>
      </c>
      <c r="J267" t="str">
        <f t="shared" si="46"/>
        <v>2010_September</v>
      </c>
      <c r="K267" t="str">
        <f t="shared" si="47"/>
        <v>2010_Quarter3</v>
      </c>
      <c r="L267" t="str">
        <f t="shared" si="48"/>
        <v>2010_Friday</v>
      </c>
      <c r="M267" t="s">
        <v>8</v>
      </c>
      <c r="N267">
        <v>20</v>
      </c>
      <c r="O267">
        <v>19</v>
      </c>
      <c r="P267">
        <v>9600</v>
      </c>
      <c r="Q267">
        <v>7600</v>
      </c>
      <c r="R267">
        <v>4.7198384000000003E-2</v>
      </c>
      <c r="S267">
        <v>5.6638061000000003E-2</v>
      </c>
      <c r="T267">
        <f t="shared" si="49"/>
        <v>39646.642699999997</v>
      </c>
      <c r="U267">
        <f t="shared" si="50"/>
        <v>5191.8222400000004</v>
      </c>
      <c r="V267">
        <f t="shared" si="51"/>
        <v>17200</v>
      </c>
      <c r="W267">
        <f t="shared" si="52"/>
        <v>1360.2214313958086</v>
      </c>
      <c r="X267">
        <f>SUM(Data__1___3[[#This Row],[ cost of raw material]],Data__1___3[[#This Row],[operating cost]],Data__1___3[[#This Row],[Total Labor Cost (In USD)]])</f>
        <v>46198.686371395808</v>
      </c>
      <c r="Y267">
        <f t="shared" si="53"/>
        <v>978.81924032390191</v>
      </c>
      <c r="Z267">
        <f t="shared" si="54"/>
        <v>47.198384000000004</v>
      </c>
      <c r="AA267">
        <f>SUM(Data__1___3[[#This Row],[Num_Workers_Direct]],Data__1___3[[#This Row],[Num_Workers_Indirect]])</f>
        <v>39</v>
      </c>
      <c r="AB267">
        <f>Data__1___3[[#This Row],[OUTPUT IN THOUSAND]]/Data__1___3[[#This Row],[Total Workers]]</f>
        <v>1.2102149743589745</v>
      </c>
    </row>
    <row r="268" spans="1:28" x14ac:dyDescent="0.25">
      <c r="A268" s="1">
        <v>40445</v>
      </c>
      <c r="B268">
        <f t="shared" si="44"/>
        <v>2010</v>
      </c>
      <c r="C268">
        <f>DAY(Data__1___3[[#This Row],[Date]])</f>
        <v>24</v>
      </c>
      <c r="D268">
        <f>MONTH(Data__1___3[[#This Row],[Date]])</f>
        <v>9</v>
      </c>
      <c r="E268">
        <f t="shared" si="45"/>
        <v>3</v>
      </c>
      <c r="F268">
        <f>WEEKDAY(Data__1___3[[#This Row],[Date]])</f>
        <v>6</v>
      </c>
      <c r="G268" t="str">
        <f>VLOOKUP(F268,VLOOKUP!$D$2:$E$8,2,FALSE)</f>
        <v>Saturday</v>
      </c>
      <c r="H268" t="str">
        <f>VLOOKUP(D268,VLOOKUP!$A$2:$B$13,2,FALSE)</f>
        <v>September</v>
      </c>
      <c r="I268" t="str">
        <f>VLOOKUP(E268,VLOOKUP!$G$2:$H$5,2,FALSE)</f>
        <v>Quarter3</v>
      </c>
      <c r="J268" t="str">
        <f t="shared" si="46"/>
        <v>2010_September</v>
      </c>
      <c r="K268" t="str">
        <f t="shared" si="47"/>
        <v>2010_Quarter3</v>
      </c>
      <c r="L268" t="str">
        <f t="shared" si="48"/>
        <v>2010_Saturday</v>
      </c>
      <c r="M268" t="s">
        <v>8</v>
      </c>
      <c r="N268">
        <v>15</v>
      </c>
      <c r="O268">
        <v>24</v>
      </c>
      <c r="P268">
        <v>7200</v>
      </c>
      <c r="Q268">
        <v>9600</v>
      </c>
      <c r="R268">
        <v>4.7215071999999997E-2</v>
      </c>
      <c r="S268">
        <v>5.6658086000000003E-2</v>
      </c>
      <c r="T268">
        <f t="shared" si="49"/>
        <v>39660.660200000006</v>
      </c>
      <c r="U268">
        <f t="shared" si="50"/>
        <v>5193.6579199999996</v>
      </c>
      <c r="V268">
        <f t="shared" si="51"/>
        <v>16800</v>
      </c>
      <c r="W268">
        <f t="shared" si="52"/>
        <v>1328.5883748517201</v>
      </c>
      <c r="X268">
        <f>SUM(Data__1___3[[#This Row],[ cost of raw material]],Data__1___3[[#This Row],[operating cost]],Data__1___3[[#This Row],[Total Labor Cost (In USD)]])</f>
        <v>46182.906494851726</v>
      </c>
      <c r="Y268">
        <f t="shared" si="53"/>
        <v>978.13906743278346</v>
      </c>
      <c r="Z268">
        <f t="shared" si="54"/>
        <v>47.215071999999999</v>
      </c>
      <c r="AA268">
        <f>SUM(Data__1___3[[#This Row],[Num_Workers_Direct]],Data__1___3[[#This Row],[Num_Workers_Indirect]])</f>
        <v>39</v>
      </c>
      <c r="AB268">
        <f>Data__1___3[[#This Row],[OUTPUT IN THOUSAND]]/Data__1___3[[#This Row],[Total Workers]]</f>
        <v>1.2106428717948718</v>
      </c>
    </row>
    <row r="269" spans="1:28" x14ac:dyDescent="0.25">
      <c r="A269" s="1">
        <v>40446</v>
      </c>
      <c r="B269">
        <f t="shared" si="44"/>
        <v>2010</v>
      </c>
      <c r="C269">
        <f>DAY(Data__1___3[[#This Row],[Date]])</f>
        <v>25</v>
      </c>
      <c r="D269">
        <f>MONTH(Data__1___3[[#This Row],[Date]])</f>
        <v>9</v>
      </c>
      <c r="E269">
        <f t="shared" si="45"/>
        <v>3</v>
      </c>
      <c r="F269">
        <f>WEEKDAY(Data__1___3[[#This Row],[Date]])</f>
        <v>7</v>
      </c>
      <c r="G269" t="str">
        <f>VLOOKUP(F269,VLOOKUP!$D$2:$E$8,2,FALSE)</f>
        <v>Sunday</v>
      </c>
      <c r="H269" t="str">
        <f>VLOOKUP(D269,VLOOKUP!$A$2:$B$13,2,FALSE)</f>
        <v>September</v>
      </c>
      <c r="I269" t="str">
        <f>VLOOKUP(E269,VLOOKUP!$G$2:$H$5,2,FALSE)</f>
        <v>Quarter3</v>
      </c>
      <c r="J269" t="str">
        <f t="shared" si="46"/>
        <v>2010_September</v>
      </c>
      <c r="K269" t="str">
        <f t="shared" si="47"/>
        <v>2010_Quarter3</v>
      </c>
      <c r="L269" t="str">
        <f t="shared" si="48"/>
        <v>2010_Sunday</v>
      </c>
      <c r="M269" t="s">
        <v>8</v>
      </c>
      <c r="N269">
        <v>18</v>
      </c>
      <c r="O269">
        <v>20</v>
      </c>
      <c r="P269">
        <v>8640</v>
      </c>
      <c r="Q269">
        <v>8000</v>
      </c>
      <c r="R269">
        <v>4.5982502000000001E-2</v>
      </c>
      <c r="S269">
        <v>5.5179001999999998E-2</v>
      </c>
      <c r="T269">
        <f t="shared" si="49"/>
        <v>38625.301399999997</v>
      </c>
      <c r="U269">
        <f t="shared" si="50"/>
        <v>5058.0752200000006</v>
      </c>
      <c r="V269">
        <f t="shared" si="51"/>
        <v>16640</v>
      </c>
      <c r="W269">
        <f t="shared" si="52"/>
        <v>1315.9351522340846</v>
      </c>
      <c r="X269">
        <f>SUM(Data__1___3[[#This Row],[ cost of raw material]],Data__1___3[[#This Row],[operating cost]],Data__1___3[[#This Row],[Total Labor Cost (In USD)]])</f>
        <v>44999.311772234083</v>
      </c>
      <c r="Y269">
        <f t="shared" si="53"/>
        <v>978.6181659326428</v>
      </c>
      <c r="Z269">
        <f t="shared" si="54"/>
        <v>45.982502000000004</v>
      </c>
      <c r="AA269">
        <f>SUM(Data__1___3[[#This Row],[Num_Workers_Direct]],Data__1___3[[#This Row],[Num_Workers_Indirect]])</f>
        <v>38</v>
      </c>
      <c r="AB269">
        <f>Data__1___3[[#This Row],[OUTPUT IN THOUSAND]]/Data__1___3[[#This Row],[Total Workers]]</f>
        <v>1.2100658421052632</v>
      </c>
    </row>
    <row r="270" spans="1:28" x14ac:dyDescent="0.25">
      <c r="A270" s="1">
        <v>40447</v>
      </c>
      <c r="B270">
        <f t="shared" si="44"/>
        <v>2010</v>
      </c>
      <c r="C270">
        <f>DAY(Data__1___3[[#This Row],[Date]])</f>
        <v>26</v>
      </c>
      <c r="D270">
        <f>MONTH(Data__1___3[[#This Row],[Date]])</f>
        <v>9</v>
      </c>
      <c r="E270">
        <f t="shared" si="45"/>
        <v>3</v>
      </c>
      <c r="F270">
        <f>WEEKDAY(Data__1___3[[#This Row],[Date]])</f>
        <v>1</v>
      </c>
      <c r="G270" t="str">
        <f>VLOOKUP(F270,VLOOKUP!$D$2:$E$8,2,FALSE)</f>
        <v>Monday</v>
      </c>
      <c r="H270" t="str">
        <f>VLOOKUP(D270,VLOOKUP!$A$2:$B$13,2,FALSE)</f>
        <v>September</v>
      </c>
      <c r="I270" t="str">
        <f>VLOOKUP(E270,VLOOKUP!$G$2:$H$5,2,FALSE)</f>
        <v>Quarter3</v>
      </c>
      <c r="J270" t="str">
        <f t="shared" si="46"/>
        <v>2010_September</v>
      </c>
      <c r="K270" t="str">
        <f t="shared" si="47"/>
        <v>2010_Quarter3</v>
      </c>
      <c r="L270" t="str">
        <f t="shared" si="48"/>
        <v>2010_Monday</v>
      </c>
      <c r="M270" t="s">
        <v>8</v>
      </c>
      <c r="N270">
        <v>18</v>
      </c>
      <c r="O270">
        <v>18</v>
      </c>
      <c r="P270">
        <v>8640</v>
      </c>
      <c r="Q270">
        <v>7200</v>
      </c>
      <c r="R270">
        <v>4.3606131999999999E-2</v>
      </c>
      <c r="S270">
        <v>5.2327358999999997E-2</v>
      </c>
      <c r="T270">
        <f t="shared" si="49"/>
        <v>36629.151299999998</v>
      </c>
      <c r="U270">
        <f t="shared" si="50"/>
        <v>4796.6745200000005</v>
      </c>
      <c r="V270">
        <f t="shared" si="51"/>
        <v>15840</v>
      </c>
      <c r="W270">
        <f t="shared" si="52"/>
        <v>1252.6690391459076</v>
      </c>
      <c r="X270">
        <f>SUM(Data__1___3[[#This Row],[ cost of raw material]],Data__1___3[[#This Row],[operating cost]],Data__1___3[[#This Row],[Total Labor Cost (In USD)]])</f>
        <v>42678.494859145903</v>
      </c>
      <c r="Y270">
        <f t="shared" si="53"/>
        <v>978.72691068187157</v>
      </c>
      <c r="Z270">
        <f t="shared" si="54"/>
        <v>43.606132000000002</v>
      </c>
      <c r="AA270">
        <f>SUM(Data__1___3[[#This Row],[Num_Workers_Direct]],Data__1___3[[#This Row],[Num_Workers_Indirect]])</f>
        <v>36</v>
      </c>
      <c r="AB270">
        <f>Data__1___3[[#This Row],[OUTPUT IN THOUSAND]]/Data__1___3[[#This Row],[Total Workers]]</f>
        <v>1.2112814444444444</v>
      </c>
    </row>
    <row r="271" spans="1:28" x14ac:dyDescent="0.25">
      <c r="A271" s="1">
        <v>40448</v>
      </c>
      <c r="B271">
        <f t="shared" si="44"/>
        <v>2010</v>
      </c>
      <c r="C271">
        <f>DAY(Data__1___3[[#This Row],[Date]])</f>
        <v>27</v>
      </c>
      <c r="D271">
        <f>MONTH(Data__1___3[[#This Row],[Date]])</f>
        <v>9</v>
      </c>
      <c r="E271">
        <f t="shared" si="45"/>
        <v>3</v>
      </c>
      <c r="F271">
        <f>WEEKDAY(Data__1___3[[#This Row],[Date]])</f>
        <v>2</v>
      </c>
      <c r="G271" t="str">
        <f>VLOOKUP(F271,VLOOKUP!$D$2:$E$8,2,FALSE)</f>
        <v>Tuesday</v>
      </c>
      <c r="H271" t="str">
        <f>VLOOKUP(D271,VLOOKUP!$A$2:$B$13,2,FALSE)</f>
        <v>September</v>
      </c>
      <c r="I271" t="str">
        <f>VLOOKUP(E271,VLOOKUP!$G$2:$H$5,2,FALSE)</f>
        <v>Quarter3</v>
      </c>
      <c r="J271" t="str">
        <f t="shared" si="46"/>
        <v>2010_September</v>
      </c>
      <c r="K271" t="str">
        <f t="shared" si="47"/>
        <v>2010_Quarter3</v>
      </c>
      <c r="L271" t="str">
        <f t="shared" si="48"/>
        <v>2010_Tuesday</v>
      </c>
      <c r="M271" t="s">
        <v>8</v>
      </c>
      <c r="N271">
        <v>19</v>
      </c>
      <c r="O271">
        <v>20</v>
      </c>
      <c r="P271">
        <v>9120</v>
      </c>
      <c r="Q271">
        <v>8000</v>
      </c>
      <c r="R271">
        <v>4.7233876000000001E-2</v>
      </c>
      <c r="S271">
        <v>5.6680650999999999E-2</v>
      </c>
      <c r="T271">
        <f t="shared" si="49"/>
        <v>39676.455699999999</v>
      </c>
      <c r="U271">
        <f t="shared" si="50"/>
        <v>5195.7263600000006</v>
      </c>
      <c r="V271">
        <f t="shared" si="51"/>
        <v>17120</v>
      </c>
      <c r="W271">
        <f t="shared" si="52"/>
        <v>1353.8948200869909</v>
      </c>
      <c r="X271">
        <f>SUM(Data__1___3[[#This Row],[ cost of raw material]],Data__1___3[[#This Row],[operating cost]],Data__1___3[[#This Row],[Total Labor Cost (In USD)]])</f>
        <v>46226.076880086992</v>
      </c>
      <c r="Y271">
        <f t="shared" si="53"/>
        <v>978.66363709145935</v>
      </c>
      <c r="Z271">
        <f t="shared" si="54"/>
        <v>47.233876000000002</v>
      </c>
      <c r="AA271">
        <f>SUM(Data__1___3[[#This Row],[Num_Workers_Direct]],Data__1___3[[#This Row],[Num_Workers_Indirect]])</f>
        <v>39</v>
      </c>
      <c r="AB271">
        <f>Data__1___3[[#This Row],[OUTPUT IN THOUSAND]]/Data__1___3[[#This Row],[Total Workers]]</f>
        <v>1.2111250256410258</v>
      </c>
    </row>
    <row r="272" spans="1:28" x14ac:dyDescent="0.25">
      <c r="A272" s="1">
        <v>40449</v>
      </c>
      <c r="B272">
        <f t="shared" si="44"/>
        <v>2010</v>
      </c>
      <c r="C272">
        <f>DAY(Data__1___3[[#This Row],[Date]])</f>
        <v>28</v>
      </c>
      <c r="D272">
        <f>MONTH(Data__1___3[[#This Row],[Date]])</f>
        <v>9</v>
      </c>
      <c r="E272">
        <f t="shared" si="45"/>
        <v>3</v>
      </c>
      <c r="F272">
        <f>WEEKDAY(Data__1___3[[#This Row],[Date]])</f>
        <v>3</v>
      </c>
      <c r="G272" t="str">
        <f>VLOOKUP(F272,VLOOKUP!$D$2:$E$8,2,FALSE)</f>
        <v>Wednesday</v>
      </c>
      <c r="H272" t="str">
        <f>VLOOKUP(D272,VLOOKUP!$A$2:$B$13,2,FALSE)</f>
        <v>September</v>
      </c>
      <c r="I272" t="str">
        <f>VLOOKUP(E272,VLOOKUP!$G$2:$H$5,2,FALSE)</f>
        <v>Quarter3</v>
      </c>
      <c r="J272" t="str">
        <f t="shared" si="46"/>
        <v>2010_September</v>
      </c>
      <c r="K272" t="str">
        <f t="shared" si="47"/>
        <v>2010_Quarter3</v>
      </c>
      <c r="L272" t="str">
        <f t="shared" si="48"/>
        <v>2010_Wednesday</v>
      </c>
      <c r="M272" t="s">
        <v>8</v>
      </c>
      <c r="N272">
        <v>17</v>
      </c>
      <c r="O272">
        <v>18</v>
      </c>
      <c r="P272">
        <v>8160</v>
      </c>
      <c r="Q272">
        <v>7200</v>
      </c>
      <c r="R272">
        <v>4.2387042999999999E-2</v>
      </c>
      <c r="S272">
        <v>5.0864450999999998E-2</v>
      </c>
      <c r="T272">
        <f t="shared" si="49"/>
        <v>35605.115699999995</v>
      </c>
      <c r="U272">
        <f t="shared" si="50"/>
        <v>4662.5747300000003</v>
      </c>
      <c r="V272">
        <f t="shared" si="51"/>
        <v>15360</v>
      </c>
      <c r="W272">
        <f t="shared" si="52"/>
        <v>1214.7093712930011</v>
      </c>
      <c r="X272">
        <f>SUM(Data__1___3[[#This Row],[ cost of raw material]],Data__1___3[[#This Row],[operating cost]],Data__1___3[[#This Row],[Total Labor Cost (In USD)]])</f>
        <v>41482.399801292995</v>
      </c>
      <c r="Y272">
        <f t="shared" si="53"/>
        <v>978.65755347201264</v>
      </c>
      <c r="Z272">
        <f t="shared" si="54"/>
        <v>42.387042999999998</v>
      </c>
      <c r="AA272">
        <f>SUM(Data__1___3[[#This Row],[Num_Workers_Direct]],Data__1___3[[#This Row],[Num_Workers_Indirect]])</f>
        <v>35</v>
      </c>
      <c r="AB272">
        <f>Data__1___3[[#This Row],[OUTPUT IN THOUSAND]]/Data__1___3[[#This Row],[Total Workers]]</f>
        <v>1.2110583714285714</v>
      </c>
    </row>
    <row r="273" spans="1:28" x14ac:dyDescent="0.25">
      <c r="A273" s="1">
        <v>40450</v>
      </c>
      <c r="B273">
        <f t="shared" si="44"/>
        <v>2010</v>
      </c>
      <c r="C273">
        <f>DAY(Data__1___3[[#This Row],[Date]])</f>
        <v>29</v>
      </c>
      <c r="D273">
        <f>MONTH(Data__1___3[[#This Row],[Date]])</f>
        <v>9</v>
      </c>
      <c r="E273">
        <f t="shared" si="45"/>
        <v>3</v>
      </c>
      <c r="F273">
        <f>WEEKDAY(Data__1___3[[#This Row],[Date]])</f>
        <v>4</v>
      </c>
      <c r="G273" t="str">
        <f>VLOOKUP(F273,VLOOKUP!$D$2:$E$8,2,FALSE)</f>
        <v>Thursday</v>
      </c>
      <c r="H273" t="str">
        <f>VLOOKUP(D273,VLOOKUP!$A$2:$B$13,2,FALSE)</f>
        <v>September</v>
      </c>
      <c r="I273" t="str">
        <f>VLOOKUP(E273,VLOOKUP!$G$2:$H$5,2,FALSE)</f>
        <v>Quarter3</v>
      </c>
      <c r="J273" t="str">
        <f t="shared" si="46"/>
        <v>2010_September</v>
      </c>
      <c r="K273" t="str">
        <f t="shared" si="47"/>
        <v>2010_Quarter3</v>
      </c>
      <c r="L273" t="str">
        <f t="shared" si="48"/>
        <v>2010_Thursday</v>
      </c>
      <c r="M273" t="s">
        <v>8</v>
      </c>
      <c r="N273">
        <v>19</v>
      </c>
      <c r="O273">
        <v>21</v>
      </c>
      <c r="P273">
        <v>9120</v>
      </c>
      <c r="Q273">
        <v>8400</v>
      </c>
      <c r="R273">
        <v>4.8446685000000003E-2</v>
      </c>
      <c r="S273">
        <v>5.8136022000000002E-2</v>
      </c>
      <c r="T273">
        <f t="shared" si="49"/>
        <v>40695.215400000001</v>
      </c>
      <c r="U273">
        <f t="shared" si="50"/>
        <v>5329.1353500000005</v>
      </c>
      <c r="V273">
        <f t="shared" si="51"/>
        <v>17520</v>
      </c>
      <c r="W273">
        <f t="shared" si="52"/>
        <v>1385.5278766310796</v>
      </c>
      <c r="X273">
        <f>SUM(Data__1___3[[#This Row],[ cost of raw material]],Data__1___3[[#This Row],[operating cost]],Data__1___3[[#This Row],[Total Labor Cost (In USD)]])</f>
        <v>47409.878626631078</v>
      </c>
      <c r="Y273">
        <f t="shared" si="53"/>
        <v>978.59902337241601</v>
      </c>
      <c r="Z273">
        <f t="shared" si="54"/>
        <v>48.446685000000002</v>
      </c>
      <c r="AA273">
        <f>SUM(Data__1___3[[#This Row],[Num_Workers_Direct]],Data__1___3[[#This Row],[Num_Workers_Indirect]])</f>
        <v>40</v>
      </c>
      <c r="AB273">
        <f>Data__1___3[[#This Row],[OUTPUT IN THOUSAND]]/Data__1___3[[#This Row],[Total Workers]]</f>
        <v>1.211167125</v>
      </c>
    </row>
    <row r="274" spans="1:28" x14ac:dyDescent="0.25">
      <c r="A274" s="1">
        <v>40451</v>
      </c>
      <c r="B274">
        <f t="shared" si="44"/>
        <v>2010</v>
      </c>
      <c r="C274">
        <f>DAY(Data__1___3[[#This Row],[Date]])</f>
        <v>30</v>
      </c>
      <c r="D274">
        <f>MONTH(Data__1___3[[#This Row],[Date]])</f>
        <v>9</v>
      </c>
      <c r="E274">
        <f t="shared" si="45"/>
        <v>3</v>
      </c>
      <c r="F274">
        <f>WEEKDAY(Data__1___3[[#This Row],[Date]])</f>
        <v>5</v>
      </c>
      <c r="G274" t="str">
        <f>VLOOKUP(F274,VLOOKUP!$D$2:$E$8,2,FALSE)</f>
        <v>Friday</v>
      </c>
      <c r="H274" t="str">
        <f>VLOOKUP(D274,VLOOKUP!$A$2:$B$13,2,FALSE)</f>
        <v>September</v>
      </c>
      <c r="I274" t="str">
        <f>VLOOKUP(E274,VLOOKUP!$G$2:$H$5,2,FALSE)</f>
        <v>Quarter3</v>
      </c>
      <c r="J274" t="str">
        <f t="shared" si="46"/>
        <v>2010_September</v>
      </c>
      <c r="K274" t="str">
        <f t="shared" si="47"/>
        <v>2010_Quarter3</v>
      </c>
      <c r="L274" t="str">
        <f t="shared" si="48"/>
        <v>2010_Friday</v>
      </c>
      <c r="M274" t="s">
        <v>8</v>
      </c>
      <c r="N274">
        <v>16</v>
      </c>
      <c r="O274">
        <v>19</v>
      </c>
      <c r="P274">
        <v>7680</v>
      </c>
      <c r="Q274">
        <v>7600</v>
      </c>
      <c r="R274">
        <v>4.2389257E-2</v>
      </c>
      <c r="S274">
        <v>5.0867108000000001E-2</v>
      </c>
      <c r="T274">
        <f t="shared" si="49"/>
        <v>35606.975599999998</v>
      </c>
      <c r="U274">
        <f t="shared" si="50"/>
        <v>4662.8182699999998</v>
      </c>
      <c r="V274">
        <f t="shared" si="51"/>
        <v>15280</v>
      </c>
      <c r="W274">
        <f t="shared" si="52"/>
        <v>1208.3827599841836</v>
      </c>
      <c r="X274">
        <f>SUM(Data__1___3[[#This Row],[ cost of raw material]],Data__1___3[[#This Row],[operating cost]],Data__1___3[[#This Row],[Total Labor Cost (In USD)]])</f>
        <v>41478.176629984177</v>
      </c>
      <c r="Y274">
        <f t="shared" si="53"/>
        <v>978.50680963773857</v>
      </c>
      <c r="Z274">
        <f t="shared" si="54"/>
        <v>42.389257000000001</v>
      </c>
      <c r="AA274">
        <f>SUM(Data__1___3[[#This Row],[Num_Workers_Direct]],Data__1___3[[#This Row],[Num_Workers_Indirect]])</f>
        <v>35</v>
      </c>
      <c r="AB274">
        <f>Data__1___3[[#This Row],[OUTPUT IN THOUSAND]]/Data__1___3[[#This Row],[Total Workers]]</f>
        <v>1.2111216285714286</v>
      </c>
    </row>
    <row r="275" spans="1:28" x14ac:dyDescent="0.25">
      <c r="A275" s="1">
        <v>40452</v>
      </c>
      <c r="B275">
        <f t="shared" si="44"/>
        <v>2010</v>
      </c>
      <c r="C275">
        <f>DAY(Data__1___3[[#This Row],[Date]])</f>
        <v>1</v>
      </c>
      <c r="D275">
        <f>MONTH(Data__1___3[[#This Row],[Date]])</f>
        <v>10</v>
      </c>
      <c r="E275">
        <f t="shared" si="45"/>
        <v>4</v>
      </c>
      <c r="F275">
        <f>WEEKDAY(Data__1___3[[#This Row],[Date]])</f>
        <v>6</v>
      </c>
      <c r="G275" t="str">
        <f>VLOOKUP(F275,VLOOKUP!$D$2:$E$8,2,FALSE)</f>
        <v>Saturday</v>
      </c>
      <c r="H275" t="str">
        <f>VLOOKUP(D275,VLOOKUP!$A$2:$B$13,2,FALSE)</f>
        <v>October</v>
      </c>
      <c r="I275" t="str">
        <f>VLOOKUP(E275,VLOOKUP!$G$2:$H$5,2,FALSE)</f>
        <v>Quarter4</v>
      </c>
      <c r="J275" t="str">
        <f t="shared" si="46"/>
        <v>2010_October</v>
      </c>
      <c r="K275" t="str">
        <f t="shared" si="47"/>
        <v>2010_Quarter4</v>
      </c>
      <c r="L275" t="str">
        <f t="shared" si="48"/>
        <v>2010_Saturday</v>
      </c>
      <c r="M275" t="s">
        <v>8</v>
      </c>
      <c r="N275">
        <v>18</v>
      </c>
      <c r="O275">
        <v>24</v>
      </c>
      <c r="P275">
        <v>8640</v>
      </c>
      <c r="Q275">
        <v>9600</v>
      </c>
      <c r="R275">
        <v>5.0856241000000003E-2</v>
      </c>
      <c r="S275">
        <v>6.1027488999999997E-2</v>
      </c>
      <c r="T275">
        <f t="shared" si="49"/>
        <v>42719.242299999998</v>
      </c>
      <c r="U275">
        <f t="shared" si="50"/>
        <v>5594.1865100000005</v>
      </c>
      <c r="V275">
        <f t="shared" si="51"/>
        <v>18240</v>
      </c>
      <c r="W275">
        <f t="shared" si="52"/>
        <v>1442.4673784104389</v>
      </c>
      <c r="X275">
        <f>SUM(Data__1___3[[#This Row],[ cost of raw material]],Data__1___3[[#This Row],[operating cost]],Data__1___3[[#This Row],[Total Labor Cost (In USD)]])</f>
        <v>49755.896188410436</v>
      </c>
      <c r="Y275">
        <f t="shared" si="53"/>
        <v>978.36362283265157</v>
      </c>
      <c r="Z275">
        <f t="shared" si="54"/>
        <v>50.856241000000004</v>
      </c>
      <c r="AA275">
        <f>SUM(Data__1___3[[#This Row],[Num_Workers_Direct]],Data__1___3[[#This Row],[Num_Workers_Indirect]])</f>
        <v>42</v>
      </c>
      <c r="AB275">
        <f>Data__1___3[[#This Row],[OUTPUT IN THOUSAND]]/Data__1___3[[#This Row],[Total Workers]]</f>
        <v>1.2108628809523811</v>
      </c>
    </row>
    <row r="276" spans="1:28" x14ac:dyDescent="0.25">
      <c r="A276" s="1">
        <v>40453</v>
      </c>
      <c r="B276">
        <f t="shared" si="44"/>
        <v>2010</v>
      </c>
      <c r="C276">
        <f>DAY(Data__1___3[[#This Row],[Date]])</f>
        <v>2</v>
      </c>
      <c r="D276">
        <f>MONTH(Data__1___3[[#This Row],[Date]])</f>
        <v>10</v>
      </c>
      <c r="E276">
        <f t="shared" si="45"/>
        <v>4</v>
      </c>
      <c r="F276">
        <f>WEEKDAY(Data__1___3[[#This Row],[Date]])</f>
        <v>7</v>
      </c>
      <c r="G276" t="str">
        <f>VLOOKUP(F276,VLOOKUP!$D$2:$E$8,2,FALSE)</f>
        <v>Sunday</v>
      </c>
      <c r="H276" t="str">
        <f>VLOOKUP(D276,VLOOKUP!$A$2:$B$13,2,FALSE)</f>
        <v>October</v>
      </c>
      <c r="I276" t="str">
        <f>VLOOKUP(E276,VLOOKUP!$G$2:$H$5,2,FALSE)</f>
        <v>Quarter4</v>
      </c>
      <c r="J276" t="str">
        <f t="shared" si="46"/>
        <v>2010_October</v>
      </c>
      <c r="K276" t="str">
        <f t="shared" si="47"/>
        <v>2010_Quarter4</v>
      </c>
      <c r="L276" t="str">
        <f t="shared" si="48"/>
        <v>2010_Sunday</v>
      </c>
      <c r="M276" t="s">
        <v>8</v>
      </c>
      <c r="N276">
        <v>17</v>
      </c>
      <c r="O276">
        <v>24</v>
      </c>
      <c r="P276">
        <v>8160</v>
      </c>
      <c r="Q276">
        <v>9600</v>
      </c>
      <c r="R276">
        <v>4.9644204999999997E-2</v>
      </c>
      <c r="S276">
        <v>5.9573045999999998E-2</v>
      </c>
      <c r="T276">
        <f t="shared" si="49"/>
        <v>41701.1322</v>
      </c>
      <c r="U276">
        <f t="shared" si="50"/>
        <v>5460.8625499999998</v>
      </c>
      <c r="V276">
        <f t="shared" si="51"/>
        <v>17760</v>
      </c>
      <c r="W276">
        <f t="shared" si="52"/>
        <v>1404.5077105575326</v>
      </c>
      <c r="X276">
        <f>SUM(Data__1___3[[#This Row],[ cost of raw material]],Data__1___3[[#This Row],[operating cost]],Data__1___3[[#This Row],[Total Labor Cost (In USD)]])</f>
        <v>48566.502460557531</v>
      </c>
      <c r="Y276">
        <f t="shared" si="53"/>
        <v>978.29147350748258</v>
      </c>
      <c r="Z276">
        <f t="shared" si="54"/>
        <v>49.644204999999999</v>
      </c>
      <c r="AA276">
        <f>SUM(Data__1___3[[#This Row],[Num_Workers_Direct]],Data__1___3[[#This Row],[Num_Workers_Indirect]])</f>
        <v>41</v>
      </c>
      <c r="AB276">
        <f>Data__1___3[[#This Row],[OUTPUT IN THOUSAND]]/Data__1___3[[#This Row],[Total Workers]]</f>
        <v>1.2108342682926829</v>
      </c>
    </row>
    <row r="277" spans="1:28" x14ac:dyDescent="0.25">
      <c r="A277" s="1">
        <v>40454</v>
      </c>
      <c r="B277">
        <f t="shared" si="44"/>
        <v>2010</v>
      </c>
      <c r="C277">
        <f>DAY(Data__1___3[[#This Row],[Date]])</f>
        <v>3</v>
      </c>
      <c r="D277">
        <f>MONTH(Data__1___3[[#This Row],[Date]])</f>
        <v>10</v>
      </c>
      <c r="E277">
        <f t="shared" si="45"/>
        <v>4</v>
      </c>
      <c r="F277">
        <f>WEEKDAY(Data__1___3[[#This Row],[Date]])</f>
        <v>1</v>
      </c>
      <c r="G277" t="str">
        <f>VLOOKUP(F277,VLOOKUP!$D$2:$E$8,2,FALSE)</f>
        <v>Monday</v>
      </c>
      <c r="H277" t="str">
        <f>VLOOKUP(D277,VLOOKUP!$A$2:$B$13,2,FALSE)</f>
        <v>October</v>
      </c>
      <c r="I277" t="str">
        <f>VLOOKUP(E277,VLOOKUP!$G$2:$H$5,2,FALSE)</f>
        <v>Quarter4</v>
      </c>
      <c r="J277" t="str">
        <f t="shared" si="46"/>
        <v>2010_October</v>
      </c>
      <c r="K277" t="str">
        <f t="shared" si="47"/>
        <v>2010_Quarter4</v>
      </c>
      <c r="L277" t="str">
        <f t="shared" si="48"/>
        <v>2010_Monday</v>
      </c>
      <c r="M277" t="s">
        <v>8</v>
      </c>
      <c r="N277">
        <v>16</v>
      </c>
      <c r="O277">
        <v>21</v>
      </c>
      <c r="P277">
        <v>7680</v>
      </c>
      <c r="Q277">
        <v>8400</v>
      </c>
      <c r="R277">
        <v>4.4816012000000002E-2</v>
      </c>
      <c r="S277">
        <v>5.3779214999999998E-2</v>
      </c>
      <c r="T277">
        <f t="shared" si="49"/>
        <v>37645.450499999999</v>
      </c>
      <c r="U277">
        <f t="shared" si="50"/>
        <v>4929.7613199999996</v>
      </c>
      <c r="V277">
        <f t="shared" si="51"/>
        <v>16080</v>
      </c>
      <c r="W277">
        <f t="shared" si="52"/>
        <v>1271.6488730723606</v>
      </c>
      <c r="X277">
        <f>SUM(Data__1___3[[#This Row],[ cost of raw material]],Data__1___3[[#This Row],[operating cost]],Data__1___3[[#This Row],[Total Labor Cost (In USD)]])</f>
        <v>43846.860693072354</v>
      </c>
      <c r="Y277">
        <f t="shared" si="53"/>
        <v>978.3748873744579</v>
      </c>
      <c r="Z277">
        <f t="shared" si="54"/>
        <v>44.816012000000001</v>
      </c>
      <c r="AA277">
        <f>SUM(Data__1___3[[#This Row],[Num_Workers_Direct]],Data__1___3[[#This Row],[Num_Workers_Indirect]])</f>
        <v>37</v>
      </c>
      <c r="AB277">
        <f>Data__1___3[[#This Row],[OUTPUT IN THOUSAND]]/Data__1___3[[#This Row],[Total Workers]]</f>
        <v>1.2112435675675677</v>
      </c>
    </row>
    <row r="278" spans="1:28" x14ac:dyDescent="0.25">
      <c r="A278" s="1">
        <v>40455</v>
      </c>
      <c r="B278">
        <f t="shared" si="44"/>
        <v>2010</v>
      </c>
      <c r="C278">
        <f>DAY(Data__1___3[[#This Row],[Date]])</f>
        <v>4</v>
      </c>
      <c r="D278">
        <f>MONTH(Data__1___3[[#This Row],[Date]])</f>
        <v>10</v>
      </c>
      <c r="E278">
        <f t="shared" si="45"/>
        <v>4</v>
      </c>
      <c r="F278">
        <f>WEEKDAY(Data__1___3[[#This Row],[Date]])</f>
        <v>2</v>
      </c>
      <c r="G278" t="str">
        <f>VLOOKUP(F278,VLOOKUP!$D$2:$E$8,2,FALSE)</f>
        <v>Tuesday</v>
      </c>
      <c r="H278" t="str">
        <f>VLOOKUP(D278,VLOOKUP!$A$2:$B$13,2,FALSE)</f>
        <v>October</v>
      </c>
      <c r="I278" t="str">
        <f>VLOOKUP(E278,VLOOKUP!$G$2:$H$5,2,FALSE)</f>
        <v>Quarter4</v>
      </c>
      <c r="J278" t="str">
        <f t="shared" si="46"/>
        <v>2010_October</v>
      </c>
      <c r="K278" t="str">
        <f t="shared" si="47"/>
        <v>2010_Quarter4</v>
      </c>
      <c r="L278" t="str">
        <f t="shared" si="48"/>
        <v>2010_Tuesday</v>
      </c>
      <c r="M278" t="s">
        <v>8</v>
      </c>
      <c r="N278">
        <v>20</v>
      </c>
      <c r="O278">
        <v>22</v>
      </c>
      <c r="P278">
        <v>9600</v>
      </c>
      <c r="Q278">
        <v>8800</v>
      </c>
      <c r="R278">
        <v>5.0859887999999999E-2</v>
      </c>
      <c r="S278">
        <v>6.1031865999999997E-2</v>
      </c>
      <c r="T278">
        <f t="shared" si="49"/>
        <v>42722.306199999999</v>
      </c>
      <c r="U278">
        <f t="shared" si="50"/>
        <v>5594.5876799999996</v>
      </c>
      <c r="V278">
        <f t="shared" si="51"/>
        <v>18400</v>
      </c>
      <c r="W278">
        <f t="shared" si="52"/>
        <v>1455.1206010280744</v>
      </c>
      <c r="X278">
        <f>SUM(Data__1___3[[#This Row],[ cost of raw material]],Data__1___3[[#This Row],[operating cost]],Data__1___3[[#This Row],[Total Labor Cost (In USD)]])</f>
        <v>49772.014481028069</v>
      </c>
      <c r="Y278">
        <f t="shared" si="53"/>
        <v>978.61038311818675</v>
      </c>
      <c r="Z278">
        <f t="shared" si="54"/>
        <v>50.859887999999998</v>
      </c>
      <c r="AA278">
        <f>SUM(Data__1___3[[#This Row],[Num_Workers_Direct]],Data__1___3[[#This Row],[Num_Workers_Indirect]])</f>
        <v>42</v>
      </c>
      <c r="AB278">
        <f>Data__1___3[[#This Row],[OUTPUT IN THOUSAND]]/Data__1___3[[#This Row],[Total Workers]]</f>
        <v>1.2109497142857142</v>
      </c>
    </row>
    <row r="279" spans="1:28" x14ac:dyDescent="0.25">
      <c r="A279" s="1">
        <v>40456</v>
      </c>
      <c r="B279">
        <f t="shared" si="44"/>
        <v>2010</v>
      </c>
      <c r="C279">
        <f>DAY(Data__1___3[[#This Row],[Date]])</f>
        <v>5</v>
      </c>
      <c r="D279">
        <f>MONTH(Data__1___3[[#This Row],[Date]])</f>
        <v>10</v>
      </c>
      <c r="E279">
        <f t="shared" si="45"/>
        <v>4</v>
      </c>
      <c r="F279">
        <f>WEEKDAY(Data__1___3[[#This Row],[Date]])</f>
        <v>3</v>
      </c>
      <c r="G279" t="str">
        <f>VLOOKUP(F279,VLOOKUP!$D$2:$E$8,2,FALSE)</f>
        <v>Wednesday</v>
      </c>
      <c r="H279" t="str">
        <f>VLOOKUP(D279,VLOOKUP!$A$2:$B$13,2,FALSE)</f>
        <v>October</v>
      </c>
      <c r="I279" t="str">
        <f>VLOOKUP(E279,VLOOKUP!$G$2:$H$5,2,FALSE)</f>
        <v>Quarter4</v>
      </c>
      <c r="J279" t="str">
        <f t="shared" si="46"/>
        <v>2010_October</v>
      </c>
      <c r="K279" t="str">
        <f t="shared" si="47"/>
        <v>2010_Quarter4</v>
      </c>
      <c r="L279" t="str">
        <f t="shared" si="48"/>
        <v>2010_Wednesday</v>
      </c>
      <c r="M279" t="s">
        <v>8</v>
      </c>
      <c r="N279">
        <v>15</v>
      </c>
      <c r="O279">
        <v>23</v>
      </c>
      <c r="P279">
        <v>7200</v>
      </c>
      <c r="Q279">
        <v>9200</v>
      </c>
      <c r="R279">
        <v>4.6019099000000001E-2</v>
      </c>
      <c r="S279">
        <v>5.5222919000000002E-2</v>
      </c>
      <c r="T279">
        <f t="shared" si="49"/>
        <v>38656.043300000005</v>
      </c>
      <c r="U279">
        <f t="shared" si="50"/>
        <v>5062.1008900000006</v>
      </c>
      <c r="V279">
        <f t="shared" si="51"/>
        <v>16400</v>
      </c>
      <c r="W279">
        <f t="shared" si="52"/>
        <v>1296.9553183076316</v>
      </c>
      <c r="X279">
        <f>SUM(Data__1___3[[#This Row],[ cost of raw material]],Data__1___3[[#This Row],[operating cost]],Data__1___3[[#This Row],[Total Labor Cost (In USD)]])</f>
        <v>45015.099508307641</v>
      </c>
      <c r="Y279">
        <f t="shared" si="53"/>
        <v>978.18298242448509</v>
      </c>
      <c r="Z279">
        <f t="shared" si="54"/>
        <v>46.019099000000004</v>
      </c>
      <c r="AA279">
        <f>SUM(Data__1___3[[#This Row],[Num_Workers_Direct]],Data__1___3[[#This Row],[Num_Workers_Indirect]])</f>
        <v>38</v>
      </c>
      <c r="AB279">
        <f>Data__1___3[[#This Row],[OUTPUT IN THOUSAND]]/Data__1___3[[#This Row],[Total Workers]]</f>
        <v>1.2110289210526317</v>
      </c>
    </row>
    <row r="280" spans="1:28" x14ac:dyDescent="0.25">
      <c r="A280" s="1">
        <v>40457</v>
      </c>
      <c r="B280">
        <f t="shared" si="44"/>
        <v>2010</v>
      </c>
      <c r="C280">
        <f>DAY(Data__1___3[[#This Row],[Date]])</f>
        <v>6</v>
      </c>
      <c r="D280">
        <f>MONTH(Data__1___3[[#This Row],[Date]])</f>
        <v>10</v>
      </c>
      <c r="E280">
        <f t="shared" si="45"/>
        <v>4</v>
      </c>
      <c r="F280">
        <f>WEEKDAY(Data__1___3[[#This Row],[Date]])</f>
        <v>4</v>
      </c>
      <c r="G280" t="str">
        <f>VLOOKUP(F280,VLOOKUP!$D$2:$E$8,2,FALSE)</f>
        <v>Thursday</v>
      </c>
      <c r="H280" t="str">
        <f>VLOOKUP(D280,VLOOKUP!$A$2:$B$13,2,FALSE)</f>
        <v>October</v>
      </c>
      <c r="I280" t="str">
        <f>VLOOKUP(E280,VLOOKUP!$G$2:$H$5,2,FALSE)</f>
        <v>Quarter4</v>
      </c>
      <c r="J280" t="str">
        <f t="shared" si="46"/>
        <v>2010_October</v>
      </c>
      <c r="K280" t="str">
        <f t="shared" si="47"/>
        <v>2010_Quarter4</v>
      </c>
      <c r="L280" t="str">
        <f t="shared" si="48"/>
        <v>2010_Thursday</v>
      </c>
      <c r="M280" t="s">
        <v>8</v>
      </c>
      <c r="N280">
        <v>19</v>
      </c>
      <c r="O280">
        <v>19</v>
      </c>
      <c r="P280">
        <v>9120</v>
      </c>
      <c r="Q280">
        <v>7600</v>
      </c>
      <c r="R280">
        <v>4.6020434999999998E-2</v>
      </c>
      <c r="S280">
        <v>5.5224521999999998E-2</v>
      </c>
      <c r="T280">
        <f t="shared" si="49"/>
        <v>38657.165399999998</v>
      </c>
      <c r="U280">
        <f t="shared" si="50"/>
        <v>5062.2478499999997</v>
      </c>
      <c r="V280">
        <f t="shared" si="51"/>
        <v>16720</v>
      </c>
      <c r="W280">
        <f t="shared" si="52"/>
        <v>1322.2617635429024</v>
      </c>
      <c r="X280">
        <f>SUM(Data__1___3[[#This Row],[ cost of raw material]],Data__1___3[[#This Row],[operating cost]],Data__1___3[[#This Row],[Total Labor Cost (In USD)]])</f>
        <v>45041.675013542903</v>
      </c>
      <c r="Y280">
        <f t="shared" si="53"/>
        <v>978.73205704254872</v>
      </c>
      <c r="Z280">
        <f t="shared" si="54"/>
        <v>46.020434999999999</v>
      </c>
      <c r="AA280">
        <f>SUM(Data__1___3[[#This Row],[Num_Workers_Direct]],Data__1___3[[#This Row],[Num_Workers_Indirect]])</f>
        <v>38</v>
      </c>
      <c r="AB280">
        <f>Data__1___3[[#This Row],[OUTPUT IN THOUSAND]]/Data__1___3[[#This Row],[Total Workers]]</f>
        <v>1.2110640789473683</v>
      </c>
    </row>
    <row r="281" spans="1:28" x14ac:dyDescent="0.25">
      <c r="A281" s="1">
        <v>40458</v>
      </c>
      <c r="B281">
        <f t="shared" si="44"/>
        <v>2010</v>
      </c>
      <c r="C281">
        <f>DAY(Data__1___3[[#This Row],[Date]])</f>
        <v>7</v>
      </c>
      <c r="D281">
        <f>MONTH(Data__1___3[[#This Row],[Date]])</f>
        <v>10</v>
      </c>
      <c r="E281">
        <f t="shared" si="45"/>
        <v>4</v>
      </c>
      <c r="F281">
        <f>WEEKDAY(Data__1___3[[#This Row],[Date]])</f>
        <v>5</v>
      </c>
      <c r="G281" t="str">
        <f>VLOOKUP(F281,VLOOKUP!$D$2:$E$8,2,FALSE)</f>
        <v>Friday</v>
      </c>
      <c r="H281" t="str">
        <f>VLOOKUP(D281,VLOOKUP!$A$2:$B$13,2,FALSE)</f>
        <v>October</v>
      </c>
      <c r="I281" t="str">
        <f>VLOOKUP(E281,VLOOKUP!$G$2:$H$5,2,FALSE)</f>
        <v>Quarter4</v>
      </c>
      <c r="J281" t="str">
        <f t="shared" si="46"/>
        <v>2010_October</v>
      </c>
      <c r="K281" t="str">
        <f t="shared" si="47"/>
        <v>2010_Quarter4</v>
      </c>
      <c r="L281" t="str">
        <f t="shared" si="48"/>
        <v>2010_Friday</v>
      </c>
      <c r="M281" t="s">
        <v>8</v>
      </c>
      <c r="N281">
        <v>20</v>
      </c>
      <c r="O281">
        <v>19</v>
      </c>
      <c r="P281">
        <v>9600</v>
      </c>
      <c r="Q281">
        <v>7600</v>
      </c>
      <c r="R281">
        <v>4.719545E-2</v>
      </c>
      <c r="S281">
        <v>5.6634539999999997E-2</v>
      </c>
      <c r="T281">
        <f t="shared" si="49"/>
        <v>39644.177999999993</v>
      </c>
      <c r="U281">
        <f t="shared" si="50"/>
        <v>5191.4994999999999</v>
      </c>
      <c r="V281">
        <f t="shared" si="51"/>
        <v>17200</v>
      </c>
      <c r="W281">
        <f t="shared" si="52"/>
        <v>1360.2214313958086</v>
      </c>
      <c r="X281">
        <f>SUM(Data__1___3[[#This Row],[ cost of raw material]],Data__1___3[[#This Row],[operating cost]],Data__1___3[[#This Row],[Total Labor Cost (In USD)]])</f>
        <v>46195.898931395801</v>
      </c>
      <c r="Y281">
        <f t="shared" si="53"/>
        <v>978.82102896350818</v>
      </c>
      <c r="Z281">
        <f t="shared" si="54"/>
        <v>47.195450000000001</v>
      </c>
      <c r="AA281">
        <f>SUM(Data__1___3[[#This Row],[Num_Workers_Direct]],Data__1___3[[#This Row],[Num_Workers_Indirect]])</f>
        <v>39</v>
      </c>
      <c r="AB281">
        <f>Data__1___3[[#This Row],[OUTPUT IN THOUSAND]]/Data__1___3[[#This Row],[Total Workers]]</f>
        <v>1.2101397435897436</v>
      </c>
    </row>
    <row r="282" spans="1:28" x14ac:dyDescent="0.25">
      <c r="A282" s="1">
        <v>40459</v>
      </c>
      <c r="B282">
        <f t="shared" si="44"/>
        <v>2010</v>
      </c>
      <c r="C282">
        <f>DAY(Data__1___3[[#This Row],[Date]])</f>
        <v>8</v>
      </c>
      <c r="D282">
        <f>MONTH(Data__1___3[[#This Row],[Date]])</f>
        <v>10</v>
      </c>
      <c r="E282">
        <f t="shared" si="45"/>
        <v>4</v>
      </c>
      <c r="F282">
        <f>WEEKDAY(Data__1___3[[#This Row],[Date]])</f>
        <v>6</v>
      </c>
      <c r="G282" t="str">
        <f>VLOOKUP(F282,VLOOKUP!$D$2:$E$8,2,FALSE)</f>
        <v>Saturday</v>
      </c>
      <c r="H282" t="str">
        <f>VLOOKUP(D282,VLOOKUP!$A$2:$B$13,2,FALSE)</f>
        <v>October</v>
      </c>
      <c r="I282" t="str">
        <f>VLOOKUP(E282,VLOOKUP!$G$2:$H$5,2,FALSE)</f>
        <v>Quarter4</v>
      </c>
      <c r="J282" t="str">
        <f t="shared" si="46"/>
        <v>2010_October</v>
      </c>
      <c r="K282" t="str">
        <f t="shared" si="47"/>
        <v>2010_Quarter4</v>
      </c>
      <c r="L282" t="str">
        <f t="shared" si="48"/>
        <v>2010_Saturday</v>
      </c>
      <c r="M282" t="s">
        <v>8</v>
      </c>
      <c r="N282">
        <v>17</v>
      </c>
      <c r="O282">
        <v>23</v>
      </c>
      <c r="P282">
        <v>8160</v>
      </c>
      <c r="Q282">
        <v>9200</v>
      </c>
      <c r="R282">
        <v>4.8446809E-2</v>
      </c>
      <c r="S282">
        <v>5.8136171E-2</v>
      </c>
      <c r="T282">
        <f t="shared" si="49"/>
        <v>40695.3197</v>
      </c>
      <c r="U282">
        <f t="shared" si="50"/>
        <v>5329.1489900000006</v>
      </c>
      <c r="V282">
        <f t="shared" si="51"/>
        <v>17360</v>
      </c>
      <c r="W282">
        <f t="shared" si="52"/>
        <v>1372.8746540134441</v>
      </c>
      <c r="X282">
        <f>SUM(Data__1___3[[#This Row],[ cost of raw material]],Data__1___3[[#This Row],[operating cost]],Data__1___3[[#This Row],[Total Labor Cost (In USD)]])</f>
        <v>47397.343344013447</v>
      </c>
      <c r="Y282">
        <f t="shared" si="53"/>
        <v>978.33777543560086</v>
      </c>
      <c r="Z282">
        <f t="shared" si="54"/>
        <v>48.446809000000002</v>
      </c>
      <c r="AA282">
        <f>SUM(Data__1___3[[#This Row],[Num_Workers_Direct]],Data__1___3[[#This Row],[Num_Workers_Indirect]])</f>
        <v>40</v>
      </c>
      <c r="AB282">
        <f>Data__1___3[[#This Row],[OUTPUT IN THOUSAND]]/Data__1___3[[#This Row],[Total Workers]]</f>
        <v>1.211170225</v>
      </c>
    </row>
    <row r="283" spans="1:28" x14ac:dyDescent="0.25">
      <c r="A283" s="1">
        <v>40460</v>
      </c>
      <c r="B283">
        <f t="shared" si="44"/>
        <v>2010</v>
      </c>
      <c r="C283">
        <f>DAY(Data__1___3[[#This Row],[Date]])</f>
        <v>9</v>
      </c>
      <c r="D283">
        <f>MONTH(Data__1___3[[#This Row],[Date]])</f>
        <v>10</v>
      </c>
      <c r="E283">
        <f t="shared" si="45"/>
        <v>4</v>
      </c>
      <c r="F283">
        <f>WEEKDAY(Data__1___3[[#This Row],[Date]])</f>
        <v>7</v>
      </c>
      <c r="G283" t="str">
        <f>VLOOKUP(F283,VLOOKUP!$D$2:$E$8,2,FALSE)</f>
        <v>Sunday</v>
      </c>
      <c r="H283" t="str">
        <f>VLOOKUP(D283,VLOOKUP!$A$2:$B$13,2,FALSE)</f>
        <v>October</v>
      </c>
      <c r="I283" t="str">
        <f>VLOOKUP(E283,VLOOKUP!$G$2:$H$5,2,FALSE)</f>
        <v>Quarter4</v>
      </c>
      <c r="J283" t="str">
        <f t="shared" si="46"/>
        <v>2010_October</v>
      </c>
      <c r="K283" t="str">
        <f t="shared" si="47"/>
        <v>2010_Quarter4</v>
      </c>
      <c r="L283" t="str">
        <f t="shared" si="48"/>
        <v>2010_Sunday</v>
      </c>
      <c r="M283" t="s">
        <v>8</v>
      </c>
      <c r="N283">
        <v>20</v>
      </c>
      <c r="O283">
        <v>18</v>
      </c>
      <c r="P283">
        <v>9600</v>
      </c>
      <c r="Q283">
        <v>7200</v>
      </c>
      <c r="R283">
        <v>4.6025545000000001E-2</v>
      </c>
      <c r="S283">
        <v>5.5230653999999997E-2</v>
      </c>
      <c r="T283">
        <f t="shared" si="49"/>
        <v>38661.457799999996</v>
      </c>
      <c r="U283">
        <f t="shared" si="50"/>
        <v>5062.8099499999998</v>
      </c>
      <c r="V283">
        <f t="shared" si="51"/>
        <v>16800</v>
      </c>
      <c r="W283">
        <f t="shared" si="52"/>
        <v>1328.5883748517201</v>
      </c>
      <c r="X283">
        <f>SUM(Data__1___3[[#This Row],[ cost of raw material]],Data__1___3[[#This Row],[operating cost]],Data__1___3[[#This Row],[Total Labor Cost (In USD)]])</f>
        <v>45052.856124851722</v>
      </c>
      <c r="Y283">
        <f t="shared" si="53"/>
        <v>978.86632575131307</v>
      </c>
      <c r="Z283">
        <f t="shared" si="54"/>
        <v>46.025545000000001</v>
      </c>
      <c r="AA283">
        <f>SUM(Data__1___3[[#This Row],[Num_Workers_Direct]],Data__1___3[[#This Row],[Num_Workers_Indirect]])</f>
        <v>38</v>
      </c>
      <c r="AB283">
        <f>Data__1___3[[#This Row],[OUTPUT IN THOUSAND]]/Data__1___3[[#This Row],[Total Workers]]</f>
        <v>1.2111985526315789</v>
      </c>
    </row>
    <row r="284" spans="1:28" x14ac:dyDescent="0.25">
      <c r="A284" s="1">
        <v>40461</v>
      </c>
      <c r="B284">
        <f t="shared" si="44"/>
        <v>2010</v>
      </c>
      <c r="C284">
        <f>DAY(Data__1___3[[#This Row],[Date]])</f>
        <v>10</v>
      </c>
      <c r="D284">
        <f>MONTH(Data__1___3[[#This Row],[Date]])</f>
        <v>10</v>
      </c>
      <c r="E284">
        <f t="shared" si="45"/>
        <v>4</v>
      </c>
      <c r="F284">
        <f>WEEKDAY(Data__1___3[[#This Row],[Date]])</f>
        <v>1</v>
      </c>
      <c r="G284" t="str">
        <f>VLOOKUP(F284,VLOOKUP!$D$2:$E$8,2,FALSE)</f>
        <v>Monday</v>
      </c>
      <c r="H284" t="str">
        <f>VLOOKUP(D284,VLOOKUP!$A$2:$B$13,2,FALSE)</f>
        <v>October</v>
      </c>
      <c r="I284" t="str">
        <f>VLOOKUP(E284,VLOOKUP!$G$2:$H$5,2,FALSE)</f>
        <v>Quarter4</v>
      </c>
      <c r="J284" t="str">
        <f t="shared" si="46"/>
        <v>2010_October</v>
      </c>
      <c r="K284" t="str">
        <f t="shared" si="47"/>
        <v>2010_Quarter4</v>
      </c>
      <c r="L284" t="str">
        <f t="shared" si="48"/>
        <v>2010_Monday</v>
      </c>
      <c r="M284" t="s">
        <v>8</v>
      </c>
      <c r="N284">
        <v>15</v>
      </c>
      <c r="O284">
        <v>18</v>
      </c>
      <c r="P284">
        <v>7200</v>
      </c>
      <c r="Q284">
        <v>7200</v>
      </c>
      <c r="R284">
        <v>3.9954390999999999E-2</v>
      </c>
      <c r="S284">
        <v>4.7945268999999999E-2</v>
      </c>
      <c r="T284">
        <f t="shared" si="49"/>
        <v>33561.688299999994</v>
      </c>
      <c r="U284">
        <f t="shared" si="50"/>
        <v>4394.9830099999999</v>
      </c>
      <c r="V284">
        <f t="shared" si="51"/>
        <v>14400</v>
      </c>
      <c r="W284">
        <f t="shared" si="52"/>
        <v>1138.7900355871886</v>
      </c>
      <c r="X284">
        <f>SUM(Data__1___3[[#This Row],[ cost of raw material]],Data__1___3[[#This Row],[operating cost]],Data__1___3[[#This Row],[Total Labor Cost (In USD)]])</f>
        <v>39095.46134558718</v>
      </c>
      <c r="Y284">
        <f t="shared" si="53"/>
        <v>978.50224636353937</v>
      </c>
      <c r="Z284">
        <f t="shared" si="54"/>
        <v>39.954391000000001</v>
      </c>
      <c r="AA284">
        <f>SUM(Data__1___3[[#This Row],[Num_Workers_Direct]],Data__1___3[[#This Row],[Num_Workers_Indirect]])</f>
        <v>33</v>
      </c>
      <c r="AB284">
        <f>Data__1___3[[#This Row],[OUTPUT IN THOUSAND]]/Data__1___3[[#This Row],[Total Workers]]</f>
        <v>1.2107391212121212</v>
      </c>
    </row>
    <row r="285" spans="1:28" x14ac:dyDescent="0.25">
      <c r="A285" s="1">
        <v>40462</v>
      </c>
      <c r="B285">
        <f t="shared" si="44"/>
        <v>2010</v>
      </c>
      <c r="C285">
        <f>DAY(Data__1___3[[#This Row],[Date]])</f>
        <v>11</v>
      </c>
      <c r="D285">
        <f>MONTH(Data__1___3[[#This Row],[Date]])</f>
        <v>10</v>
      </c>
      <c r="E285">
        <f t="shared" si="45"/>
        <v>4</v>
      </c>
      <c r="F285">
        <f>WEEKDAY(Data__1___3[[#This Row],[Date]])</f>
        <v>2</v>
      </c>
      <c r="G285" t="str">
        <f>VLOOKUP(F285,VLOOKUP!$D$2:$E$8,2,FALSE)</f>
        <v>Tuesday</v>
      </c>
      <c r="H285" t="str">
        <f>VLOOKUP(D285,VLOOKUP!$A$2:$B$13,2,FALSE)</f>
        <v>October</v>
      </c>
      <c r="I285" t="str">
        <f>VLOOKUP(E285,VLOOKUP!$G$2:$H$5,2,FALSE)</f>
        <v>Quarter4</v>
      </c>
      <c r="J285" t="str">
        <f t="shared" si="46"/>
        <v>2010_October</v>
      </c>
      <c r="K285" t="str">
        <f t="shared" si="47"/>
        <v>2010_Quarter4</v>
      </c>
      <c r="L285" t="str">
        <f t="shared" si="48"/>
        <v>2010_Tuesday</v>
      </c>
      <c r="M285" t="s">
        <v>8</v>
      </c>
      <c r="N285">
        <v>20</v>
      </c>
      <c r="O285">
        <v>19</v>
      </c>
      <c r="P285">
        <v>9600</v>
      </c>
      <c r="Q285">
        <v>7600</v>
      </c>
      <c r="R285">
        <v>4.7240464000000003E-2</v>
      </c>
      <c r="S285">
        <v>5.6688557000000001E-2</v>
      </c>
      <c r="T285">
        <f t="shared" si="49"/>
        <v>39681.9899</v>
      </c>
      <c r="U285">
        <f t="shared" si="50"/>
        <v>5196.4510399999999</v>
      </c>
      <c r="V285">
        <f t="shared" si="51"/>
        <v>17200</v>
      </c>
      <c r="W285">
        <f t="shared" si="52"/>
        <v>1360.2214313958086</v>
      </c>
      <c r="X285">
        <f>SUM(Data__1___3[[#This Row],[ cost of raw material]],Data__1___3[[#This Row],[operating cost]],Data__1___3[[#This Row],[Total Labor Cost (In USD)]])</f>
        <v>46238.662371395811</v>
      </c>
      <c r="Y285">
        <f t="shared" si="53"/>
        <v>978.79356924597118</v>
      </c>
      <c r="Z285">
        <f t="shared" si="54"/>
        <v>47.240464000000003</v>
      </c>
      <c r="AA285">
        <f>SUM(Data__1___3[[#This Row],[Num_Workers_Direct]],Data__1___3[[#This Row],[Num_Workers_Indirect]])</f>
        <v>39</v>
      </c>
      <c r="AB285">
        <f>Data__1___3[[#This Row],[OUTPUT IN THOUSAND]]/Data__1___3[[#This Row],[Total Workers]]</f>
        <v>1.2112939487179488</v>
      </c>
    </row>
    <row r="286" spans="1:28" x14ac:dyDescent="0.25">
      <c r="A286" s="1">
        <v>40463</v>
      </c>
      <c r="B286">
        <f t="shared" si="44"/>
        <v>2010</v>
      </c>
      <c r="C286">
        <f>DAY(Data__1___3[[#This Row],[Date]])</f>
        <v>12</v>
      </c>
      <c r="D286">
        <f>MONTH(Data__1___3[[#This Row],[Date]])</f>
        <v>10</v>
      </c>
      <c r="E286">
        <f t="shared" si="45"/>
        <v>4</v>
      </c>
      <c r="F286">
        <f>WEEKDAY(Data__1___3[[#This Row],[Date]])</f>
        <v>3</v>
      </c>
      <c r="G286" t="str">
        <f>VLOOKUP(F286,VLOOKUP!$D$2:$E$8,2,FALSE)</f>
        <v>Wednesday</v>
      </c>
      <c r="H286" t="str">
        <f>VLOOKUP(D286,VLOOKUP!$A$2:$B$13,2,FALSE)</f>
        <v>October</v>
      </c>
      <c r="I286" t="str">
        <f>VLOOKUP(E286,VLOOKUP!$G$2:$H$5,2,FALSE)</f>
        <v>Quarter4</v>
      </c>
      <c r="J286" t="str">
        <f t="shared" si="46"/>
        <v>2010_October</v>
      </c>
      <c r="K286" t="str">
        <f t="shared" si="47"/>
        <v>2010_Quarter4</v>
      </c>
      <c r="L286" t="str">
        <f t="shared" si="48"/>
        <v>2010_Wednesday</v>
      </c>
      <c r="M286" t="s">
        <v>8</v>
      </c>
      <c r="N286">
        <v>16</v>
      </c>
      <c r="O286">
        <v>20</v>
      </c>
      <c r="P286">
        <v>7680</v>
      </c>
      <c r="Q286">
        <v>8000</v>
      </c>
      <c r="R286">
        <v>4.3605794000000003E-2</v>
      </c>
      <c r="S286">
        <v>5.2326953000000002E-2</v>
      </c>
      <c r="T286">
        <f t="shared" si="49"/>
        <v>36628.867100000003</v>
      </c>
      <c r="U286">
        <f t="shared" si="50"/>
        <v>4796.6373400000002</v>
      </c>
      <c r="V286">
        <f t="shared" si="51"/>
        <v>15680</v>
      </c>
      <c r="W286">
        <f t="shared" si="52"/>
        <v>1240.0158165282721</v>
      </c>
      <c r="X286">
        <f>SUM(Data__1___3[[#This Row],[ cost of raw material]],Data__1___3[[#This Row],[operating cost]],Data__1___3[[#This Row],[Total Labor Cost (In USD)]])</f>
        <v>42665.520256528274</v>
      </c>
      <c r="Y286">
        <f t="shared" si="53"/>
        <v>978.43695396369276</v>
      </c>
      <c r="Z286">
        <f t="shared" si="54"/>
        <v>43.605794000000003</v>
      </c>
      <c r="AA286">
        <f>SUM(Data__1___3[[#This Row],[Num_Workers_Direct]],Data__1___3[[#This Row],[Num_Workers_Indirect]])</f>
        <v>36</v>
      </c>
      <c r="AB286">
        <f>Data__1___3[[#This Row],[OUTPUT IN THOUSAND]]/Data__1___3[[#This Row],[Total Workers]]</f>
        <v>1.2112720555555556</v>
      </c>
    </row>
    <row r="287" spans="1:28" x14ac:dyDescent="0.25">
      <c r="A287" s="1">
        <v>40464</v>
      </c>
      <c r="B287">
        <f t="shared" si="44"/>
        <v>2010</v>
      </c>
      <c r="C287">
        <f>DAY(Data__1___3[[#This Row],[Date]])</f>
        <v>13</v>
      </c>
      <c r="D287">
        <f>MONTH(Data__1___3[[#This Row],[Date]])</f>
        <v>10</v>
      </c>
      <c r="E287">
        <f t="shared" si="45"/>
        <v>4</v>
      </c>
      <c r="F287">
        <f>WEEKDAY(Data__1___3[[#This Row],[Date]])</f>
        <v>4</v>
      </c>
      <c r="G287" t="str">
        <f>VLOOKUP(F287,VLOOKUP!$D$2:$E$8,2,FALSE)</f>
        <v>Thursday</v>
      </c>
      <c r="H287" t="str">
        <f>VLOOKUP(D287,VLOOKUP!$A$2:$B$13,2,FALSE)</f>
        <v>October</v>
      </c>
      <c r="I287" t="str">
        <f>VLOOKUP(E287,VLOOKUP!$G$2:$H$5,2,FALSE)</f>
        <v>Quarter4</v>
      </c>
      <c r="J287" t="str">
        <f t="shared" si="46"/>
        <v>2010_October</v>
      </c>
      <c r="K287" t="str">
        <f t="shared" si="47"/>
        <v>2010_Quarter4</v>
      </c>
      <c r="L287" t="str">
        <f t="shared" si="48"/>
        <v>2010_Thursday</v>
      </c>
      <c r="M287" t="s">
        <v>8</v>
      </c>
      <c r="N287">
        <v>19</v>
      </c>
      <c r="O287">
        <v>19</v>
      </c>
      <c r="P287">
        <v>9120</v>
      </c>
      <c r="Q287">
        <v>7600</v>
      </c>
      <c r="R287">
        <v>4.6020578999999999E-2</v>
      </c>
      <c r="S287">
        <v>5.5224694999999997E-2</v>
      </c>
      <c r="T287">
        <f t="shared" si="49"/>
        <v>38657.286499999995</v>
      </c>
      <c r="U287">
        <f t="shared" si="50"/>
        <v>5062.2636899999998</v>
      </c>
      <c r="V287">
        <f t="shared" si="51"/>
        <v>16720</v>
      </c>
      <c r="W287">
        <f t="shared" si="52"/>
        <v>1322.2617635429024</v>
      </c>
      <c r="X287">
        <f>SUM(Data__1___3[[#This Row],[ cost of raw material]],Data__1___3[[#This Row],[operating cost]],Data__1___3[[#This Row],[Total Labor Cost (In USD)]])</f>
        <v>45041.8119535429</v>
      </c>
      <c r="Y287">
        <f t="shared" si="53"/>
        <v>978.73197018105532</v>
      </c>
      <c r="Z287">
        <f t="shared" si="54"/>
        <v>46.020578999999998</v>
      </c>
      <c r="AA287">
        <f>SUM(Data__1___3[[#This Row],[Num_Workers_Direct]],Data__1___3[[#This Row],[Num_Workers_Indirect]])</f>
        <v>38</v>
      </c>
      <c r="AB287">
        <f>Data__1___3[[#This Row],[OUTPUT IN THOUSAND]]/Data__1___3[[#This Row],[Total Workers]]</f>
        <v>1.2110678684210525</v>
      </c>
    </row>
    <row r="288" spans="1:28" x14ac:dyDescent="0.25">
      <c r="A288" s="1">
        <v>40465</v>
      </c>
      <c r="B288">
        <f t="shared" si="44"/>
        <v>2010</v>
      </c>
      <c r="C288">
        <f>DAY(Data__1___3[[#This Row],[Date]])</f>
        <v>14</v>
      </c>
      <c r="D288">
        <f>MONTH(Data__1___3[[#This Row],[Date]])</f>
        <v>10</v>
      </c>
      <c r="E288">
        <f t="shared" si="45"/>
        <v>4</v>
      </c>
      <c r="F288">
        <f>WEEKDAY(Data__1___3[[#This Row],[Date]])</f>
        <v>5</v>
      </c>
      <c r="G288" t="str">
        <f>VLOOKUP(F288,VLOOKUP!$D$2:$E$8,2,FALSE)</f>
        <v>Friday</v>
      </c>
      <c r="H288" t="str">
        <f>VLOOKUP(D288,VLOOKUP!$A$2:$B$13,2,FALSE)</f>
        <v>October</v>
      </c>
      <c r="I288" t="str">
        <f>VLOOKUP(E288,VLOOKUP!$G$2:$H$5,2,FALSE)</f>
        <v>Quarter4</v>
      </c>
      <c r="J288" t="str">
        <f t="shared" si="46"/>
        <v>2010_October</v>
      </c>
      <c r="K288" t="str">
        <f t="shared" si="47"/>
        <v>2010_Quarter4</v>
      </c>
      <c r="L288" t="str">
        <f t="shared" si="48"/>
        <v>2010_Friday</v>
      </c>
      <c r="M288" t="s">
        <v>8</v>
      </c>
      <c r="N288">
        <v>18</v>
      </c>
      <c r="O288">
        <v>19</v>
      </c>
      <c r="P288">
        <v>8640</v>
      </c>
      <c r="Q288">
        <v>7600</v>
      </c>
      <c r="R288">
        <v>4.4785089E-2</v>
      </c>
      <c r="S288">
        <v>5.3742106999999997E-2</v>
      </c>
      <c r="T288">
        <f t="shared" si="49"/>
        <v>37619.474900000001</v>
      </c>
      <c r="U288">
        <f t="shared" si="50"/>
        <v>4926.3597899999995</v>
      </c>
      <c r="V288">
        <f t="shared" si="51"/>
        <v>16240</v>
      </c>
      <c r="W288">
        <f t="shared" si="52"/>
        <v>1284.3020956899961</v>
      </c>
      <c r="X288">
        <f>SUM(Data__1___3[[#This Row],[ cost of raw material]],Data__1___3[[#This Row],[operating cost]],Data__1___3[[#This Row],[Total Labor Cost (In USD)]])</f>
        <v>43830.136785689996</v>
      </c>
      <c r="Y288">
        <f t="shared" si="53"/>
        <v>978.67700532402637</v>
      </c>
      <c r="Z288">
        <f t="shared" si="54"/>
        <v>44.785088999999999</v>
      </c>
      <c r="AA288">
        <f>SUM(Data__1___3[[#This Row],[Num_Workers_Direct]],Data__1___3[[#This Row],[Num_Workers_Indirect]])</f>
        <v>37</v>
      </c>
      <c r="AB288">
        <f>Data__1___3[[#This Row],[OUTPUT IN THOUSAND]]/Data__1___3[[#This Row],[Total Workers]]</f>
        <v>1.2104078108108107</v>
      </c>
    </row>
    <row r="289" spans="1:28" x14ac:dyDescent="0.25">
      <c r="A289" s="1">
        <v>40466</v>
      </c>
      <c r="B289">
        <f t="shared" si="44"/>
        <v>2010</v>
      </c>
      <c r="C289">
        <f>DAY(Data__1___3[[#This Row],[Date]])</f>
        <v>15</v>
      </c>
      <c r="D289">
        <f>MONTH(Data__1___3[[#This Row],[Date]])</f>
        <v>10</v>
      </c>
      <c r="E289">
        <f t="shared" si="45"/>
        <v>4</v>
      </c>
      <c r="F289">
        <f>WEEKDAY(Data__1___3[[#This Row],[Date]])</f>
        <v>6</v>
      </c>
      <c r="G289" t="str">
        <f>VLOOKUP(F289,VLOOKUP!$D$2:$E$8,2,FALSE)</f>
        <v>Saturday</v>
      </c>
      <c r="H289" t="str">
        <f>VLOOKUP(D289,VLOOKUP!$A$2:$B$13,2,FALSE)</f>
        <v>October</v>
      </c>
      <c r="I289" t="str">
        <f>VLOOKUP(E289,VLOOKUP!$G$2:$H$5,2,FALSE)</f>
        <v>Quarter4</v>
      </c>
      <c r="J289" t="str">
        <f t="shared" si="46"/>
        <v>2010_October</v>
      </c>
      <c r="K289" t="str">
        <f t="shared" si="47"/>
        <v>2010_Quarter4</v>
      </c>
      <c r="L289" t="str">
        <f t="shared" si="48"/>
        <v>2010_Saturday</v>
      </c>
      <c r="M289" t="s">
        <v>8</v>
      </c>
      <c r="N289">
        <v>16</v>
      </c>
      <c r="O289">
        <v>25</v>
      </c>
      <c r="P289">
        <v>7680</v>
      </c>
      <c r="Q289">
        <v>10000</v>
      </c>
      <c r="R289">
        <v>4.9658354000000002E-2</v>
      </c>
      <c r="S289">
        <v>5.9590024999999998E-2</v>
      </c>
      <c r="T289">
        <f t="shared" si="49"/>
        <v>41713.017499999994</v>
      </c>
      <c r="U289">
        <f t="shared" si="50"/>
        <v>5462.4189400000005</v>
      </c>
      <c r="V289">
        <f t="shared" si="51"/>
        <v>17680</v>
      </c>
      <c r="W289">
        <f t="shared" si="52"/>
        <v>1398.1810992487149</v>
      </c>
      <c r="X289">
        <f>SUM(Data__1___3[[#This Row],[ cost of raw material]],Data__1___3[[#This Row],[operating cost]],Data__1___3[[#This Row],[Total Labor Cost (In USD)]])</f>
        <v>48573.617539248713</v>
      </c>
      <c r="Y289">
        <f t="shared" si="53"/>
        <v>978.1560125663591</v>
      </c>
      <c r="Z289">
        <f t="shared" si="54"/>
        <v>49.658354000000003</v>
      </c>
      <c r="AA289">
        <f>SUM(Data__1___3[[#This Row],[Num_Workers_Direct]],Data__1___3[[#This Row],[Num_Workers_Indirect]])</f>
        <v>41</v>
      </c>
      <c r="AB289">
        <f>Data__1___3[[#This Row],[OUTPUT IN THOUSAND]]/Data__1___3[[#This Row],[Total Workers]]</f>
        <v>1.2111793658536587</v>
      </c>
    </row>
    <row r="290" spans="1:28" x14ac:dyDescent="0.25">
      <c r="A290" s="1">
        <v>40467</v>
      </c>
      <c r="B290">
        <f t="shared" si="44"/>
        <v>2010</v>
      </c>
      <c r="C290">
        <f>DAY(Data__1___3[[#This Row],[Date]])</f>
        <v>16</v>
      </c>
      <c r="D290">
        <f>MONTH(Data__1___3[[#This Row],[Date]])</f>
        <v>10</v>
      </c>
      <c r="E290">
        <f t="shared" si="45"/>
        <v>4</v>
      </c>
      <c r="F290">
        <f>WEEKDAY(Data__1___3[[#This Row],[Date]])</f>
        <v>7</v>
      </c>
      <c r="G290" t="str">
        <f>VLOOKUP(F290,VLOOKUP!$D$2:$E$8,2,FALSE)</f>
        <v>Sunday</v>
      </c>
      <c r="H290" t="str">
        <f>VLOOKUP(D290,VLOOKUP!$A$2:$B$13,2,FALSE)</f>
        <v>October</v>
      </c>
      <c r="I290" t="str">
        <f>VLOOKUP(E290,VLOOKUP!$G$2:$H$5,2,FALSE)</f>
        <v>Quarter4</v>
      </c>
      <c r="J290" t="str">
        <f t="shared" si="46"/>
        <v>2010_October</v>
      </c>
      <c r="K290" t="str">
        <f t="shared" si="47"/>
        <v>2010_Quarter4</v>
      </c>
      <c r="L290" t="str">
        <f t="shared" si="48"/>
        <v>2010_Sunday</v>
      </c>
      <c r="M290" t="s">
        <v>8</v>
      </c>
      <c r="N290">
        <v>17</v>
      </c>
      <c r="O290">
        <v>19</v>
      </c>
      <c r="P290">
        <v>8160</v>
      </c>
      <c r="Q290">
        <v>7600</v>
      </c>
      <c r="R290">
        <v>4.3593943000000003E-2</v>
      </c>
      <c r="S290">
        <v>5.2312732000000001E-2</v>
      </c>
      <c r="T290">
        <f t="shared" si="49"/>
        <v>36618.912400000001</v>
      </c>
      <c r="U290">
        <f t="shared" si="50"/>
        <v>4795.3337300000003</v>
      </c>
      <c r="V290">
        <f t="shared" si="51"/>
        <v>15760</v>
      </c>
      <c r="W290">
        <f t="shared" si="52"/>
        <v>1246.3424278370899</v>
      </c>
      <c r="X290">
        <f>SUM(Data__1___3[[#This Row],[ cost of raw material]],Data__1___3[[#This Row],[operating cost]],Data__1___3[[#This Row],[Total Labor Cost (In USD)]])</f>
        <v>42660.588557837087</v>
      </c>
      <c r="Y290">
        <f t="shared" si="53"/>
        <v>978.58981367748925</v>
      </c>
      <c r="Z290">
        <f t="shared" si="54"/>
        <v>43.593943000000003</v>
      </c>
      <c r="AA290">
        <f>SUM(Data__1___3[[#This Row],[Num_Workers_Direct]],Data__1___3[[#This Row],[Num_Workers_Indirect]])</f>
        <v>36</v>
      </c>
      <c r="AB290">
        <f>Data__1___3[[#This Row],[OUTPUT IN THOUSAND]]/Data__1___3[[#This Row],[Total Workers]]</f>
        <v>1.2109428611111113</v>
      </c>
    </row>
    <row r="291" spans="1:28" x14ac:dyDescent="0.25">
      <c r="A291" s="1">
        <v>40468</v>
      </c>
      <c r="B291">
        <f t="shared" si="44"/>
        <v>2010</v>
      </c>
      <c r="C291">
        <f>DAY(Data__1___3[[#This Row],[Date]])</f>
        <v>17</v>
      </c>
      <c r="D291">
        <f>MONTH(Data__1___3[[#This Row],[Date]])</f>
        <v>10</v>
      </c>
      <c r="E291">
        <f t="shared" si="45"/>
        <v>4</v>
      </c>
      <c r="F291">
        <f>WEEKDAY(Data__1___3[[#This Row],[Date]])</f>
        <v>1</v>
      </c>
      <c r="G291" t="str">
        <f>VLOOKUP(F291,VLOOKUP!$D$2:$E$8,2,FALSE)</f>
        <v>Monday</v>
      </c>
      <c r="H291" t="str">
        <f>VLOOKUP(D291,VLOOKUP!$A$2:$B$13,2,FALSE)</f>
        <v>October</v>
      </c>
      <c r="I291" t="str">
        <f>VLOOKUP(E291,VLOOKUP!$G$2:$H$5,2,FALSE)</f>
        <v>Quarter4</v>
      </c>
      <c r="J291" t="str">
        <f t="shared" si="46"/>
        <v>2010_October</v>
      </c>
      <c r="K291" t="str">
        <f t="shared" si="47"/>
        <v>2010_Quarter4</v>
      </c>
      <c r="L291" t="str">
        <f t="shared" si="48"/>
        <v>2010_Monday</v>
      </c>
      <c r="M291" t="s">
        <v>8</v>
      </c>
      <c r="N291">
        <v>18</v>
      </c>
      <c r="O291">
        <v>20</v>
      </c>
      <c r="P291">
        <v>8640</v>
      </c>
      <c r="Q291">
        <v>8000</v>
      </c>
      <c r="R291">
        <v>4.6029585999999997E-2</v>
      </c>
      <c r="S291">
        <v>5.5235502999999998E-2</v>
      </c>
      <c r="T291">
        <f t="shared" si="49"/>
        <v>38664.852100000004</v>
      </c>
      <c r="U291">
        <f t="shared" si="50"/>
        <v>5063.2544599999992</v>
      </c>
      <c r="V291">
        <f t="shared" si="51"/>
        <v>16640</v>
      </c>
      <c r="W291">
        <f t="shared" si="52"/>
        <v>1315.9351522340846</v>
      </c>
      <c r="X291">
        <f>SUM(Data__1___3[[#This Row],[ cost of raw material]],Data__1___3[[#This Row],[operating cost]],Data__1___3[[#This Row],[Total Labor Cost (In USD)]])</f>
        <v>45044.041712234088</v>
      </c>
      <c r="Y291">
        <f t="shared" si="53"/>
        <v>978.58889524303117</v>
      </c>
      <c r="Z291">
        <f t="shared" si="54"/>
        <v>46.029585999999995</v>
      </c>
      <c r="AA291">
        <f>SUM(Data__1___3[[#This Row],[Num_Workers_Direct]],Data__1___3[[#This Row],[Num_Workers_Indirect]])</f>
        <v>38</v>
      </c>
      <c r="AB291">
        <f>Data__1___3[[#This Row],[OUTPUT IN THOUSAND]]/Data__1___3[[#This Row],[Total Workers]]</f>
        <v>1.2113048947368419</v>
      </c>
    </row>
    <row r="292" spans="1:28" x14ac:dyDescent="0.25">
      <c r="A292" s="1">
        <v>40469</v>
      </c>
      <c r="B292">
        <f t="shared" si="44"/>
        <v>2010</v>
      </c>
      <c r="C292">
        <f>DAY(Data__1___3[[#This Row],[Date]])</f>
        <v>18</v>
      </c>
      <c r="D292">
        <f>MONTH(Data__1___3[[#This Row],[Date]])</f>
        <v>10</v>
      </c>
      <c r="E292">
        <f t="shared" si="45"/>
        <v>4</v>
      </c>
      <c r="F292">
        <f>WEEKDAY(Data__1___3[[#This Row],[Date]])</f>
        <v>2</v>
      </c>
      <c r="G292" t="str">
        <f>VLOOKUP(F292,VLOOKUP!$D$2:$E$8,2,FALSE)</f>
        <v>Tuesday</v>
      </c>
      <c r="H292" t="str">
        <f>VLOOKUP(D292,VLOOKUP!$A$2:$B$13,2,FALSE)</f>
        <v>October</v>
      </c>
      <c r="I292" t="str">
        <f>VLOOKUP(E292,VLOOKUP!$G$2:$H$5,2,FALSE)</f>
        <v>Quarter4</v>
      </c>
      <c r="J292" t="str">
        <f t="shared" si="46"/>
        <v>2010_October</v>
      </c>
      <c r="K292" t="str">
        <f t="shared" si="47"/>
        <v>2010_Quarter4</v>
      </c>
      <c r="L292" t="str">
        <f t="shared" si="48"/>
        <v>2010_Tuesday</v>
      </c>
      <c r="M292" t="s">
        <v>8</v>
      </c>
      <c r="N292">
        <v>17</v>
      </c>
      <c r="O292">
        <v>22</v>
      </c>
      <c r="P292">
        <v>8160</v>
      </c>
      <c r="Q292">
        <v>8800</v>
      </c>
      <c r="R292">
        <v>4.7218709999999997E-2</v>
      </c>
      <c r="S292">
        <v>5.6662452000000002E-2</v>
      </c>
      <c r="T292">
        <f t="shared" si="49"/>
        <v>39663.716400000005</v>
      </c>
      <c r="U292">
        <f t="shared" si="50"/>
        <v>5194.0580999999993</v>
      </c>
      <c r="V292">
        <f t="shared" si="51"/>
        <v>16960</v>
      </c>
      <c r="W292">
        <f t="shared" si="52"/>
        <v>1341.2415974693556</v>
      </c>
      <c r="X292">
        <f>SUM(Data__1___3[[#This Row],[ cost of raw material]],Data__1___3[[#This Row],[operating cost]],Data__1___3[[#This Row],[Total Labor Cost (In USD)]])</f>
        <v>46199.016097469364</v>
      </c>
      <c r="Y292">
        <f t="shared" si="53"/>
        <v>978.40487589494444</v>
      </c>
      <c r="Z292">
        <f t="shared" si="54"/>
        <v>47.218709999999994</v>
      </c>
      <c r="AA292">
        <f>SUM(Data__1___3[[#This Row],[Num_Workers_Direct]],Data__1___3[[#This Row],[Num_Workers_Indirect]])</f>
        <v>39</v>
      </c>
      <c r="AB292">
        <f>Data__1___3[[#This Row],[OUTPUT IN THOUSAND]]/Data__1___3[[#This Row],[Total Workers]]</f>
        <v>1.2107361538461536</v>
      </c>
    </row>
    <row r="293" spans="1:28" x14ac:dyDescent="0.25">
      <c r="A293" s="1">
        <v>40470</v>
      </c>
      <c r="B293">
        <f t="shared" si="44"/>
        <v>2010</v>
      </c>
      <c r="C293">
        <f>DAY(Data__1___3[[#This Row],[Date]])</f>
        <v>19</v>
      </c>
      <c r="D293">
        <f>MONTH(Data__1___3[[#This Row],[Date]])</f>
        <v>10</v>
      </c>
      <c r="E293">
        <f t="shared" si="45"/>
        <v>4</v>
      </c>
      <c r="F293">
        <f>WEEKDAY(Data__1___3[[#This Row],[Date]])</f>
        <v>3</v>
      </c>
      <c r="G293" t="str">
        <f>VLOOKUP(F293,VLOOKUP!$D$2:$E$8,2,FALSE)</f>
        <v>Wednesday</v>
      </c>
      <c r="H293" t="str">
        <f>VLOOKUP(D293,VLOOKUP!$A$2:$B$13,2,FALSE)</f>
        <v>October</v>
      </c>
      <c r="I293" t="str">
        <f>VLOOKUP(E293,VLOOKUP!$G$2:$H$5,2,FALSE)</f>
        <v>Quarter4</v>
      </c>
      <c r="J293" t="str">
        <f t="shared" si="46"/>
        <v>2010_October</v>
      </c>
      <c r="K293" t="str">
        <f t="shared" si="47"/>
        <v>2010_Quarter4</v>
      </c>
      <c r="L293" t="str">
        <f t="shared" si="48"/>
        <v>2010_Wednesday</v>
      </c>
      <c r="M293" t="s">
        <v>8</v>
      </c>
      <c r="N293">
        <v>15</v>
      </c>
      <c r="O293">
        <v>22</v>
      </c>
      <c r="P293">
        <v>7200</v>
      </c>
      <c r="Q293">
        <v>8800</v>
      </c>
      <c r="R293">
        <v>4.4817066000000003E-2</v>
      </c>
      <c r="S293">
        <v>5.3780479999999999E-2</v>
      </c>
      <c r="T293">
        <f t="shared" si="49"/>
        <v>37646.335999999996</v>
      </c>
      <c r="U293">
        <f t="shared" si="50"/>
        <v>4929.8772600000002</v>
      </c>
      <c r="V293">
        <f t="shared" si="51"/>
        <v>16000</v>
      </c>
      <c r="W293">
        <f t="shared" si="52"/>
        <v>1265.3222617635429</v>
      </c>
      <c r="X293">
        <f>SUM(Data__1___3[[#This Row],[ cost of raw material]],Data__1___3[[#This Row],[operating cost]],Data__1___3[[#This Row],[Total Labor Cost (In USD)]])</f>
        <v>43841.535521763537</v>
      </c>
      <c r="Y293">
        <f t="shared" si="53"/>
        <v>978.23305795527835</v>
      </c>
      <c r="Z293">
        <f t="shared" si="54"/>
        <v>44.817066000000004</v>
      </c>
      <c r="AA293">
        <f>SUM(Data__1___3[[#This Row],[Num_Workers_Direct]],Data__1___3[[#This Row],[Num_Workers_Indirect]])</f>
        <v>37</v>
      </c>
      <c r="AB293">
        <f>Data__1___3[[#This Row],[OUTPUT IN THOUSAND]]/Data__1___3[[#This Row],[Total Workers]]</f>
        <v>1.2112720540540542</v>
      </c>
    </row>
    <row r="294" spans="1:28" x14ac:dyDescent="0.25">
      <c r="A294" s="1">
        <v>40471</v>
      </c>
      <c r="B294">
        <f t="shared" si="44"/>
        <v>2010</v>
      </c>
      <c r="C294">
        <f>DAY(Data__1___3[[#This Row],[Date]])</f>
        <v>20</v>
      </c>
      <c r="D294">
        <f>MONTH(Data__1___3[[#This Row],[Date]])</f>
        <v>10</v>
      </c>
      <c r="E294">
        <f t="shared" si="45"/>
        <v>4</v>
      </c>
      <c r="F294">
        <f>WEEKDAY(Data__1___3[[#This Row],[Date]])</f>
        <v>4</v>
      </c>
      <c r="G294" t="str">
        <f>VLOOKUP(F294,VLOOKUP!$D$2:$E$8,2,FALSE)</f>
        <v>Thursday</v>
      </c>
      <c r="H294" t="str">
        <f>VLOOKUP(D294,VLOOKUP!$A$2:$B$13,2,FALSE)</f>
        <v>October</v>
      </c>
      <c r="I294" t="str">
        <f>VLOOKUP(E294,VLOOKUP!$G$2:$H$5,2,FALSE)</f>
        <v>Quarter4</v>
      </c>
      <c r="J294" t="str">
        <f t="shared" si="46"/>
        <v>2010_October</v>
      </c>
      <c r="K294" t="str">
        <f t="shared" si="47"/>
        <v>2010_Quarter4</v>
      </c>
      <c r="L294" t="str">
        <f t="shared" si="48"/>
        <v>2010_Thursday</v>
      </c>
      <c r="M294" t="s">
        <v>8</v>
      </c>
      <c r="N294">
        <v>20</v>
      </c>
      <c r="O294">
        <v>19</v>
      </c>
      <c r="P294">
        <v>9600</v>
      </c>
      <c r="Q294">
        <v>7600</v>
      </c>
      <c r="R294">
        <v>4.7220621999999997E-2</v>
      </c>
      <c r="S294">
        <v>5.6664746000000002E-2</v>
      </c>
      <c r="T294">
        <f t="shared" si="49"/>
        <v>39665.322200000002</v>
      </c>
      <c r="U294">
        <f t="shared" si="50"/>
        <v>5194.2684199999994</v>
      </c>
      <c r="V294">
        <f t="shared" si="51"/>
        <v>17200</v>
      </c>
      <c r="W294">
        <f t="shared" si="52"/>
        <v>1360.2214313958086</v>
      </c>
      <c r="X294">
        <f>SUM(Data__1___3[[#This Row],[ cost of raw material]],Data__1___3[[#This Row],[operating cost]],Data__1___3[[#This Row],[Total Labor Cost (In USD)]])</f>
        <v>46219.812051395813</v>
      </c>
      <c r="Y294">
        <f t="shared" si="53"/>
        <v>978.80565934510173</v>
      </c>
      <c r="Z294">
        <f t="shared" si="54"/>
        <v>47.220621999999999</v>
      </c>
      <c r="AA294">
        <f>SUM(Data__1___3[[#This Row],[Num_Workers_Direct]],Data__1___3[[#This Row],[Num_Workers_Indirect]])</f>
        <v>39</v>
      </c>
      <c r="AB294">
        <f>Data__1___3[[#This Row],[OUTPUT IN THOUSAND]]/Data__1___3[[#This Row],[Total Workers]]</f>
        <v>1.2107851794871796</v>
      </c>
    </row>
    <row r="295" spans="1:28" x14ac:dyDescent="0.25">
      <c r="A295" s="1">
        <v>40472</v>
      </c>
      <c r="B295">
        <f t="shared" si="44"/>
        <v>2010</v>
      </c>
      <c r="C295">
        <f>DAY(Data__1___3[[#This Row],[Date]])</f>
        <v>21</v>
      </c>
      <c r="D295">
        <f>MONTH(Data__1___3[[#This Row],[Date]])</f>
        <v>10</v>
      </c>
      <c r="E295">
        <f t="shared" si="45"/>
        <v>4</v>
      </c>
      <c r="F295">
        <f>WEEKDAY(Data__1___3[[#This Row],[Date]])</f>
        <v>5</v>
      </c>
      <c r="G295" t="str">
        <f>VLOOKUP(F295,VLOOKUP!$D$2:$E$8,2,FALSE)</f>
        <v>Friday</v>
      </c>
      <c r="H295" t="str">
        <f>VLOOKUP(D295,VLOOKUP!$A$2:$B$13,2,FALSE)</f>
        <v>October</v>
      </c>
      <c r="I295" t="str">
        <f>VLOOKUP(E295,VLOOKUP!$G$2:$H$5,2,FALSE)</f>
        <v>Quarter4</v>
      </c>
      <c r="J295" t="str">
        <f t="shared" si="46"/>
        <v>2010_October</v>
      </c>
      <c r="K295" t="str">
        <f t="shared" si="47"/>
        <v>2010_Quarter4</v>
      </c>
      <c r="L295" t="str">
        <f t="shared" si="48"/>
        <v>2010_Friday</v>
      </c>
      <c r="M295" t="s">
        <v>8</v>
      </c>
      <c r="N295">
        <v>15</v>
      </c>
      <c r="O295">
        <v>20</v>
      </c>
      <c r="P295">
        <v>7200</v>
      </c>
      <c r="Q295">
        <v>8000</v>
      </c>
      <c r="R295">
        <v>4.2389957999999998E-2</v>
      </c>
      <c r="S295">
        <v>5.0867949000000003E-2</v>
      </c>
      <c r="T295">
        <f t="shared" si="49"/>
        <v>35607.564300000005</v>
      </c>
      <c r="U295">
        <f t="shared" si="50"/>
        <v>4662.8953799999999</v>
      </c>
      <c r="V295">
        <f t="shared" si="51"/>
        <v>15200</v>
      </c>
      <c r="W295">
        <f t="shared" si="52"/>
        <v>1202.0561486753659</v>
      </c>
      <c r="X295">
        <f>SUM(Data__1___3[[#This Row],[ cost of raw material]],Data__1___3[[#This Row],[operating cost]],Data__1___3[[#This Row],[Total Labor Cost (In USD)]])</f>
        <v>41472.515828675372</v>
      </c>
      <c r="Y295">
        <f t="shared" si="53"/>
        <v>978.3570870411188</v>
      </c>
      <c r="Z295">
        <f t="shared" si="54"/>
        <v>42.389958</v>
      </c>
      <c r="AA295">
        <f>SUM(Data__1___3[[#This Row],[Num_Workers_Direct]],Data__1___3[[#This Row],[Num_Workers_Indirect]])</f>
        <v>35</v>
      </c>
      <c r="AB295">
        <f>Data__1___3[[#This Row],[OUTPUT IN THOUSAND]]/Data__1___3[[#This Row],[Total Workers]]</f>
        <v>1.211141657142857</v>
      </c>
    </row>
    <row r="296" spans="1:28" x14ac:dyDescent="0.25">
      <c r="A296" s="1">
        <v>40473</v>
      </c>
      <c r="B296">
        <f t="shared" si="44"/>
        <v>2010</v>
      </c>
      <c r="C296">
        <f>DAY(Data__1___3[[#This Row],[Date]])</f>
        <v>22</v>
      </c>
      <c r="D296">
        <f>MONTH(Data__1___3[[#This Row],[Date]])</f>
        <v>10</v>
      </c>
      <c r="E296">
        <f t="shared" si="45"/>
        <v>4</v>
      </c>
      <c r="F296">
        <f>WEEKDAY(Data__1___3[[#This Row],[Date]])</f>
        <v>6</v>
      </c>
      <c r="G296" t="str">
        <f>VLOOKUP(F296,VLOOKUP!$D$2:$E$8,2,FALSE)</f>
        <v>Saturday</v>
      </c>
      <c r="H296" t="str">
        <f>VLOOKUP(D296,VLOOKUP!$A$2:$B$13,2,FALSE)</f>
        <v>October</v>
      </c>
      <c r="I296" t="str">
        <f>VLOOKUP(E296,VLOOKUP!$G$2:$H$5,2,FALSE)</f>
        <v>Quarter4</v>
      </c>
      <c r="J296" t="str">
        <f t="shared" si="46"/>
        <v>2010_October</v>
      </c>
      <c r="K296" t="str">
        <f t="shared" si="47"/>
        <v>2010_Quarter4</v>
      </c>
      <c r="L296" t="str">
        <f t="shared" si="48"/>
        <v>2010_Saturday</v>
      </c>
      <c r="M296" t="s">
        <v>8</v>
      </c>
      <c r="N296">
        <v>18</v>
      </c>
      <c r="O296">
        <v>23</v>
      </c>
      <c r="P296">
        <v>8640</v>
      </c>
      <c r="Q296">
        <v>9200</v>
      </c>
      <c r="R296">
        <v>4.9654764999999997E-2</v>
      </c>
      <c r="S296">
        <v>5.9585718000000003E-2</v>
      </c>
      <c r="T296">
        <f t="shared" si="49"/>
        <v>41710.0026</v>
      </c>
      <c r="U296">
        <f t="shared" si="50"/>
        <v>5462.0241499999993</v>
      </c>
      <c r="V296">
        <f t="shared" si="51"/>
        <v>17840</v>
      </c>
      <c r="W296">
        <f t="shared" si="52"/>
        <v>1410.8343218663504</v>
      </c>
      <c r="X296">
        <f>SUM(Data__1___3[[#This Row],[ cost of raw material]],Data__1___3[[#This Row],[operating cost]],Data__1___3[[#This Row],[Total Labor Cost (In USD)]])</f>
        <v>48582.861071866348</v>
      </c>
      <c r="Y296">
        <f t="shared" si="53"/>
        <v>978.41286877233938</v>
      </c>
      <c r="Z296">
        <f t="shared" si="54"/>
        <v>49.654764999999998</v>
      </c>
      <c r="AA296">
        <f>SUM(Data__1___3[[#This Row],[Num_Workers_Direct]],Data__1___3[[#This Row],[Num_Workers_Indirect]])</f>
        <v>41</v>
      </c>
      <c r="AB296">
        <f>Data__1___3[[#This Row],[OUTPUT IN THOUSAND]]/Data__1___3[[#This Row],[Total Workers]]</f>
        <v>1.2110918292682926</v>
      </c>
    </row>
    <row r="297" spans="1:28" x14ac:dyDescent="0.25">
      <c r="A297" s="1">
        <v>40474</v>
      </c>
      <c r="B297">
        <f t="shared" si="44"/>
        <v>2010</v>
      </c>
      <c r="C297">
        <f>DAY(Data__1___3[[#This Row],[Date]])</f>
        <v>23</v>
      </c>
      <c r="D297">
        <f>MONTH(Data__1___3[[#This Row],[Date]])</f>
        <v>10</v>
      </c>
      <c r="E297">
        <f t="shared" si="45"/>
        <v>4</v>
      </c>
      <c r="F297">
        <f>WEEKDAY(Data__1___3[[#This Row],[Date]])</f>
        <v>7</v>
      </c>
      <c r="G297" t="str">
        <f>VLOOKUP(F297,VLOOKUP!$D$2:$E$8,2,FALSE)</f>
        <v>Sunday</v>
      </c>
      <c r="H297" t="str">
        <f>VLOOKUP(D297,VLOOKUP!$A$2:$B$13,2,FALSE)</f>
        <v>October</v>
      </c>
      <c r="I297" t="str">
        <f>VLOOKUP(E297,VLOOKUP!$G$2:$H$5,2,FALSE)</f>
        <v>Quarter4</v>
      </c>
      <c r="J297" t="str">
        <f t="shared" si="46"/>
        <v>2010_October</v>
      </c>
      <c r="K297" t="str">
        <f t="shared" si="47"/>
        <v>2010_Quarter4</v>
      </c>
      <c r="L297" t="str">
        <f t="shared" si="48"/>
        <v>2010_Sunday</v>
      </c>
      <c r="M297" t="s">
        <v>8</v>
      </c>
      <c r="N297">
        <v>17</v>
      </c>
      <c r="O297">
        <v>22</v>
      </c>
      <c r="P297">
        <v>8160</v>
      </c>
      <c r="Q297">
        <v>8800</v>
      </c>
      <c r="R297">
        <v>4.7219958999999999E-2</v>
      </c>
      <c r="S297">
        <v>5.6663950999999997E-2</v>
      </c>
      <c r="T297">
        <f t="shared" si="49"/>
        <v>39664.765699999996</v>
      </c>
      <c r="U297">
        <f t="shared" si="50"/>
        <v>5194.1954899999992</v>
      </c>
      <c r="V297">
        <f t="shared" si="51"/>
        <v>16960</v>
      </c>
      <c r="W297">
        <f t="shared" si="52"/>
        <v>1341.2415974693556</v>
      </c>
      <c r="X297">
        <f>SUM(Data__1___3[[#This Row],[ cost of raw material]],Data__1___3[[#This Row],[operating cost]],Data__1___3[[#This Row],[Total Labor Cost (In USD)]])</f>
        <v>46200.202787469352</v>
      </c>
      <c r="Y297">
        <f t="shared" si="53"/>
        <v>978.40412753152441</v>
      </c>
      <c r="Z297">
        <f t="shared" si="54"/>
        <v>47.219958999999996</v>
      </c>
      <c r="AA297">
        <f>SUM(Data__1___3[[#This Row],[Num_Workers_Direct]],Data__1___3[[#This Row],[Num_Workers_Indirect]])</f>
        <v>39</v>
      </c>
      <c r="AB297">
        <f>Data__1___3[[#This Row],[OUTPUT IN THOUSAND]]/Data__1___3[[#This Row],[Total Workers]]</f>
        <v>1.2107681794871794</v>
      </c>
    </row>
    <row r="298" spans="1:28" x14ac:dyDescent="0.25">
      <c r="A298" s="1">
        <v>40475</v>
      </c>
      <c r="B298">
        <f t="shared" si="44"/>
        <v>2010</v>
      </c>
      <c r="C298">
        <f>DAY(Data__1___3[[#This Row],[Date]])</f>
        <v>24</v>
      </c>
      <c r="D298">
        <f>MONTH(Data__1___3[[#This Row],[Date]])</f>
        <v>10</v>
      </c>
      <c r="E298">
        <f t="shared" si="45"/>
        <v>4</v>
      </c>
      <c r="F298">
        <f>WEEKDAY(Data__1___3[[#This Row],[Date]])</f>
        <v>1</v>
      </c>
      <c r="G298" t="str">
        <f>VLOOKUP(F298,VLOOKUP!$D$2:$E$8,2,FALSE)</f>
        <v>Monday</v>
      </c>
      <c r="H298" t="str">
        <f>VLOOKUP(D298,VLOOKUP!$A$2:$B$13,2,FALSE)</f>
        <v>October</v>
      </c>
      <c r="I298" t="str">
        <f>VLOOKUP(E298,VLOOKUP!$G$2:$H$5,2,FALSE)</f>
        <v>Quarter4</v>
      </c>
      <c r="J298" t="str">
        <f t="shared" si="46"/>
        <v>2010_October</v>
      </c>
      <c r="K298" t="str">
        <f t="shared" si="47"/>
        <v>2010_Quarter4</v>
      </c>
      <c r="L298" t="str">
        <f t="shared" si="48"/>
        <v>2010_Monday</v>
      </c>
      <c r="M298" t="s">
        <v>8</v>
      </c>
      <c r="N298">
        <v>20</v>
      </c>
      <c r="O298">
        <v>20</v>
      </c>
      <c r="P298">
        <v>9600</v>
      </c>
      <c r="Q298">
        <v>8000</v>
      </c>
      <c r="R298">
        <v>4.8430954999999998E-2</v>
      </c>
      <c r="S298">
        <v>5.8117146000000001E-2</v>
      </c>
      <c r="T298">
        <f t="shared" si="49"/>
        <v>40682.002199999995</v>
      </c>
      <c r="U298">
        <f t="shared" si="50"/>
        <v>5327.4050499999994</v>
      </c>
      <c r="V298">
        <f t="shared" si="51"/>
        <v>17600</v>
      </c>
      <c r="W298">
        <f t="shared" si="52"/>
        <v>1391.8544879398971</v>
      </c>
      <c r="X298">
        <f>SUM(Data__1___3[[#This Row],[ cost of raw material]],Data__1___3[[#This Row],[operating cost]],Data__1___3[[#This Row],[Total Labor Cost (In USD)]])</f>
        <v>47401.261737939894</v>
      </c>
      <c r="Y298">
        <f t="shared" si="53"/>
        <v>978.7389436764131</v>
      </c>
      <c r="Z298">
        <f t="shared" si="54"/>
        <v>48.430954999999997</v>
      </c>
      <c r="AA298">
        <f>SUM(Data__1___3[[#This Row],[Num_Workers_Direct]],Data__1___3[[#This Row],[Num_Workers_Indirect]])</f>
        <v>40</v>
      </c>
      <c r="AB298">
        <f>Data__1___3[[#This Row],[OUTPUT IN THOUSAND]]/Data__1___3[[#This Row],[Total Workers]]</f>
        <v>1.2107738749999999</v>
      </c>
    </row>
    <row r="299" spans="1:28" x14ac:dyDescent="0.25">
      <c r="A299" s="1">
        <v>40476</v>
      </c>
      <c r="B299">
        <f t="shared" si="44"/>
        <v>2010</v>
      </c>
      <c r="C299">
        <f>DAY(Data__1___3[[#This Row],[Date]])</f>
        <v>25</v>
      </c>
      <c r="D299">
        <f>MONTH(Data__1___3[[#This Row],[Date]])</f>
        <v>10</v>
      </c>
      <c r="E299">
        <f t="shared" si="45"/>
        <v>4</v>
      </c>
      <c r="F299">
        <f>WEEKDAY(Data__1___3[[#This Row],[Date]])</f>
        <v>2</v>
      </c>
      <c r="G299" t="str">
        <f>VLOOKUP(F299,VLOOKUP!$D$2:$E$8,2,FALSE)</f>
        <v>Tuesday</v>
      </c>
      <c r="H299" t="str">
        <f>VLOOKUP(D299,VLOOKUP!$A$2:$B$13,2,FALSE)</f>
        <v>October</v>
      </c>
      <c r="I299" t="str">
        <f>VLOOKUP(E299,VLOOKUP!$G$2:$H$5,2,FALSE)</f>
        <v>Quarter4</v>
      </c>
      <c r="J299" t="str">
        <f t="shared" si="46"/>
        <v>2010_October</v>
      </c>
      <c r="K299" t="str">
        <f t="shared" si="47"/>
        <v>2010_Quarter4</v>
      </c>
      <c r="L299" t="str">
        <f t="shared" si="48"/>
        <v>2010_Tuesday</v>
      </c>
      <c r="M299" t="s">
        <v>8</v>
      </c>
      <c r="N299">
        <v>19</v>
      </c>
      <c r="O299">
        <v>20</v>
      </c>
      <c r="P299">
        <v>9120</v>
      </c>
      <c r="Q299">
        <v>8000</v>
      </c>
      <c r="R299">
        <v>4.7201007000000003E-2</v>
      </c>
      <c r="S299">
        <v>5.6641208999999998E-2</v>
      </c>
      <c r="T299">
        <f t="shared" si="49"/>
        <v>39648.846299999997</v>
      </c>
      <c r="U299">
        <f t="shared" si="50"/>
        <v>5192.1107700000002</v>
      </c>
      <c r="V299">
        <f t="shared" si="51"/>
        <v>17120</v>
      </c>
      <c r="W299">
        <f t="shared" si="52"/>
        <v>1353.8948200869909</v>
      </c>
      <c r="X299">
        <f>SUM(Data__1___3[[#This Row],[ cost of raw material]],Data__1___3[[#This Row],[operating cost]],Data__1___3[[#This Row],[Total Labor Cost (In USD)]])</f>
        <v>46194.851890086989</v>
      </c>
      <c r="Y299">
        <f t="shared" si="53"/>
        <v>978.68360923077307</v>
      </c>
      <c r="Z299">
        <f t="shared" si="54"/>
        <v>47.201007000000004</v>
      </c>
      <c r="AA299">
        <f>SUM(Data__1___3[[#This Row],[Num_Workers_Direct]],Data__1___3[[#This Row],[Num_Workers_Indirect]])</f>
        <v>39</v>
      </c>
      <c r="AB299">
        <f>Data__1___3[[#This Row],[OUTPUT IN THOUSAND]]/Data__1___3[[#This Row],[Total Workers]]</f>
        <v>1.2102822307692309</v>
      </c>
    </row>
    <row r="300" spans="1:28" x14ac:dyDescent="0.25">
      <c r="A300" s="1">
        <v>40477</v>
      </c>
      <c r="B300">
        <f t="shared" si="44"/>
        <v>2010</v>
      </c>
      <c r="C300">
        <f>DAY(Data__1___3[[#This Row],[Date]])</f>
        <v>26</v>
      </c>
      <c r="D300">
        <f>MONTH(Data__1___3[[#This Row],[Date]])</f>
        <v>10</v>
      </c>
      <c r="E300">
        <f t="shared" si="45"/>
        <v>4</v>
      </c>
      <c r="F300">
        <f>WEEKDAY(Data__1___3[[#This Row],[Date]])</f>
        <v>3</v>
      </c>
      <c r="G300" t="str">
        <f>VLOOKUP(F300,VLOOKUP!$D$2:$E$8,2,FALSE)</f>
        <v>Wednesday</v>
      </c>
      <c r="H300" t="str">
        <f>VLOOKUP(D300,VLOOKUP!$A$2:$B$13,2,FALSE)</f>
        <v>October</v>
      </c>
      <c r="I300" t="str">
        <f>VLOOKUP(E300,VLOOKUP!$G$2:$H$5,2,FALSE)</f>
        <v>Quarter4</v>
      </c>
      <c r="J300" t="str">
        <f t="shared" si="46"/>
        <v>2010_October</v>
      </c>
      <c r="K300" t="str">
        <f t="shared" si="47"/>
        <v>2010_Quarter4</v>
      </c>
      <c r="L300" t="str">
        <f t="shared" si="48"/>
        <v>2010_Wednesday</v>
      </c>
      <c r="M300" t="s">
        <v>8</v>
      </c>
      <c r="N300">
        <v>17</v>
      </c>
      <c r="O300">
        <v>25</v>
      </c>
      <c r="P300">
        <v>8160</v>
      </c>
      <c r="Q300">
        <v>10000</v>
      </c>
      <c r="R300">
        <v>5.0847000000000003E-2</v>
      </c>
      <c r="S300">
        <v>6.1016399999999998E-2</v>
      </c>
      <c r="T300">
        <f t="shared" si="49"/>
        <v>42711.479999999996</v>
      </c>
      <c r="U300">
        <f t="shared" si="50"/>
        <v>5593.17</v>
      </c>
      <c r="V300">
        <f t="shared" si="51"/>
        <v>18160</v>
      </c>
      <c r="W300">
        <f t="shared" si="52"/>
        <v>1436.1407671016213</v>
      </c>
      <c r="X300">
        <f>SUM(Data__1___3[[#This Row],[ cost of raw material]],Data__1___3[[#This Row],[operating cost]],Data__1___3[[#This Row],[Total Labor Cost (In USD)]])</f>
        <v>49740.790767101615</v>
      </c>
      <c r="Y300">
        <f t="shared" si="53"/>
        <v>978.244355952202</v>
      </c>
      <c r="Z300">
        <f t="shared" si="54"/>
        <v>50.847000000000001</v>
      </c>
      <c r="AA300">
        <f>SUM(Data__1___3[[#This Row],[Num_Workers_Direct]],Data__1___3[[#This Row],[Num_Workers_Indirect]])</f>
        <v>42</v>
      </c>
      <c r="AB300">
        <f>Data__1___3[[#This Row],[OUTPUT IN THOUSAND]]/Data__1___3[[#This Row],[Total Workers]]</f>
        <v>1.2106428571428571</v>
      </c>
    </row>
    <row r="301" spans="1:28" x14ac:dyDescent="0.25">
      <c r="A301" s="1">
        <v>40478</v>
      </c>
      <c r="B301">
        <f t="shared" si="44"/>
        <v>2010</v>
      </c>
      <c r="C301">
        <f>DAY(Data__1___3[[#This Row],[Date]])</f>
        <v>27</v>
      </c>
      <c r="D301">
        <f>MONTH(Data__1___3[[#This Row],[Date]])</f>
        <v>10</v>
      </c>
      <c r="E301">
        <f t="shared" si="45"/>
        <v>4</v>
      </c>
      <c r="F301">
        <f>WEEKDAY(Data__1___3[[#This Row],[Date]])</f>
        <v>4</v>
      </c>
      <c r="G301" t="str">
        <f>VLOOKUP(F301,VLOOKUP!$D$2:$E$8,2,FALSE)</f>
        <v>Thursday</v>
      </c>
      <c r="H301" t="str">
        <f>VLOOKUP(D301,VLOOKUP!$A$2:$B$13,2,FALSE)</f>
        <v>October</v>
      </c>
      <c r="I301" t="str">
        <f>VLOOKUP(E301,VLOOKUP!$G$2:$H$5,2,FALSE)</f>
        <v>Quarter4</v>
      </c>
      <c r="J301" t="str">
        <f t="shared" si="46"/>
        <v>2010_October</v>
      </c>
      <c r="K301" t="str">
        <f t="shared" si="47"/>
        <v>2010_Quarter4</v>
      </c>
      <c r="L301" t="str">
        <f t="shared" si="48"/>
        <v>2010_Thursday</v>
      </c>
      <c r="M301" t="s">
        <v>8</v>
      </c>
      <c r="N301">
        <v>20</v>
      </c>
      <c r="O301">
        <v>22</v>
      </c>
      <c r="P301">
        <v>9600</v>
      </c>
      <c r="Q301">
        <v>8800</v>
      </c>
      <c r="R301">
        <v>5.0872970000000003E-2</v>
      </c>
      <c r="S301">
        <v>6.1047563999999999E-2</v>
      </c>
      <c r="T301">
        <f t="shared" si="49"/>
        <v>42733.294800000003</v>
      </c>
      <c r="U301">
        <f t="shared" si="50"/>
        <v>5596.0267000000003</v>
      </c>
      <c r="V301">
        <f t="shared" si="51"/>
        <v>18400</v>
      </c>
      <c r="W301">
        <f t="shared" si="52"/>
        <v>1455.1206010280744</v>
      </c>
      <c r="X301">
        <f>SUM(Data__1___3[[#This Row],[ cost of raw material]],Data__1___3[[#This Row],[operating cost]],Data__1___3[[#This Row],[Total Labor Cost (In USD)]])</f>
        <v>49784.442101028078</v>
      </c>
      <c r="Y301">
        <f t="shared" si="53"/>
        <v>978.60302044539719</v>
      </c>
      <c r="Z301">
        <f t="shared" si="54"/>
        <v>50.872970000000002</v>
      </c>
      <c r="AA301">
        <f>SUM(Data__1___3[[#This Row],[Num_Workers_Direct]],Data__1___3[[#This Row],[Num_Workers_Indirect]])</f>
        <v>42</v>
      </c>
      <c r="AB301">
        <f>Data__1___3[[#This Row],[OUTPUT IN THOUSAND]]/Data__1___3[[#This Row],[Total Workers]]</f>
        <v>1.2112611904761905</v>
      </c>
    </row>
    <row r="302" spans="1:28" x14ac:dyDescent="0.25">
      <c r="A302" s="1">
        <v>40479</v>
      </c>
      <c r="B302">
        <f t="shared" si="44"/>
        <v>2010</v>
      </c>
      <c r="C302">
        <f>DAY(Data__1___3[[#This Row],[Date]])</f>
        <v>28</v>
      </c>
      <c r="D302">
        <f>MONTH(Data__1___3[[#This Row],[Date]])</f>
        <v>10</v>
      </c>
      <c r="E302">
        <f t="shared" si="45"/>
        <v>4</v>
      </c>
      <c r="F302">
        <f>WEEKDAY(Data__1___3[[#This Row],[Date]])</f>
        <v>5</v>
      </c>
      <c r="G302" t="str">
        <f>VLOOKUP(F302,VLOOKUP!$D$2:$E$8,2,FALSE)</f>
        <v>Friday</v>
      </c>
      <c r="H302" t="str">
        <f>VLOOKUP(D302,VLOOKUP!$A$2:$B$13,2,FALSE)</f>
        <v>October</v>
      </c>
      <c r="I302" t="str">
        <f>VLOOKUP(E302,VLOOKUP!$G$2:$H$5,2,FALSE)</f>
        <v>Quarter4</v>
      </c>
      <c r="J302" t="str">
        <f t="shared" si="46"/>
        <v>2010_October</v>
      </c>
      <c r="K302" t="str">
        <f t="shared" si="47"/>
        <v>2010_Quarter4</v>
      </c>
      <c r="L302" t="str">
        <f t="shared" si="48"/>
        <v>2010_Friday</v>
      </c>
      <c r="M302" t="s">
        <v>8</v>
      </c>
      <c r="N302">
        <v>17</v>
      </c>
      <c r="O302">
        <v>23</v>
      </c>
      <c r="P302">
        <v>8160</v>
      </c>
      <c r="Q302">
        <v>9200</v>
      </c>
      <c r="R302">
        <v>4.8407861000000003E-2</v>
      </c>
      <c r="S302">
        <v>5.8089433000000003E-2</v>
      </c>
      <c r="T302">
        <f t="shared" si="49"/>
        <v>40662.6031</v>
      </c>
      <c r="U302">
        <f t="shared" si="50"/>
        <v>5324.8647100000007</v>
      </c>
      <c r="V302">
        <f t="shared" si="51"/>
        <v>17360</v>
      </c>
      <c r="W302">
        <f t="shared" si="52"/>
        <v>1372.8746540134441</v>
      </c>
      <c r="X302">
        <f>SUM(Data__1___3[[#This Row],[ cost of raw material]],Data__1___3[[#This Row],[operating cost]],Data__1___3[[#This Row],[Total Labor Cost (In USD)]])</f>
        <v>47360.342464013447</v>
      </c>
      <c r="Y302">
        <f t="shared" si="53"/>
        <v>978.36056966064757</v>
      </c>
      <c r="Z302">
        <f t="shared" si="54"/>
        <v>48.407861000000004</v>
      </c>
      <c r="AA302">
        <f>SUM(Data__1___3[[#This Row],[Num_Workers_Direct]],Data__1___3[[#This Row],[Num_Workers_Indirect]])</f>
        <v>40</v>
      </c>
      <c r="AB302">
        <f>Data__1___3[[#This Row],[OUTPUT IN THOUSAND]]/Data__1___3[[#This Row],[Total Workers]]</f>
        <v>1.2101965250000002</v>
      </c>
    </row>
    <row r="303" spans="1:28" x14ac:dyDescent="0.25">
      <c r="A303" s="1">
        <v>40480</v>
      </c>
      <c r="B303">
        <f t="shared" si="44"/>
        <v>2010</v>
      </c>
      <c r="C303">
        <f>DAY(Data__1___3[[#This Row],[Date]])</f>
        <v>29</v>
      </c>
      <c r="D303">
        <f>MONTH(Data__1___3[[#This Row],[Date]])</f>
        <v>10</v>
      </c>
      <c r="E303">
        <f t="shared" si="45"/>
        <v>4</v>
      </c>
      <c r="F303">
        <f>WEEKDAY(Data__1___3[[#This Row],[Date]])</f>
        <v>6</v>
      </c>
      <c r="G303" t="str">
        <f>VLOOKUP(F303,VLOOKUP!$D$2:$E$8,2,FALSE)</f>
        <v>Saturday</v>
      </c>
      <c r="H303" t="str">
        <f>VLOOKUP(D303,VLOOKUP!$A$2:$B$13,2,FALSE)</f>
        <v>October</v>
      </c>
      <c r="I303" t="str">
        <f>VLOOKUP(E303,VLOOKUP!$G$2:$H$5,2,FALSE)</f>
        <v>Quarter4</v>
      </c>
      <c r="J303" t="str">
        <f t="shared" si="46"/>
        <v>2010_October</v>
      </c>
      <c r="K303" t="str">
        <f t="shared" si="47"/>
        <v>2010_Quarter4</v>
      </c>
      <c r="L303" t="str">
        <f t="shared" si="48"/>
        <v>2010_Saturday</v>
      </c>
      <c r="M303" t="s">
        <v>8</v>
      </c>
      <c r="N303">
        <v>18</v>
      </c>
      <c r="O303">
        <v>24</v>
      </c>
      <c r="P303">
        <v>8640</v>
      </c>
      <c r="Q303">
        <v>9600</v>
      </c>
      <c r="R303">
        <v>5.0832767000000001E-2</v>
      </c>
      <c r="S303">
        <v>6.0999321000000002E-2</v>
      </c>
      <c r="T303">
        <f t="shared" si="49"/>
        <v>42699.524700000002</v>
      </c>
      <c r="U303">
        <f t="shared" si="50"/>
        <v>5591.60437</v>
      </c>
      <c r="V303">
        <f t="shared" si="51"/>
        <v>18240</v>
      </c>
      <c r="W303">
        <f t="shared" si="52"/>
        <v>1442.4673784104389</v>
      </c>
      <c r="X303">
        <f>SUM(Data__1___3[[#This Row],[ cost of raw material]],Data__1___3[[#This Row],[operating cost]],Data__1___3[[#This Row],[Total Labor Cost (In USD)]])</f>
        <v>49733.596448410441</v>
      </c>
      <c r="Y303">
        <f t="shared" si="53"/>
        <v>978.3767318511392</v>
      </c>
      <c r="Z303">
        <f t="shared" si="54"/>
        <v>50.832767000000004</v>
      </c>
      <c r="AA303">
        <f>SUM(Data__1___3[[#This Row],[Num_Workers_Direct]],Data__1___3[[#This Row],[Num_Workers_Indirect]])</f>
        <v>42</v>
      </c>
      <c r="AB303">
        <f>Data__1___3[[#This Row],[OUTPUT IN THOUSAND]]/Data__1___3[[#This Row],[Total Workers]]</f>
        <v>1.2103039761904764</v>
      </c>
    </row>
    <row r="304" spans="1:28" x14ac:dyDescent="0.25">
      <c r="A304" s="1">
        <v>40481</v>
      </c>
      <c r="B304">
        <f t="shared" si="44"/>
        <v>2010</v>
      </c>
      <c r="C304">
        <f>DAY(Data__1___3[[#This Row],[Date]])</f>
        <v>30</v>
      </c>
      <c r="D304">
        <f>MONTH(Data__1___3[[#This Row],[Date]])</f>
        <v>10</v>
      </c>
      <c r="E304">
        <f t="shared" si="45"/>
        <v>4</v>
      </c>
      <c r="F304">
        <f>WEEKDAY(Data__1___3[[#This Row],[Date]])</f>
        <v>7</v>
      </c>
      <c r="G304" t="str">
        <f>VLOOKUP(F304,VLOOKUP!$D$2:$E$8,2,FALSE)</f>
        <v>Sunday</v>
      </c>
      <c r="H304" t="str">
        <f>VLOOKUP(D304,VLOOKUP!$A$2:$B$13,2,FALSE)</f>
        <v>October</v>
      </c>
      <c r="I304" t="str">
        <f>VLOOKUP(E304,VLOOKUP!$G$2:$H$5,2,FALSE)</f>
        <v>Quarter4</v>
      </c>
      <c r="J304" t="str">
        <f t="shared" si="46"/>
        <v>2010_October</v>
      </c>
      <c r="K304" t="str">
        <f t="shared" si="47"/>
        <v>2010_Quarter4</v>
      </c>
      <c r="L304" t="str">
        <f t="shared" si="48"/>
        <v>2010_Sunday</v>
      </c>
      <c r="M304" t="s">
        <v>8</v>
      </c>
      <c r="N304">
        <v>19</v>
      </c>
      <c r="O304">
        <v>24</v>
      </c>
      <c r="P304">
        <v>9120</v>
      </c>
      <c r="Q304">
        <v>9600</v>
      </c>
      <c r="R304">
        <v>5.2041377999999999E-2</v>
      </c>
      <c r="S304">
        <v>6.2449654E-2</v>
      </c>
      <c r="T304">
        <f t="shared" si="49"/>
        <v>43714.757799999999</v>
      </c>
      <c r="U304">
        <f t="shared" si="50"/>
        <v>5724.5515800000003</v>
      </c>
      <c r="V304">
        <f t="shared" si="51"/>
        <v>18720</v>
      </c>
      <c r="W304">
        <f t="shared" si="52"/>
        <v>1480.4270462633453</v>
      </c>
      <c r="X304">
        <f>SUM(Data__1___3[[#This Row],[ cost of raw material]],Data__1___3[[#This Row],[operating cost]],Data__1___3[[#This Row],[Total Labor Cost (In USD)]])</f>
        <v>50919.736426263342</v>
      </c>
      <c r="Y304">
        <f t="shared" si="53"/>
        <v>978.44712002559459</v>
      </c>
      <c r="Z304">
        <f t="shared" si="54"/>
        <v>52.041378000000002</v>
      </c>
      <c r="AA304">
        <f>SUM(Data__1___3[[#This Row],[Num_Workers_Direct]],Data__1___3[[#This Row],[Num_Workers_Indirect]])</f>
        <v>43</v>
      </c>
      <c r="AB304">
        <f>Data__1___3[[#This Row],[OUTPUT IN THOUSAND]]/Data__1___3[[#This Row],[Total Workers]]</f>
        <v>1.2102646046511629</v>
      </c>
    </row>
    <row r="305" spans="1:28" x14ac:dyDescent="0.25">
      <c r="A305" s="1">
        <v>40482</v>
      </c>
      <c r="B305">
        <f t="shared" si="44"/>
        <v>2010</v>
      </c>
      <c r="C305">
        <f>DAY(Data__1___3[[#This Row],[Date]])</f>
        <v>31</v>
      </c>
      <c r="D305">
        <f>MONTH(Data__1___3[[#This Row],[Date]])</f>
        <v>10</v>
      </c>
      <c r="E305">
        <f t="shared" si="45"/>
        <v>4</v>
      </c>
      <c r="F305">
        <f>WEEKDAY(Data__1___3[[#This Row],[Date]])</f>
        <v>1</v>
      </c>
      <c r="G305" t="str">
        <f>VLOOKUP(F305,VLOOKUP!$D$2:$E$8,2,FALSE)</f>
        <v>Monday</v>
      </c>
      <c r="H305" t="str">
        <f>VLOOKUP(D305,VLOOKUP!$A$2:$B$13,2,FALSE)</f>
        <v>October</v>
      </c>
      <c r="I305" t="str">
        <f>VLOOKUP(E305,VLOOKUP!$G$2:$H$5,2,FALSE)</f>
        <v>Quarter4</v>
      </c>
      <c r="J305" t="str">
        <f t="shared" si="46"/>
        <v>2010_October</v>
      </c>
      <c r="K305" t="str">
        <f t="shared" si="47"/>
        <v>2010_Quarter4</v>
      </c>
      <c r="L305" t="str">
        <f t="shared" si="48"/>
        <v>2010_Monday</v>
      </c>
      <c r="M305" t="s">
        <v>8</v>
      </c>
      <c r="N305">
        <v>16</v>
      </c>
      <c r="O305">
        <v>20</v>
      </c>
      <c r="P305">
        <v>7680</v>
      </c>
      <c r="Q305">
        <v>8000</v>
      </c>
      <c r="R305">
        <v>4.3565030999999997E-2</v>
      </c>
      <c r="S305">
        <v>5.2278036999999999E-2</v>
      </c>
      <c r="T305">
        <f t="shared" si="49"/>
        <v>36594.625899999999</v>
      </c>
      <c r="U305">
        <f t="shared" si="50"/>
        <v>4792.1534099999999</v>
      </c>
      <c r="V305">
        <f t="shared" si="51"/>
        <v>15680</v>
      </c>
      <c r="W305">
        <f t="shared" si="52"/>
        <v>1240.0158165282721</v>
      </c>
      <c r="X305">
        <f>SUM(Data__1___3[[#This Row],[ cost of raw material]],Data__1___3[[#This Row],[operating cost]],Data__1___3[[#This Row],[Total Labor Cost (In USD)]])</f>
        <v>42626.795126528268</v>
      </c>
      <c r="Y305">
        <f t="shared" si="53"/>
        <v>978.46355547246765</v>
      </c>
      <c r="Z305">
        <f t="shared" si="54"/>
        <v>43.565030999999998</v>
      </c>
      <c r="AA305">
        <f>SUM(Data__1___3[[#This Row],[Num_Workers_Direct]],Data__1___3[[#This Row],[Num_Workers_Indirect]])</f>
        <v>36</v>
      </c>
      <c r="AB305">
        <f>Data__1___3[[#This Row],[OUTPUT IN THOUSAND]]/Data__1___3[[#This Row],[Total Workers]]</f>
        <v>1.21013975</v>
      </c>
    </row>
    <row r="306" spans="1:28" x14ac:dyDescent="0.25">
      <c r="A306" s="1">
        <v>40483</v>
      </c>
      <c r="B306">
        <f t="shared" si="44"/>
        <v>2010</v>
      </c>
      <c r="C306">
        <f>DAY(Data__1___3[[#This Row],[Date]])</f>
        <v>1</v>
      </c>
      <c r="D306">
        <f>MONTH(Data__1___3[[#This Row],[Date]])</f>
        <v>11</v>
      </c>
      <c r="E306">
        <f t="shared" si="45"/>
        <v>4</v>
      </c>
      <c r="F306">
        <f>WEEKDAY(Data__1___3[[#This Row],[Date]])</f>
        <v>2</v>
      </c>
      <c r="G306" t="str">
        <f>VLOOKUP(F306,VLOOKUP!$D$2:$E$8,2,FALSE)</f>
        <v>Tuesday</v>
      </c>
      <c r="H306" t="str">
        <f>VLOOKUP(D306,VLOOKUP!$A$2:$B$13,2,FALSE)</f>
        <v>November</v>
      </c>
      <c r="I306" t="str">
        <f>VLOOKUP(E306,VLOOKUP!$G$2:$H$5,2,FALSE)</f>
        <v>Quarter4</v>
      </c>
      <c r="J306" t="str">
        <f t="shared" si="46"/>
        <v>2010_November</v>
      </c>
      <c r="K306" t="str">
        <f t="shared" si="47"/>
        <v>2010_Quarter4</v>
      </c>
      <c r="L306" t="str">
        <f t="shared" si="48"/>
        <v>2010_Tuesday</v>
      </c>
      <c r="M306" t="s">
        <v>8</v>
      </c>
      <c r="N306">
        <v>19</v>
      </c>
      <c r="O306">
        <v>22</v>
      </c>
      <c r="P306">
        <v>9120</v>
      </c>
      <c r="Q306">
        <v>8800</v>
      </c>
      <c r="R306">
        <v>4.9633312999999998E-2</v>
      </c>
      <c r="S306">
        <v>5.9559975000000001E-2</v>
      </c>
      <c r="T306">
        <f t="shared" si="49"/>
        <v>41691.982499999998</v>
      </c>
      <c r="U306">
        <f t="shared" si="50"/>
        <v>5459.6644299999998</v>
      </c>
      <c r="V306">
        <f t="shared" si="51"/>
        <v>17920</v>
      </c>
      <c r="W306">
        <f t="shared" si="52"/>
        <v>1417.1609331751681</v>
      </c>
      <c r="X306">
        <f>SUM(Data__1___3[[#This Row],[ cost of raw material]],Data__1___3[[#This Row],[operating cost]],Data__1___3[[#This Row],[Total Labor Cost (In USD)]])</f>
        <v>48568.807863175163</v>
      </c>
      <c r="Y306">
        <f t="shared" si="53"/>
        <v>978.55260766443621</v>
      </c>
      <c r="Z306">
        <f t="shared" si="54"/>
        <v>49.633313000000001</v>
      </c>
      <c r="AA306">
        <f>SUM(Data__1___3[[#This Row],[Num_Workers_Direct]],Data__1___3[[#This Row],[Num_Workers_Indirect]])</f>
        <v>41</v>
      </c>
      <c r="AB306">
        <f>Data__1___3[[#This Row],[OUTPUT IN THOUSAND]]/Data__1___3[[#This Row],[Total Workers]]</f>
        <v>1.2105686097560975</v>
      </c>
    </row>
    <row r="307" spans="1:28" x14ac:dyDescent="0.25">
      <c r="A307" s="1">
        <v>40484</v>
      </c>
      <c r="B307">
        <f t="shared" si="44"/>
        <v>2010</v>
      </c>
      <c r="C307">
        <f>DAY(Data__1___3[[#This Row],[Date]])</f>
        <v>2</v>
      </c>
      <c r="D307">
        <f>MONTH(Data__1___3[[#This Row],[Date]])</f>
        <v>11</v>
      </c>
      <c r="E307">
        <f t="shared" si="45"/>
        <v>4</v>
      </c>
      <c r="F307">
        <f>WEEKDAY(Data__1___3[[#This Row],[Date]])</f>
        <v>3</v>
      </c>
      <c r="G307" t="str">
        <f>VLOOKUP(F307,VLOOKUP!$D$2:$E$8,2,FALSE)</f>
        <v>Wednesday</v>
      </c>
      <c r="H307" t="str">
        <f>VLOOKUP(D307,VLOOKUP!$A$2:$B$13,2,FALSE)</f>
        <v>November</v>
      </c>
      <c r="I307" t="str">
        <f>VLOOKUP(E307,VLOOKUP!$G$2:$H$5,2,FALSE)</f>
        <v>Quarter4</v>
      </c>
      <c r="J307" t="str">
        <f t="shared" si="46"/>
        <v>2010_November</v>
      </c>
      <c r="K307" t="str">
        <f t="shared" si="47"/>
        <v>2010_Quarter4</v>
      </c>
      <c r="L307" t="str">
        <f t="shared" si="48"/>
        <v>2010_Wednesday</v>
      </c>
      <c r="M307" t="s">
        <v>8</v>
      </c>
      <c r="N307">
        <v>16</v>
      </c>
      <c r="O307">
        <v>21</v>
      </c>
      <c r="P307">
        <v>7680</v>
      </c>
      <c r="Q307">
        <v>8400</v>
      </c>
      <c r="R307">
        <v>4.4805803999999998E-2</v>
      </c>
      <c r="S307">
        <v>5.3766965E-2</v>
      </c>
      <c r="T307">
        <f t="shared" si="49"/>
        <v>37636.875500000002</v>
      </c>
      <c r="U307">
        <f t="shared" si="50"/>
        <v>4928.6384399999997</v>
      </c>
      <c r="V307">
        <f t="shared" si="51"/>
        <v>16080</v>
      </c>
      <c r="W307">
        <f t="shared" si="52"/>
        <v>1271.6488730723606</v>
      </c>
      <c r="X307">
        <f>SUM(Data__1___3[[#This Row],[ cost of raw material]],Data__1___3[[#This Row],[operating cost]],Data__1___3[[#This Row],[Total Labor Cost (In USD)]])</f>
        <v>43837.162813072362</v>
      </c>
      <c r="Y307">
        <f t="shared" si="53"/>
        <v>978.38134570852401</v>
      </c>
      <c r="Z307">
        <f t="shared" si="54"/>
        <v>44.805803999999995</v>
      </c>
      <c r="AA307">
        <f>SUM(Data__1___3[[#This Row],[Num_Workers_Direct]],Data__1___3[[#This Row],[Num_Workers_Indirect]])</f>
        <v>37</v>
      </c>
      <c r="AB307">
        <f>Data__1___3[[#This Row],[OUTPUT IN THOUSAND]]/Data__1___3[[#This Row],[Total Workers]]</f>
        <v>1.2109676756756755</v>
      </c>
    </row>
    <row r="308" spans="1:28" x14ac:dyDescent="0.25">
      <c r="A308" s="1">
        <v>40485</v>
      </c>
      <c r="B308">
        <f t="shared" si="44"/>
        <v>2010</v>
      </c>
      <c r="C308">
        <f>DAY(Data__1___3[[#This Row],[Date]])</f>
        <v>3</v>
      </c>
      <c r="D308">
        <f>MONTH(Data__1___3[[#This Row],[Date]])</f>
        <v>11</v>
      </c>
      <c r="E308">
        <f t="shared" si="45"/>
        <v>4</v>
      </c>
      <c r="F308">
        <f>WEEKDAY(Data__1___3[[#This Row],[Date]])</f>
        <v>4</v>
      </c>
      <c r="G308" t="str">
        <f>VLOOKUP(F308,VLOOKUP!$D$2:$E$8,2,FALSE)</f>
        <v>Thursday</v>
      </c>
      <c r="H308" t="str">
        <f>VLOOKUP(D308,VLOOKUP!$A$2:$B$13,2,FALSE)</f>
        <v>November</v>
      </c>
      <c r="I308" t="str">
        <f>VLOOKUP(E308,VLOOKUP!$G$2:$H$5,2,FALSE)</f>
        <v>Quarter4</v>
      </c>
      <c r="J308" t="str">
        <f t="shared" si="46"/>
        <v>2010_November</v>
      </c>
      <c r="K308" t="str">
        <f t="shared" si="47"/>
        <v>2010_Quarter4</v>
      </c>
      <c r="L308" t="str">
        <f t="shared" si="48"/>
        <v>2010_Thursday</v>
      </c>
      <c r="M308" t="s">
        <v>8</v>
      </c>
      <c r="N308">
        <v>20</v>
      </c>
      <c r="O308">
        <v>22</v>
      </c>
      <c r="P308">
        <v>9600</v>
      </c>
      <c r="Q308">
        <v>8800</v>
      </c>
      <c r="R308">
        <v>5.0862959999999999E-2</v>
      </c>
      <c r="S308">
        <v>6.1035552E-2</v>
      </c>
      <c r="T308">
        <f t="shared" si="49"/>
        <v>42724.886400000003</v>
      </c>
      <c r="U308">
        <f t="shared" si="50"/>
        <v>5594.9256000000005</v>
      </c>
      <c r="V308">
        <f t="shared" si="51"/>
        <v>18400</v>
      </c>
      <c r="W308">
        <f t="shared" si="52"/>
        <v>1455.1206010280744</v>
      </c>
      <c r="X308">
        <f>SUM(Data__1___3[[#This Row],[ cost of raw material]],Data__1___3[[#This Row],[operating cost]],Data__1___3[[#This Row],[Total Labor Cost (In USD)]])</f>
        <v>49774.932601028078</v>
      </c>
      <c r="Y308">
        <f t="shared" si="53"/>
        <v>978.60864961512425</v>
      </c>
      <c r="Z308">
        <f t="shared" si="54"/>
        <v>50.862960000000001</v>
      </c>
      <c r="AA308">
        <f>SUM(Data__1___3[[#This Row],[Num_Workers_Direct]],Data__1___3[[#This Row],[Num_Workers_Indirect]])</f>
        <v>42</v>
      </c>
      <c r="AB308">
        <f>Data__1___3[[#This Row],[OUTPUT IN THOUSAND]]/Data__1___3[[#This Row],[Total Workers]]</f>
        <v>1.2110228571428572</v>
      </c>
    </row>
    <row r="309" spans="1:28" x14ac:dyDescent="0.25">
      <c r="A309" s="1">
        <v>40486</v>
      </c>
      <c r="B309">
        <f t="shared" si="44"/>
        <v>2010</v>
      </c>
      <c r="C309">
        <f>DAY(Data__1___3[[#This Row],[Date]])</f>
        <v>4</v>
      </c>
      <c r="D309">
        <f>MONTH(Data__1___3[[#This Row],[Date]])</f>
        <v>11</v>
      </c>
      <c r="E309">
        <f t="shared" si="45"/>
        <v>4</v>
      </c>
      <c r="F309">
        <f>WEEKDAY(Data__1___3[[#This Row],[Date]])</f>
        <v>5</v>
      </c>
      <c r="G309" t="str">
        <f>VLOOKUP(F309,VLOOKUP!$D$2:$E$8,2,FALSE)</f>
        <v>Friday</v>
      </c>
      <c r="H309" t="str">
        <f>VLOOKUP(D309,VLOOKUP!$A$2:$B$13,2,FALSE)</f>
        <v>November</v>
      </c>
      <c r="I309" t="str">
        <f>VLOOKUP(E309,VLOOKUP!$G$2:$H$5,2,FALSE)</f>
        <v>Quarter4</v>
      </c>
      <c r="J309" t="str">
        <f t="shared" si="46"/>
        <v>2010_November</v>
      </c>
      <c r="K309" t="str">
        <f t="shared" si="47"/>
        <v>2010_Quarter4</v>
      </c>
      <c r="L309" t="str">
        <f t="shared" si="48"/>
        <v>2010_Friday</v>
      </c>
      <c r="M309" t="s">
        <v>8</v>
      </c>
      <c r="N309">
        <v>17</v>
      </c>
      <c r="O309">
        <v>24</v>
      </c>
      <c r="P309">
        <v>8160</v>
      </c>
      <c r="Q309">
        <v>9600</v>
      </c>
      <c r="R309">
        <v>4.9659021999999997E-2</v>
      </c>
      <c r="S309">
        <v>5.9590826E-2</v>
      </c>
      <c r="T309">
        <f t="shared" si="49"/>
        <v>41713.578199999996</v>
      </c>
      <c r="U309">
        <f t="shared" si="50"/>
        <v>5462.4924199999996</v>
      </c>
      <c r="V309">
        <f t="shared" si="51"/>
        <v>17760</v>
      </c>
      <c r="W309">
        <f t="shared" si="52"/>
        <v>1404.5077105575326</v>
      </c>
      <c r="X309">
        <f>SUM(Data__1___3[[#This Row],[ cost of raw material]],Data__1___3[[#This Row],[operating cost]],Data__1___3[[#This Row],[Total Labor Cost (In USD)]])</f>
        <v>48580.578330557531</v>
      </c>
      <c r="Y309">
        <f t="shared" si="53"/>
        <v>978.28302640671279</v>
      </c>
      <c r="Z309">
        <f t="shared" si="54"/>
        <v>49.659022</v>
      </c>
      <c r="AA309">
        <f>SUM(Data__1___3[[#This Row],[Num_Workers_Direct]],Data__1___3[[#This Row],[Num_Workers_Indirect]])</f>
        <v>41</v>
      </c>
      <c r="AB309">
        <f>Data__1___3[[#This Row],[OUTPUT IN THOUSAND]]/Data__1___3[[#This Row],[Total Workers]]</f>
        <v>1.2111956585365853</v>
      </c>
    </row>
    <row r="310" spans="1:28" x14ac:dyDescent="0.25">
      <c r="A310" s="1">
        <v>40487</v>
      </c>
      <c r="B310">
        <f t="shared" si="44"/>
        <v>2010</v>
      </c>
      <c r="C310">
        <f>DAY(Data__1___3[[#This Row],[Date]])</f>
        <v>5</v>
      </c>
      <c r="D310">
        <f>MONTH(Data__1___3[[#This Row],[Date]])</f>
        <v>11</v>
      </c>
      <c r="E310">
        <f t="shared" si="45"/>
        <v>4</v>
      </c>
      <c r="F310">
        <f>WEEKDAY(Data__1___3[[#This Row],[Date]])</f>
        <v>6</v>
      </c>
      <c r="G310" t="str">
        <f>VLOOKUP(F310,VLOOKUP!$D$2:$E$8,2,FALSE)</f>
        <v>Saturday</v>
      </c>
      <c r="H310" t="str">
        <f>VLOOKUP(D310,VLOOKUP!$A$2:$B$13,2,FALSE)</f>
        <v>November</v>
      </c>
      <c r="I310" t="str">
        <f>VLOOKUP(E310,VLOOKUP!$G$2:$H$5,2,FALSE)</f>
        <v>Quarter4</v>
      </c>
      <c r="J310" t="str">
        <f t="shared" si="46"/>
        <v>2010_November</v>
      </c>
      <c r="K310" t="str">
        <f t="shared" si="47"/>
        <v>2010_Quarter4</v>
      </c>
      <c r="L310" t="str">
        <f t="shared" si="48"/>
        <v>2010_Saturday</v>
      </c>
      <c r="M310" t="s">
        <v>8</v>
      </c>
      <c r="N310">
        <v>16</v>
      </c>
      <c r="O310">
        <v>24</v>
      </c>
      <c r="P310">
        <v>7680</v>
      </c>
      <c r="Q310">
        <v>9600</v>
      </c>
      <c r="R310">
        <v>4.8448676000000003E-2</v>
      </c>
      <c r="S310">
        <v>5.8138411000000001E-2</v>
      </c>
      <c r="T310">
        <f t="shared" si="49"/>
        <v>40696.887699999999</v>
      </c>
      <c r="U310">
        <f t="shared" si="50"/>
        <v>5329.3543600000003</v>
      </c>
      <c r="V310">
        <f t="shared" si="51"/>
        <v>17280</v>
      </c>
      <c r="W310">
        <f t="shared" si="52"/>
        <v>1366.5480427046264</v>
      </c>
      <c r="X310">
        <f>SUM(Data__1___3[[#This Row],[ cost of raw material]],Data__1___3[[#This Row],[operating cost]],Data__1___3[[#This Row],[Total Labor Cost (In USD)]])</f>
        <v>47392.790102704625</v>
      </c>
      <c r="Y310">
        <f t="shared" si="53"/>
        <v>978.20609386115359</v>
      </c>
      <c r="Z310">
        <f t="shared" si="54"/>
        <v>48.448676000000006</v>
      </c>
      <c r="AA310">
        <f>SUM(Data__1___3[[#This Row],[Num_Workers_Direct]],Data__1___3[[#This Row],[Num_Workers_Indirect]])</f>
        <v>40</v>
      </c>
      <c r="AB310">
        <f>Data__1___3[[#This Row],[OUTPUT IN THOUSAND]]/Data__1___3[[#This Row],[Total Workers]]</f>
        <v>1.2112169000000002</v>
      </c>
    </row>
    <row r="311" spans="1:28" x14ac:dyDescent="0.25">
      <c r="A311" s="1">
        <v>40488</v>
      </c>
      <c r="B311">
        <f t="shared" si="44"/>
        <v>2010</v>
      </c>
      <c r="C311">
        <f>DAY(Data__1___3[[#This Row],[Date]])</f>
        <v>6</v>
      </c>
      <c r="D311">
        <f>MONTH(Data__1___3[[#This Row],[Date]])</f>
        <v>11</v>
      </c>
      <c r="E311">
        <f t="shared" si="45"/>
        <v>4</v>
      </c>
      <c r="F311">
        <f>WEEKDAY(Data__1___3[[#This Row],[Date]])</f>
        <v>7</v>
      </c>
      <c r="G311" t="str">
        <f>VLOOKUP(F311,VLOOKUP!$D$2:$E$8,2,FALSE)</f>
        <v>Sunday</v>
      </c>
      <c r="H311" t="str">
        <f>VLOOKUP(D311,VLOOKUP!$A$2:$B$13,2,FALSE)</f>
        <v>November</v>
      </c>
      <c r="I311" t="str">
        <f>VLOOKUP(E311,VLOOKUP!$G$2:$H$5,2,FALSE)</f>
        <v>Quarter4</v>
      </c>
      <c r="J311" t="str">
        <f t="shared" si="46"/>
        <v>2010_November</v>
      </c>
      <c r="K311" t="str">
        <f t="shared" si="47"/>
        <v>2010_Quarter4</v>
      </c>
      <c r="L311" t="str">
        <f t="shared" si="48"/>
        <v>2010_Sunday</v>
      </c>
      <c r="M311" t="s">
        <v>8</v>
      </c>
      <c r="N311">
        <v>19</v>
      </c>
      <c r="O311">
        <v>22</v>
      </c>
      <c r="P311">
        <v>9120</v>
      </c>
      <c r="Q311">
        <v>8800</v>
      </c>
      <c r="R311">
        <v>4.9646104000000003E-2</v>
      </c>
      <c r="S311">
        <v>5.9575323999999999E-2</v>
      </c>
      <c r="T311">
        <f t="shared" si="49"/>
        <v>41702.726800000004</v>
      </c>
      <c r="U311">
        <f t="shared" si="50"/>
        <v>5461.0714399999997</v>
      </c>
      <c r="V311">
        <f t="shared" si="51"/>
        <v>17920</v>
      </c>
      <c r="W311">
        <f t="shared" si="52"/>
        <v>1417.1609331751681</v>
      </c>
      <c r="X311">
        <f>SUM(Data__1___3[[#This Row],[ cost of raw material]],Data__1___3[[#This Row],[operating cost]],Data__1___3[[#This Row],[Total Labor Cost (In USD)]])</f>
        <v>48580.959173175172</v>
      </c>
      <c r="Y311">
        <f t="shared" si="53"/>
        <v>978.54524844840137</v>
      </c>
      <c r="Z311">
        <f t="shared" si="54"/>
        <v>49.646104000000001</v>
      </c>
      <c r="AA311">
        <f>SUM(Data__1___3[[#This Row],[Num_Workers_Direct]],Data__1___3[[#This Row],[Num_Workers_Indirect]])</f>
        <v>41</v>
      </c>
      <c r="AB311">
        <f>Data__1___3[[#This Row],[OUTPUT IN THOUSAND]]/Data__1___3[[#This Row],[Total Workers]]</f>
        <v>1.2108805853658537</v>
      </c>
    </row>
    <row r="312" spans="1:28" x14ac:dyDescent="0.25">
      <c r="A312" s="1">
        <v>40489</v>
      </c>
      <c r="B312">
        <f t="shared" si="44"/>
        <v>2010</v>
      </c>
      <c r="C312">
        <f>DAY(Data__1___3[[#This Row],[Date]])</f>
        <v>7</v>
      </c>
      <c r="D312">
        <f>MONTH(Data__1___3[[#This Row],[Date]])</f>
        <v>11</v>
      </c>
      <c r="E312">
        <f t="shared" si="45"/>
        <v>4</v>
      </c>
      <c r="F312">
        <f>WEEKDAY(Data__1___3[[#This Row],[Date]])</f>
        <v>1</v>
      </c>
      <c r="G312" t="str">
        <f>VLOOKUP(F312,VLOOKUP!$D$2:$E$8,2,FALSE)</f>
        <v>Monday</v>
      </c>
      <c r="H312" t="str">
        <f>VLOOKUP(D312,VLOOKUP!$A$2:$B$13,2,FALSE)</f>
        <v>November</v>
      </c>
      <c r="I312" t="str">
        <f>VLOOKUP(E312,VLOOKUP!$G$2:$H$5,2,FALSE)</f>
        <v>Quarter4</v>
      </c>
      <c r="J312" t="str">
        <f t="shared" si="46"/>
        <v>2010_November</v>
      </c>
      <c r="K312" t="str">
        <f t="shared" si="47"/>
        <v>2010_Quarter4</v>
      </c>
      <c r="L312" t="str">
        <f t="shared" si="48"/>
        <v>2010_Monday</v>
      </c>
      <c r="M312" t="s">
        <v>8</v>
      </c>
      <c r="N312">
        <v>18</v>
      </c>
      <c r="O312">
        <v>24</v>
      </c>
      <c r="P312">
        <v>8640</v>
      </c>
      <c r="Q312">
        <v>9600</v>
      </c>
      <c r="R312">
        <v>5.0825870000000002E-2</v>
      </c>
      <c r="S312">
        <v>6.0991044000000001E-2</v>
      </c>
      <c r="T312">
        <f t="shared" si="49"/>
        <v>42693.730800000005</v>
      </c>
      <c r="U312">
        <f t="shared" si="50"/>
        <v>5590.8456999999999</v>
      </c>
      <c r="V312">
        <f t="shared" si="51"/>
        <v>18240</v>
      </c>
      <c r="W312">
        <f t="shared" si="52"/>
        <v>1442.4673784104389</v>
      </c>
      <c r="X312">
        <f>SUM(Data__1___3[[#This Row],[ cost of raw material]],Data__1___3[[#This Row],[operating cost]],Data__1___3[[#This Row],[Total Labor Cost (In USD)]])</f>
        <v>49727.043878410441</v>
      </c>
      <c r="Y312">
        <f t="shared" si="53"/>
        <v>978.38057427074909</v>
      </c>
      <c r="Z312">
        <f t="shared" si="54"/>
        <v>50.825870000000002</v>
      </c>
      <c r="AA312">
        <f>SUM(Data__1___3[[#This Row],[Num_Workers_Direct]],Data__1___3[[#This Row],[Num_Workers_Indirect]])</f>
        <v>42</v>
      </c>
      <c r="AB312">
        <f>Data__1___3[[#This Row],[OUTPUT IN THOUSAND]]/Data__1___3[[#This Row],[Total Workers]]</f>
        <v>1.210139761904762</v>
      </c>
    </row>
    <row r="313" spans="1:28" x14ac:dyDescent="0.25">
      <c r="A313" s="1">
        <v>40490</v>
      </c>
      <c r="B313">
        <f t="shared" si="44"/>
        <v>2010</v>
      </c>
      <c r="C313">
        <f>DAY(Data__1___3[[#This Row],[Date]])</f>
        <v>8</v>
      </c>
      <c r="D313">
        <f>MONTH(Data__1___3[[#This Row],[Date]])</f>
        <v>11</v>
      </c>
      <c r="E313">
        <f t="shared" si="45"/>
        <v>4</v>
      </c>
      <c r="F313">
        <f>WEEKDAY(Data__1___3[[#This Row],[Date]])</f>
        <v>2</v>
      </c>
      <c r="G313" t="str">
        <f>VLOOKUP(F313,VLOOKUP!$D$2:$E$8,2,FALSE)</f>
        <v>Tuesday</v>
      </c>
      <c r="H313" t="str">
        <f>VLOOKUP(D313,VLOOKUP!$A$2:$B$13,2,FALSE)</f>
        <v>November</v>
      </c>
      <c r="I313" t="str">
        <f>VLOOKUP(E313,VLOOKUP!$G$2:$H$5,2,FALSE)</f>
        <v>Quarter4</v>
      </c>
      <c r="J313" t="str">
        <f t="shared" si="46"/>
        <v>2010_November</v>
      </c>
      <c r="K313" t="str">
        <f t="shared" si="47"/>
        <v>2010_Quarter4</v>
      </c>
      <c r="L313" t="str">
        <f t="shared" si="48"/>
        <v>2010_Tuesday</v>
      </c>
      <c r="M313" t="s">
        <v>8</v>
      </c>
      <c r="N313">
        <v>16</v>
      </c>
      <c r="O313">
        <v>20</v>
      </c>
      <c r="P313">
        <v>7680</v>
      </c>
      <c r="Q313">
        <v>8000</v>
      </c>
      <c r="R313">
        <v>4.3572923E-2</v>
      </c>
      <c r="S313">
        <v>5.2287508000000003E-2</v>
      </c>
      <c r="T313">
        <f t="shared" si="49"/>
        <v>36601.255600000004</v>
      </c>
      <c r="U313">
        <f t="shared" si="50"/>
        <v>4793.02153</v>
      </c>
      <c r="V313">
        <f t="shared" si="51"/>
        <v>15680</v>
      </c>
      <c r="W313">
        <f t="shared" si="52"/>
        <v>1240.0158165282721</v>
      </c>
      <c r="X313">
        <f>SUM(Data__1___3[[#This Row],[ cost of raw material]],Data__1___3[[#This Row],[operating cost]],Data__1___3[[#This Row],[Total Labor Cost (In USD)]])</f>
        <v>42634.292946528272</v>
      </c>
      <c r="Y313">
        <f t="shared" si="53"/>
        <v>978.4584097451592</v>
      </c>
      <c r="Z313">
        <f t="shared" si="54"/>
        <v>43.572923000000003</v>
      </c>
      <c r="AA313">
        <f>SUM(Data__1___3[[#This Row],[Num_Workers_Direct]],Data__1___3[[#This Row],[Num_Workers_Indirect]])</f>
        <v>36</v>
      </c>
      <c r="AB313">
        <f>Data__1___3[[#This Row],[OUTPUT IN THOUSAND]]/Data__1___3[[#This Row],[Total Workers]]</f>
        <v>1.2103589722222223</v>
      </c>
    </row>
    <row r="314" spans="1:28" x14ac:dyDescent="0.25">
      <c r="A314" s="1">
        <v>40491</v>
      </c>
      <c r="B314">
        <f t="shared" si="44"/>
        <v>2010</v>
      </c>
      <c r="C314">
        <f>DAY(Data__1___3[[#This Row],[Date]])</f>
        <v>9</v>
      </c>
      <c r="D314">
        <f>MONTH(Data__1___3[[#This Row],[Date]])</f>
        <v>11</v>
      </c>
      <c r="E314">
        <f t="shared" si="45"/>
        <v>4</v>
      </c>
      <c r="F314">
        <f>WEEKDAY(Data__1___3[[#This Row],[Date]])</f>
        <v>3</v>
      </c>
      <c r="G314" t="str">
        <f>VLOOKUP(F314,VLOOKUP!$D$2:$E$8,2,FALSE)</f>
        <v>Wednesday</v>
      </c>
      <c r="H314" t="str">
        <f>VLOOKUP(D314,VLOOKUP!$A$2:$B$13,2,FALSE)</f>
        <v>November</v>
      </c>
      <c r="I314" t="str">
        <f>VLOOKUP(E314,VLOOKUP!$G$2:$H$5,2,FALSE)</f>
        <v>Quarter4</v>
      </c>
      <c r="J314" t="str">
        <f t="shared" si="46"/>
        <v>2010_November</v>
      </c>
      <c r="K314" t="str">
        <f t="shared" si="47"/>
        <v>2010_Quarter4</v>
      </c>
      <c r="L314" t="str">
        <f t="shared" si="48"/>
        <v>2010_Wednesday</v>
      </c>
      <c r="M314" t="s">
        <v>8</v>
      </c>
      <c r="N314">
        <v>20</v>
      </c>
      <c r="O314">
        <v>22</v>
      </c>
      <c r="P314">
        <v>9600</v>
      </c>
      <c r="Q314">
        <v>8800</v>
      </c>
      <c r="R314">
        <v>5.0842693000000001E-2</v>
      </c>
      <c r="S314">
        <v>6.1011230999999999E-2</v>
      </c>
      <c r="T314">
        <f t="shared" si="49"/>
        <v>42707.861700000001</v>
      </c>
      <c r="U314">
        <f t="shared" si="50"/>
        <v>5592.6962300000005</v>
      </c>
      <c r="V314">
        <f t="shared" si="51"/>
        <v>18400</v>
      </c>
      <c r="W314">
        <f t="shared" si="52"/>
        <v>1455.1206010280744</v>
      </c>
      <c r="X314">
        <f>SUM(Data__1___3[[#This Row],[ cost of raw material]],Data__1___3[[#This Row],[operating cost]],Data__1___3[[#This Row],[Total Labor Cost (In USD)]])</f>
        <v>49755.678531028076</v>
      </c>
      <c r="Y314">
        <f t="shared" si="53"/>
        <v>978.6200453824913</v>
      </c>
      <c r="Z314">
        <f t="shared" si="54"/>
        <v>50.842693000000004</v>
      </c>
      <c r="AA314">
        <f>SUM(Data__1___3[[#This Row],[Num_Workers_Direct]],Data__1___3[[#This Row],[Num_Workers_Indirect]])</f>
        <v>42</v>
      </c>
      <c r="AB314">
        <f>Data__1___3[[#This Row],[OUTPUT IN THOUSAND]]/Data__1___3[[#This Row],[Total Workers]]</f>
        <v>1.2105403095238096</v>
      </c>
    </row>
    <row r="315" spans="1:28" x14ac:dyDescent="0.25">
      <c r="A315" s="1">
        <v>40492</v>
      </c>
      <c r="B315">
        <f t="shared" si="44"/>
        <v>2010</v>
      </c>
      <c r="C315">
        <f>DAY(Data__1___3[[#This Row],[Date]])</f>
        <v>10</v>
      </c>
      <c r="D315">
        <f>MONTH(Data__1___3[[#This Row],[Date]])</f>
        <v>11</v>
      </c>
      <c r="E315">
        <f t="shared" si="45"/>
        <v>4</v>
      </c>
      <c r="F315">
        <f>WEEKDAY(Data__1___3[[#This Row],[Date]])</f>
        <v>4</v>
      </c>
      <c r="G315" t="str">
        <f>VLOOKUP(F315,VLOOKUP!$D$2:$E$8,2,FALSE)</f>
        <v>Thursday</v>
      </c>
      <c r="H315" t="str">
        <f>VLOOKUP(D315,VLOOKUP!$A$2:$B$13,2,FALSE)</f>
        <v>November</v>
      </c>
      <c r="I315" t="str">
        <f>VLOOKUP(E315,VLOOKUP!$G$2:$H$5,2,FALSE)</f>
        <v>Quarter4</v>
      </c>
      <c r="J315" t="str">
        <f t="shared" si="46"/>
        <v>2010_November</v>
      </c>
      <c r="K315" t="str">
        <f t="shared" si="47"/>
        <v>2010_Quarter4</v>
      </c>
      <c r="L315" t="str">
        <f t="shared" si="48"/>
        <v>2010_Thursday</v>
      </c>
      <c r="M315" t="s">
        <v>8</v>
      </c>
      <c r="N315">
        <v>18</v>
      </c>
      <c r="O315">
        <v>24</v>
      </c>
      <c r="P315">
        <v>8640</v>
      </c>
      <c r="Q315">
        <v>9600</v>
      </c>
      <c r="R315">
        <v>5.0863799000000001E-2</v>
      </c>
      <c r="S315">
        <v>6.1036558999999997E-2</v>
      </c>
      <c r="T315">
        <f t="shared" si="49"/>
        <v>42725.5913</v>
      </c>
      <c r="U315">
        <f t="shared" si="50"/>
        <v>5595.0178900000001</v>
      </c>
      <c r="V315">
        <f t="shared" si="51"/>
        <v>18240</v>
      </c>
      <c r="W315">
        <f t="shared" si="52"/>
        <v>1442.4673784104389</v>
      </c>
      <c r="X315">
        <f>SUM(Data__1___3[[#This Row],[ cost of raw material]],Data__1___3[[#This Row],[operating cost]],Data__1___3[[#This Row],[Total Labor Cost (In USD)]])</f>
        <v>49763.076568410441</v>
      </c>
      <c r="Y315">
        <f t="shared" si="53"/>
        <v>978.35941370424257</v>
      </c>
      <c r="Z315">
        <f t="shared" si="54"/>
        <v>50.863799</v>
      </c>
      <c r="AA315">
        <f>SUM(Data__1___3[[#This Row],[Num_Workers_Direct]],Data__1___3[[#This Row],[Num_Workers_Indirect]])</f>
        <v>42</v>
      </c>
      <c r="AB315">
        <f>Data__1___3[[#This Row],[OUTPUT IN THOUSAND]]/Data__1___3[[#This Row],[Total Workers]]</f>
        <v>1.2110428333333334</v>
      </c>
    </row>
    <row r="316" spans="1:28" x14ac:dyDescent="0.25">
      <c r="A316" s="1">
        <v>40493</v>
      </c>
      <c r="B316">
        <f t="shared" si="44"/>
        <v>2010</v>
      </c>
      <c r="C316">
        <f>DAY(Data__1___3[[#This Row],[Date]])</f>
        <v>11</v>
      </c>
      <c r="D316">
        <f>MONTH(Data__1___3[[#This Row],[Date]])</f>
        <v>11</v>
      </c>
      <c r="E316">
        <f t="shared" si="45"/>
        <v>4</v>
      </c>
      <c r="F316">
        <f>WEEKDAY(Data__1___3[[#This Row],[Date]])</f>
        <v>5</v>
      </c>
      <c r="G316" t="str">
        <f>VLOOKUP(F316,VLOOKUP!$D$2:$E$8,2,FALSE)</f>
        <v>Friday</v>
      </c>
      <c r="H316" t="str">
        <f>VLOOKUP(D316,VLOOKUP!$A$2:$B$13,2,FALSE)</f>
        <v>November</v>
      </c>
      <c r="I316" t="str">
        <f>VLOOKUP(E316,VLOOKUP!$G$2:$H$5,2,FALSE)</f>
        <v>Quarter4</v>
      </c>
      <c r="J316" t="str">
        <f t="shared" si="46"/>
        <v>2010_November</v>
      </c>
      <c r="K316" t="str">
        <f t="shared" si="47"/>
        <v>2010_Quarter4</v>
      </c>
      <c r="L316" t="str">
        <f t="shared" si="48"/>
        <v>2010_Friday</v>
      </c>
      <c r="M316" t="s">
        <v>8</v>
      </c>
      <c r="N316">
        <v>19</v>
      </c>
      <c r="O316">
        <v>24</v>
      </c>
      <c r="P316">
        <v>9120</v>
      </c>
      <c r="Q316">
        <v>9600</v>
      </c>
      <c r="R316">
        <v>5.2066099999999997E-2</v>
      </c>
      <c r="S316">
        <v>6.2479319999999998E-2</v>
      </c>
      <c r="T316">
        <f t="shared" si="49"/>
        <v>43735.523999999998</v>
      </c>
      <c r="U316">
        <f t="shared" si="50"/>
        <v>5727.2709999999997</v>
      </c>
      <c r="V316">
        <f t="shared" si="51"/>
        <v>18720</v>
      </c>
      <c r="W316">
        <f t="shared" si="52"/>
        <v>1480.4270462633453</v>
      </c>
      <c r="X316">
        <f>SUM(Data__1___3[[#This Row],[ cost of raw material]],Data__1___3[[#This Row],[operating cost]],Data__1___3[[#This Row],[Total Labor Cost (In USD)]])</f>
        <v>50943.222046263341</v>
      </c>
      <c r="Y316">
        <f t="shared" si="53"/>
        <v>978.43360740027276</v>
      </c>
      <c r="Z316">
        <f t="shared" si="54"/>
        <v>52.066099999999999</v>
      </c>
      <c r="AA316">
        <f>SUM(Data__1___3[[#This Row],[Num_Workers_Direct]],Data__1___3[[#This Row],[Num_Workers_Indirect]])</f>
        <v>43</v>
      </c>
      <c r="AB316">
        <f>Data__1___3[[#This Row],[OUTPUT IN THOUSAND]]/Data__1___3[[#This Row],[Total Workers]]</f>
        <v>1.2108395348837209</v>
      </c>
    </row>
    <row r="317" spans="1:28" x14ac:dyDescent="0.25">
      <c r="A317" s="1">
        <v>40494</v>
      </c>
      <c r="B317">
        <f t="shared" si="44"/>
        <v>2010</v>
      </c>
      <c r="C317">
        <f>DAY(Data__1___3[[#This Row],[Date]])</f>
        <v>12</v>
      </c>
      <c r="D317">
        <f>MONTH(Data__1___3[[#This Row],[Date]])</f>
        <v>11</v>
      </c>
      <c r="E317">
        <f t="shared" si="45"/>
        <v>4</v>
      </c>
      <c r="F317">
        <f>WEEKDAY(Data__1___3[[#This Row],[Date]])</f>
        <v>6</v>
      </c>
      <c r="G317" t="str">
        <f>VLOOKUP(F317,VLOOKUP!$D$2:$E$8,2,FALSE)</f>
        <v>Saturday</v>
      </c>
      <c r="H317" t="str">
        <f>VLOOKUP(D317,VLOOKUP!$A$2:$B$13,2,FALSE)</f>
        <v>November</v>
      </c>
      <c r="I317" t="str">
        <f>VLOOKUP(E317,VLOOKUP!$G$2:$H$5,2,FALSE)</f>
        <v>Quarter4</v>
      </c>
      <c r="J317" t="str">
        <f t="shared" si="46"/>
        <v>2010_November</v>
      </c>
      <c r="K317" t="str">
        <f t="shared" si="47"/>
        <v>2010_Quarter4</v>
      </c>
      <c r="L317" t="str">
        <f t="shared" si="48"/>
        <v>2010_Saturday</v>
      </c>
      <c r="M317" t="s">
        <v>8</v>
      </c>
      <c r="N317">
        <v>20</v>
      </c>
      <c r="O317">
        <v>18</v>
      </c>
      <c r="P317">
        <v>9600</v>
      </c>
      <c r="Q317">
        <v>7200</v>
      </c>
      <c r="R317">
        <v>4.6015829000000001E-2</v>
      </c>
      <c r="S317">
        <v>5.5218995E-2</v>
      </c>
      <c r="T317">
        <f t="shared" si="49"/>
        <v>38653.296499999997</v>
      </c>
      <c r="U317">
        <f t="shared" si="50"/>
        <v>5061.7411900000006</v>
      </c>
      <c r="V317">
        <f t="shared" si="51"/>
        <v>16800</v>
      </c>
      <c r="W317">
        <f t="shared" si="52"/>
        <v>1328.5883748517201</v>
      </c>
      <c r="X317">
        <f>SUM(Data__1___3[[#This Row],[ cost of raw material]],Data__1___3[[#This Row],[operating cost]],Data__1___3[[#This Row],[Total Labor Cost (In USD)]])</f>
        <v>45043.62606485172</v>
      </c>
      <c r="Y317">
        <f t="shared" si="53"/>
        <v>978.87242376643303</v>
      </c>
      <c r="Z317">
        <f t="shared" si="54"/>
        <v>46.015829000000004</v>
      </c>
      <c r="AA317">
        <f>SUM(Data__1___3[[#This Row],[Num_Workers_Direct]],Data__1___3[[#This Row],[Num_Workers_Indirect]])</f>
        <v>38</v>
      </c>
      <c r="AB317">
        <f>Data__1___3[[#This Row],[OUTPUT IN THOUSAND]]/Data__1___3[[#This Row],[Total Workers]]</f>
        <v>1.2109428684210528</v>
      </c>
    </row>
    <row r="318" spans="1:28" x14ac:dyDescent="0.25">
      <c r="A318" s="1">
        <v>40495</v>
      </c>
      <c r="B318">
        <f t="shared" si="44"/>
        <v>2010</v>
      </c>
      <c r="C318">
        <f>DAY(Data__1___3[[#This Row],[Date]])</f>
        <v>13</v>
      </c>
      <c r="D318">
        <f>MONTH(Data__1___3[[#This Row],[Date]])</f>
        <v>11</v>
      </c>
      <c r="E318">
        <f t="shared" si="45"/>
        <v>4</v>
      </c>
      <c r="F318">
        <f>WEEKDAY(Data__1___3[[#This Row],[Date]])</f>
        <v>7</v>
      </c>
      <c r="G318" t="str">
        <f>VLOOKUP(F318,VLOOKUP!$D$2:$E$8,2,FALSE)</f>
        <v>Sunday</v>
      </c>
      <c r="H318" t="str">
        <f>VLOOKUP(D318,VLOOKUP!$A$2:$B$13,2,FALSE)</f>
        <v>November</v>
      </c>
      <c r="I318" t="str">
        <f>VLOOKUP(E318,VLOOKUP!$G$2:$H$5,2,FALSE)</f>
        <v>Quarter4</v>
      </c>
      <c r="J318" t="str">
        <f t="shared" si="46"/>
        <v>2010_November</v>
      </c>
      <c r="K318" t="str">
        <f t="shared" si="47"/>
        <v>2010_Quarter4</v>
      </c>
      <c r="L318" t="str">
        <f t="shared" si="48"/>
        <v>2010_Sunday</v>
      </c>
      <c r="M318" t="s">
        <v>8</v>
      </c>
      <c r="N318">
        <v>17</v>
      </c>
      <c r="O318">
        <v>22</v>
      </c>
      <c r="P318">
        <v>8160</v>
      </c>
      <c r="Q318">
        <v>8800</v>
      </c>
      <c r="R318">
        <v>4.7239611000000001E-2</v>
      </c>
      <c r="S318">
        <v>5.6687532999999998E-2</v>
      </c>
      <c r="T318">
        <f t="shared" si="49"/>
        <v>39681.273099999999</v>
      </c>
      <c r="U318">
        <f t="shared" si="50"/>
        <v>5196.3572100000001</v>
      </c>
      <c r="V318">
        <f t="shared" si="51"/>
        <v>16960</v>
      </c>
      <c r="W318">
        <f t="shared" si="52"/>
        <v>1341.2415974693556</v>
      </c>
      <c r="X318">
        <f>SUM(Data__1___3[[#This Row],[ cost of raw material]],Data__1___3[[#This Row],[operating cost]],Data__1___3[[#This Row],[Total Labor Cost (In USD)]])</f>
        <v>46218.871907469358</v>
      </c>
      <c r="Y318">
        <f t="shared" si="53"/>
        <v>978.39230529373651</v>
      </c>
      <c r="Z318">
        <f t="shared" si="54"/>
        <v>47.239611000000004</v>
      </c>
      <c r="AA318">
        <f>SUM(Data__1___3[[#This Row],[Num_Workers_Direct]],Data__1___3[[#This Row],[Num_Workers_Indirect]])</f>
        <v>39</v>
      </c>
      <c r="AB318">
        <f>Data__1___3[[#This Row],[OUTPUT IN THOUSAND]]/Data__1___3[[#This Row],[Total Workers]]</f>
        <v>1.2112720769230769</v>
      </c>
    </row>
    <row r="319" spans="1:28" x14ac:dyDescent="0.25">
      <c r="A319" s="1">
        <v>40496</v>
      </c>
      <c r="B319">
        <f t="shared" si="44"/>
        <v>2010</v>
      </c>
      <c r="C319">
        <f>DAY(Data__1___3[[#This Row],[Date]])</f>
        <v>14</v>
      </c>
      <c r="D319">
        <f>MONTH(Data__1___3[[#This Row],[Date]])</f>
        <v>11</v>
      </c>
      <c r="E319">
        <f t="shared" si="45"/>
        <v>4</v>
      </c>
      <c r="F319">
        <f>WEEKDAY(Data__1___3[[#This Row],[Date]])</f>
        <v>1</v>
      </c>
      <c r="G319" t="str">
        <f>VLOOKUP(F319,VLOOKUP!$D$2:$E$8,2,FALSE)</f>
        <v>Monday</v>
      </c>
      <c r="H319" t="str">
        <f>VLOOKUP(D319,VLOOKUP!$A$2:$B$13,2,FALSE)</f>
        <v>November</v>
      </c>
      <c r="I319" t="str">
        <f>VLOOKUP(E319,VLOOKUP!$G$2:$H$5,2,FALSE)</f>
        <v>Quarter4</v>
      </c>
      <c r="J319" t="str">
        <f t="shared" si="46"/>
        <v>2010_November</v>
      </c>
      <c r="K319" t="str">
        <f t="shared" si="47"/>
        <v>2010_Quarter4</v>
      </c>
      <c r="L319" t="str">
        <f t="shared" si="48"/>
        <v>2010_Monday</v>
      </c>
      <c r="M319" t="s">
        <v>8</v>
      </c>
      <c r="N319">
        <v>15</v>
      </c>
      <c r="O319">
        <v>18</v>
      </c>
      <c r="P319">
        <v>7200</v>
      </c>
      <c r="Q319">
        <v>7200</v>
      </c>
      <c r="R319">
        <v>3.9970428000000002E-2</v>
      </c>
      <c r="S319">
        <v>4.7964513E-2</v>
      </c>
      <c r="T319">
        <f t="shared" si="49"/>
        <v>33575.159100000004</v>
      </c>
      <c r="U319">
        <f t="shared" si="50"/>
        <v>4396.747080000001</v>
      </c>
      <c r="V319">
        <f t="shared" si="51"/>
        <v>14400</v>
      </c>
      <c r="W319">
        <f t="shared" si="52"/>
        <v>1138.7900355871886</v>
      </c>
      <c r="X319">
        <f>SUM(Data__1___3[[#This Row],[ cost of raw material]],Data__1___3[[#This Row],[operating cost]],Data__1___3[[#This Row],[Total Labor Cost (In USD)]])</f>
        <v>39110.696215587195</v>
      </c>
      <c r="Y319">
        <f t="shared" si="53"/>
        <v>978.49080364081135</v>
      </c>
      <c r="Z319">
        <f t="shared" si="54"/>
        <v>39.970428000000005</v>
      </c>
      <c r="AA319">
        <f>SUM(Data__1___3[[#This Row],[Num_Workers_Direct]],Data__1___3[[#This Row],[Num_Workers_Indirect]])</f>
        <v>33</v>
      </c>
      <c r="AB319">
        <f>Data__1___3[[#This Row],[OUTPUT IN THOUSAND]]/Data__1___3[[#This Row],[Total Workers]]</f>
        <v>1.2112250909090911</v>
      </c>
    </row>
    <row r="320" spans="1:28" x14ac:dyDescent="0.25">
      <c r="A320" s="1">
        <v>40497</v>
      </c>
      <c r="B320">
        <f t="shared" si="44"/>
        <v>2010</v>
      </c>
      <c r="C320">
        <f>DAY(Data__1___3[[#This Row],[Date]])</f>
        <v>15</v>
      </c>
      <c r="D320">
        <f>MONTH(Data__1___3[[#This Row],[Date]])</f>
        <v>11</v>
      </c>
      <c r="E320">
        <f t="shared" si="45"/>
        <v>4</v>
      </c>
      <c r="F320">
        <f>WEEKDAY(Data__1___3[[#This Row],[Date]])</f>
        <v>2</v>
      </c>
      <c r="G320" t="str">
        <f>VLOOKUP(F320,VLOOKUP!$D$2:$E$8,2,FALSE)</f>
        <v>Tuesday</v>
      </c>
      <c r="H320" t="str">
        <f>VLOOKUP(D320,VLOOKUP!$A$2:$B$13,2,FALSE)</f>
        <v>November</v>
      </c>
      <c r="I320" t="str">
        <f>VLOOKUP(E320,VLOOKUP!$G$2:$H$5,2,FALSE)</f>
        <v>Quarter4</v>
      </c>
      <c r="J320" t="str">
        <f t="shared" si="46"/>
        <v>2010_November</v>
      </c>
      <c r="K320" t="str">
        <f t="shared" si="47"/>
        <v>2010_Quarter4</v>
      </c>
      <c r="L320" t="str">
        <f t="shared" si="48"/>
        <v>2010_Tuesday</v>
      </c>
      <c r="M320" t="s">
        <v>8</v>
      </c>
      <c r="N320">
        <v>18</v>
      </c>
      <c r="O320">
        <v>23</v>
      </c>
      <c r="P320">
        <v>8640</v>
      </c>
      <c r="Q320">
        <v>9200</v>
      </c>
      <c r="R320">
        <v>4.9663545000000003E-2</v>
      </c>
      <c r="S320">
        <v>5.9596254000000001E-2</v>
      </c>
      <c r="T320">
        <f t="shared" si="49"/>
        <v>41717.377800000002</v>
      </c>
      <c r="U320">
        <f t="shared" si="50"/>
        <v>5462.989950000001</v>
      </c>
      <c r="V320">
        <f t="shared" si="51"/>
        <v>17840</v>
      </c>
      <c r="W320">
        <f t="shared" si="52"/>
        <v>1410.8343218663504</v>
      </c>
      <c r="X320">
        <f>SUM(Data__1___3[[#This Row],[ cost of raw material]],Data__1___3[[#This Row],[operating cost]],Data__1___3[[#This Row],[Total Labor Cost (In USD)]])</f>
        <v>48591.202071866355</v>
      </c>
      <c r="Y320">
        <f t="shared" si="53"/>
        <v>978.40784567163598</v>
      </c>
      <c r="Z320">
        <f t="shared" si="54"/>
        <v>49.663545000000006</v>
      </c>
      <c r="AA320">
        <f>SUM(Data__1___3[[#This Row],[Num_Workers_Direct]],Data__1___3[[#This Row],[Num_Workers_Indirect]])</f>
        <v>41</v>
      </c>
      <c r="AB320">
        <f>Data__1___3[[#This Row],[OUTPUT IN THOUSAND]]/Data__1___3[[#This Row],[Total Workers]]</f>
        <v>1.2113059756097562</v>
      </c>
    </row>
    <row r="321" spans="1:28" x14ac:dyDescent="0.25">
      <c r="A321" s="1">
        <v>40498</v>
      </c>
      <c r="B321">
        <f t="shared" si="44"/>
        <v>2010</v>
      </c>
      <c r="C321">
        <f>DAY(Data__1___3[[#This Row],[Date]])</f>
        <v>16</v>
      </c>
      <c r="D321">
        <f>MONTH(Data__1___3[[#This Row],[Date]])</f>
        <v>11</v>
      </c>
      <c r="E321">
        <f t="shared" si="45"/>
        <v>4</v>
      </c>
      <c r="F321">
        <f>WEEKDAY(Data__1___3[[#This Row],[Date]])</f>
        <v>3</v>
      </c>
      <c r="G321" t="str">
        <f>VLOOKUP(F321,VLOOKUP!$D$2:$E$8,2,FALSE)</f>
        <v>Wednesday</v>
      </c>
      <c r="H321" t="str">
        <f>VLOOKUP(D321,VLOOKUP!$A$2:$B$13,2,FALSE)</f>
        <v>November</v>
      </c>
      <c r="I321" t="str">
        <f>VLOOKUP(E321,VLOOKUP!$G$2:$H$5,2,FALSE)</f>
        <v>Quarter4</v>
      </c>
      <c r="J321" t="str">
        <f t="shared" si="46"/>
        <v>2010_November</v>
      </c>
      <c r="K321" t="str">
        <f t="shared" si="47"/>
        <v>2010_Quarter4</v>
      </c>
      <c r="L321" t="str">
        <f t="shared" si="48"/>
        <v>2010_Wednesday</v>
      </c>
      <c r="M321" t="s">
        <v>8</v>
      </c>
      <c r="N321">
        <v>20</v>
      </c>
      <c r="O321">
        <v>24</v>
      </c>
      <c r="P321">
        <v>9600</v>
      </c>
      <c r="Q321">
        <v>9600</v>
      </c>
      <c r="R321">
        <v>5.3296022999999998E-2</v>
      </c>
      <c r="S321">
        <v>6.3955228000000003E-2</v>
      </c>
      <c r="T321">
        <f t="shared" si="49"/>
        <v>44768.659600000006</v>
      </c>
      <c r="U321">
        <f t="shared" si="50"/>
        <v>5862.5625300000002</v>
      </c>
      <c r="V321">
        <f t="shared" si="51"/>
        <v>19200</v>
      </c>
      <c r="W321">
        <f t="shared" si="52"/>
        <v>1518.3867141162516</v>
      </c>
      <c r="X321">
        <f>SUM(Data__1___3[[#This Row],[ cost of raw material]],Data__1___3[[#This Row],[operating cost]],Data__1___3[[#This Row],[Total Labor Cost (In USD)]])</f>
        <v>52149.608844116257</v>
      </c>
      <c r="Y321">
        <f t="shared" si="53"/>
        <v>978.48968663414644</v>
      </c>
      <c r="Z321">
        <f t="shared" si="54"/>
        <v>53.296022999999998</v>
      </c>
      <c r="AA321">
        <f>SUM(Data__1___3[[#This Row],[Num_Workers_Direct]],Data__1___3[[#This Row],[Num_Workers_Indirect]])</f>
        <v>44</v>
      </c>
      <c r="AB321">
        <f>Data__1___3[[#This Row],[OUTPUT IN THOUSAND]]/Data__1___3[[#This Row],[Total Workers]]</f>
        <v>1.2112732499999999</v>
      </c>
    </row>
    <row r="322" spans="1:28" x14ac:dyDescent="0.25">
      <c r="A322" s="1">
        <v>40499</v>
      </c>
      <c r="B322">
        <f t="shared" ref="B322:B385" si="55">YEAR(A322)</f>
        <v>2010</v>
      </c>
      <c r="C322">
        <f>DAY(Data__1___3[[#This Row],[Date]])</f>
        <v>17</v>
      </c>
      <c r="D322">
        <f>MONTH(Data__1___3[[#This Row],[Date]])</f>
        <v>11</v>
      </c>
      <c r="E322">
        <f t="shared" ref="E322:E385" si="56">IF(D322&lt;=3,1,IF(D322&lt;=6,2,IF(D322&lt;=9,3,4)))</f>
        <v>4</v>
      </c>
      <c r="F322">
        <f>WEEKDAY(Data__1___3[[#This Row],[Date]])</f>
        <v>4</v>
      </c>
      <c r="G322" t="str">
        <f>VLOOKUP(F322,VLOOKUP!$D$2:$E$8,2,FALSE)</f>
        <v>Thursday</v>
      </c>
      <c r="H322" t="str">
        <f>VLOOKUP(D322,VLOOKUP!$A$2:$B$13,2,FALSE)</f>
        <v>November</v>
      </c>
      <c r="I322" t="str">
        <f>VLOOKUP(E322,VLOOKUP!$G$2:$H$5,2,FALSE)</f>
        <v>Quarter4</v>
      </c>
      <c r="J322" t="str">
        <f t="shared" ref="J322:J385" si="57">CONCATENATE(B322,"_",H322)</f>
        <v>2010_November</v>
      </c>
      <c r="K322" t="str">
        <f t="shared" ref="K322:K385" si="58">CONCATENATE(B322,"_",I322)</f>
        <v>2010_Quarter4</v>
      </c>
      <c r="L322" t="str">
        <f t="shared" ref="L322:L385" si="59">CONCATENATE(B322,"_",G322)</f>
        <v>2010_Thursday</v>
      </c>
      <c r="M322" t="s">
        <v>8</v>
      </c>
      <c r="N322">
        <v>18</v>
      </c>
      <c r="O322">
        <v>22</v>
      </c>
      <c r="P322">
        <v>8640</v>
      </c>
      <c r="Q322">
        <v>8800</v>
      </c>
      <c r="R322">
        <v>4.8399959999999999E-2</v>
      </c>
      <c r="S322">
        <v>5.8079951999999997E-2</v>
      </c>
      <c r="T322">
        <f t="shared" ref="T322:T385" si="60">IF(M322="Mexico",S322*1000*700,IF(M322="Frankfurt",S322*1000*530,IF(M322="Gary",S322*1000*608,IF(M322="Sunchem",S322*1000*918))))</f>
        <v>40655.966399999998</v>
      </c>
      <c r="U322">
        <f t="shared" ref="U322:U385" si="61">IF(M322="Mexico",R322*1000*110,IF(M322="Frankfurt",R322*1000*90,IF(M322="Gary",R322*1000*150,IF(M322="Sunchem",R322*1000*400))))</f>
        <v>5323.9956000000002</v>
      </c>
      <c r="V322">
        <f t="shared" ref="V322:V385" si="62">SUM(P322,Q322)</f>
        <v>17440</v>
      </c>
      <c r="W322">
        <f t="shared" ref="W322:W385" si="63">V322/VLOOKUP(M322,$AD$2:$AE$5,2,FALSE)</f>
        <v>1379.2012653222619</v>
      </c>
      <c r="X322">
        <f>SUM(Data__1___3[[#This Row],[ cost of raw material]],Data__1___3[[#This Row],[operating cost]],Data__1___3[[#This Row],[Total Labor Cost (In USD)]])</f>
        <v>47359.163265322262</v>
      </c>
      <c r="Y322">
        <f t="shared" ref="Y322:Y385" si="64">X322/Z322</f>
        <v>978.49591746196199</v>
      </c>
      <c r="Z322">
        <f t="shared" ref="Z322:Z385" si="65">R322*1000</f>
        <v>48.39996</v>
      </c>
      <c r="AA322">
        <f>SUM(Data__1___3[[#This Row],[Num_Workers_Direct]],Data__1___3[[#This Row],[Num_Workers_Indirect]])</f>
        <v>40</v>
      </c>
      <c r="AB322">
        <f>Data__1___3[[#This Row],[OUTPUT IN THOUSAND]]/Data__1___3[[#This Row],[Total Workers]]</f>
        <v>1.209999</v>
      </c>
    </row>
    <row r="323" spans="1:28" x14ac:dyDescent="0.25">
      <c r="A323" s="1">
        <v>40500</v>
      </c>
      <c r="B323">
        <f t="shared" si="55"/>
        <v>2010</v>
      </c>
      <c r="C323">
        <f>DAY(Data__1___3[[#This Row],[Date]])</f>
        <v>18</v>
      </c>
      <c r="D323">
        <f>MONTH(Data__1___3[[#This Row],[Date]])</f>
        <v>11</v>
      </c>
      <c r="E323">
        <f t="shared" si="56"/>
        <v>4</v>
      </c>
      <c r="F323">
        <f>WEEKDAY(Data__1___3[[#This Row],[Date]])</f>
        <v>5</v>
      </c>
      <c r="G323" t="str">
        <f>VLOOKUP(F323,VLOOKUP!$D$2:$E$8,2,FALSE)</f>
        <v>Friday</v>
      </c>
      <c r="H323" t="str">
        <f>VLOOKUP(D323,VLOOKUP!$A$2:$B$13,2,FALSE)</f>
        <v>November</v>
      </c>
      <c r="I323" t="str">
        <f>VLOOKUP(E323,VLOOKUP!$G$2:$H$5,2,FALSE)</f>
        <v>Quarter4</v>
      </c>
      <c r="J323" t="str">
        <f t="shared" si="57"/>
        <v>2010_November</v>
      </c>
      <c r="K323" t="str">
        <f t="shared" si="58"/>
        <v>2010_Quarter4</v>
      </c>
      <c r="L323" t="str">
        <f t="shared" si="59"/>
        <v>2010_Friday</v>
      </c>
      <c r="M323" t="s">
        <v>8</v>
      </c>
      <c r="N323">
        <v>18</v>
      </c>
      <c r="O323">
        <v>19</v>
      </c>
      <c r="P323">
        <v>8640</v>
      </c>
      <c r="Q323">
        <v>7600</v>
      </c>
      <c r="R323">
        <v>4.4786544999999997E-2</v>
      </c>
      <c r="S323">
        <v>5.3743854000000001E-2</v>
      </c>
      <c r="T323">
        <f t="shared" si="60"/>
        <v>37620.697800000002</v>
      </c>
      <c r="U323">
        <f t="shared" si="61"/>
        <v>4926.5199499999999</v>
      </c>
      <c r="V323">
        <f t="shared" si="62"/>
        <v>16240</v>
      </c>
      <c r="W323">
        <f t="shared" si="63"/>
        <v>1284.3020956899961</v>
      </c>
      <c r="X323">
        <f>SUM(Data__1___3[[#This Row],[ cost of raw material]],Data__1___3[[#This Row],[operating cost]],Data__1___3[[#This Row],[Total Labor Cost (In USD)]])</f>
        <v>43831.519845689996</v>
      </c>
      <c r="Y323">
        <f t="shared" si="64"/>
        <v>978.67606991541766</v>
      </c>
      <c r="Z323">
        <f t="shared" si="65"/>
        <v>44.786544999999997</v>
      </c>
      <c r="AA323">
        <f>SUM(Data__1___3[[#This Row],[Num_Workers_Direct]],Data__1___3[[#This Row],[Num_Workers_Indirect]])</f>
        <v>37</v>
      </c>
      <c r="AB323">
        <f>Data__1___3[[#This Row],[OUTPUT IN THOUSAND]]/Data__1___3[[#This Row],[Total Workers]]</f>
        <v>1.210447162162162</v>
      </c>
    </row>
    <row r="324" spans="1:28" x14ac:dyDescent="0.25">
      <c r="A324" s="1">
        <v>40501</v>
      </c>
      <c r="B324">
        <f t="shared" si="55"/>
        <v>2010</v>
      </c>
      <c r="C324">
        <f>DAY(Data__1___3[[#This Row],[Date]])</f>
        <v>19</v>
      </c>
      <c r="D324">
        <f>MONTH(Data__1___3[[#This Row],[Date]])</f>
        <v>11</v>
      </c>
      <c r="E324">
        <f t="shared" si="56"/>
        <v>4</v>
      </c>
      <c r="F324">
        <f>WEEKDAY(Data__1___3[[#This Row],[Date]])</f>
        <v>6</v>
      </c>
      <c r="G324" t="str">
        <f>VLOOKUP(F324,VLOOKUP!$D$2:$E$8,2,FALSE)</f>
        <v>Saturday</v>
      </c>
      <c r="H324" t="str">
        <f>VLOOKUP(D324,VLOOKUP!$A$2:$B$13,2,FALSE)</f>
        <v>November</v>
      </c>
      <c r="I324" t="str">
        <f>VLOOKUP(E324,VLOOKUP!$G$2:$H$5,2,FALSE)</f>
        <v>Quarter4</v>
      </c>
      <c r="J324" t="str">
        <f t="shared" si="57"/>
        <v>2010_November</v>
      </c>
      <c r="K324" t="str">
        <f t="shared" si="58"/>
        <v>2010_Quarter4</v>
      </c>
      <c r="L324" t="str">
        <f t="shared" si="59"/>
        <v>2010_Saturday</v>
      </c>
      <c r="M324" t="s">
        <v>8</v>
      </c>
      <c r="N324">
        <v>19</v>
      </c>
      <c r="O324">
        <v>20</v>
      </c>
      <c r="P324">
        <v>9120</v>
      </c>
      <c r="Q324">
        <v>8000</v>
      </c>
      <c r="R324">
        <v>4.7203185000000002E-2</v>
      </c>
      <c r="S324">
        <v>5.6643822000000003E-2</v>
      </c>
      <c r="T324">
        <f t="shared" si="60"/>
        <v>39650.6754</v>
      </c>
      <c r="U324">
        <f t="shared" si="61"/>
        <v>5192.3503500000006</v>
      </c>
      <c r="V324">
        <f t="shared" si="62"/>
        <v>17120</v>
      </c>
      <c r="W324">
        <f t="shared" si="63"/>
        <v>1353.8948200869909</v>
      </c>
      <c r="X324">
        <f>SUM(Data__1___3[[#This Row],[ cost of raw material]],Data__1___3[[#This Row],[operating cost]],Data__1___3[[#This Row],[Total Labor Cost (In USD)]])</f>
        <v>46196.920570086993</v>
      </c>
      <c r="Y324">
        <f t="shared" si="64"/>
        <v>978.68227684396697</v>
      </c>
      <c r="Z324">
        <f t="shared" si="65"/>
        <v>47.203185000000005</v>
      </c>
      <c r="AA324">
        <f>SUM(Data__1___3[[#This Row],[Num_Workers_Direct]],Data__1___3[[#This Row],[Num_Workers_Indirect]])</f>
        <v>39</v>
      </c>
      <c r="AB324">
        <f>Data__1___3[[#This Row],[OUTPUT IN THOUSAND]]/Data__1___3[[#This Row],[Total Workers]]</f>
        <v>1.2103380769230772</v>
      </c>
    </row>
    <row r="325" spans="1:28" x14ac:dyDescent="0.25">
      <c r="A325" s="1">
        <v>40502</v>
      </c>
      <c r="B325">
        <f t="shared" si="55"/>
        <v>2010</v>
      </c>
      <c r="C325">
        <f>DAY(Data__1___3[[#This Row],[Date]])</f>
        <v>20</v>
      </c>
      <c r="D325">
        <f>MONTH(Data__1___3[[#This Row],[Date]])</f>
        <v>11</v>
      </c>
      <c r="E325">
        <f t="shared" si="56"/>
        <v>4</v>
      </c>
      <c r="F325">
        <f>WEEKDAY(Data__1___3[[#This Row],[Date]])</f>
        <v>7</v>
      </c>
      <c r="G325" t="str">
        <f>VLOOKUP(F325,VLOOKUP!$D$2:$E$8,2,FALSE)</f>
        <v>Sunday</v>
      </c>
      <c r="H325" t="str">
        <f>VLOOKUP(D325,VLOOKUP!$A$2:$B$13,2,FALSE)</f>
        <v>November</v>
      </c>
      <c r="I325" t="str">
        <f>VLOOKUP(E325,VLOOKUP!$G$2:$H$5,2,FALSE)</f>
        <v>Quarter4</v>
      </c>
      <c r="J325" t="str">
        <f t="shared" si="57"/>
        <v>2010_November</v>
      </c>
      <c r="K325" t="str">
        <f t="shared" si="58"/>
        <v>2010_Quarter4</v>
      </c>
      <c r="L325" t="str">
        <f t="shared" si="59"/>
        <v>2010_Sunday</v>
      </c>
      <c r="M325" t="s">
        <v>8</v>
      </c>
      <c r="N325">
        <v>15</v>
      </c>
      <c r="O325">
        <v>18</v>
      </c>
      <c r="P325">
        <v>7200</v>
      </c>
      <c r="Q325">
        <v>7200</v>
      </c>
      <c r="R325">
        <v>3.9964413999999997E-2</v>
      </c>
      <c r="S325">
        <v>4.7957297000000003E-2</v>
      </c>
      <c r="T325">
        <f t="shared" si="60"/>
        <v>33570.107900000003</v>
      </c>
      <c r="U325">
        <f t="shared" si="61"/>
        <v>4396.08554</v>
      </c>
      <c r="V325">
        <f t="shared" si="62"/>
        <v>14400</v>
      </c>
      <c r="W325">
        <f t="shared" si="63"/>
        <v>1138.7900355871886</v>
      </c>
      <c r="X325">
        <f>SUM(Data__1___3[[#This Row],[ cost of raw material]],Data__1___3[[#This Row],[operating cost]],Data__1___3[[#This Row],[Total Labor Cost (In USD)]])</f>
        <v>39104.983475587193</v>
      </c>
      <c r="Y325">
        <f t="shared" si="64"/>
        <v>978.49510505989645</v>
      </c>
      <c r="Z325">
        <f t="shared" si="65"/>
        <v>39.964413999999998</v>
      </c>
      <c r="AA325">
        <f>SUM(Data__1___3[[#This Row],[Num_Workers_Direct]],Data__1___3[[#This Row],[Num_Workers_Indirect]])</f>
        <v>33</v>
      </c>
      <c r="AB325">
        <f>Data__1___3[[#This Row],[OUTPUT IN THOUSAND]]/Data__1___3[[#This Row],[Total Workers]]</f>
        <v>1.2110428484848483</v>
      </c>
    </row>
    <row r="326" spans="1:28" x14ac:dyDescent="0.25">
      <c r="A326" s="1">
        <v>40503</v>
      </c>
      <c r="B326">
        <f t="shared" si="55"/>
        <v>2010</v>
      </c>
      <c r="C326">
        <f>DAY(Data__1___3[[#This Row],[Date]])</f>
        <v>21</v>
      </c>
      <c r="D326">
        <f>MONTH(Data__1___3[[#This Row],[Date]])</f>
        <v>11</v>
      </c>
      <c r="E326">
        <f t="shared" si="56"/>
        <v>4</v>
      </c>
      <c r="F326">
        <f>WEEKDAY(Data__1___3[[#This Row],[Date]])</f>
        <v>1</v>
      </c>
      <c r="G326" t="str">
        <f>VLOOKUP(F326,VLOOKUP!$D$2:$E$8,2,FALSE)</f>
        <v>Monday</v>
      </c>
      <c r="H326" t="str">
        <f>VLOOKUP(D326,VLOOKUP!$A$2:$B$13,2,FALSE)</f>
        <v>November</v>
      </c>
      <c r="I326" t="str">
        <f>VLOOKUP(E326,VLOOKUP!$G$2:$H$5,2,FALSE)</f>
        <v>Quarter4</v>
      </c>
      <c r="J326" t="str">
        <f t="shared" si="57"/>
        <v>2010_November</v>
      </c>
      <c r="K326" t="str">
        <f t="shared" si="58"/>
        <v>2010_Quarter4</v>
      </c>
      <c r="L326" t="str">
        <f t="shared" si="59"/>
        <v>2010_Monday</v>
      </c>
      <c r="M326" t="s">
        <v>8</v>
      </c>
      <c r="N326">
        <v>19</v>
      </c>
      <c r="O326">
        <v>22</v>
      </c>
      <c r="P326">
        <v>9120</v>
      </c>
      <c r="Q326">
        <v>8800</v>
      </c>
      <c r="R326">
        <v>4.9614534000000002E-2</v>
      </c>
      <c r="S326">
        <v>5.9537441000000003E-2</v>
      </c>
      <c r="T326">
        <f t="shared" si="60"/>
        <v>41676.208700000003</v>
      </c>
      <c r="U326">
        <f t="shared" si="61"/>
        <v>5457.5987399999995</v>
      </c>
      <c r="V326">
        <f t="shared" si="62"/>
        <v>17920</v>
      </c>
      <c r="W326">
        <f t="shared" si="63"/>
        <v>1417.1609331751681</v>
      </c>
      <c r="X326">
        <f>SUM(Data__1___3[[#This Row],[ cost of raw material]],Data__1___3[[#This Row],[operating cost]],Data__1___3[[#This Row],[Total Labor Cost (In USD)]])</f>
        <v>48550.968373175172</v>
      </c>
      <c r="Y326">
        <f t="shared" si="64"/>
        <v>978.56342605525981</v>
      </c>
      <c r="Z326">
        <f t="shared" si="65"/>
        <v>49.614533999999999</v>
      </c>
      <c r="AA326">
        <f>SUM(Data__1___3[[#This Row],[Num_Workers_Direct]],Data__1___3[[#This Row],[Num_Workers_Indirect]])</f>
        <v>41</v>
      </c>
      <c r="AB326">
        <f>Data__1___3[[#This Row],[OUTPUT IN THOUSAND]]/Data__1___3[[#This Row],[Total Workers]]</f>
        <v>1.2101105853658536</v>
      </c>
    </row>
    <row r="327" spans="1:28" x14ac:dyDescent="0.25">
      <c r="A327" s="1">
        <v>40504</v>
      </c>
      <c r="B327">
        <f t="shared" si="55"/>
        <v>2010</v>
      </c>
      <c r="C327">
        <f>DAY(Data__1___3[[#This Row],[Date]])</f>
        <v>22</v>
      </c>
      <c r="D327">
        <f>MONTH(Data__1___3[[#This Row],[Date]])</f>
        <v>11</v>
      </c>
      <c r="E327">
        <f t="shared" si="56"/>
        <v>4</v>
      </c>
      <c r="F327">
        <f>WEEKDAY(Data__1___3[[#This Row],[Date]])</f>
        <v>2</v>
      </c>
      <c r="G327" t="str">
        <f>VLOOKUP(F327,VLOOKUP!$D$2:$E$8,2,FALSE)</f>
        <v>Tuesday</v>
      </c>
      <c r="H327" t="str">
        <f>VLOOKUP(D327,VLOOKUP!$A$2:$B$13,2,FALSE)</f>
        <v>November</v>
      </c>
      <c r="I327" t="str">
        <f>VLOOKUP(E327,VLOOKUP!$G$2:$H$5,2,FALSE)</f>
        <v>Quarter4</v>
      </c>
      <c r="J327" t="str">
        <f t="shared" si="57"/>
        <v>2010_November</v>
      </c>
      <c r="K327" t="str">
        <f t="shared" si="58"/>
        <v>2010_Quarter4</v>
      </c>
      <c r="L327" t="str">
        <f t="shared" si="59"/>
        <v>2010_Tuesday</v>
      </c>
      <c r="M327" t="s">
        <v>8</v>
      </c>
      <c r="N327">
        <v>18</v>
      </c>
      <c r="O327">
        <v>25</v>
      </c>
      <c r="P327">
        <v>8640</v>
      </c>
      <c r="Q327">
        <v>10000</v>
      </c>
      <c r="R327">
        <v>5.2039833000000001E-2</v>
      </c>
      <c r="S327">
        <v>6.2447799999999998E-2</v>
      </c>
      <c r="T327">
        <f t="shared" si="60"/>
        <v>43713.46</v>
      </c>
      <c r="U327">
        <f t="shared" si="61"/>
        <v>5724.3816299999999</v>
      </c>
      <c r="V327">
        <f t="shared" si="62"/>
        <v>18640</v>
      </c>
      <c r="W327">
        <f t="shared" si="63"/>
        <v>1474.1004349545276</v>
      </c>
      <c r="X327">
        <f>SUM(Data__1___3[[#This Row],[ cost of raw material]],Data__1___3[[#This Row],[operating cost]],Data__1___3[[#This Row],[Total Labor Cost (In USD)]])</f>
        <v>50911.942064954521</v>
      </c>
      <c r="Y327">
        <f t="shared" si="64"/>
        <v>978.32639211110688</v>
      </c>
      <c r="Z327">
        <f t="shared" si="65"/>
        <v>52.039833000000002</v>
      </c>
      <c r="AA327">
        <f>SUM(Data__1___3[[#This Row],[Num_Workers_Direct]],Data__1___3[[#This Row],[Num_Workers_Indirect]])</f>
        <v>43</v>
      </c>
      <c r="AB327">
        <f>Data__1___3[[#This Row],[OUTPUT IN THOUSAND]]/Data__1___3[[#This Row],[Total Workers]]</f>
        <v>1.2102286744186046</v>
      </c>
    </row>
    <row r="328" spans="1:28" x14ac:dyDescent="0.25">
      <c r="A328" s="1">
        <v>40505</v>
      </c>
      <c r="B328">
        <f t="shared" si="55"/>
        <v>2010</v>
      </c>
      <c r="C328">
        <f>DAY(Data__1___3[[#This Row],[Date]])</f>
        <v>23</v>
      </c>
      <c r="D328">
        <f>MONTH(Data__1___3[[#This Row],[Date]])</f>
        <v>11</v>
      </c>
      <c r="E328">
        <f t="shared" si="56"/>
        <v>4</v>
      </c>
      <c r="F328">
        <f>WEEKDAY(Data__1___3[[#This Row],[Date]])</f>
        <v>3</v>
      </c>
      <c r="G328" t="str">
        <f>VLOOKUP(F328,VLOOKUP!$D$2:$E$8,2,FALSE)</f>
        <v>Wednesday</v>
      </c>
      <c r="H328" t="str">
        <f>VLOOKUP(D328,VLOOKUP!$A$2:$B$13,2,FALSE)</f>
        <v>November</v>
      </c>
      <c r="I328" t="str">
        <f>VLOOKUP(E328,VLOOKUP!$G$2:$H$5,2,FALSE)</f>
        <v>Quarter4</v>
      </c>
      <c r="J328" t="str">
        <f t="shared" si="57"/>
        <v>2010_November</v>
      </c>
      <c r="K328" t="str">
        <f t="shared" si="58"/>
        <v>2010_Quarter4</v>
      </c>
      <c r="L328" t="str">
        <f t="shared" si="59"/>
        <v>2010_Wednesday</v>
      </c>
      <c r="M328" t="s">
        <v>8</v>
      </c>
      <c r="N328">
        <v>17</v>
      </c>
      <c r="O328">
        <v>24</v>
      </c>
      <c r="P328">
        <v>8160</v>
      </c>
      <c r="Q328">
        <v>9600</v>
      </c>
      <c r="R328">
        <v>4.9644421000000001E-2</v>
      </c>
      <c r="S328">
        <v>5.9573305E-2</v>
      </c>
      <c r="T328">
        <f t="shared" si="60"/>
        <v>41701.313499999997</v>
      </c>
      <c r="U328">
        <f t="shared" si="61"/>
        <v>5460.8863099999999</v>
      </c>
      <c r="V328">
        <f t="shared" si="62"/>
        <v>17760</v>
      </c>
      <c r="W328">
        <f t="shared" si="63"/>
        <v>1404.5077105575326</v>
      </c>
      <c r="X328">
        <f>SUM(Data__1___3[[#This Row],[ cost of raw material]],Data__1___3[[#This Row],[operating cost]],Data__1___3[[#This Row],[Total Labor Cost (In USD)]])</f>
        <v>48566.707520557531</v>
      </c>
      <c r="Y328">
        <f t="shared" si="64"/>
        <v>978.29134759286501</v>
      </c>
      <c r="Z328">
        <f t="shared" si="65"/>
        <v>49.644421000000001</v>
      </c>
      <c r="AA328">
        <f>SUM(Data__1___3[[#This Row],[Num_Workers_Direct]],Data__1___3[[#This Row],[Num_Workers_Indirect]])</f>
        <v>41</v>
      </c>
      <c r="AB328">
        <f>Data__1___3[[#This Row],[OUTPUT IN THOUSAND]]/Data__1___3[[#This Row],[Total Workers]]</f>
        <v>1.2108395365853659</v>
      </c>
    </row>
    <row r="329" spans="1:28" x14ac:dyDescent="0.25">
      <c r="A329" s="1">
        <v>40506</v>
      </c>
      <c r="B329">
        <f t="shared" si="55"/>
        <v>2010</v>
      </c>
      <c r="C329">
        <f>DAY(Data__1___3[[#This Row],[Date]])</f>
        <v>24</v>
      </c>
      <c r="D329">
        <f>MONTH(Data__1___3[[#This Row],[Date]])</f>
        <v>11</v>
      </c>
      <c r="E329">
        <f t="shared" si="56"/>
        <v>4</v>
      </c>
      <c r="F329">
        <f>WEEKDAY(Data__1___3[[#This Row],[Date]])</f>
        <v>4</v>
      </c>
      <c r="G329" t="str">
        <f>VLOOKUP(F329,VLOOKUP!$D$2:$E$8,2,FALSE)</f>
        <v>Thursday</v>
      </c>
      <c r="H329" t="str">
        <f>VLOOKUP(D329,VLOOKUP!$A$2:$B$13,2,FALSE)</f>
        <v>November</v>
      </c>
      <c r="I329" t="str">
        <f>VLOOKUP(E329,VLOOKUP!$G$2:$H$5,2,FALSE)</f>
        <v>Quarter4</v>
      </c>
      <c r="J329" t="str">
        <f t="shared" si="57"/>
        <v>2010_November</v>
      </c>
      <c r="K329" t="str">
        <f t="shared" si="58"/>
        <v>2010_Quarter4</v>
      </c>
      <c r="L329" t="str">
        <f t="shared" si="59"/>
        <v>2010_Thursday</v>
      </c>
      <c r="M329" t="s">
        <v>8</v>
      </c>
      <c r="N329">
        <v>17</v>
      </c>
      <c r="O329">
        <v>24</v>
      </c>
      <c r="P329">
        <v>8160</v>
      </c>
      <c r="Q329">
        <v>9600</v>
      </c>
      <c r="R329">
        <v>4.9647991000000002E-2</v>
      </c>
      <c r="S329">
        <v>5.9577589E-2</v>
      </c>
      <c r="T329">
        <f t="shared" si="60"/>
        <v>41704.312300000005</v>
      </c>
      <c r="U329">
        <f t="shared" si="61"/>
        <v>5461.2790100000002</v>
      </c>
      <c r="V329">
        <f t="shared" si="62"/>
        <v>17760</v>
      </c>
      <c r="W329">
        <f t="shared" si="63"/>
        <v>1404.5077105575326</v>
      </c>
      <c r="X329">
        <f>SUM(Data__1___3[[#This Row],[ cost of raw material]],Data__1___3[[#This Row],[operating cost]],Data__1___3[[#This Row],[Total Labor Cost (In USD)]])</f>
        <v>48570.099020557536</v>
      </c>
      <c r="Y329">
        <f t="shared" si="64"/>
        <v>978.28931326863824</v>
      </c>
      <c r="Z329">
        <f t="shared" si="65"/>
        <v>49.647991000000005</v>
      </c>
      <c r="AA329">
        <f>SUM(Data__1___3[[#This Row],[Num_Workers_Direct]],Data__1___3[[#This Row],[Num_Workers_Indirect]])</f>
        <v>41</v>
      </c>
      <c r="AB329">
        <f>Data__1___3[[#This Row],[OUTPUT IN THOUSAND]]/Data__1___3[[#This Row],[Total Workers]]</f>
        <v>1.2109266097560978</v>
      </c>
    </row>
    <row r="330" spans="1:28" x14ac:dyDescent="0.25">
      <c r="A330" s="1">
        <v>40507</v>
      </c>
      <c r="B330">
        <f t="shared" si="55"/>
        <v>2010</v>
      </c>
      <c r="C330">
        <f>DAY(Data__1___3[[#This Row],[Date]])</f>
        <v>25</v>
      </c>
      <c r="D330">
        <f>MONTH(Data__1___3[[#This Row],[Date]])</f>
        <v>11</v>
      </c>
      <c r="E330">
        <f t="shared" si="56"/>
        <v>4</v>
      </c>
      <c r="F330">
        <f>WEEKDAY(Data__1___3[[#This Row],[Date]])</f>
        <v>5</v>
      </c>
      <c r="G330" t="str">
        <f>VLOOKUP(F330,VLOOKUP!$D$2:$E$8,2,FALSE)</f>
        <v>Friday</v>
      </c>
      <c r="H330" t="str">
        <f>VLOOKUP(D330,VLOOKUP!$A$2:$B$13,2,FALSE)</f>
        <v>November</v>
      </c>
      <c r="I330" t="str">
        <f>VLOOKUP(E330,VLOOKUP!$G$2:$H$5,2,FALSE)</f>
        <v>Quarter4</v>
      </c>
      <c r="J330" t="str">
        <f t="shared" si="57"/>
        <v>2010_November</v>
      </c>
      <c r="K330" t="str">
        <f t="shared" si="58"/>
        <v>2010_Quarter4</v>
      </c>
      <c r="L330" t="str">
        <f t="shared" si="59"/>
        <v>2010_Friday</v>
      </c>
      <c r="M330" t="s">
        <v>8</v>
      </c>
      <c r="N330">
        <v>18</v>
      </c>
      <c r="O330">
        <v>18</v>
      </c>
      <c r="P330">
        <v>8640</v>
      </c>
      <c r="Q330">
        <v>7200</v>
      </c>
      <c r="R330">
        <v>4.3595927E-2</v>
      </c>
      <c r="S330">
        <v>5.2315111999999997E-2</v>
      </c>
      <c r="T330">
        <f t="shared" si="60"/>
        <v>36620.578399999999</v>
      </c>
      <c r="U330">
        <f t="shared" si="61"/>
        <v>4795.5519699999995</v>
      </c>
      <c r="V330">
        <f t="shared" si="62"/>
        <v>15840</v>
      </c>
      <c r="W330">
        <f t="shared" si="63"/>
        <v>1252.6690391459076</v>
      </c>
      <c r="X330">
        <f>SUM(Data__1___3[[#This Row],[ cost of raw material]],Data__1___3[[#This Row],[operating cost]],Data__1___3[[#This Row],[Total Labor Cost (In USD)]])</f>
        <v>42668.799409145904</v>
      </c>
      <c r="Y330">
        <f t="shared" si="64"/>
        <v>978.73361906367779</v>
      </c>
      <c r="Z330">
        <f t="shared" si="65"/>
        <v>43.595926999999996</v>
      </c>
      <c r="AA330">
        <f>SUM(Data__1___3[[#This Row],[Num_Workers_Direct]],Data__1___3[[#This Row],[Num_Workers_Indirect]])</f>
        <v>36</v>
      </c>
      <c r="AB330">
        <f>Data__1___3[[#This Row],[OUTPUT IN THOUSAND]]/Data__1___3[[#This Row],[Total Workers]]</f>
        <v>1.2109979722222222</v>
      </c>
    </row>
    <row r="331" spans="1:28" x14ac:dyDescent="0.25">
      <c r="A331" s="1">
        <v>40508</v>
      </c>
      <c r="B331">
        <f t="shared" si="55"/>
        <v>2010</v>
      </c>
      <c r="C331">
        <f>DAY(Data__1___3[[#This Row],[Date]])</f>
        <v>26</v>
      </c>
      <c r="D331">
        <f>MONTH(Data__1___3[[#This Row],[Date]])</f>
        <v>11</v>
      </c>
      <c r="E331">
        <f t="shared" si="56"/>
        <v>4</v>
      </c>
      <c r="F331">
        <f>WEEKDAY(Data__1___3[[#This Row],[Date]])</f>
        <v>6</v>
      </c>
      <c r="G331" t="str">
        <f>VLOOKUP(F331,VLOOKUP!$D$2:$E$8,2,FALSE)</f>
        <v>Saturday</v>
      </c>
      <c r="H331" t="str">
        <f>VLOOKUP(D331,VLOOKUP!$A$2:$B$13,2,FALSE)</f>
        <v>November</v>
      </c>
      <c r="I331" t="str">
        <f>VLOOKUP(E331,VLOOKUP!$G$2:$H$5,2,FALSE)</f>
        <v>Quarter4</v>
      </c>
      <c r="J331" t="str">
        <f t="shared" si="57"/>
        <v>2010_November</v>
      </c>
      <c r="K331" t="str">
        <f t="shared" si="58"/>
        <v>2010_Quarter4</v>
      </c>
      <c r="L331" t="str">
        <f t="shared" si="59"/>
        <v>2010_Saturday</v>
      </c>
      <c r="M331" t="s">
        <v>8</v>
      </c>
      <c r="N331">
        <v>19</v>
      </c>
      <c r="O331">
        <v>18</v>
      </c>
      <c r="P331">
        <v>9120</v>
      </c>
      <c r="Q331">
        <v>7200</v>
      </c>
      <c r="R331">
        <v>4.4817021999999998E-2</v>
      </c>
      <c r="S331">
        <v>5.3780426999999999E-2</v>
      </c>
      <c r="T331">
        <f t="shared" si="60"/>
        <v>37646.298899999994</v>
      </c>
      <c r="U331">
        <f t="shared" si="61"/>
        <v>4929.8724200000006</v>
      </c>
      <c r="V331">
        <f t="shared" si="62"/>
        <v>16320</v>
      </c>
      <c r="W331">
        <f t="shared" si="63"/>
        <v>1290.6287069988139</v>
      </c>
      <c r="X331">
        <f>SUM(Data__1___3[[#This Row],[ cost of raw material]],Data__1___3[[#This Row],[operating cost]],Data__1___3[[#This Row],[Total Labor Cost (In USD)]])</f>
        <v>43866.800026998812</v>
      </c>
      <c r="Y331">
        <f t="shared" si="64"/>
        <v>978.79774401339762</v>
      </c>
      <c r="Z331">
        <f t="shared" si="65"/>
        <v>44.817022000000001</v>
      </c>
      <c r="AA331">
        <f>SUM(Data__1___3[[#This Row],[Num_Workers_Direct]],Data__1___3[[#This Row],[Num_Workers_Indirect]])</f>
        <v>37</v>
      </c>
      <c r="AB331">
        <f>Data__1___3[[#This Row],[OUTPUT IN THOUSAND]]/Data__1___3[[#This Row],[Total Workers]]</f>
        <v>1.2112708648648649</v>
      </c>
    </row>
    <row r="332" spans="1:28" x14ac:dyDescent="0.25">
      <c r="A332" s="1">
        <v>40509</v>
      </c>
      <c r="B332">
        <f t="shared" si="55"/>
        <v>2010</v>
      </c>
      <c r="C332">
        <f>DAY(Data__1___3[[#This Row],[Date]])</f>
        <v>27</v>
      </c>
      <c r="D332">
        <f>MONTH(Data__1___3[[#This Row],[Date]])</f>
        <v>11</v>
      </c>
      <c r="E332">
        <f t="shared" si="56"/>
        <v>4</v>
      </c>
      <c r="F332">
        <f>WEEKDAY(Data__1___3[[#This Row],[Date]])</f>
        <v>7</v>
      </c>
      <c r="G332" t="str">
        <f>VLOOKUP(F332,VLOOKUP!$D$2:$E$8,2,FALSE)</f>
        <v>Sunday</v>
      </c>
      <c r="H332" t="str">
        <f>VLOOKUP(D332,VLOOKUP!$A$2:$B$13,2,FALSE)</f>
        <v>November</v>
      </c>
      <c r="I332" t="str">
        <f>VLOOKUP(E332,VLOOKUP!$G$2:$H$5,2,FALSE)</f>
        <v>Quarter4</v>
      </c>
      <c r="J332" t="str">
        <f t="shared" si="57"/>
        <v>2010_November</v>
      </c>
      <c r="K332" t="str">
        <f t="shared" si="58"/>
        <v>2010_Quarter4</v>
      </c>
      <c r="L332" t="str">
        <f t="shared" si="59"/>
        <v>2010_Sunday</v>
      </c>
      <c r="M332" t="s">
        <v>8</v>
      </c>
      <c r="N332">
        <v>18</v>
      </c>
      <c r="O332">
        <v>18</v>
      </c>
      <c r="P332">
        <v>8640</v>
      </c>
      <c r="Q332">
        <v>7200</v>
      </c>
      <c r="R332">
        <v>4.3581707999999997E-2</v>
      </c>
      <c r="S332">
        <v>5.2298049999999999E-2</v>
      </c>
      <c r="T332">
        <f t="shared" si="60"/>
        <v>36608.634999999995</v>
      </c>
      <c r="U332">
        <f t="shared" si="61"/>
        <v>4793.9878799999997</v>
      </c>
      <c r="V332">
        <f t="shared" si="62"/>
        <v>15840</v>
      </c>
      <c r="W332">
        <f t="shared" si="63"/>
        <v>1252.6690391459076</v>
      </c>
      <c r="X332">
        <f>SUM(Data__1___3[[#This Row],[ cost of raw material]],Data__1___3[[#This Row],[operating cost]],Data__1___3[[#This Row],[Total Labor Cost (In USD)]])</f>
        <v>42655.2919191459</v>
      </c>
      <c r="Y332">
        <f t="shared" si="64"/>
        <v>978.7430065647244</v>
      </c>
      <c r="Z332">
        <f t="shared" si="65"/>
        <v>43.581707999999999</v>
      </c>
      <c r="AA332">
        <f>SUM(Data__1___3[[#This Row],[Num_Workers_Direct]],Data__1___3[[#This Row],[Num_Workers_Indirect]])</f>
        <v>36</v>
      </c>
      <c r="AB332">
        <f>Data__1___3[[#This Row],[OUTPUT IN THOUSAND]]/Data__1___3[[#This Row],[Total Workers]]</f>
        <v>1.2106029999999999</v>
      </c>
    </row>
    <row r="333" spans="1:28" x14ac:dyDescent="0.25">
      <c r="A333" s="1">
        <v>40510</v>
      </c>
      <c r="B333">
        <f t="shared" si="55"/>
        <v>2010</v>
      </c>
      <c r="C333">
        <f>DAY(Data__1___3[[#This Row],[Date]])</f>
        <v>28</v>
      </c>
      <c r="D333">
        <f>MONTH(Data__1___3[[#This Row],[Date]])</f>
        <v>11</v>
      </c>
      <c r="E333">
        <f t="shared" si="56"/>
        <v>4</v>
      </c>
      <c r="F333">
        <f>WEEKDAY(Data__1___3[[#This Row],[Date]])</f>
        <v>1</v>
      </c>
      <c r="G333" t="str">
        <f>VLOOKUP(F333,VLOOKUP!$D$2:$E$8,2,FALSE)</f>
        <v>Monday</v>
      </c>
      <c r="H333" t="str">
        <f>VLOOKUP(D333,VLOOKUP!$A$2:$B$13,2,FALSE)</f>
        <v>November</v>
      </c>
      <c r="I333" t="str">
        <f>VLOOKUP(E333,VLOOKUP!$G$2:$H$5,2,FALSE)</f>
        <v>Quarter4</v>
      </c>
      <c r="J333" t="str">
        <f t="shared" si="57"/>
        <v>2010_November</v>
      </c>
      <c r="K333" t="str">
        <f t="shared" si="58"/>
        <v>2010_Quarter4</v>
      </c>
      <c r="L333" t="str">
        <f t="shared" si="59"/>
        <v>2010_Monday</v>
      </c>
      <c r="M333" t="s">
        <v>8</v>
      </c>
      <c r="N333">
        <v>18</v>
      </c>
      <c r="O333">
        <v>20</v>
      </c>
      <c r="P333">
        <v>8640</v>
      </c>
      <c r="Q333">
        <v>8000</v>
      </c>
      <c r="R333">
        <v>4.6004798999999999E-2</v>
      </c>
      <c r="S333">
        <v>5.5205759E-2</v>
      </c>
      <c r="T333">
        <f t="shared" si="60"/>
        <v>38644.031300000002</v>
      </c>
      <c r="U333">
        <f t="shared" si="61"/>
        <v>5060.5278899999994</v>
      </c>
      <c r="V333">
        <f t="shared" si="62"/>
        <v>16640</v>
      </c>
      <c r="W333">
        <f t="shared" si="63"/>
        <v>1315.9351522340846</v>
      </c>
      <c r="X333">
        <f>SUM(Data__1___3[[#This Row],[ cost of raw material]],Data__1___3[[#This Row],[operating cost]],Data__1___3[[#This Row],[Total Labor Cost (In USD)]])</f>
        <v>45020.494342234088</v>
      </c>
      <c r="Y333">
        <f t="shared" si="64"/>
        <v>978.60430478642218</v>
      </c>
      <c r="Z333">
        <f t="shared" si="65"/>
        <v>46.004798999999998</v>
      </c>
      <c r="AA333">
        <f>SUM(Data__1___3[[#This Row],[Num_Workers_Direct]],Data__1___3[[#This Row],[Num_Workers_Indirect]])</f>
        <v>38</v>
      </c>
      <c r="AB333">
        <f>Data__1___3[[#This Row],[OUTPUT IN THOUSAND]]/Data__1___3[[#This Row],[Total Workers]]</f>
        <v>1.2106526052631579</v>
      </c>
    </row>
    <row r="334" spans="1:28" x14ac:dyDescent="0.25">
      <c r="A334" s="1">
        <v>40511</v>
      </c>
      <c r="B334">
        <f t="shared" si="55"/>
        <v>2010</v>
      </c>
      <c r="C334">
        <f>DAY(Data__1___3[[#This Row],[Date]])</f>
        <v>29</v>
      </c>
      <c r="D334">
        <f>MONTH(Data__1___3[[#This Row],[Date]])</f>
        <v>11</v>
      </c>
      <c r="E334">
        <f t="shared" si="56"/>
        <v>4</v>
      </c>
      <c r="F334">
        <f>WEEKDAY(Data__1___3[[#This Row],[Date]])</f>
        <v>2</v>
      </c>
      <c r="G334" t="str">
        <f>VLOOKUP(F334,VLOOKUP!$D$2:$E$8,2,FALSE)</f>
        <v>Tuesday</v>
      </c>
      <c r="H334" t="str">
        <f>VLOOKUP(D334,VLOOKUP!$A$2:$B$13,2,FALSE)</f>
        <v>November</v>
      </c>
      <c r="I334" t="str">
        <f>VLOOKUP(E334,VLOOKUP!$G$2:$H$5,2,FALSE)</f>
        <v>Quarter4</v>
      </c>
      <c r="J334" t="str">
        <f t="shared" si="57"/>
        <v>2010_November</v>
      </c>
      <c r="K334" t="str">
        <f t="shared" si="58"/>
        <v>2010_Quarter4</v>
      </c>
      <c r="L334" t="str">
        <f t="shared" si="59"/>
        <v>2010_Tuesday</v>
      </c>
      <c r="M334" t="s">
        <v>8</v>
      </c>
      <c r="N334">
        <v>16</v>
      </c>
      <c r="O334">
        <v>22</v>
      </c>
      <c r="P334">
        <v>7680</v>
      </c>
      <c r="Q334">
        <v>8800</v>
      </c>
      <c r="R334">
        <v>4.6014118999999999E-2</v>
      </c>
      <c r="S334">
        <v>5.5216942999999997E-2</v>
      </c>
      <c r="T334">
        <f t="shared" si="60"/>
        <v>38651.860099999998</v>
      </c>
      <c r="U334">
        <f t="shared" si="61"/>
        <v>5061.5530900000003</v>
      </c>
      <c r="V334">
        <f t="shared" si="62"/>
        <v>16480</v>
      </c>
      <c r="W334">
        <f t="shared" si="63"/>
        <v>1303.2819296164491</v>
      </c>
      <c r="X334">
        <f>SUM(Data__1___3[[#This Row],[ cost of raw material]],Data__1___3[[#This Row],[operating cost]],Data__1___3[[#This Row],[Total Labor Cost (In USD)]])</f>
        <v>45016.695119616452</v>
      </c>
      <c r="Y334">
        <f t="shared" si="64"/>
        <v>978.32352542958506</v>
      </c>
      <c r="Z334">
        <f t="shared" si="65"/>
        <v>46.014119000000001</v>
      </c>
      <c r="AA334">
        <f>SUM(Data__1___3[[#This Row],[Num_Workers_Direct]],Data__1___3[[#This Row],[Num_Workers_Indirect]])</f>
        <v>38</v>
      </c>
      <c r="AB334">
        <f>Data__1___3[[#This Row],[OUTPUT IN THOUSAND]]/Data__1___3[[#This Row],[Total Workers]]</f>
        <v>1.2108978684210527</v>
      </c>
    </row>
    <row r="335" spans="1:28" x14ac:dyDescent="0.25">
      <c r="A335" s="1">
        <v>40512</v>
      </c>
      <c r="B335">
        <f t="shared" si="55"/>
        <v>2010</v>
      </c>
      <c r="C335">
        <f>DAY(Data__1___3[[#This Row],[Date]])</f>
        <v>30</v>
      </c>
      <c r="D335">
        <f>MONTH(Data__1___3[[#This Row],[Date]])</f>
        <v>11</v>
      </c>
      <c r="E335">
        <f t="shared" si="56"/>
        <v>4</v>
      </c>
      <c r="F335">
        <f>WEEKDAY(Data__1___3[[#This Row],[Date]])</f>
        <v>3</v>
      </c>
      <c r="G335" t="str">
        <f>VLOOKUP(F335,VLOOKUP!$D$2:$E$8,2,FALSE)</f>
        <v>Wednesday</v>
      </c>
      <c r="H335" t="str">
        <f>VLOOKUP(D335,VLOOKUP!$A$2:$B$13,2,FALSE)</f>
        <v>November</v>
      </c>
      <c r="I335" t="str">
        <f>VLOOKUP(E335,VLOOKUP!$G$2:$H$5,2,FALSE)</f>
        <v>Quarter4</v>
      </c>
      <c r="J335" t="str">
        <f t="shared" si="57"/>
        <v>2010_November</v>
      </c>
      <c r="K335" t="str">
        <f t="shared" si="58"/>
        <v>2010_Quarter4</v>
      </c>
      <c r="L335" t="str">
        <f t="shared" si="59"/>
        <v>2010_Wednesday</v>
      </c>
      <c r="M335" t="s">
        <v>8</v>
      </c>
      <c r="N335">
        <v>15</v>
      </c>
      <c r="O335">
        <v>23</v>
      </c>
      <c r="P335">
        <v>7200</v>
      </c>
      <c r="Q335">
        <v>9200</v>
      </c>
      <c r="R335">
        <v>4.6012002000000003E-2</v>
      </c>
      <c r="S335">
        <v>5.5214403000000002E-2</v>
      </c>
      <c r="T335">
        <f t="shared" si="60"/>
        <v>38650.0821</v>
      </c>
      <c r="U335">
        <f t="shared" si="61"/>
        <v>5061.3202200000005</v>
      </c>
      <c r="V335">
        <f t="shared" si="62"/>
        <v>16400</v>
      </c>
      <c r="W335">
        <f t="shared" si="63"/>
        <v>1296.9553183076316</v>
      </c>
      <c r="X335">
        <f>SUM(Data__1___3[[#This Row],[ cost of raw material]],Data__1___3[[#This Row],[operating cost]],Data__1___3[[#This Row],[Total Labor Cost (In USD)]])</f>
        <v>45008.357638307636</v>
      </c>
      <c r="Y335">
        <f t="shared" si="64"/>
        <v>978.18733551971138</v>
      </c>
      <c r="Z335">
        <f t="shared" si="65"/>
        <v>46.012002000000003</v>
      </c>
      <c r="AA335">
        <f>SUM(Data__1___3[[#This Row],[Num_Workers_Direct]],Data__1___3[[#This Row],[Num_Workers_Indirect]])</f>
        <v>38</v>
      </c>
      <c r="AB335">
        <f>Data__1___3[[#This Row],[OUTPUT IN THOUSAND]]/Data__1___3[[#This Row],[Total Workers]]</f>
        <v>1.2108421578947368</v>
      </c>
    </row>
    <row r="336" spans="1:28" x14ac:dyDescent="0.25">
      <c r="A336" s="1">
        <v>40513</v>
      </c>
      <c r="B336">
        <f t="shared" si="55"/>
        <v>2010</v>
      </c>
      <c r="C336">
        <f>DAY(Data__1___3[[#This Row],[Date]])</f>
        <v>1</v>
      </c>
      <c r="D336">
        <f>MONTH(Data__1___3[[#This Row],[Date]])</f>
        <v>12</v>
      </c>
      <c r="E336">
        <f t="shared" si="56"/>
        <v>4</v>
      </c>
      <c r="F336">
        <f>WEEKDAY(Data__1___3[[#This Row],[Date]])</f>
        <v>4</v>
      </c>
      <c r="G336" t="str">
        <f>VLOOKUP(F336,VLOOKUP!$D$2:$E$8,2,FALSE)</f>
        <v>Thursday</v>
      </c>
      <c r="H336" t="str">
        <f>VLOOKUP(D336,VLOOKUP!$A$2:$B$13,2,FALSE)</f>
        <v>December</v>
      </c>
      <c r="I336" t="str">
        <f>VLOOKUP(E336,VLOOKUP!$G$2:$H$5,2,FALSE)</f>
        <v>Quarter4</v>
      </c>
      <c r="J336" t="str">
        <f t="shared" si="57"/>
        <v>2010_December</v>
      </c>
      <c r="K336" t="str">
        <f t="shared" si="58"/>
        <v>2010_Quarter4</v>
      </c>
      <c r="L336" t="str">
        <f t="shared" si="59"/>
        <v>2010_Thursday</v>
      </c>
      <c r="M336" t="s">
        <v>8</v>
      </c>
      <c r="N336">
        <v>19</v>
      </c>
      <c r="O336">
        <v>21</v>
      </c>
      <c r="P336">
        <v>9120</v>
      </c>
      <c r="Q336">
        <v>8400</v>
      </c>
      <c r="R336">
        <v>4.8444727999999999E-2</v>
      </c>
      <c r="S336">
        <v>5.8133674000000003E-2</v>
      </c>
      <c r="T336">
        <f t="shared" si="60"/>
        <v>40693.571800000005</v>
      </c>
      <c r="U336">
        <f t="shared" si="61"/>
        <v>5328.9200799999999</v>
      </c>
      <c r="V336">
        <f t="shared" si="62"/>
        <v>17520</v>
      </c>
      <c r="W336">
        <f t="shared" si="63"/>
        <v>1385.5278766310796</v>
      </c>
      <c r="X336">
        <f>SUM(Data__1___3[[#This Row],[ cost of raw material]],Data__1___3[[#This Row],[operating cost]],Data__1___3[[#This Row],[Total Labor Cost (In USD)]])</f>
        <v>47408.019756631082</v>
      </c>
      <c r="Y336">
        <f t="shared" si="64"/>
        <v>978.60018445414914</v>
      </c>
      <c r="Z336">
        <f t="shared" si="65"/>
        <v>48.444727999999998</v>
      </c>
      <c r="AA336">
        <f>SUM(Data__1___3[[#This Row],[Num_Workers_Direct]],Data__1___3[[#This Row],[Num_Workers_Indirect]])</f>
        <v>40</v>
      </c>
      <c r="AB336">
        <f>Data__1___3[[#This Row],[OUTPUT IN THOUSAND]]/Data__1___3[[#This Row],[Total Workers]]</f>
        <v>1.2111182</v>
      </c>
    </row>
    <row r="337" spans="1:28" x14ac:dyDescent="0.25">
      <c r="A337" s="1">
        <v>40514</v>
      </c>
      <c r="B337">
        <f t="shared" si="55"/>
        <v>2010</v>
      </c>
      <c r="C337">
        <f>DAY(Data__1___3[[#This Row],[Date]])</f>
        <v>2</v>
      </c>
      <c r="D337">
        <f>MONTH(Data__1___3[[#This Row],[Date]])</f>
        <v>12</v>
      </c>
      <c r="E337">
        <f t="shared" si="56"/>
        <v>4</v>
      </c>
      <c r="F337">
        <f>WEEKDAY(Data__1___3[[#This Row],[Date]])</f>
        <v>5</v>
      </c>
      <c r="G337" t="str">
        <f>VLOOKUP(F337,VLOOKUP!$D$2:$E$8,2,FALSE)</f>
        <v>Friday</v>
      </c>
      <c r="H337" t="str">
        <f>VLOOKUP(D337,VLOOKUP!$A$2:$B$13,2,FALSE)</f>
        <v>December</v>
      </c>
      <c r="I337" t="str">
        <f>VLOOKUP(E337,VLOOKUP!$G$2:$H$5,2,FALSE)</f>
        <v>Quarter4</v>
      </c>
      <c r="J337" t="str">
        <f t="shared" si="57"/>
        <v>2010_December</v>
      </c>
      <c r="K337" t="str">
        <f t="shared" si="58"/>
        <v>2010_Quarter4</v>
      </c>
      <c r="L337" t="str">
        <f t="shared" si="59"/>
        <v>2010_Friday</v>
      </c>
      <c r="M337" t="s">
        <v>8</v>
      </c>
      <c r="N337">
        <v>20</v>
      </c>
      <c r="O337">
        <v>19</v>
      </c>
      <c r="P337">
        <v>9600</v>
      </c>
      <c r="Q337">
        <v>7600</v>
      </c>
      <c r="R337">
        <v>4.7227653000000001E-2</v>
      </c>
      <c r="S337">
        <v>5.6673183000000002E-2</v>
      </c>
      <c r="T337">
        <f t="shared" si="60"/>
        <v>39671.2281</v>
      </c>
      <c r="U337">
        <f t="shared" si="61"/>
        <v>5195.0418300000001</v>
      </c>
      <c r="V337">
        <f t="shared" si="62"/>
        <v>17200</v>
      </c>
      <c r="W337">
        <f t="shared" si="63"/>
        <v>1360.2214313958086</v>
      </c>
      <c r="X337">
        <f>SUM(Data__1___3[[#This Row],[ cost of raw material]],Data__1___3[[#This Row],[operating cost]],Data__1___3[[#This Row],[Total Labor Cost (In USD)]])</f>
        <v>46226.491361395812</v>
      </c>
      <c r="Y337">
        <f t="shared" si="64"/>
        <v>978.80136794847306</v>
      </c>
      <c r="Z337">
        <f t="shared" si="65"/>
        <v>47.227653000000004</v>
      </c>
      <c r="AA337">
        <f>SUM(Data__1___3[[#This Row],[Num_Workers_Direct]],Data__1___3[[#This Row],[Num_Workers_Indirect]])</f>
        <v>39</v>
      </c>
      <c r="AB337">
        <f>Data__1___3[[#This Row],[OUTPUT IN THOUSAND]]/Data__1___3[[#This Row],[Total Workers]]</f>
        <v>1.2109654615384617</v>
      </c>
    </row>
    <row r="338" spans="1:28" x14ac:dyDescent="0.25">
      <c r="A338" s="1">
        <v>40515</v>
      </c>
      <c r="B338">
        <f t="shared" si="55"/>
        <v>2010</v>
      </c>
      <c r="C338">
        <f>DAY(Data__1___3[[#This Row],[Date]])</f>
        <v>3</v>
      </c>
      <c r="D338">
        <f>MONTH(Data__1___3[[#This Row],[Date]])</f>
        <v>12</v>
      </c>
      <c r="E338">
        <f t="shared" si="56"/>
        <v>4</v>
      </c>
      <c r="F338">
        <f>WEEKDAY(Data__1___3[[#This Row],[Date]])</f>
        <v>6</v>
      </c>
      <c r="G338" t="str">
        <f>VLOOKUP(F338,VLOOKUP!$D$2:$E$8,2,FALSE)</f>
        <v>Saturday</v>
      </c>
      <c r="H338" t="str">
        <f>VLOOKUP(D338,VLOOKUP!$A$2:$B$13,2,FALSE)</f>
        <v>December</v>
      </c>
      <c r="I338" t="str">
        <f>VLOOKUP(E338,VLOOKUP!$G$2:$H$5,2,FALSE)</f>
        <v>Quarter4</v>
      </c>
      <c r="J338" t="str">
        <f t="shared" si="57"/>
        <v>2010_December</v>
      </c>
      <c r="K338" t="str">
        <f t="shared" si="58"/>
        <v>2010_Quarter4</v>
      </c>
      <c r="L338" t="str">
        <f t="shared" si="59"/>
        <v>2010_Saturday</v>
      </c>
      <c r="M338" t="s">
        <v>8</v>
      </c>
      <c r="N338">
        <v>16</v>
      </c>
      <c r="O338">
        <v>20</v>
      </c>
      <c r="P338">
        <v>7680</v>
      </c>
      <c r="Q338">
        <v>8000</v>
      </c>
      <c r="R338">
        <v>4.3587029999999999E-2</v>
      </c>
      <c r="S338">
        <v>5.2304437000000002E-2</v>
      </c>
      <c r="T338">
        <f t="shared" si="60"/>
        <v>36613.105900000002</v>
      </c>
      <c r="U338">
        <f t="shared" si="61"/>
        <v>4794.5733</v>
      </c>
      <c r="V338">
        <f t="shared" si="62"/>
        <v>15680</v>
      </c>
      <c r="W338">
        <f t="shared" si="63"/>
        <v>1240.0158165282721</v>
      </c>
      <c r="X338">
        <f>SUM(Data__1___3[[#This Row],[ cost of raw material]],Data__1___3[[#This Row],[operating cost]],Data__1___3[[#This Row],[Total Labor Cost (In USD)]])</f>
        <v>42647.695016528269</v>
      </c>
      <c r="Y338">
        <f t="shared" si="64"/>
        <v>978.44920877903974</v>
      </c>
      <c r="Z338">
        <f t="shared" si="65"/>
        <v>43.587029999999999</v>
      </c>
      <c r="AA338">
        <f>SUM(Data__1___3[[#This Row],[Num_Workers_Direct]],Data__1___3[[#This Row],[Num_Workers_Indirect]])</f>
        <v>36</v>
      </c>
      <c r="AB338">
        <f>Data__1___3[[#This Row],[OUTPUT IN THOUSAND]]/Data__1___3[[#This Row],[Total Workers]]</f>
        <v>1.2107508333333332</v>
      </c>
    </row>
    <row r="339" spans="1:28" x14ac:dyDescent="0.25">
      <c r="A339" s="1">
        <v>40516</v>
      </c>
      <c r="B339">
        <f t="shared" si="55"/>
        <v>2010</v>
      </c>
      <c r="C339">
        <f>DAY(Data__1___3[[#This Row],[Date]])</f>
        <v>4</v>
      </c>
      <c r="D339">
        <f>MONTH(Data__1___3[[#This Row],[Date]])</f>
        <v>12</v>
      </c>
      <c r="E339">
        <f t="shared" si="56"/>
        <v>4</v>
      </c>
      <c r="F339">
        <f>WEEKDAY(Data__1___3[[#This Row],[Date]])</f>
        <v>7</v>
      </c>
      <c r="G339" t="str">
        <f>VLOOKUP(F339,VLOOKUP!$D$2:$E$8,2,FALSE)</f>
        <v>Sunday</v>
      </c>
      <c r="H339" t="str">
        <f>VLOOKUP(D339,VLOOKUP!$A$2:$B$13,2,FALSE)</f>
        <v>December</v>
      </c>
      <c r="I339" t="str">
        <f>VLOOKUP(E339,VLOOKUP!$G$2:$H$5,2,FALSE)</f>
        <v>Quarter4</v>
      </c>
      <c r="J339" t="str">
        <f t="shared" si="57"/>
        <v>2010_December</v>
      </c>
      <c r="K339" t="str">
        <f t="shared" si="58"/>
        <v>2010_Quarter4</v>
      </c>
      <c r="L339" t="str">
        <f t="shared" si="59"/>
        <v>2010_Sunday</v>
      </c>
      <c r="M339" t="s">
        <v>8</v>
      </c>
      <c r="N339">
        <v>20</v>
      </c>
      <c r="O339">
        <v>24</v>
      </c>
      <c r="P339">
        <v>9600</v>
      </c>
      <c r="Q339">
        <v>9600</v>
      </c>
      <c r="R339">
        <v>5.3278525E-2</v>
      </c>
      <c r="S339">
        <v>6.3934229999999995E-2</v>
      </c>
      <c r="T339">
        <f t="shared" si="60"/>
        <v>44753.960999999996</v>
      </c>
      <c r="U339">
        <f t="shared" si="61"/>
        <v>5860.6377499999999</v>
      </c>
      <c r="V339">
        <f t="shared" si="62"/>
        <v>19200</v>
      </c>
      <c r="W339">
        <f t="shared" si="63"/>
        <v>1518.3867141162516</v>
      </c>
      <c r="X339">
        <f>SUM(Data__1___3[[#This Row],[ cost of raw material]],Data__1___3[[#This Row],[operating cost]],Data__1___3[[#This Row],[Total Labor Cost (In USD)]])</f>
        <v>52132.985464116246</v>
      </c>
      <c r="Y339">
        <f t="shared" si="64"/>
        <v>978.49903810430646</v>
      </c>
      <c r="Z339">
        <f t="shared" si="65"/>
        <v>53.278525000000002</v>
      </c>
      <c r="AA339">
        <f>SUM(Data__1___3[[#This Row],[Num_Workers_Direct]],Data__1___3[[#This Row],[Num_Workers_Indirect]])</f>
        <v>44</v>
      </c>
      <c r="AB339">
        <f>Data__1___3[[#This Row],[OUTPUT IN THOUSAND]]/Data__1___3[[#This Row],[Total Workers]]</f>
        <v>1.2108755681818182</v>
      </c>
    </row>
    <row r="340" spans="1:28" x14ac:dyDescent="0.25">
      <c r="A340" s="1">
        <v>40517</v>
      </c>
      <c r="B340">
        <f t="shared" si="55"/>
        <v>2010</v>
      </c>
      <c r="C340">
        <f>DAY(Data__1___3[[#This Row],[Date]])</f>
        <v>5</v>
      </c>
      <c r="D340">
        <f>MONTH(Data__1___3[[#This Row],[Date]])</f>
        <v>12</v>
      </c>
      <c r="E340">
        <f t="shared" si="56"/>
        <v>4</v>
      </c>
      <c r="F340">
        <f>WEEKDAY(Data__1___3[[#This Row],[Date]])</f>
        <v>1</v>
      </c>
      <c r="G340" t="str">
        <f>VLOOKUP(F340,VLOOKUP!$D$2:$E$8,2,FALSE)</f>
        <v>Monday</v>
      </c>
      <c r="H340" t="str">
        <f>VLOOKUP(D340,VLOOKUP!$A$2:$B$13,2,FALSE)</f>
        <v>December</v>
      </c>
      <c r="I340" t="str">
        <f>VLOOKUP(E340,VLOOKUP!$G$2:$H$5,2,FALSE)</f>
        <v>Quarter4</v>
      </c>
      <c r="J340" t="str">
        <f t="shared" si="57"/>
        <v>2010_December</v>
      </c>
      <c r="K340" t="str">
        <f t="shared" si="58"/>
        <v>2010_Quarter4</v>
      </c>
      <c r="L340" t="str">
        <f t="shared" si="59"/>
        <v>2010_Monday</v>
      </c>
      <c r="M340" t="s">
        <v>8</v>
      </c>
      <c r="N340">
        <v>19</v>
      </c>
      <c r="O340">
        <v>23</v>
      </c>
      <c r="P340">
        <v>9120</v>
      </c>
      <c r="Q340">
        <v>9200</v>
      </c>
      <c r="R340">
        <v>5.0872012000000001E-2</v>
      </c>
      <c r="S340">
        <v>6.1046414E-2</v>
      </c>
      <c r="T340">
        <f t="shared" si="60"/>
        <v>42732.489799999996</v>
      </c>
      <c r="U340">
        <f t="shared" si="61"/>
        <v>5595.9213199999995</v>
      </c>
      <c r="V340">
        <f t="shared" si="62"/>
        <v>18320</v>
      </c>
      <c r="W340">
        <f t="shared" si="63"/>
        <v>1448.7939897192566</v>
      </c>
      <c r="X340">
        <f>SUM(Data__1___3[[#This Row],[ cost of raw material]],Data__1___3[[#This Row],[operating cost]],Data__1___3[[#This Row],[Total Labor Cost (In USD)]])</f>
        <v>49777.205109719253</v>
      </c>
      <c r="Y340">
        <f t="shared" si="64"/>
        <v>978.47919028088086</v>
      </c>
      <c r="Z340">
        <f t="shared" si="65"/>
        <v>50.872011999999998</v>
      </c>
      <c r="AA340">
        <f>SUM(Data__1___3[[#This Row],[Num_Workers_Direct]],Data__1___3[[#This Row],[Num_Workers_Indirect]])</f>
        <v>42</v>
      </c>
      <c r="AB340">
        <f>Data__1___3[[#This Row],[OUTPUT IN THOUSAND]]/Data__1___3[[#This Row],[Total Workers]]</f>
        <v>1.211238380952381</v>
      </c>
    </row>
    <row r="341" spans="1:28" x14ac:dyDescent="0.25">
      <c r="A341" s="1">
        <v>40518</v>
      </c>
      <c r="B341">
        <f t="shared" si="55"/>
        <v>2010</v>
      </c>
      <c r="C341">
        <f>DAY(Data__1___3[[#This Row],[Date]])</f>
        <v>6</v>
      </c>
      <c r="D341">
        <f>MONTH(Data__1___3[[#This Row],[Date]])</f>
        <v>12</v>
      </c>
      <c r="E341">
        <f t="shared" si="56"/>
        <v>4</v>
      </c>
      <c r="F341">
        <f>WEEKDAY(Data__1___3[[#This Row],[Date]])</f>
        <v>2</v>
      </c>
      <c r="G341" t="str">
        <f>VLOOKUP(F341,VLOOKUP!$D$2:$E$8,2,FALSE)</f>
        <v>Tuesday</v>
      </c>
      <c r="H341" t="str">
        <f>VLOOKUP(D341,VLOOKUP!$A$2:$B$13,2,FALSE)</f>
        <v>December</v>
      </c>
      <c r="I341" t="str">
        <f>VLOOKUP(E341,VLOOKUP!$G$2:$H$5,2,FALSE)</f>
        <v>Quarter4</v>
      </c>
      <c r="J341" t="str">
        <f t="shared" si="57"/>
        <v>2010_December</v>
      </c>
      <c r="K341" t="str">
        <f t="shared" si="58"/>
        <v>2010_Quarter4</v>
      </c>
      <c r="L341" t="str">
        <f t="shared" si="59"/>
        <v>2010_Tuesday</v>
      </c>
      <c r="M341" t="s">
        <v>8</v>
      </c>
      <c r="N341">
        <v>19</v>
      </c>
      <c r="O341">
        <v>20</v>
      </c>
      <c r="P341">
        <v>9120</v>
      </c>
      <c r="Q341">
        <v>8000</v>
      </c>
      <c r="R341">
        <v>4.7203676E-2</v>
      </c>
      <c r="S341">
        <v>5.6644410999999999E-2</v>
      </c>
      <c r="T341">
        <f t="shared" si="60"/>
        <v>39651.087699999996</v>
      </c>
      <c r="U341">
        <f t="shared" si="61"/>
        <v>5192.4043600000005</v>
      </c>
      <c r="V341">
        <f t="shared" si="62"/>
        <v>17120</v>
      </c>
      <c r="W341">
        <f t="shared" si="63"/>
        <v>1353.8948200869909</v>
      </c>
      <c r="X341">
        <f>SUM(Data__1___3[[#This Row],[ cost of raw material]],Data__1___3[[#This Row],[operating cost]],Data__1___3[[#This Row],[Total Labor Cost (In USD)]])</f>
        <v>46197.38688008699</v>
      </c>
      <c r="Y341">
        <f t="shared" si="64"/>
        <v>978.6819755327316</v>
      </c>
      <c r="Z341">
        <f t="shared" si="65"/>
        <v>47.203676000000002</v>
      </c>
      <c r="AA341">
        <f>SUM(Data__1___3[[#This Row],[Num_Workers_Direct]],Data__1___3[[#This Row],[Num_Workers_Indirect]])</f>
        <v>39</v>
      </c>
      <c r="AB341">
        <f>Data__1___3[[#This Row],[OUTPUT IN THOUSAND]]/Data__1___3[[#This Row],[Total Workers]]</f>
        <v>1.2103506666666668</v>
      </c>
    </row>
    <row r="342" spans="1:28" x14ac:dyDescent="0.25">
      <c r="A342" s="1">
        <v>40519</v>
      </c>
      <c r="B342">
        <f t="shared" si="55"/>
        <v>2010</v>
      </c>
      <c r="C342">
        <f>DAY(Data__1___3[[#This Row],[Date]])</f>
        <v>7</v>
      </c>
      <c r="D342">
        <f>MONTH(Data__1___3[[#This Row],[Date]])</f>
        <v>12</v>
      </c>
      <c r="E342">
        <f t="shared" si="56"/>
        <v>4</v>
      </c>
      <c r="F342">
        <f>WEEKDAY(Data__1___3[[#This Row],[Date]])</f>
        <v>3</v>
      </c>
      <c r="G342" t="str">
        <f>VLOOKUP(F342,VLOOKUP!$D$2:$E$8,2,FALSE)</f>
        <v>Wednesday</v>
      </c>
      <c r="H342" t="str">
        <f>VLOOKUP(D342,VLOOKUP!$A$2:$B$13,2,FALSE)</f>
        <v>December</v>
      </c>
      <c r="I342" t="str">
        <f>VLOOKUP(E342,VLOOKUP!$G$2:$H$5,2,FALSE)</f>
        <v>Quarter4</v>
      </c>
      <c r="J342" t="str">
        <f t="shared" si="57"/>
        <v>2010_December</v>
      </c>
      <c r="K342" t="str">
        <f t="shared" si="58"/>
        <v>2010_Quarter4</v>
      </c>
      <c r="L342" t="str">
        <f t="shared" si="59"/>
        <v>2010_Wednesday</v>
      </c>
      <c r="M342" t="s">
        <v>8</v>
      </c>
      <c r="N342">
        <v>16</v>
      </c>
      <c r="O342">
        <v>25</v>
      </c>
      <c r="P342">
        <v>7680</v>
      </c>
      <c r="Q342">
        <v>10000</v>
      </c>
      <c r="R342">
        <v>4.9661608000000003E-2</v>
      </c>
      <c r="S342">
        <v>5.9593928999999997E-2</v>
      </c>
      <c r="T342">
        <f t="shared" si="60"/>
        <v>41715.7503</v>
      </c>
      <c r="U342">
        <f t="shared" si="61"/>
        <v>5462.7768800000003</v>
      </c>
      <c r="V342">
        <f t="shared" si="62"/>
        <v>17680</v>
      </c>
      <c r="W342">
        <f t="shared" si="63"/>
        <v>1398.1810992487149</v>
      </c>
      <c r="X342">
        <f>SUM(Data__1___3[[#This Row],[ cost of raw material]],Data__1___3[[#This Row],[operating cost]],Data__1___3[[#This Row],[Total Labor Cost (In USD)]])</f>
        <v>48576.708279248713</v>
      </c>
      <c r="Y342">
        <f t="shared" si="64"/>
        <v>978.15415641089817</v>
      </c>
      <c r="Z342">
        <f t="shared" si="65"/>
        <v>49.661608000000001</v>
      </c>
      <c r="AA342">
        <f>SUM(Data__1___3[[#This Row],[Num_Workers_Direct]],Data__1___3[[#This Row],[Num_Workers_Indirect]])</f>
        <v>41</v>
      </c>
      <c r="AB342">
        <f>Data__1___3[[#This Row],[OUTPUT IN THOUSAND]]/Data__1___3[[#This Row],[Total Workers]]</f>
        <v>1.2112587317073171</v>
      </c>
    </row>
    <row r="343" spans="1:28" x14ac:dyDescent="0.25">
      <c r="A343" s="1">
        <v>40520</v>
      </c>
      <c r="B343">
        <f t="shared" si="55"/>
        <v>2010</v>
      </c>
      <c r="C343">
        <f>DAY(Data__1___3[[#This Row],[Date]])</f>
        <v>8</v>
      </c>
      <c r="D343">
        <f>MONTH(Data__1___3[[#This Row],[Date]])</f>
        <v>12</v>
      </c>
      <c r="E343">
        <f t="shared" si="56"/>
        <v>4</v>
      </c>
      <c r="F343">
        <f>WEEKDAY(Data__1___3[[#This Row],[Date]])</f>
        <v>4</v>
      </c>
      <c r="G343" t="str">
        <f>VLOOKUP(F343,VLOOKUP!$D$2:$E$8,2,FALSE)</f>
        <v>Thursday</v>
      </c>
      <c r="H343" t="str">
        <f>VLOOKUP(D343,VLOOKUP!$A$2:$B$13,2,FALSE)</f>
        <v>December</v>
      </c>
      <c r="I343" t="str">
        <f>VLOOKUP(E343,VLOOKUP!$G$2:$H$5,2,FALSE)</f>
        <v>Quarter4</v>
      </c>
      <c r="J343" t="str">
        <f t="shared" si="57"/>
        <v>2010_December</v>
      </c>
      <c r="K343" t="str">
        <f t="shared" si="58"/>
        <v>2010_Quarter4</v>
      </c>
      <c r="L343" t="str">
        <f t="shared" si="59"/>
        <v>2010_Thursday</v>
      </c>
      <c r="M343" t="s">
        <v>8</v>
      </c>
      <c r="N343">
        <v>15</v>
      </c>
      <c r="O343">
        <v>24</v>
      </c>
      <c r="P343">
        <v>7200</v>
      </c>
      <c r="Q343">
        <v>9600</v>
      </c>
      <c r="R343">
        <v>4.7238747999999997E-2</v>
      </c>
      <c r="S343">
        <v>5.6686498000000002E-2</v>
      </c>
      <c r="T343">
        <f t="shared" si="60"/>
        <v>39680.548600000002</v>
      </c>
      <c r="U343">
        <f t="shared" si="61"/>
        <v>5196.262279999999</v>
      </c>
      <c r="V343">
        <f t="shared" si="62"/>
        <v>16800</v>
      </c>
      <c r="W343">
        <f t="shared" si="63"/>
        <v>1328.5883748517201</v>
      </c>
      <c r="X343">
        <f>SUM(Data__1___3[[#This Row],[ cost of raw material]],Data__1___3[[#This Row],[operating cost]],Data__1___3[[#This Row],[Total Labor Cost (In USD)]])</f>
        <v>46205.399254851727</v>
      </c>
      <c r="Y343">
        <f t="shared" si="64"/>
        <v>978.1249760228983</v>
      </c>
      <c r="Z343">
        <f t="shared" si="65"/>
        <v>47.238747999999994</v>
      </c>
      <c r="AA343">
        <f>SUM(Data__1___3[[#This Row],[Num_Workers_Direct]],Data__1___3[[#This Row],[Num_Workers_Indirect]])</f>
        <v>39</v>
      </c>
      <c r="AB343">
        <f>Data__1___3[[#This Row],[OUTPUT IN THOUSAND]]/Data__1___3[[#This Row],[Total Workers]]</f>
        <v>1.2112499487179487</v>
      </c>
    </row>
    <row r="344" spans="1:28" x14ac:dyDescent="0.25">
      <c r="A344" s="1">
        <v>40521</v>
      </c>
      <c r="B344">
        <f t="shared" si="55"/>
        <v>2010</v>
      </c>
      <c r="C344">
        <f>DAY(Data__1___3[[#This Row],[Date]])</f>
        <v>9</v>
      </c>
      <c r="D344">
        <f>MONTH(Data__1___3[[#This Row],[Date]])</f>
        <v>12</v>
      </c>
      <c r="E344">
        <f t="shared" si="56"/>
        <v>4</v>
      </c>
      <c r="F344">
        <f>WEEKDAY(Data__1___3[[#This Row],[Date]])</f>
        <v>5</v>
      </c>
      <c r="G344" t="str">
        <f>VLOOKUP(F344,VLOOKUP!$D$2:$E$8,2,FALSE)</f>
        <v>Friday</v>
      </c>
      <c r="H344" t="str">
        <f>VLOOKUP(D344,VLOOKUP!$A$2:$B$13,2,FALSE)</f>
        <v>December</v>
      </c>
      <c r="I344" t="str">
        <f>VLOOKUP(E344,VLOOKUP!$G$2:$H$5,2,FALSE)</f>
        <v>Quarter4</v>
      </c>
      <c r="J344" t="str">
        <f t="shared" si="57"/>
        <v>2010_December</v>
      </c>
      <c r="K344" t="str">
        <f t="shared" si="58"/>
        <v>2010_Quarter4</v>
      </c>
      <c r="L344" t="str">
        <f t="shared" si="59"/>
        <v>2010_Friday</v>
      </c>
      <c r="M344" t="s">
        <v>8</v>
      </c>
      <c r="N344">
        <v>17</v>
      </c>
      <c r="O344">
        <v>19</v>
      </c>
      <c r="P344">
        <v>8160</v>
      </c>
      <c r="Q344">
        <v>7600</v>
      </c>
      <c r="R344">
        <v>4.3598101E-2</v>
      </c>
      <c r="S344">
        <v>5.2317720999999998E-2</v>
      </c>
      <c r="T344">
        <f t="shared" si="60"/>
        <v>36622.404699999999</v>
      </c>
      <c r="U344">
        <f t="shared" si="61"/>
        <v>4795.7911100000001</v>
      </c>
      <c r="V344">
        <f t="shared" si="62"/>
        <v>15760</v>
      </c>
      <c r="W344">
        <f t="shared" si="63"/>
        <v>1246.3424278370899</v>
      </c>
      <c r="X344">
        <f>SUM(Data__1___3[[#This Row],[ cost of raw material]],Data__1___3[[#This Row],[operating cost]],Data__1___3[[#This Row],[Total Labor Cost (In USD)]])</f>
        <v>42664.538237837085</v>
      </c>
      <c r="Y344">
        <f t="shared" si="64"/>
        <v>978.58707740130899</v>
      </c>
      <c r="Z344">
        <f t="shared" si="65"/>
        <v>43.598101</v>
      </c>
      <c r="AA344">
        <f>SUM(Data__1___3[[#This Row],[Num_Workers_Direct]],Data__1___3[[#This Row],[Num_Workers_Indirect]])</f>
        <v>36</v>
      </c>
      <c r="AB344">
        <f>Data__1___3[[#This Row],[OUTPUT IN THOUSAND]]/Data__1___3[[#This Row],[Total Workers]]</f>
        <v>1.2110583611111112</v>
      </c>
    </row>
    <row r="345" spans="1:28" x14ac:dyDescent="0.25">
      <c r="A345" s="1">
        <v>40522</v>
      </c>
      <c r="B345">
        <f t="shared" si="55"/>
        <v>2010</v>
      </c>
      <c r="C345">
        <f>DAY(Data__1___3[[#This Row],[Date]])</f>
        <v>10</v>
      </c>
      <c r="D345">
        <f>MONTH(Data__1___3[[#This Row],[Date]])</f>
        <v>12</v>
      </c>
      <c r="E345">
        <f t="shared" si="56"/>
        <v>4</v>
      </c>
      <c r="F345">
        <f>WEEKDAY(Data__1___3[[#This Row],[Date]])</f>
        <v>6</v>
      </c>
      <c r="G345" t="str">
        <f>VLOOKUP(F345,VLOOKUP!$D$2:$E$8,2,FALSE)</f>
        <v>Saturday</v>
      </c>
      <c r="H345" t="str">
        <f>VLOOKUP(D345,VLOOKUP!$A$2:$B$13,2,FALSE)</f>
        <v>December</v>
      </c>
      <c r="I345" t="str">
        <f>VLOOKUP(E345,VLOOKUP!$G$2:$H$5,2,FALSE)</f>
        <v>Quarter4</v>
      </c>
      <c r="J345" t="str">
        <f t="shared" si="57"/>
        <v>2010_December</v>
      </c>
      <c r="K345" t="str">
        <f t="shared" si="58"/>
        <v>2010_Quarter4</v>
      </c>
      <c r="L345" t="str">
        <f t="shared" si="59"/>
        <v>2010_Saturday</v>
      </c>
      <c r="M345" t="s">
        <v>8</v>
      </c>
      <c r="N345">
        <v>16</v>
      </c>
      <c r="O345">
        <v>25</v>
      </c>
      <c r="P345">
        <v>7680</v>
      </c>
      <c r="Q345">
        <v>10000</v>
      </c>
      <c r="R345">
        <v>4.9654912000000002E-2</v>
      </c>
      <c r="S345">
        <v>5.9585894E-2</v>
      </c>
      <c r="T345">
        <f t="shared" si="60"/>
        <v>41710.125800000002</v>
      </c>
      <c r="U345">
        <f t="shared" si="61"/>
        <v>5462.0403200000001</v>
      </c>
      <c r="V345">
        <f t="shared" si="62"/>
        <v>17680</v>
      </c>
      <c r="W345">
        <f t="shared" si="63"/>
        <v>1398.1810992487149</v>
      </c>
      <c r="X345">
        <f>SUM(Data__1___3[[#This Row],[ cost of raw material]],Data__1___3[[#This Row],[operating cost]],Data__1___3[[#This Row],[Total Labor Cost (In USD)]])</f>
        <v>48570.347219248717</v>
      </c>
      <c r="Y345">
        <f t="shared" si="64"/>
        <v>978.15795583826059</v>
      </c>
      <c r="Z345">
        <f t="shared" si="65"/>
        <v>49.654912000000003</v>
      </c>
      <c r="AA345">
        <f>SUM(Data__1___3[[#This Row],[Num_Workers_Direct]],Data__1___3[[#This Row],[Num_Workers_Indirect]])</f>
        <v>41</v>
      </c>
      <c r="AB345">
        <f>Data__1___3[[#This Row],[OUTPUT IN THOUSAND]]/Data__1___3[[#This Row],[Total Workers]]</f>
        <v>1.2110954146341464</v>
      </c>
    </row>
    <row r="346" spans="1:28" x14ac:dyDescent="0.25">
      <c r="A346" s="1">
        <v>40523</v>
      </c>
      <c r="B346">
        <f t="shared" si="55"/>
        <v>2010</v>
      </c>
      <c r="C346">
        <f>DAY(Data__1___3[[#This Row],[Date]])</f>
        <v>11</v>
      </c>
      <c r="D346">
        <f>MONTH(Data__1___3[[#This Row],[Date]])</f>
        <v>12</v>
      </c>
      <c r="E346">
        <f t="shared" si="56"/>
        <v>4</v>
      </c>
      <c r="F346">
        <f>WEEKDAY(Data__1___3[[#This Row],[Date]])</f>
        <v>7</v>
      </c>
      <c r="G346" t="str">
        <f>VLOOKUP(F346,VLOOKUP!$D$2:$E$8,2,FALSE)</f>
        <v>Sunday</v>
      </c>
      <c r="H346" t="str">
        <f>VLOOKUP(D346,VLOOKUP!$A$2:$B$13,2,FALSE)</f>
        <v>December</v>
      </c>
      <c r="I346" t="str">
        <f>VLOOKUP(E346,VLOOKUP!$G$2:$H$5,2,FALSE)</f>
        <v>Quarter4</v>
      </c>
      <c r="J346" t="str">
        <f t="shared" si="57"/>
        <v>2010_December</v>
      </c>
      <c r="K346" t="str">
        <f t="shared" si="58"/>
        <v>2010_Quarter4</v>
      </c>
      <c r="L346" t="str">
        <f t="shared" si="59"/>
        <v>2010_Sunday</v>
      </c>
      <c r="M346" t="s">
        <v>8</v>
      </c>
      <c r="N346">
        <v>19</v>
      </c>
      <c r="O346">
        <v>23</v>
      </c>
      <c r="P346">
        <v>9120</v>
      </c>
      <c r="Q346">
        <v>9200</v>
      </c>
      <c r="R346">
        <v>5.0869084000000002E-2</v>
      </c>
      <c r="S346">
        <v>6.1042900999999997E-2</v>
      </c>
      <c r="T346">
        <f t="shared" si="60"/>
        <v>42730.030699999996</v>
      </c>
      <c r="U346">
        <f t="shared" si="61"/>
        <v>5595.5992400000005</v>
      </c>
      <c r="V346">
        <f t="shared" si="62"/>
        <v>18320</v>
      </c>
      <c r="W346">
        <f t="shared" si="63"/>
        <v>1448.7939897192566</v>
      </c>
      <c r="X346">
        <f>SUM(Data__1___3[[#This Row],[ cost of raw material]],Data__1___3[[#This Row],[operating cost]],Data__1___3[[#This Row],[Total Labor Cost (In USD)]])</f>
        <v>49774.423929719254</v>
      </c>
      <c r="Y346">
        <f t="shared" si="64"/>
        <v>978.48083778585931</v>
      </c>
      <c r="Z346">
        <f t="shared" si="65"/>
        <v>50.869084000000001</v>
      </c>
      <c r="AA346">
        <f>SUM(Data__1___3[[#This Row],[Num_Workers_Direct]],Data__1___3[[#This Row],[Num_Workers_Indirect]])</f>
        <v>42</v>
      </c>
      <c r="AB346">
        <f>Data__1___3[[#This Row],[OUTPUT IN THOUSAND]]/Data__1___3[[#This Row],[Total Workers]]</f>
        <v>1.2111686666666668</v>
      </c>
    </row>
    <row r="347" spans="1:28" x14ac:dyDescent="0.25">
      <c r="A347" s="1">
        <v>40524</v>
      </c>
      <c r="B347">
        <f t="shared" si="55"/>
        <v>2010</v>
      </c>
      <c r="C347">
        <f>DAY(Data__1___3[[#This Row],[Date]])</f>
        <v>12</v>
      </c>
      <c r="D347">
        <f>MONTH(Data__1___3[[#This Row],[Date]])</f>
        <v>12</v>
      </c>
      <c r="E347">
        <f t="shared" si="56"/>
        <v>4</v>
      </c>
      <c r="F347">
        <f>WEEKDAY(Data__1___3[[#This Row],[Date]])</f>
        <v>1</v>
      </c>
      <c r="G347" t="str">
        <f>VLOOKUP(F347,VLOOKUP!$D$2:$E$8,2,FALSE)</f>
        <v>Monday</v>
      </c>
      <c r="H347" t="str">
        <f>VLOOKUP(D347,VLOOKUP!$A$2:$B$13,2,FALSE)</f>
        <v>December</v>
      </c>
      <c r="I347" t="str">
        <f>VLOOKUP(E347,VLOOKUP!$G$2:$H$5,2,FALSE)</f>
        <v>Quarter4</v>
      </c>
      <c r="J347" t="str">
        <f t="shared" si="57"/>
        <v>2010_December</v>
      </c>
      <c r="K347" t="str">
        <f t="shared" si="58"/>
        <v>2010_Quarter4</v>
      </c>
      <c r="L347" t="str">
        <f t="shared" si="59"/>
        <v>2010_Monday</v>
      </c>
      <c r="M347" t="s">
        <v>8</v>
      </c>
      <c r="N347">
        <v>19</v>
      </c>
      <c r="O347">
        <v>18</v>
      </c>
      <c r="P347">
        <v>9120</v>
      </c>
      <c r="Q347">
        <v>7200</v>
      </c>
      <c r="R347">
        <v>4.4802115000000003E-2</v>
      </c>
      <c r="S347">
        <v>5.3762537999999999E-2</v>
      </c>
      <c r="T347">
        <f t="shared" si="60"/>
        <v>37633.776599999997</v>
      </c>
      <c r="U347">
        <f t="shared" si="61"/>
        <v>4928.2326499999999</v>
      </c>
      <c r="V347">
        <f t="shared" si="62"/>
        <v>16320</v>
      </c>
      <c r="W347">
        <f t="shared" si="63"/>
        <v>1290.6287069988139</v>
      </c>
      <c r="X347">
        <f>SUM(Data__1___3[[#This Row],[ cost of raw material]],Data__1___3[[#This Row],[operating cost]],Data__1___3[[#This Row],[Total Labor Cost (In USD)]])</f>
        <v>43852.637956998806</v>
      </c>
      <c r="Y347">
        <f t="shared" si="64"/>
        <v>978.8073165072409</v>
      </c>
      <c r="Z347">
        <f t="shared" si="65"/>
        <v>44.802115000000001</v>
      </c>
      <c r="AA347">
        <f>SUM(Data__1___3[[#This Row],[Num_Workers_Direct]],Data__1___3[[#This Row],[Num_Workers_Indirect]])</f>
        <v>37</v>
      </c>
      <c r="AB347">
        <f>Data__1___3[[#This Row],[OUTPUT IN THOUSAND]]/Data__1___3[[#This Row],[Total Workers]]</f>
        <v>1.210867972972973</v>
      </c>
    </row>
    <row r="348" spans="1:28" x14ac:dyDescent="0.25">
      <c r="A348" s="1">
        <v>40525</v>
      </c>
      <c r="B348">
        <f t="shared" si="55"/>
        <v>2010</v>
      </c>
      <c r="C348">
        <f>DAY(Data__1___3[[#This Row],[Date]])</f>
        <v>13</v>
      </c>
      <c r="D348">
        <f>MONTH(Data__1___3[[#This Row],[Date]])</f>
        <v>12</v>
      </c>
      <c r="E348">
        <f t="shared" si="56"/>
        <v>4</v>
      </c>
      <c r="F348">
        <f>WEEKDAY(Data__1___3[[#This Row],[Date]])</f>
        <v>2</v>
      </c>
      <c r="G348" t="str">
        <f>VLOOKUP(F348,VLOOKUP!$D$2:$E$8,2,FALSE)</f>
        <v>Tuesday</v>
      </c>
      <c r="H348" t="str">
        <f>VLOOKUP(D348,VLOOKUP!$A$2:$B$13,2,FALSE)</f>
        <v>December</v>
      </c>
      <c r="I348" t="str">
        <f>VLOOKUP(E348,VLOOKUP!$G$2:$H$5,2,FALSE)</f>
        <v>Quarter4</v>
      </c>
      <c r="J348" t="str">
        <f t="shared" si="57"/>
        <v>2010_December</v>
      </c>
      <c r="K348" t="str">
        <f t="shared" si="58"/>
        <v>2010_Quarter4</v>
      </c>
      <c r="L348" t="str">
        <f t="shared" si="59"/>
        <v>2010_Tuesday</v>
      </c>
      <c r="M348" t="s">
        <v>8</v>
      </c>
      <c r="N348">
        <v>19</v>
      </c>
      <c r="O348">
        <v>24</v>
      </c>
      <c r="P348">
        <v>9120</v>
      </c>
      <c r="Q348">
        <v>9600</v>
      </c>
      <c r="R348">
        <v>5.2084902000000002E-2</v>
      </c>
      <c r="S348">
        <v>6.2501882999999994E-2</v>
      </c>
      <c r="T348">
        <f t="shared" si="60"/>
        <v>43751.318099999997</v>
      </c>
      <c r="U348">
        <f t="shared" si="61"/>
        <v>5729.3392199999998</v>
      </c>
      <c r="V348">
        <f t="shared" si="62"/>
        <v>18720</v>
      </c>
      <c r="W348">
        <f t="shared" si="63"/>
        <v>1480.4270462633453</v>
      </c>
      <c r="X348">
        <f>SUM(Data__1___3[[#This Row],[ cost of raw material]],Data__1___3[[#This Row],[operating cost]],Data__1___3[[#This Row],[Total Labor Cost (In USD)]])</f>
        <v>50961.084366263342</v>
      </c>
      <c r="Y348">
        <f t="shared" si="64"/>
        <v>978.42335128639274</v>
      </c>
      <c r="Z348">
        <f t="shared" si="65"/>
        <v>52.084902</v>
      </c>
      <c r="AA348">
        <f>SUM(Data__1___3[[#This Row],[Num_Workers_Direct]],Data__1___3[[#This Row],[Num_Workers_Indirect]])</f>
        <v>43</v>
      </c>
      <c r="AB348">
        <f>Data__1___3[[#This Row],[OUTPUT IN THOUSAND]]/Data__1___3[[#This Row],[Total Workers]]</f>
        <v>1.2112767906976745</v>
      </c>
    </row>
    <row r="349" spans="1:28" x14ac:dyDescent="0.25">
      <c r="A349" s="1">
        <v>40526</v>
      </c>
      <c r="B349">
        <f t="shared" si="55"/>
        <v>2010</v>
      </c>
      <c r="C349">
        <f>DAY(Data__1___3[[#This Row],[Date]])</f>
        <v>14</v>
      </c>
      <c r="D349">
        <f>MONTH(Data__1___3[[#This Row],[Date]])</f>
        <v>12</v>
      </c>
      <c r="E349">
        <f t="shared" si="56"/>
        <v>4</v>
      </c>
      <c r="F349">
        <f>WEEKDAY(Data__1___3[[#This Row],[Date]])</f>
        <v>3</v>
      </c>
      <c r="G349" t="str">
        <f>VLOOKUP(F349,VLOOKUP!$D$2:$E$8,2,FALSE)</f>
        <v>Wednesday</v>
      </c>
      <c r="H349" t="str">
        <f>VLOOKUP(D349,VLOOKUP!$A$2:$B$13,2,FALSE)</f>
        <v>December</v>
      </c>
      <c r="I349" t="str">
        <f>VLOOKUP(E349,VLOOKUP!$G$2:$H$5,2,FALSE)</f>
        <v>Quarter4</v>
      </c>
      <c r="J349" t="str">
        <f t="shared" si="57"/>
        <v>2010_December</v>
      </c>
      <c r="K349" t="str">
        <f t="shared" si="58"/>
        <v>2010_Quarter4</v>
      </c>
      <c r="L349" t="str">
        <f t="shared" si="59"/>
        <v>2010_Wednesday</v>
      </c>
      <c r="M349" t="s">
        <v>8</v>
      </c>
      <c r="N349">
        <v>19</v>
      </c>
      <c r="O349">
        <v>25</v>
      </c>
      <c r="P349">
        <v>9120</v>
      </c>
      <c r="Q349">
        <v>10000</v>
      </c>
      <c r="R349">
        <v>5.3295329000000002E-2</v>
      </c>
      <c r="S349">
        <v>6.3954394999999997E-2</v>
      </c>
      <c r="T349">
        <f t="shared" si="60"/>
        <v>44768.076499999996</v>
      </c>
      <c r="U349">
        <f t="shared" si="61"/>
        <v>5862.4861900000005</v>
      </c>
      <c r="V349">
        <f t="shared" si="62"/>
        <v>19120</v>
      </c>
      <c r="W349">
        <f t="shared" si="63"/>
        <v>1512.0601028074339</v>
      </c>
      <c r="X349">
        <f>SUM(Data__1___3[[#This Row],[ cost of raw material]],Data__1___3[[#This Row],[operating cost]],Data__1___3[[#This Row],[Total Labor Cost (In USD)]])</f>
        <v>52142.62279280743</v>
      </c>
      <c r="Y349">
        <f t="shared" si="64"/>
        <v>978.37134644215121</v>
      </c>
      <c r="Z349">
        <f t="shared" si="65"/>
        <v>53.295329000000002</v>
      </c>
      <c r="AA349">
        <f>SUM(Data__1___3[[#This Row],[Num_Workers_Direct]],Data__1___3[[#This Row],[Num_Workers_Indirect]])</f>
        <v>44</v>
      </c>
      <c r="AB349">
        <f>Data__1___3[[#This Row],[OUTPUT IN THOUSAND]]/Data__1___3[[#This Row],[Total Workers]]</f>
        <v>1.2112574772727274</v>
      </c>
    </row>
    <row r="350" spans="1:28" x14ac:dyDescent="0.25">
      <c r="A350" s="1">
        <v>40527</v>
      </c>
      <c r="B350">
        <f t="shared" si="55"/>
        <v>2010</v>
      </c>
      <c r="C350">
        <f>DAY(Data__1___3[[#This Row],[Date]])</f>
        <v>15</v>
      </c>
      <c r="D350">
        <f>MONTH(Data__1___3[[#This Row],[Date]])</f>
        <v>12</v>
      </c>
      <c r="E350">
        <f t="shared" si="56"/>
        <v>4</v>
      </c>
      <c r="F350">
        <f>WEEKDAY(Data__1___3[[#This Row],[Date]])</f>
        <v>4</v>
      </c>
      <c r="G350" t="str">
        <f>VLOOKUP(F350,VLOOKUP!$D$2:$E$8,2,FALSE)</f>
        <v>Thursday</v>
      </c>
      <c r="H350" t="str">
        <f>VLOOKUP(D350,VLOOKUP!$A$2:$B$13,2,FALSE)</f>
        <v>December</v>
      </c>
      <c r="I350" t="str">
        <f>VLOOKUP(E350,VLOOKUP!$G$2:$H$5,2,FALSE)</f>
        <v>Quarter4</v>
      </c>
      <c r="J350" t="str">
        <f t="shared" si="57"/>
        <v>2010_December</v>
      </c>
      <c r="K350" t="str">
        <f t="shared" si="58"/>
        <v>2010_Quarter4</v>
      </c>
      <c r="L350" t="str">
        <f t="shared" si="59"/>
        <v>2010_Thursday</v>
      </c>
      <c r="M350" t="s">
        <v>8</v>
      </c>
      <c r="N350">
        <v>16</v>
      </c>
      <c r="O350">
        <v>19</v>
      </c>
      <c r="P350">
        <v>7680</v>
      </c>
      <c r="Q350">
        <v>7600</v>
      </c>
      <c r="R350">
        <v>4.2359415999999997E-2</v>
      </c>
      <c r="S350">
        <v>5.0831299000000003E-2</v>
      </c>
      <c r="T350">
        <f t="shared" si="60"/>
        <v>35581.909299999999</v>
      </c>
      <c r="U350">
        <f t="shared" si="61"/>
        <v>4659.5357599999998</v>
      </c>
      <c r="V350">
        <f t="shared" si="62"/>
        <v>15280</v>
      </c>
      <c r="W350">
        <f t="shared" si="63"/>
        <v>1208.3827599841836</v>
      </c>
      <c r="X350">
        <f>SUM(Data__1___3[[#This Row],[ cost of raw material]],Data__1___3[[#This Row],[operating cost]],Data__1___3[[#This Row],[Total Labor Cost (In USD)]])</f>
        <v>41449.827819984181</v>
      </c>
      <c r="Y350">
        <f t="shared" si="64"/>
        <v>978.52689517684064</v>
      </c>
      <c r="Z350">
        <f t="shared" si="65"/>
        <v>42.359415999999996</v>
      </c>
      <c r="AA350">
        <f>SUM(Data__1___3[[#This Row],[Num_Workers_Direct]],Data__1___3[[#This Row],[Num_Workers_Indirect]])</f>
        <v>35</v>
      </c>
      <c r="AB350">
        <f>Data__1___3[[#This Row],[OUTPUT IN THOUSAND]]/Data__1___3[[#This Row],[Total Workers]]</f>
        <v>1.2102690285714284</v>
      </c>
    </row>
    <row r="351" spans="1:28" x14ac:dyDescent="0.25">
      <c r="A351" s="1">
        <v>40528</v>
      </c>
      <c r="B351">
        <f t="shared" si="55"/>
        <v>2010</v>
      </c>
      <c r="C351">
        <f>DAY(Data__1___3[[#This Row],[Date]])</f>
        <v>16</v>
      </c>
      <c r="D351">
        <f>MONTH(Data__1___3[[#This Row],[Date]])</f>
        <v>12</v>
      </c>
      <c r="E351">
        <f t="shared" si="56"/>
        <v>4</v>
      </c>
      <c r="F351">
        <f>WEEKDAY(Data__1___3[[#This Row],[Date]])</f>
        <v>5</v>
      </c>
      <c r="G351" t="str">
        <f>VLOOKUP(F351,VLOOKUP!$D$2:$E$8,2,FALSE)</f>
        <v>Friday</v>
      </c>
      <c r="H351" t="str">
        <f>VLOOKUP(D351,VLOOKUP!$A$2:$B$13,2,FALSE)</f>
        <v>December</v>
      </c>
      <c r="I351" t="str">
        <f>VLOOKUP(E351,VLOOKUP!$G$2:$H$5,2,FALSE)</f>
        <v>Quarter4</v>
      </c>
      <c r="J351" t="str">
        <f t="shared" si="57"/>
        <v>2010_December</v>
      </c>
      <c r="K351" t="str">
        <f t="shared" si="58"/>
        <v>2010_Quarter4</v>
      </c>
      <c r="L351" t="str">
        <f t="shared" si="59"/>
        <v>2010_Friday</v>
      </c>
      <c r="M351" t="s">
        <v>8</v>
      </c>
      <c r="N351">
        <v>18</v>
      </c>
      <c r="O351">
        <v>19</v>
      </c>
      <c r="P351">
        <v>8640</v>
      </c>
      <c r="Q351">
        <v>7600</v>
      </c>
      <c r="R351">
        <v>4.4770156999999998E-2</v>
      </c>
      <c r="S351">
        <v>5.3724187999999999E-2</v>
      </c>
      <c r="T351">
        <f t="shared" si="60"/>
        <v>37606.931599999996</v>
      </c>
      <c r="U351">
        <f t="shared" si="61"/>
        <v>4924.7172700000001</v>
      </c>
      <c r="V351">
        <f t="shared" si="62"/>
        <v>16240</v>
      </c>
      <c r="W351">
        <f t="shared" si="63"/>
        <v>1284.3020956899961</v>
      </c>
      <c r="X351">
        <f>SUM(Data__1___3[[#This Row],[ cost of raw material]],Data__1___3[[#This Row],[operating cost]],Data__1___3[[#This Row],[Total Labor Cost (In USD)]])</f>
        <v>43815.95096568999</v>
      </c>
      <c r="Y351">
        <f t="shared" si="64"/>
        <v>978.68656046236322</v>
      </c>
      <c r="Z351">
        <f t="shared" si="65"/>
        <v>44.770156999999998</v>
      </c>
      <c r="AA351">
        <f>SUM(Data__1___3[[#This Row],[Num_Workers_Direct]],Data__1___3[[#This Row],[Num_Workers_Indirect]])</f>
        <v>37</v>
      </c>
      <c r="AB351">
        <f>Data__1___3[[#This Row],[OUTPUT IN THOUSAND]]/Data__1___3[[#This Row],[Total Workers]]</f>
        <v>1.2100042432432432</v>
      </c>
    </row>
    <row r="352" spans="1:28" x14ac:dyDescent="0.25">
      <c r="A352" s="1">
        <v>40529</v>
      </c>
      <c r="B352">
        <f t="shared" si="55"/>
        <v>2010</v>
      </c>
      <c r="C352">
        <f>DAY(Data__1___3[[#This Row],[Date]])</f>
        <v>17</v>
      </c>
      <c r="D352">
        <f>MONTH(Data__1___3[[#This Row],[Date]])</f>
        <v>12</v>
      </c>
      <c r="E352">
        <f t="shared" si="56"/>
        <v>4</v>
      </c>
      <c r="F352">
        <f>WEEKDAY(Data__1___3[[#This Row],[Date]])</f>
        <v>6</v>
      </c>
      <c r="G352" t="str">
        <f>VLOOKUP(F352,VLOOKUP!$D$2:$E$8,2,FALSE)</f>
        <v>Saturday</v>
      </c>
      <c r="H352" t="str">
        <f>VLOOKUP(D352,VLOOKUP!$A$2:$B$13,2,FALSE)</f>
        <v>December</v>
      </c>
      <c r="I352" t="str">
        <f>VLOOKUP(E352,VLOOKUP!$G$2:$H$5,2,FALSE)</f>
        <v>Quarter4</v>
      </c>
      <c r="J352" t="str">
        <f t="shared" si="57"/>
        <v>2010_December</v>
      </c>
      <c r="K352" t="str">
        <f t="shared" si="58"/>
        <v>2010_Quarter4</v>
      </c>
      <c r="L352" t="str">
        <f t="shared" si="59"/>
        <v>2010_Saturday</v>
      </c>
      <c r="M352" t="s">
        <v>8</v>
      </c>
      <c r="N352">
        <v>17</v>
      </c>
      <c r="O352">
        <v>19</v>
      </c>
      <c r="P352">
        <v>8160</v>
      </c>
      <c r="Q352">
        <v>7600</v>
      </c>
      <c r="R352">
        <v>4.3587239999999999E-2</v>
      </c>
      <c r="S352">
        <v>5.2304688000000002E-2</v>
      </c>
      <c r="T352">
        <f t="shared" si="60"/>
        <v>36613.281600000002</v>
      </c>
      <c r="U352">
        <f t="shared" si="61"/>
        <v>4794.5964000000004</v>
      </c>
      <c r="V352">
        <f t="shared" si="62"/>
        <v>15760</v>
      </c>
      <c r="W352">
        <f t="shared" si="63"/>
        <v>1246.3424278370899</v>
      </c>
      <c r="X352">
        <f>SUM(Data__1___3[[#This Row],[ cost of raw material]],Data__1___3[[#This Row],[operating cost]],Data__1___3[[#This Row],[Total Labor Cost (In USD)]])</f>
        <v>42654.220427837092</v>
      </c>
      <c r="Y352">
        <f t="shared" si="64"/>
        <v>978.59420389630293</v>
      </c>
      <c r="Z352">
        <f t="shared" si="65"/>
        <v>43.587240000000001</v>
      </c>
      <c r="AA352">
        <f>SUM(Data__1___3[[#This Row],[Num_Workers_Direct]],Data__1___3[[#This Row],[Num_Workers_Indirect]])</f>
        <v>36</v>
      </c>
      <c r="AB352">
        <f>Data__1___3[[#This Row],[OUTPUT IN THOUSAND]]/Data__1___3[[#This Row],[Total Workers]]</f>
        <v>1.2107566666666667</v>
      </c>
    </row>
    <row r="353" spans="1:28" x14ac:dyDescent="0.25">
      <c r="A353" s="1">
        <v>40530</v>
      </c>
      <c r="B353">
        <f t="shared" si="55"/>
        <v>2010</v>
      </c>
      <c r="C353">
        <f>DAY(Data__1___3[[#This Row],[Date]])</f>
        <v>18</v>
      </c>
      <c r="D353">
        <f>MONTH(Data__1___3[[#This Row],[Date]])</f>
        <v>12</v>
      </c>
      <c r="E353">
        <f t="shared" si="56"/>
        <v>4</v>
      </c>
      <c r="F353">
        <f>WEEKDAY(Data__1___3[[#This Row],[Date]])</f>
        <v>7</v>
      </c>
      <c r="G353" t="str">
        <f>VLOOKUP(F353,VLOOKUP!$D$2:$E$8,2,FALSE)</f>
        <v>Sunday</v>
      </c>
      <c r="H353" t="str">
        <f>VLOOKUP(D353,VLOOKUP!$A$2:$B$13,2,FALSE)</f>
        <v>December</v>
      </c>
      <c r="I353" t="str">
        <f>VLOOKUP(E353,VLOOKUP!$G$2:$H$5,2,FALSE)</f>
        <v>Quarter4</v>
      </c>
      <c r="J353" t="str">
        <f t="shared" si="57"/>
        <v>2010_December</v>
      </c>
      <c r="K353" t="str">
        <f t="shared" si="58"/>
        <v>2010_Quarter4</v>
      </c>
      <c r="L353" t="str">
        <f t="shared" si="59"/>
        <v>2010_Sunday</v>
      </c>
      <c r="M353" t="s">
        <v>8</v>
      </c>
      <c r="N353">
        <v>17</v>
      </c>
      <c r="O353">
        <v>23</v>
      </c>
      <c r="P353">
        <v>8160</v>
      </c>
      <c r="Q353">
        <v>9200</v>
      </c>
      <c r="R353">
        <v>4.8443014E-2</v>
      </c>
      <c r="S353">
        <v>5.8131616999999997E-2</v>
      </c>
      <c r="T353">
        <f t="shared" si="60"/>
        <v>40692.1319</v>
      </c>
      <c r="U353">
        <f t="shared" si="61"/>
        <v>5328.7315399999998</v>
      </c>
      <c r="V353">
        <f t="shared" si="62"/>
        <v>17360</v>
      </c>
      <c r="W353">
        <f t="shared" si="63"/>
        <v>1372.8746540134441</v>
      </c>
      <c r="X353">
        <f>SUM(Data__1___3[[#This Row],[ cost of raw material]],Data__1___3[[#This Row],[operating cost]],Data__1___3[[#This Row],[Total Labor Cost (In USD)]])</f>
        <v>47393.738094013446</v>
      </c>
      <c r="Y353">
        <f t="shared" si="64"/>
        <v>978.33999540188495</v>
      </c>
      <c r="Z353">
        <f t="shared" si="65"/>
        <v>48.443013999999998</v>
      </c>
      <c r="AA353">
        <f>SUM(Data__1___3[[#This Row],[Num_Workers_Direct]],Data__1___3[[#This Row],[Num_Workers_Indirect]])</f>
        <v>40</v>
      </c>
      <c r="AB353">
        <f>Data__1___3[[#This Row],[OUTPUT IN THOUSAND]]/Data__1___3[[#This Row],[Total Workers]]</f>
        <v>1.21107535</v>
      </c>
    </row>
    <row r="354" spans="1:28" x14ac:dyDescent="0.25">
      <c r="A354" s="1">
        <v>40531</v>
      </c>
      <c r="B354">
        <f t="shared" si="55"/>
        <v>2010</v>
      </c>
      <c r="C354">
        <f>DAY(Data__1___3[[#This Row],[Date]])</f>
        <v>19</v>
      </c>
      <c r="D354">
        <f>MONTH(Data__1___3[[#This Row],[Date]])</f>
        <v>12</v>
      </c>
      <c r="E354">
        <f t="shared" si="56"/>
        <v>4</v>
      </c>
      <c r="F354">
        <f>WEEKDAY(Data__1___3[[#This Row],[Date]])</f>
        <v>1</v>
      </c>
      <c r="G354" t="str">
        <f>VLOOKUP(F354,VLOOKUP!$D$2:$E$8,2,FALSE)</f>
        <v>Monday</v>
      </c>
      <c r="H354" t="str">
        <f>VLOOKUP(D354,VLOOKUP!$A$2:$B$13,2,FALSE)</f>
        <v>December</v>
      </c>
      <c r="I354" t="str">
        <f>VLOOKUP(E354,VLOOKUP!$G$2:$H$5,2,FALSE)</f>
        <v>Quarter4</v>
      </c>
      <c r="J354" t="str">
        <f t="shared" si="57"/>
        <v>2010_December</v>
      </c>
      <c r="K354" t="str">
        <f t="shared" si="58"/>
        <v>2010_Quarter4</v>
      </c>
      <c r="L354" t="str">
        <f t="shared" si="59"/>
        <v>2010_Monday</v>
      </c>
      <c r="M354" t="s">
        <v>8</v>
      </c>
      <c r="N354">
        <v>16</v>
      </c>
      <c r="O354">
        <v>24</v>
      </c>
      <c r="P354">
        <v>7680</v>
      </c>
      <c r="Q354">
        <v>9600</v>
      </c>
      <c r="R354">
        <v>4.8440833000000003E-2</v>
      </c>
      <c r="S354">
        <v>5.8128999000000001E-2</v>
      </c>
      <c r="T354">
        <f t="shared" si="60"/>
        <v>40690.299299999999</v>
      </c>
      <c r="U354">
        <f t="shared" si="61"/>
        <v>5328.4916300000004</v>
      </c>
      <c r="V354">
        <f t="shared" si="62"/>
        <v>17280</v>
      </c>
      <c r="W354">
        <f t="shared" si="63"/>
        <v>1366.5480427046264</v>
      </c>
      <c r="X354">
        <f>SUM(Data__1___3[[#This Row],[ cost of raw material]],Data__1___3[[#This Row],[operating cost]],Data__1___3[[#This Row],[Total Labor Cost (In USD)]])</f>
        <v>47385.338972704631</v>
      </c>
      <c r="Y354">
        <f t="shared" si="64"/>
        <v>978.21065489738021</v>
      </c>
      <c r="Z354">
        <f t="shared" si="65"/>
        <v>48.440833000000005</v>
      </c>
      <c r="AA354">
        <f>SUM(Data__1___3[[#This Row],[Num_Workers_Direct]],Data__1___3[[#This Row],[Num_Workers_Indirect]])</f>
        <v>40</v>
      </c>
      <c r="AB354">
        <f>Data__1___3[[#This Row],[OUTPUT IN THOUSAND]]/Data__1___3[[#This Row],[Total Workers]]</f>
        <v>1.2110208250000001</v>
      </c>
    </row>
    <row r="355" spans="1:28" x14ac:dyDescent="0.25">
      <c r="A355" s="1">
        <v>40532</v>
      </c>
      <c r="B355">
        <f t="shared" si="55"/>
        <v>2010</v>
      </c>
      <c r="C355">
        <f>DAY(Data__1___3[[#This Row],[Date]])</f>
        <v>20</v>
      </c>
      <c r="D355">
        <f>MONTH(Data__1___3[[#This Row],[Date]])</f>
        <v>12</v>
      </c>
      <c r="E355">
        <f t="shared" si="56"/>
        <v>4</v>
      </c>
      <c r="F355">
        <f>WEEKDAY(Data__1___3[[#This Row],[Date]])</f>
        <v>2</v>
      </c>
      <c r="G355" t="str">
        <f>VLOOKUP(F355,VLOOKUP!$D$2:$E$8,2,FALSE)</f>
        <v>Tuesday</v>
      </c>
      <c r="H355" t="str">
        <f>VLOOKUP(D355,VLOOKUP!$A$2:$B$13,2,FALSE)</f>
        <v>December</v>
      </c>
      <c r="I355" t="str">
        <f>VLOOKUP(E355,VLOOKUP!$G$2:$H$5,2,FALSE)</f>
        <v>Quarter4</v>
      </c>
      <c r="J355" t="str">
        <f t="shared" si="57"/>
        <v>2010_December</v>
      </c>
      <c r="K355" t="str">
        <f t="shared" si="58"/>
        <v>2010_Quarter4</v>
      </c>
      <c r="L355" t="str">
        <f t="shared" si="59"/>
        <v>2010_Tuesday</v>
      </c>
      <c r="M355" t="s">
        <v>8</v>
      </c>
      <c r="N355">
        <v>19</v>
      </c>
      <c r="O355">
        <v>19</v>
      </c>
      <c r="P355">
        <v>9120</v>
      </c>
      <c r="Q355">
        <v>7600</v>
      </c>
      <c r="R355">
        <v>4.6025653999999999E-2</v>
      </c>
      <c r="S355">
        <v>5.5230784999999998E-2</v>
      </c>
      <c r="T355">
        <f t="shared" si="60"/>
        <v>38661.549500000001</v>
      </c>
      <c r="U355">
        <f t="shared" si="61"/>
        <v>5062.8219399999998</v>
      </c>
      <c r="V355">
        <f t="shared" si="62"/>
        <v>16720</v>
      </c>
      <c r="W355">
        <f t="shared" si="63"/>
        <v>1322.2617635429024</v>
      </c>
      <c r="X355">
        <f>SUM(Data__1___3[[#This Row],[ cost of raw material]],Data__1___3[[#This Row],[operating cost]],Data__1___3[[#This Row],[Total Labor Cost (In USD)]])</f>
        <v>45046.633203542908</v>
      </c>
      <c r="Y355">
        <f t="shared" si="64"/>
        <v>978.72880206206116</v>
      </c>
      <c r="Z355">
        <f t="shared" si="65"/>
        <v>46.025653999999996</v>
      </c>
      <c r="AA355">
        <f>SUM(Data__1___3[[#This Row],[Num_Workers_Direct]],Data__1___3[[#This Row],[Num_Workers_Indirect]])</f>
        <v>38</v>
      </c>
      <c r="AB355">
        <f>Data__1___3[[#This Row],[OUTPUT IN THOUSAND]]/Data__1___3[[#This Row],[Total Workers]]</f>
        <v>1.2112014210526314</v>
      </c>
    </row>
    <row r="356" spans="1:28" x14ac:dyDescent="0.25">
      <c r="A356" s="1">
        <v>40533</v>
      </c>
      <c r="B356">
        <f t="shared" si="55"/>
        <v>2010</v>
      </c>
      <c r="C356">
        <f>DAY(Data__1___3[[#This Row],[Date]])</f>
        <v>21</v>
      </c>
      <c r="D356">
        <f>MONTH(Data__1___3[[#This Row],[Date]])</f>
        <v>12</v>
      </c>
      <c r="E356">
        <f t="shared" si="56"/>
        <v>4</v>
      </c>
      <c r="F356">
        <f>WEEKDAY(Data__1___3[[#This Row],[Date]])</f>
        <v>3</v>
      </c>
      <c r="G356" t="str">
        <f>VLOOKUP(F356,VLOOKUP!$D$2:$E$8,2,FALSE)</f>
        <v>Wednesday</v>
      </c>
      <c r="H356" t="str">
        <f>VLOOKUP(D356,VLOOKUP!$A$2:$B$13,2,FALSE)</f>
        <v>December</v>
      </c>
      <c r="I356" t="str">
        <f>VLOOKUP(E356,VLOOKUP!$G$2:$H$5,2,FALSE)</f>
        <v>Quarter4</v>
      </c>
      <c r="J356" t="str">
        <f t="shared" si="57"/>
        <v>2010_December</v>
      </c>
      <c r="K356" t="str">
        <f t="shared" si="58"/>
        <v>2010_Quarter4</v>
      </c>
      <c r="L356" t="str">
        <f t="shared" si="59"/>
        <v>2010_Wednesday</v>
      </c>
      <c r="M356" t="s">
        <v>8</v>
      </c>
      <c r="N356">
        <v>17</v>
      </c>
      <c r="O356">
        <v>18</v>
      </c>
      <c r="P356">
        <v>8160</v>
      </c>
      <c r="Q356">
        <v>7200</v>
      </c>
      <c r="R356">
        <v>4.2371809000000003E-2</v>
      </c>
      <c r="S356">
        <v>5.0846171000000003E-2</v>
      </c>
      <c r="T356">
        <f t="shared" si="60"/>
        <v>35592.319700000007</v>
      </c>
      <c r="U356">
        <f t="shared" si="61"/>
        <v>4660.8989900000006</v>
      </c>
      <c r="V356">
        <f t="shared" si="62"/>
        <v>15360</v>
      </c>
      <c r="W356">
        <f t="shared" si="63"/>
        <v>1214.7093712930011</v>
      </c>
      <c r="X356">
        <f>SUM(Data__1___3[[#This Row],[ cost of raw material]],Data__1___3[[#This Row],[operating cost]],Data__1___3[[#This Row],[Total Labor Cost (In USD)]])</f>
        <v>41467.928061293009</v>
      </c>
      <c r="Y356">
        <f t="shared" si="64"/>
        <v>978.66786998150121</v>
      </c>
      <c r="Z356">
        <f t="shared" si="65"/>
        <v>42.371809000000006</v>
      </c>
      <c r="AA356">
        <f>SUM(Data__1___3[[#This Row],[Num_Workers_Direct]],Data__1___3[[#This Row],[Num_Workers_Indirect]])</f>
        <v>35</v>
      </c>
      <c r="AB356">
        <f>Data__1___3[[#This Row],[OUTPUT IN THOUSAND]]/Data__1___3[[#This Row],[Total Workers]]</f>
        <v>1.2106231142857145</v>
      </c>
    </row>
    <row r="357" spans="1:28" x14ac:dyDescent="0.25">
      <c r="A357" s="1">
        <v>40534</v>
      </c>
      <c r="B357">
        <f t="shared" si="55"/>
        <v>2010</v>
      </c>
      <c r="C357">
        <f>DAY(Data__1___3[[#This Row],[Date]])</f>
        <v>22</v>
      </c>
      <c r="D357">
        <f>MONTH(Data__1___3[[#This Row],[Date]])</f>
        <v>12</v>
      </c>
      <c r="E357">
        <f t="shared" si="56"/>
        <v>4</v>
      </c>
      <c r="F357">
        <f>WEEKDAY(Data__1___3[[#This Row],[Date]])</f>
        <v>4</v>
      </c>
      <c r="G357" t="str">
        <f>VLOOKUP(F357,VLOOKUP!$D$2:$E$8,2,FALSE)</f>
        <v>Thursday</v>
      </c>
      <c r="H357" t="str">
        <f>VLOOKUP(D357,VLOOKUP!$A$2:$B$13,2,FALSE)</f>
        <v>December</v>
      </c>
      <c r="I357" t="str">
        <f>VLOOKUP(E357,VLOOKUP!$G$2:$H$5,2,FALSE)</f>
        <v>Quarter4</v>
      </c>
      <c r="J357" t="str">
        <f t="shared" si="57"/>
        <v>2010_December</v>
      </c>
      <c r="K357" t="str">
        <f t="shared" si="58"/>
        <v>2010_Quarter4</v>
      </c>
      <c r="L357" t="str">
        <f t="shared" si="59"/>
        <v>2010_Thursday</v>
      </c>
      <c r="M357" t="s">
        <v>8</v>
      </c>
      <c r="N357">
        <v>19</v>
      </c>
      <c r="O357">
        <v>23</v>
      </c>
      <c r="P357">
        <v>9120</v>
      </c>
      <c r="Q357">
        <v>9200</v>
      </c>
      <c r="R357">
        <v>5.0837128000000002E-2</v>
      </c>
      <c r="S357">
        <v>6.1004554000000003E-2</v>
      </c>
      <c r="T357">
        <f t="shared" si="60"/>
        <v>42703.187800000007</v>
      </c>
      <c r="U357">
        <f t="shared" si="61"/>
        <v>5592.0840799999996</v>
      </c>
      <c r="V357">
        <f t="shared" si="62"/>
        <v>18320</v>
      </c>
      <c r="W357">
        <f t="shared" si="63"/>
        <v>1448.7939897192566</v>
      </c>
      <c r="X357">
        <f>SUM(Data__1___3[[#This Row],[ cost of raw material]],Data__1___3[[#This Row],[operating cost]],Data__1___3[[#This Row],[Total Labor Cost (In USD)]])</f>
        <v>49744.065869719263</v>
      </c>
      <c r="Y357">
        <f t="shared" si="64"/>
        <v>978.49874347188268</v>
      </c>
      <c r="Z357">
        <f t="shared" si="65"/>
        <v>50.837128</v>
      </c>
      <c r="AA357">
        <f>SUM(Data__1___3[[#This Row],[Num_Workers_Direct]],Data__1___3[[#This Row],[Num_Workers_Indirect]])</f>
        <v>42</v>
      </c>
      <c r="AB357">
        <f>Data__1___3[[#This Row],[OUTPUT IN THOUSAND]]/Data__1___3[[#This Row],[Total Workers]]</f>
        <v>1.2104078095238096</v>
      </c>
    </row>
    <row r="358" spans="1:28" x14ac:dyDescent="0.25">
      <c r="A358" s="1">
        <v>40535</v>
      </c>
      <c r="B358">
        <f t="shared" si="55"/>
        <v>2010</v>
      </c>
      <c r="C358">
        <f>DAY(Data__1___3[[#This Row],[Date]])</f>
        <v>23</v>
      </c>
      <c r="D358">
        <f>MONTH(Data__1___3[[#This Row],[Date]])</f>
        <v>12</v>
      </c>
      <c r="E358">
        <f t="shared" si="56"/>
        <v>4</v>
      </c>
      <c r="F358">
        <f>WEEKDAY(Data__1___3[[#This Row],[Date]])</f>
        <v>5</v>
      </c>
      <c r="G358" t="str">
        <f>VLOOKUP(F358,VLOOKUP!$D$2:$E$8,2,FALSE)</f>
        <v>Friday</v>
      </c>
      <c r="H358" t="str">
        <f>VLOOKUP(D358,VLOOKUP!$A$2:$B$13,2,FALSE)</f>
        <v>December</v>
      </c>
      <c r="I358" t="str">
        <f>VLOOKUP(E358,VLOOKUP!$G$2:$H$5,2,FALSE)</f>
        <v>Quarter4</v>
      </c>
      <c r="J358" t="str">
        <f t="shared" si="57"/>
        <v>2010_December</v>
      </c>
      <c r="K358" t="str">
        <f t="shared" si="58"/>
        <v>2010_Quarter4</v>
      </c>
      <c r="L358" t="str">
        <f t="shared" si="59"/>
        <v>2010_Friday</v>
      </c>
      <c r="M358" t="s">
        <v>8</v>
      </c>
      <c r="N358">
        <v>18</v>
      </c>
      <c r="O358">
        <v>20</v>
      </c>
      <c r="P358">
        <v>8640</v>
      </c>
      <c r="Q358">
        <v>8000</v>
      </c>
      <c r="R358">
        <v>4.6021212999999998E-2</v>
      </c>
      <c r="S358">
        <v>5.5225455999999999E-2</v>
      </c>
      <c r="T358">
        <f t="shared" si="60"/>
        <v>38657.819199999998</v>
      </c>
      <c r="U358">
        <f t="shared" si="61"/>
        <v>5062.3334299999997</v>
      </c>
      <c r="V358">
        <f t="shared" si="62"/>
        <v>16640</v>
      </c>
      <c r="W358">
        <f t="shared" si="63"/>
        <v>1315.9351522340846</v>
      </c>
      <c r="X358">
        <f>SUM(Data__1___3[[#This Row],[ cost of raw material]],Data__1___3[[#This Row],[operating cost]],Data__1___3[[#This Row],[Total Labor Cost (In USD)]])</f>
        <v>45036.087782234084</v>
      </c>
      <c r="Y358">
        <f t="shared" si="64"/>
        <v>978.59410577105143</v>
      </c>
      <c r="Z358">
        <f t="shared" si="65"/>
        <v>46.021212999999996</v>
      </c>
      <c r="AA358">
        <f>SUM(Data__1___3[[#This Row],[Num_Workers_Direct]],Data__1___3[[#This Row],[Num_Workers_Indirect]])</f>
        <v>38</v>
      </c>
      <c r="AB358">
        <f>Data__1___3[[#This Row],[OUTPUT IN THOUSAND]]/Data__1___3[[#This Row],[Total Workers]]</f>
        <v>1.2110845526315788</v>
      </c>
    </row>
    <row r="359" spans="1:28" x14ac:dyDescent="0.25">
      <c r="A359" s="1">
        <v>40536</v>
      </c>
      <c r="B359">
        <f t="shared" si="55"/>
        <v>2010</v>
      </c>
      <c r="C359">
        <f>DAY(Data__1___3[[#This Row],[Date]])</f>
        <v>24</v>
      </c>
      <c r="D359">
        <f>MONTH(Data__1___3[[#This Row],[Date]])</f>
        <v>12</v>
      </c>
      <c r="E359">
        <f t="shared" si="56"/>
        <v>4</v>
      </c>
      <c r="F359">
        <f>WEEKDAY(Data__1___3[[#This Row],[Date]])</f>
        <v>6</v>
      </c>
      <c r="G359" t="str">
        <f>VLOOKUP(F359,VLOOKUP!$D$2:$E$8,2,FALSE)</f>
        <v>Saturday</v>
      </c>
      <c r="H359" t="str">
        <f>VLOOKUP(D359,VLOOKUP!$A$2:$B$13,2,FALSE)</f>
        <v>December</v>
      </c>
      <c r="I359" t="str">
        <f>VLOOKUP(E359,VLOOKUP!$G$2:$H$5,2,FALSE)</f>
        <v>Quarter4</v>
      </c>
      <c r="J359" t="str">
        <f t="shared" si="57"/>
        <v>2010_December</v>
      </c>
      <c r="K359" t="str">
        <f t="shared" si="58"/>
        <v>2010_Quarter4</v>
      </c>
      <c r="L359" t="str">
        <f t="shared" si="59"/>
        <v>2010_Saturday</v>
      </c>
      <c r="M359" t="s">
        <v>8</v>
      </c>
      <c r="N359">
        <v>19</v>
      </c>
      <c r="O359">
        <v>21</v>
      </c>
      <c r="P359">
        <v>9120</v>
      </c>
      <c r="Q359">
        <v>8400</v>
      </c>
      <c r="R359">
        <v>4.8448731000000002E-2</v>
      </c>
      <c r="S359">
        <v>5.8138477000000001E-2</v>
      </c>
      <c r="T359">
        <f t="shared" si="60"/>
        <v>40696.933900000004</v>
      </c>
      <c r="U359">
        <f t="shared" si="61"/>
        <v>5329.3604100000002</v>
      </c>
      <c r="V359">
        <f t="shared" si="62"/>
        <v>17520</v>
      </c>
      <c r="W359">
        <f t="shared" si="63"/>
        <v>1385.5278766310796</v>
      </c>
      <c r="X359">
        <f>SUM(Data__1___3[[#This Row],[ cost of raw material]],Data__1___3[[#This Row],[operating cost]],Data__1___3[[#This Row],[Total Labor Cost (In USD)]])</f>
        <v>47411.822186631085</v>
      </c>
      <c r="Y359">
        <f t="shared" si="64"/>
        <v>978.59781274005059</v>
      </c>
      <c r="Z359">
        <f t="shared" si="65"/>
        <v>48.448731000000002</v>
      </c>
      <c r="AA359">
        <f>SUM(Data__1___3[[#This Row],[Num_Workers_Direct]],Data__1___3[[#This Row],[Num_Workers_Indirect]])</f>
        <v>40</v>
      </c>
      <c r="AB359">
        <f>Data__1___3[[#This Row],[OUTPUT IN THOUSAND]]/Data__1___3[[#This Row],[Total Workers]]</f>
        <v>1.211218275</v>
      </c>
    </row>
    <row r="360" spans="1:28" x14ac:dyDescent="0.25">
      <c r="A360" s="1">
        <v>40537</v>
      </c>
      <c r="B360">
        <f t="shared" si="55"/>
        <v>2010</v>
      </c>
      <c r="C360">
        <f>DAY(Data__1___3[[#This Row],[Date]])</f>
        <v>25</v>
      </c>
      <c r="D360">
        <f>MONTH(Data__1___3[[#This Row],[Date]])</f>
        <v>12</v>
      </c>
      <c r="E360">
        <f t="shared" si="56"/>
        <v>4</v>
      </c>
      <c r="F360">
        <f>WEEKDAY(Data__1___3[[#This Row],[Date]])</f>
        <v>7</v>
      </c>
      <c r="G360" t="str">
        <f>VLOOKUP(F360,VLOOKUP!$D$2:$E$8,2,FALSE)</f>
        <v>Sunday</v>
      </c>
      <c r="H360" t="str">
        <f>VLOOKUP(D360,VLOOKUP!$A$2:$B$13,2,FALSE)</f>
        <v>December</v>
      </c>
      <c r="I360" t="str">
        <f>VLOOKUP(E360,VLOOKUP!$G$2:$H$5,2,FALSE)</f>
        <v>Quarter4</v>
      </c>
      <c r="J360" t="str">
        <f t="shared" si="57"/>
        <v>2010_December</v>
      </c>
      <c r="K360" t="str">
        <f t="shared" si="58"/>
        <v>2010_Quarter4</v>
      </c>
      <c r="L360" t="str">
        <f t="shared" si="59"/>
        <v>2010_Sunday</v>
      </c>
      <c r="M360" t="s">
        <v>8</v>
      </c>
      <c r="N360">
        <v>15</v>
      </c>
      <c r="O360">
        <v>21</v>
      </c>
      <c r="P360">
        <v>7200</v>
      </c>
      <c r="Q360">
        <v>8400</v>
      </c>
      <c r="R360">
        <v>4.3603808000000001E-2</v>
      </c>
      <c r="S360">
        <v>5.2324570000000001E-2</v>
      </c>
      <c r="T360">
        <f t="shared" si="60"/>
        <v>36627.199000000001</v>
      </c>
      <c r="U360">
        <f t="shared" si="61"/>
        <v>4796.4188800000002</v>
      </c>
      <c r="V360">
        <f t="shared" si="62"/>
        <v>15600</v>
      </c>
      <c r="W360">
        <f t="shared" si="63"/>
        <v>1233.6892052194544</v>
      </c>
      <c r="X360">
        <f>SUM(Data__1___3[[#This Row],[ cost of raw material]],Data__1___3[[#This Row],[operating cost]],Data__1___3[[#This Row],[Total Labor Cost (In USD)]])</f>
        <v>42657.307085219451</v>
      </c>
      <c r="Y360">
        <f t="shared" si="64"/>
        <v>978.29315928598373</v>
      </c>
      <c r="Z360">
        <f t="shared" si="65"/>
        <v>43.603808000000001</v>
      </c>
      <c r="AA360">
        <f>SUM(Data__1___3[[#This Row],[Num_Workers_Direct]],Data__1___3[[#This Row],[Num_Workers_Indirect]])</f>
        <v>36</v>
      </c>
      <c r="AB360">
        <f>Data__1___3[[#This Row],[OUTPUT IN THOUSAND]]/Data__1___3[[#This Row],[Total Workers]]</f>
        <v>1.211216888888889</v>
      </c>
    </row>
    <row r="361" spans="1:28" x14ac:dyDescent="0.25">
      <c r="A361" s="1">
        <v>40538</v>
      </c>
      <c r="B361">
        <f t="shared" si="55"/>
        <v>2010</v>
      </c>
      <c r="C361">
        <f>DAY(Data__1___3[[#This Row],[Date]])</f>
        <v>26</v>
      </c>
      <c r="D361">
        <f>MONTH(Data__1___3[[#This Row],[Date]])</f>
        <v>12</v>
      </c>
      <c r="E361">
        <f t="shared" si="56"/>
        <v>4</v>
      </c>
      <c r="F361">
        <f>WEEKDAY(Data__1___3[[#This Row],[Date]])</f>
        <v>1</v>
      </c>
      <c r="G361" t="str">
        <f>VLOOKUP(F361,VLOOKUP!$D$2:$E$8,2,FALSE)</f>
        <v>Monday</v>
      </c>
      <c r="H361" t="str">
        <f>VLOOKUP(D361,VLOOKUP!$A$2:$B$13,2,FALSE)</f>
        <v>December</v>
      </c>
      <c r="I361" t="str">
        <f>VLOOKUP(E361,VLOOKUP!$G$2:$H$5,2,FALSE)</f>
        <v>Quarter4</v>
      </c>
      <c r="J361" t="str">
        <f t="shared" si="57"/>
        <v>2010_December</v>
      </c>
      <c r="K361" t="str">
        <f t="shared" si="58"/>
        <v>2010_Quarter4</v>
      </c>
      <c r="L361" t="str">
        <f t="shared" si="59"/>
        <v>2010_Monday</v>
      </c>
      <c r="M361" t="s">
        <v>8</v>
      </c>
      <c r="N361">
        <v>18</v>
      </c>
      <c r="O361">
        <v>18</v>
      </c>
      <c r="P361">
        <v>8640</v>
      </c>
      <c r="Q361">
        <v>7200</v>
      </c>
      <c r="R361">
        <v>4.3594994999999997E-2</v>
      </c>
      <c r="S361">
        <v>5.2313994000000003E-2</v>
      </c>
      <c r="T361">
        <f t="shared" si="60"/>
        <v>36619.7958</v>
      </c>
      <c r="U361">
        <f t="shared" si="61"/>
        <v>4795.4494500000001</v>
      </c>
      <c r="V361">
        <f t="shared" si="62"/>
        <v>15840</v>
      </c>
      <c r="W361">
        <f t="shared" si="63"/>
        <v>1252.6690391459076</v>
      </c>
      <c r="X361">
        <f>SUM(Data__1___3[[#This Row],[ cost of raw material]],Data__1___3[[#This Row],[operating cost]],Data__1___3[[#This Row],[Total Labor Cost (In USD)]])</f>
        <v>42667.914289145905</v>
      </c>
      <c r="Y361">
        <f t="shared" si="64"/>
        <v>978.73423977100833</v>
      </c>
      <c r="Z361">
        <f t="shared" si="65"/>
        <v>43.594994999999997</v>
      </c>
      <c r="AA361">
        <f>SUM(Data__1___3[[#This Row],[Num_Workers_Direct]],Data__1___3[[#This Row],[Num_Workers_Indirect]])</f>
        <v>36</v>
      </c>
      <c r="AB361">
        <f>Data__1___3[[#This Row],[OUTPUT IN THOUSAND]]/Data__1___3[[#This Row],[Total Workers]]</f>
        <v>1.2109720833333333</v>
      </c>
    </row>
    <row r="362" spans="1:28" x14ac:dyDescent="0.25">
      <c r="A362" s="1">
        <v>40539</v>
      </c>
      <c r="B362">
        <f t="shared" si="55"/>
        <v>2010</v>
      </c>
      <c r="C362">
        <f>DAY(Data__1___3[[#This Row],[Date]])</f>
        <v>27</v>
      </c>
      <c r="D362">
        <f>MONTH(Data__1___3[[#This Row],[Date]])</f>
        <v>12</v>
      </c>
      <c r="E362">
        <f t="shared" si="56"/>
        <v>4</v>
      </c>
      <c r="F362">
        <f>WEEKDAY(Data__1___3[[#This Row],[Date]])</f>
        <v>2</v>
      </c>
      <c r="G362" t="str">
        <f>VLOOKUP(F362,VLOOKUP!$D$2:$E$8,2,FALSE)</f>
        <v>Tuesday</v>
      </c>
      <c r="H362" t="str">
        <f>VLOOKUP(D362,VLOOKUP!$A$2:$B$13,2,FALSE)</f>
        <v>December</v>
      </c>
      <c r="I362" t="str">
        <f>VLOOKUP(E362,VLOOKUP!$G$2:$H$5,2,FALSE)</f>
        <v>Quarter4</v>
      </c>
      <c r="J362" t="str">
        <f t="shared" si="57"/>
        <v>2010_December</v>
      </c>
      <c r="K362" t="str">
        <f t="shared" si="58"/>
        <v>2010_Quarter4</v>
      </c>
      <c r="L362" t="str">
        <f t="shared" si="59"/>
        <v>2010_Tuesday</v>
      </c>
      <c r="M362" t="s">
        <v>8</v>
      </c>
      <c r="N362">
        <v>20</v>
      </c>
      <c r="O362">
        <v>22</v>
      </c>
      <c r="P362">
        <v>9600</v>
      </c>
      <c r="Q362">
        <v>8800</v>
      </c>
      <c r="R362">
        <v>5.0856879000000001E-2</v>
      </c>
      <c r="S362">
        <v>6.1028255000000003E-2</v>
      </c>
      <c r="T362">
        <f t="shared" si="60"/>
        <v>42719.7785</v>
      </c>
      <c r="U362">
        <f t="shared" si="61"/>
        <v>5594.2566900000002</v>
      </c>
      <c r="V362">
        <f t="shared" si="62"/>
        <v>18400</v>
      </c>
      <c r="W362">
        <f t="shared" si="63"/>
        <v>1455.1206010280744</v>
      </c>
      <c r="X362">
        <f>SUM(Data__1___3[[#This Row],[ cost of raw material]],Data__1___3[[#This Row],[operating cost]],Data__1___3[[#This Row],[Total Labor Cost (In USD)]])</f>
        <v>49769.155791028075</v>
      </c>
      <c r="Y362">
        <f t="shared" si="64"/>
        <v>978.61207312835847</v>
      </c>
      <c r="Z362">
        <f t="shared" si="65"/>
        <v>50.856878999999999</v>
      </c>
      <c r="AA362">
        <f>SUM(Data__1___3[[#This Row],[Num_Workers_Direct]],Data__1___3[[#This Row],[Num_Workers_Indirect]])</f>
        <v>42</v>
      </c>
      <c r="AB362">
        <f>Data__1___3[[#This Row],[OUTPUT IN THOUSAND]]/Data__1___3[[#This Row],[Total Workers]]</f>
        <v>1.2108780714285714</v>
      </c>
    </row>
    <row r="363" spans="1:28" x14ac:dyDescent="0.25">
      <c r="A363" s="1">
        <v>40540</v>
      </c>
      <c r="B363">
        <f t="shared" si="55"/>
        <v>2010</v>
      </c>
      <c r="C363">
        <f>DAY(Data__1___3[[#This Row],[Date]])</f>
        <v>28</v>
      </c>
      <c r="D363">
        <f>MONTH(Data__1___3[[#This Row],[Date]])</f>
        <v>12</v>
      </c>
      <c r="E363">
        <f t="shared" si="56"/>
        <v>4</v>
      </c>
      <c r="F363">
        <f>WEEKDAY(Data__1___3[[#This Row],[Date]])</f>
        <v>3</v>
      </c>
      <c r="G363" t="str">
        <f>VLOOKUP(F363,VLOOKUP!$D$2:$E$8,2,FALSE)</f>
        <v>Wednesday</v>
      </c>
      <c r="H363" t="str">
        <f>VLOOKUP(D363,VLOOKUP!$A$2:$B$13,2,FALSE)</f>
        <v>December</v>
      </c>
      <c r="I363" t="str">
        <f>VLOOKUP(E363,VLOOKUP!$G$2:$H$5,2,FALSE)</f>
        <v>Quarter4</v>
      </c>
      <c r="J363" t="str">
        <f t="shared" si="57"/>
        <v>2010_December</v>
      </c>
      <c r="K363" t="str">
        <f t="shared" si="58"/>
        <v>2010_Quarter4</v>
      </c>
      <c r="L363" t="str">
        <f t="shared" si="59"/>
        <v>2010_Wednesday</v>
      </c>
      <c r="M363" t="s">
        <v>8</v>
      </c>
      <c r="N363">
        <v>16</v>
      </c>
      <c r="O363">
        <v>25</v>
      </c>
      <c r="P363">
        <v>7680</v>
      </c>
      <c r="Q363">
        <v>10000</v>
      </c>
      <c r="R363">
        <v>4.9609528E-2</v>
      </c>
      <c r="S363">
        <v>5.9531434000000001E-2</v>
      </c>
      <c r="T363">
        <f t="shared" si="60"/>
        <v>41672.003800000006</v>
      </c>
      <c r="U363">
        <f t="shared" si="61"/>
        <v>5457.0480799999996</v>
      </c>
      <c r="V363">
        <f t="shared" si="62"/>
        <v>17680</v>
      </c>
      <c r="W363">
        <f t="shared" si="63"/>
        <v>1398.1810992487149</v>
      </c>
      <c r="X363">
        <f>SUM(Data__1___3[[#This Row],[ cost of raw material]],Data__1___3[[#This Row],[operating cost]],Data__1___3[[#This Row],[Total Labor Cost (In USD)]])</f>
        <v>48527.232979248722</v>
      </c>
      <c r="Y363">
        <f t="shared" si="64"/>
        <v>978.18372670767451</v>
      </c>
      <c r="Z363">
        <f t="shared" si="65"/>
        <v>49.609527999999997</v>
      </c>
      <c r="AA363">
        <f>SUM(Data__1___3[[#This Row],[Num_Workers_Direct]],Data__1___3[[#This Row],[Num_Workers_Indirect]])</f>
        <v>41</v>
      </c>
      <c r="AB363">
        <f>Data__1___3[[#This Row],[OUTPUT IN THOUSAND]]/Data__1___3[[#This Row],[Total Workers]]</f>
        <v>1.2099884878048779</v>
      </c>
    </row>
    <row r="364" spans="1:28" x14ac:dyDescent="0.25">
      <c r="A364" s="1">
        <v>40541</v>
      </c>
      <c r="B364">
        <f t="shared" si="55"/>
        <v>2010</v>
      </c>
      <c r="C364">
        <f>DAY(Data__1___3[[#This Row],[Date]])</f>
        <v>29</v>
      </c>
      <c r="D364">
        <f>MONTH(Data__1___3[[#This Row],[Date]])</f>
        <v>12</v>
      </c>
      <c r="E364">
        <f t="shared" si="56"/>
        <v>4</v>
      </c>
      <c r="F364">
        <f>WEEKDAY(Data__1___3[[#This Row],[Date]])</f>
        <v>4</v>
      </c>
      <c r="G364" t="str">
        <f>VLOOKUP(F364,VLOOKUP!$D$2:$E$8,2,FALSE)</f>
        <v>Thursday</v>
      </c>
      <c r="H364" t="str">
        <f>VLOOKUP(D364,VLOOKUP!$A$2:$B$13,2,FALSE)</f>
        <v>December</v>
      </c>
      <c r="I364" t="str">
        <f>VLOOKUP(E364,VLOOKUP!$G$2:$H$5,2,FALSE)</f>
        <v>Quarter4</v>
      </c>
      <c r="J364" t="str">
        <f t="shared" si="57"/>
        <v>2010_December</v>
      </c>
      <c r="K364" t="str">
        <f t="shared" si="58"/>
        <v>2010_Quarter4</v>
      </c>
      <c r="L364" t="str">
        <f t="shared" si="59"/>
        <v>2010_Thursday</v>
      </c>
      <c r="M364" t="s">
        <v>8</v>
      </c>
      <c r="N364">
        <v>16</v>
      </c>
      <c r="O364">
        <v>19</v>
      </c>
      <c r="P364">
        <v>7680</v>
      </c>
      <c r="Q364">
        <v>7600</v>
      </c>
      <c r="R364">
        <v>4.2392050000000001E-2</v>
      </c>
      <c r="S364">
        <v>5.0870459999999999E-2</v>
      </c>
      <c r="T364">
        <f t="shared" si="60"/>
        <v>35609.322</v>
      </c>
      <c r="U364">
        <f t="shared" si="61"/>
        <v>4663.1255000000001</v>
      </c>
      <c r="V364">
        <f t="shared" si="62"/>
        <v>15280</v>
      </c>
      <c r="W364">
        <f t="shared" si="63"/>
        <v>1208.3827599841836</v>
      </c>
      <c r="X364">
        <f>SUM(Data__1___3[[#This Row],[ cost of raw material]],Data__1___3[[#This Row],[operating cost]],Data__1___3[[#This Row],[Total Labor Cost (In USD)]])</f>
        <v>41480.830259984185</v>
      </c>
      <c r="Y364">
        <f t="shared" si="64"/>
        <v>978.50493807174189</v>
      </c>
      <c r="Z364">
        <f t="shared" si="65"/>
        <v>42.392049999999998</v>
      </c>
      <c r="AA364">
        <f>SUM(Data__1___3[[#This Row],[Num_Workers_Direct]],Data__1___3[[#This Row],[Num_Workers_Indirect]])</f>
        <v>35</v>
      </c>
      <c r="AB364">
        <f>Data__1___3[[#This Row],[OUTPUT IN THOUSAND]]/Data__1___3[[#This Row],[Total Workers]]</f>
        <v>1.2112014285714285</v>
      </c>
    </row>
    <row r="365" spans="1:28" x14ac:dyDescent="0.25">
      <c r="A365" s="1">
        <v>40542</v>
      </c>
      <c r="B365">
        <f t="shared" si="55"/>
        <v>2010</v>
      </c>
      <c r="C365">
        <f>DAY(Data__1___3[[#This Row],[Date]])</f>
        <v>30</v>
      </c>
      <c r="D365">
        <f>MONTH(Data__1___3[[#This Row],[Date]])</f>
        <v>12</v>
      </c>
      <c r="E365">
        <f t="shared" si="56"/>
        <v>4</v>
      </c>
      <c r="F365">
        <f>WEEKDAY(Data__1___3[[#This Row],[Date]])</f>
        <v>5</v>
      </c>
      <c r="G365" t="str">
        <f>VLOOKUP(F365,VLOOKUP!$D$2:$E$8,2,FALSE)</f>
        <v>Friday</v>
      </c>
      <c r="H365" t="str">
        <f>VLOOKUP(D365,VLOOKUP!$A$2:$B$13,2,FALSE)</f>
        <v>December</v>
      </c>
      <c r="I365" t="str">
        <f>VLOOKUP(E365,VLOOKUP!$G$2:$H$5,2,FALSE)</f>
        <v>Quarter4</v>
      </c>
      <c r="J365" t="str">
        <f t="shared" si="57"/>
        <v>2010_December</v>
      </c>
      <c r="K365" t="str">
        <f t="shared" si="58"/>
        <v>2010_Quarter4</v>
      </c>
      <c r="L365" t="str">
        <f t="shared" si="59"/>
        <v>2010_Friday</v>
      </c>
      <c r="M365" t="s">
        <v>8</v>
      </c>
      <c r="N365">
        <v>19</v>
      </c>
      <c r="O365">
        <v>21</v>
      </c>
      <c r="P365">
        <v>9120</v>
      </c>
      <c r="Q365">
        <v>8400</v>
      </c>
      <c r="R365">
        <v>4.8423023000000003E-2</v>
      </c>
      <c r="S365">
        <v>5.8107627000000002E-2</v>
      </c>
      <c r="T365">
        <f t="shared" si="60"/>
        <v>40675.338900000002</v>
      </c>
      <c r="U365">
        <f t="shared" si="61"/>
        <v>5326.5325300000004</v>
      </c>
      <c r="V365">
        <f t="shared" si="62"/>
        <v>17520</v>
      </c>
      <c r="W365">
        <f t="shared" si="63"/>
        <v>1385.5278766310796</v>
      </c>
      <c r="X365">
        <f>SUM(Data__1___3[[#This Row],[ cost of raw material]],Data__1___3[[#This Row],[operating cost]],Data__1___3[[#This Row],[Total Labor Cost (In USD)]])</f>
        <v>47387.39930663108</v>
      </c>
      <c r="Y365">
        <f t="shared" si="64"/>
        <v>978.61298966467007</v>
      </c>
      <c r="Z365">
        <f t="shared" si="65"/>
        <v>48.423023000000001</v>
      </c>
      <c r="AA365">
        <f>SUM(Data__1___3[[#This Row],[Num_Workers_Direct]],Data__1___3[[#This Row],[Num_Workers_Indirect]])</f>
        <v>40</v>
      </c>
      <c r="AB365">
        <f>Data__1___3[[#This Row],[OUTPUT IN THOUSAND]]/Data__1___3[[#This Row],[Total Workers]]</f>
        <v>1.210575575</v>
      </c>
    </row>
    <row r="366" spans="1:28" x14ac:dyDescent="0.25">
      <c r="A366" s="1">
        <v>40543</v>
      </c>
      <c r="B366">
        <f t="shared" si="55"/>
        <v>2010</v>
      </c>
      <c r="C366">
        <f>DAY(Data__1___3[[#This Row],[Date]])</f>
        <v>31</v>
      </c>
      <c r="D366">
        <f>MONTH(Data__1___3[[#This Row],[Date]])</f>
        <v>12</v>
      </c>
      <c r="E366">
        <f t="shared" si="56"/>
        <v>4</v>
      </c>
      <c r="F366">
        <f>WEEKDAY(Data__1___3[[#This Row],[Date]])</f>
        <v>6</v>
      </c>
      <c r="G366" t="str">
        <f>VLOOKUP(F366,VLOOKUP!$D$2:$E$8,2,FALSE)</f>
        <v>Saturday</v>
      </c>
      <c r="H366" t="str">
        <f>VLOOKUP(D366,VLOOKUP!$A$2:$B$13,2,FALSE)</f>
        <v>December</v>
      </c>
      <c r="I366" t="str">
        <f>VLOOKUP(E366,VLOOKUP!$G$2:$H$5,2,FALSE)</f>
        <v>Quarter4</v>
      </c>
      <c r="J366" t="str">
        <f t="shared" si="57"/>
        <v>2010_December</v>
      </c>
      <c r="K366" t="str">
        <f t="shared" si="58"/>
        <v>2010_Quarter4</v>
      </c>
      <c r="L366" t="str">
        <f t="shared" si="59"/>
        <v>2010_Saturday</v>
      </c>
      <c r="M366" t="s">
        <v>8</v>
      </c>
      <c r="N366">
        <v>19</v>
      </c>
      <c r="O366">
        <v>24</v>
      </c>
      <c r="P366">
        <v>9120</v>
      </c>
      <c r="Q366">
        <v>9600</v>
      </c>
      <c r="R366">
        <v>5.2068503000000002E-2</v>
      </c>
      <c r="S366">
        <v>6.2482204E-2</v>
      </c>
      <c r="T366">
        <f t="shared" si="60"/>
        <v>43737.542800000003</v>
      </c>
      <c r="U366">
        <f t="shared" si="61"/>
        <v>5727.5353299999997</v>
      </c>
      <c r="V366">
        <f t="shared" si="62"/>
        <v>18720</v>
      </c>
      <c r="W366">
        <f t="shared" si="63"/>
        <v>1480.4270462633453</v>
      </c>
      <c r="X366">
        <f>SUM(Data__1___3[[#This Row],[ cost of raw material]],Data__1___3[[#This Row],[operating cost]],Data__1___3[[#This Row],[Total Labor Cost (In USD)]])</f>
        <v>50945.505176263345</v>
      </c>
      <c r="Y366">
        <f t="shared" si="64"/>
        <v>978.4323005457511</v>
      </c>
      <c r="Z366">
        <f t="shared" si="65"/>
        <v>52.068503</v>
      </c>
      <c r="AA366">
        <f>SUM(Data__1___3[[#This Row],[Num_Workers_Direct]],Data__1___3[[#This Row],[Num_Workers_Indirect]])</f>
        <v>43</v>
      </c>
      <c r="AB366">
        <f>Data__1___3[[#This Row],[OUTPUT IN THOUSAND]]/Data__1___3[[#This Row],[Total Workers]]</f>
        <v>1.2108954186046512</v>
      </c>
    </row>
    <row r="367" spans="1:28" x14ac:dyDescent="0.25">
      <c r="A367" s="1">
        <v>40179</v>
      </c>
      <c r="B367">
        <f t="shared" si="55"/>
        <v>2010</v>
      </c>
      <c r="C367">
        <f>DAY(Data__1___3[[#This Row],[Date]])</f>
        <v>1</v>
      </c>
      <c r="D367">
        <f>MONTH(Data__1___3[[#This Row],[Date]])</f>
        <v>1</v>
      </c>
      <c r="E367">
        <f t="shared" si="56"/>
        <v>1</v>
      </c>
      <c r="F367">
        <f>WEEKDAY(Data__1___3[[#This Row],[Date]])</f>
        <v>6</v>
      </c>
      <c r="G367" t="str">
        <f>VLOOKUP(F367,VLOOKUP!$D$2:$E$8,2,FALSE)</f>
        <v>Saturday</v>
      </c>
      <c r="H367" t="str">
        <f>VLOOKUP(D367,VLOOKUP!$A$2:$B$13,2,FALSE)</f>
        <v>January</v>
      </c>
      <c r="I367" t="str">
        <f>VLOOKUP(E367,VLOOKUP!$G$2:$H$5,2,FALSE)</f>
        <v>Quarter1</v>
      </c>
      <c r="J367" t="str">
        <f t="shared" si="57"/>
        <v>2010_January</v>
      </c>
      <c r="K367" t="str">
        <f t="shared" si="58"/>
        <v>2010_Quarter1</v>
      </c>
      <c r="L367" t="str">
        <f t="shared" si="59"/>
        <v>2010_Saturday</v>
      </c>
      <c r="M367" t="s">
        <v>9</v>
      </c>
      <c r="N367">
        <v>42</v>
      </c>
      <c r="O367">
        <v>39</v>
      </c>
      <c r="P367">
        <v>9744</v>
      </c>
      <c r="Q367">
        <v>7488</v>
      </c>
      <c r="R367">
        <v>0.103812708</v>
      </c>
      <c r="S367">
        <v>0.126651504</v>
      </c>
      <c r="T367">
        <f t="shared" si="60"/>
        <v>67125.297120000003</v>
      </c>
      <c r="U367">
        <f t="shared" si="61"/>
        <v>9343.14372</v>
      </c>
      <c r="V367">
        <f t="shared" si="62"/>
        <v>17232</v>
      </c>
      <c r="W367">
        <f t="shared" si="63"/>
        <v>22823.841059602648</v>
      </c>
      <c r="X367">
        <f>SUM(Data__1___3[[#This Row],[ cost of raw material]],Data__1___3[[#This Row],[operating cost]],Data__1___3[[#This Row],[Total Labor Cost (In USD)]])</f>
        <v>99292.281899602647</v>
      </c>
      <c r="Y367">
        <f t="shared" si="64"/>
        <v>956.45594660340282</v>
      </c>
      <c r="Z367">
        <f t="shared" si="65"/>
        <v>103.812708</v>
      </c>
      <c r="AA367">
        <f>SUM(Data__1___3[[#This Row],[Num_Workers_Direct]],Data__1___3[[#This Row],[Num_Workers_Indirect]])</f>
        <v>81</v>
      </c>
      <c r="AB367">
        <f>Data__1___3[[#This Row],[OUTPUT IN THOUSAND]]/Data__1___3[[#This Row],[Total Workers]]</f>
        <v>1.2816383703703704</v>
      </c>
    </row>
    <row r="368" spans="1:28" x14ac:dyDescent="0.25">
      <c r="A368" s="1">
        <v>40180</v>
      </c>
      <c r="B368">
        <f t="shared" si="55"/>
        <v>2010</v>
      </c>
      <c r="C368">
        <f>DAY(Data__1___3[[#This Row],[Date]])</f>
        <v>2</v>
      </c>
      <c r="D368">
        <f>MONTH(Data__1___3[[#This Row],[Date]])</f>
        <v>1</v>
      </c>
      <c r="E368">
        <f t="shared" si="56"/>
        <v>1</v>
      </c>
      <c r="F368">
        <f>WEEKDAY(Data__1___3[[#This Row],[Date]])</f>
        <v>7</v>
      </c>
      <c r="G368" t="str">
        <f>VLOOKUP(F368,VLOOKUP!$D$2:$E$8,2,FALSE)</f>
        <v>Sunday</v>
      </c>
      <c r="H368" t="str">
        <f>VLOOKUP(D368,VLOOKUP!$A$2:$B$13,2,FALSE)</f>
        <v>January</v>
      </c>
      <c r="I368" t="str">
        <f>VLOOKUP(E368,VLOOKUP!$G$2:$H$5,2,FALSE)</f>
        <v>Quarter1</v>
      </c>
      <c r="J368" t="str">
        <f t="shared" si="57"/>
        <v>2010_January</v>
      </c>
      <c r="K368" t="str">
        <f t="shared" si="58"/>
        <v>2010_Quarter1</v>
      </c>
      <c r="L368" t="str">
        <f t="shared" si="59"/>
        <v>2010_Sunday</v>
      </c>
      <c r="M368" t="s">
        <v>9</v>
      </c>
      <c r="N368">
        <v>45</v>
      </c>
      <c r="O368">
        <v>40</v>
      </c>
      <c r="P368">
        <v>10440</v>
      </c>
      <c r="Q368">
        <v>7680</v>
      </c>
      <c r="R368">
        <v>0.10897082900000001</v>
      </c>
      <c r="S368">
        <v>0.13294441100000001</v>
      </c>
      <c r="T368">
        <f t="shared" si="60"/>
        <v>70460.537830000001</v>
      </c>
      <c r="U368">
        <f t="shared" si="61"/>
        <v>9807.3746100000008</v>
      </c>
      <c r="V368">
        <f t="shared" si="62"/>
        <v>18120</v>
      </c>
      <c r="W368">
        <f t="shared" si="63"/>
        <v>24000</v>
      </c>
      <c r="X368">
        <f>SUM(Data__1___3[[#This Row],[ cost of raw material]],Data__1___3[[#This Row],[operating cost]],Data__1___3[[#This Row],[Total Labor Cost (In USD)]])</f>
        <v>104267.91244</v>
      </c>
      <c r="Y368">
        <f t="shared" si="64"/>
        <v>956.84242651765078</v>
      </c>
      <c r="Z368">
        <f t="shared" si="65"/>
        <v>108.97082900000001</v>
      </c>
      <c r="AA368">
        <f>SUM(Data__1___3[[#This Row],[Num_Workers_Direct]],Data__1___3[[#This Row],[Num_Workers_Indirect]])</f>
        <v>85</v>
      </c>
      <c r="AB368">
        <f>Data__1___3[[#This Row],[OUTPUT IN THOUSAND]]/Data__1___3[[#This Row],[Total Workers]]</f>
        <v>1.2820097529411765</v>
      </c>
    </row>
    <row r="369" spans="1:28" x14ac:dyDescent="0.25">
      <c r="A369" s="1">
        <v>40181</v>
      </c>
      <c r="B369">
        <f t="shared" si="55"/>
        <v>2010</v>
      </c>
      <c r="C369">
        <f>DAY(Data__1___3[[#This Row],[Date]])</f>
        <v>3</v>
      </c>
      <c r="D369">
        <f>MONTH(Data__1___3[[#This Row],[Date]])</f>
        <v>1</v>
      </c>
      <c r="E369">
        <f t="shared" si="56"/>
        <v>1</v>
      </c>
      <c r="F369">
        <f>WEEKDAY(Data__1___3[[#This Row],[Date]])</f>
        <v>1</v>
      </c>
      <c r="G369" t="str">
        <f>VLOOKUP(F369,VLOOKUP!$D$2:$E$8,2,FALSE)</f>
        <v>Monday</v>
      </c>
      <c r="H369" t="str">
        <f>VLOOKUP(D369,VLOOKUP!$A$2:$B$13,2,FALSE)</f>
        <v>January</v>
      </c>
      <c r="I369" t="str">
        <f>VLOOKUP(E369,VLOOKUP!$G$2:$H$5,2,FALSE)</f>
        <v>Quarter1</v>
      </c>
      <c r="J369" t="str">
        <f t="shared" si="57"/>
        <v>2010_January</v>
      </c>
      <c r="K369" t="str">
        <f t="shared" si="58"/>
        <v>2010_Quarter1</v>
      </c>
      <c r="L369" t="str">
        <f t="shared" si="59"/>
        <v>2010_Monday</v>
      </c>
      <c r="M369" t="s">
        <v>9</v>
      </c>
      <c r="N369">
        <v>44</v>
      </c>
      <c r="O369">
        <v>38</v>
      </c>
      <c r="P369">
        <v>10208</v>
      </c>
      <c r="Q369">
        <v>7296</v>
      </c>
      <c r="R369">
        <v>0.105139398</v>
      </c>
      <c r="S369">
        <v>0.12827006599999999</v>
      </c>
      <c r="T369">
        <f t="shared" si="60"/>
        <v>67983.134979999988</v>
      </c>
      <c r="U369">
        <f t="shared" si="61"/>
        <v>9462.5458199999994</v>
      </c>
      <c r="V369">
        <f t="shared" si="62"/>
        <v>17504</v>
      </c>
      <c r="W369">
        <f t="shared" si="63"/>
        <v>23184.1059602649</v>
      </c>
      <c r="X369">
        <f>SUM(Data__1___3[[#This Row],[ cost of raw material]],Data__1___3[[#This Row],[operating cost]],Data__1___3[[#This Row],[Total Labor Cost (In USD)]])</f>
        <v>100629.78676026489</v>
      </c>
      <c r="Y369">
        <f t="shared" si="64"/>
        <v>957.10826459425698</v>
      </c>
      <c r="Z369">
        <f t="shared" si="65"/>
        <v>105.139398</v>
      </c>
      <c r="AA369">
        <f>SUM(Data__1___3[[#This Row],[Num_Workers_Direct]],Data__1___3[[#This Row],[Num_Workers_Indirect]])</f>
        <v>82</v>
      </c>
      <c r="AB369">
        <f>Data__1___3[[#This Row],[OUTPUT IN THOUSAND]]/Data__1___3[[#This Row],[Total Workers]]</f>
        <v>1.2821877804878048</v>
      </c>
    </row>
    <row r="370" spans="1:28" x14ac:dyDescent="0.25">
      <c r="A370" s="1">
        <v>40182</v>
      </c>
      <c r="B370">
        <f t="shared" si="55"/>
        <v>2010</v>
      </c>
      <c r="C370">
        <f>DAY(Data__1___3[[#This Row],[Date]])</f>
        <v>4</v>
      </c>
      <c r="D370">
        <f>MONTH(Data__1___3[[#This Row],[Date]])</f>
        <v>1</v>
      </c>
      <c r="E370">
        <f t="shared" si="56"/>
        <v>1</v>
      </c>
      <c r="F370">
        <f>WEEKDAY(Data__1___3[[#This Row],[Date]])</f>
        <v>2</v>
      </c>
      <c r="G370" t="str">
        <f>VLOOKUP(F370,VLOOKUP!$D$2:$E$8,2,FALSE)</f>
        <v>Tuesday</v>
      </c>
      <c r="H370" t="str">
        <f>VLOOKUP(D370,VLOOKUP!$A$2:$B$13,2,FALSE)</f>
        <v>January</v>
      </c>
      <c r="I370" t="str">
        <f>VLOOKUP(E370,VLOOKUP!$G$2:$H$5,2,FALSE)</f>
        <v>Quarter1</v>
      </c>
      <c r="J370" t="str">
        <f t="shared" si="57"/>
        <v>2010_January</v>
      </c>
      <c r="K370" t="str">
        <f t="shared" si="58"/>
        <v>2010_Quarter1</v>
      </c>
      <c r="L370" t="str">
        <f t="shared" si="59"/>
        <v>2010_Tuesday</v>
      </c>
      <c r="M370" t="s">
        <v>9</v>
      </c>
      <c r="N370">
        <v>41</v>
      </c>
      <c r="O370">
        <v>37</v>
      </c>
      <c r="P370">
        <v>9512</v>
      </c>
      <c r="Q370">
        <v>7104</v>
      </c>
      <c r="R370">
        <v>9.9958172999999997E-2</v>
      </c>
      <c r="S370">
        <v>0.121948971</v>
      </c>
      <c r="T370">
        <f t="shared" si="60"/>
        <v>64632.95463</v>
      </c>
      <c r="U370">
        <f t="shared" si="61"/>
        <v>8996.2355700000007</v>
      </c>
      <c r="V370">
        <f t="shared" si="62"/>
        <v>16616</v>
      </c>
      <c r="W370">
        <f t="shared" si="63"/>
        <v>22007.947019867548</v>
      </c>
      <c r="X370">
        <f>SUM(Data__1___3[[#This Row],[ cost of raw material]],Data__1___3[[#This Row],[operating cost]],Data__1___3[[#This Row],[Total Labor Cost (In USD)]])</f>
        <v>95637.137219867553</v>
      </c>
      <c r="Y370">
        <f t="shared" si="64"/>
        <v>956.77156103951154</v>
      </c>
      <c r="Z370">
        <f t="shared" si="65"/>
        <v>99.958173000000002</v>
      </c>
      <c r="AA370">
        <f>SUM(Data__1___3[[#This Row],[Num_Workers_Direct]],Data__1___3[[#This Row],[Num_Workers_Indirect]])</f>
        <v>78</v>
      </c>
      <c r="AB370">
        <f>Data__1___3[[#This Row],[OUTPUT IN THOUSAND]]/Data__1___3[[#This Row],[Total Workers]]</f>
        <v>1.2815150384615386</v>
      </c>
    </row>
    <row r="371" spans="1:28" x14ac:dyDescent="0.25">
      <c r="A371" s="1">
        <v>40183</v>
      </c>
      <c r="B371">
        <f t="shared" si="55"/>
        <v>2010</v>
      </c>
      <c r="C371">
        <f>DAY(Data__1___3[[#This Row],[Date]])</f>
        <v>5</v>
      </c>
      <c r="D371">
        <f>MONTH(Data__1___3[[#This Row],[Date]])</f>
        <v>1</v>
      </c>
      <c r="E371">
        <f t="shared" si="56"/>
        <v>1</v>
      </c>
      <c r="F371">
        <f>WEEKDAY(Data__1___3[[#This Row],[Date]])</f>
        <v>3</v>
      </c>
      <c r="G371" t="str">
        <f>VLOOKUP(F371,VLOOKUP!$D$2:$E$8,2,FALSE)</f>
        <v>Wednesday</v>
      </c>
      <c r="H371" t="str">
        <f>VLOOKUP(D371,VLOOKUP!$A$2:$B$13,2,FALSE)</f>
        <v>January</v>
      </c>
      <c r="I371" t="str">
        <f>VLOOKUP(E371,VLOOKUP!$G$2:$H$5,2,FALSE)</f>
        <v>Quarter1</v>
      </c>
      <c r="J371" t="str">
        <f t="shared" si="57"/>
        <v>2010_January</v>
      </c>
      <c r="K371" t="str">
        <f t="shared" si="58"/>
        <v>2010_Quarter1</v>
      </c>
      <c r="L371" t="str">
        <f t="shared" si="59"/>
        <v>2010_Wednesday</v>
      </c>
      <c r="M371" t="s">
        <v>9</v>
      </c>
      <c r="N371">
        <v>43</v>
      </c>
      <c r="O371">
        <v>36</v>
      </c>
      <c r="P371">
        <v>9976</v>
      </c>
      <c r="Q371">
        <v>6912</v>
      </c>
      <c r="R371">
        <v>0.101214106</v>
      </c>
      <c r="S371">
        <v>0.12348120899999999</v>
      </c>
      <c r="T371">
        <f t="shared" si="60"/>
        <v>65445.04077</v>
      </c>
      <c r="U371">
        <f t="shared" si="61"/>
        <v>9109.2695399999993</v>
      </c>
      <c r="V371">
        <f t="shared" si="62"/>
        <v>16888</v>
      </c>
      <c r="W371">
        <f t="shared" si="63"/>
        <v>22368.2119205298</v>
      </c>
      <c r="X371">
        <f>SUM(Data__1___3[[#This Row],[ cost of raw material]],Data__1___3[[#This Row],[operating cost]],Data__1___3[[#This Row],[Total Labor Cost (In USD)]])</f>
        <v>96922.522230529808</v>
      </c>
      <c r="Y371">
        <f t="shared" si="64"/>
        <v>957.59895592546957</v>
      </c>
      <c r="Z371">
        <f t="shared" si="65"/>
        <v>101.214106</v>
      </c>
      <c r="AA371">
        <f>SUM(Data__1___3[[#This Row],[Num_Workers_Direct]],Data__1___3[[#This Row],[Num_Workers_Indirect]])</f>
        <v>79</v>
      </c>
      <c r="AB371">
        <f>Data__1___3[[#This Row],[OUTPUT IN THOUSAND]]/Data__1___3[[#This Row],[Total Workers]]</f>
        <v>1.2811912151898734</v>
      </c>
    </row>
    <row r="372" spans="1:28" x14ac:dyDescent="0.25">
      <c r="A372" s="1">
        <v>40184</v>
      </c>
      <c r="B372">
        <f t="shared" si="55"/>
        <v>2010</v>
      </c>
      <c r="C372">
        <f>DAY(Data__1___3[[#This Row],[Date]])</f>
        <v>6</v>
      </c>
      <c r="D372">
        <f>MONTH(Data__1___3[[#This Row],[Date]])</f>
        <v>1</v>
      </c>
      <c r="E372">
        <f t="shared" si="56"/>
        <v>1</v>
      </c>
      <c r="F372">
        <f>WEEKDAY(Data__1___3[[#This Row],[Date]])</f>
        <v>4</v>
      </c>
      <c r="G372" t="str">
        <f>VLOOKUP(F372,VLOOKUP!$D$2:$E$8,2,FALSE)</f>
        <v>Thursday</v>
      </c>
      <c r="H372" t="str">
        <f>VLOOKUP(D372,VLOOKUP!$A$2:$B$13,2,FALSE)</f>
        <v>January</v>
      </c>
      <c r="I372" t="str">
        <f>VLOOKUP(E372,VLOOKUP!$G$2:$H$5,2,FALSE)</f>
        <v>Quarter1</v>
      </c>
      <c r="J372" t="str">
        <f t="shared" si="57"/>
        <v>2010_January</v>
      </c>
      <c r="K372" t="str">
        <f t="shared" si="58"/>
        <v>2010_Quarter1</v>
      </c>
      <c r="L372" t="str">
        <f t="shared" si="59"/>
        <v>2010_Thursday</v>
      </c>
      <c r="M372" t="s">
        <v>9</v>
      </c>
      <c r="N372">
        <v>41</v>
      </c>
      <c r="O372">
        <v>36</v>
      </c>
      <c r="P372">
        <v>9512</v>
      </c>
      <c r="Q372">
        <v>6912</v>
      </c>
      <c r="R372">
        <v>9.8683015999999998E-2</v>
      </c>
      <c r="S372">
        <v>0.12039328000000001</v>
      </c>
      <c r="T372">
        <f t="shared" si="60"/>
        <v>63808.438399999999</v>
      </c>
      <c r="U372">
        <f t="shared" si="61"/>
        <v>8881.4714399999993</v>
      </c>
      <c r="V372">
        <f t="shared" si="62"/>
        <v>16424</v>
      </c>
      <c r="W372">
        <f t="shared" si="63"/>
        <v>21753.642384105959</v>
      </c>
      <c r="X372">
        <f>SUM(Data__1___3[[#This Row],[ cost of raw material]],Data__1___3[[#This Row],[operating cost]],Data__1___3[[#This Row],[Total Labor Cost (In USD)]])</f>
        <v>94443.552224105952</v>
      </c>
      <c r="Y372">
        <f t="shared" si="64"/>
        <v>957.03958038844246</v>
      </c>
      <c r="Z372">
        <f t="shared" si="65"/>
        <v>98.683015999999995</v>
      </c>
      <c r="AA372">
        <f>SUM(Data__1___3[[#This Row],[Num_Workers_Direct]],Data__1___3[[#This Row],[Num_Workers_Indirect]])</f>
        <v>77</v>
      </c>
      <c r="AB372">
        <f>Data__1___3[[#This Row],[OUTPUT IN THOUSAND]]/Data__1___3[[#This Row],[Total Workers]]</f>
        <v>1.2815976103896103</v>
      </c>
    </row>
    <row r="373" spans="1:28" x14ac:dyDescent="0.25">
      <c r="A373" s="1">
        <v>40185</v>
      </c>
      <c r="B373">
        <f t="shared" si="55"/>
        <v>2010</v>
      </c>
      <c r="C373">
        <f>DAY(Data__1___3[[#This Row],[Date]])</f>
        <v>7</v>
      </c>
      <c r="D373">
        <f>MONTH(Data__1___3[[#This Row],[Date]])</f>
        <v>1</v>
      </c>
      <c r="E373">
        <f t="shared" si="56"/>
        <v>1</v>
      </c>
      <c r="F373">
        <f>WEEKDAY(Data__1___3[[#This Row],[Date]])</f>
        <v>5</v>
      </c>
      <c r="G373" t="str">
        <f>VLOOKUP(F373,VLOOKUP!$D$2:$E$8,2,FALSE)</f>
        <v>Friday</v>
      </c>
      <c r="H373" t="str">
        <f>VLOOKUP(D373,VLOOKUP!$A$2:$B$13,2,FALSE)</f>
        <v>January</v>
      </c>
      <c r="I373" t="str">
        <f>VLOOKUP(E373,VLOOKUP!$G$2:$H$5,2,FALSE)</f>
        <v>Quarter1</v>
      </c>
      <c r="J373" t="str">
        <f t="shared" si="57"/>
        <v>2010_January</v>
      </c>
      <c r="K373" t="str">
        <f t="shared" si="58"/>
        <v>2010_Quarter1</v>
      </c>
      <c r="L373" t="str">
        <f t="shared" si="59"/>
        <v>2010_Friday</v>
      </c>
      <c r="M373" t="s">
        <v>9</v>
      </c>
      <c r="N373">
        <v>45</v>
      </c>
      <c r="O373">
        <v>38</v>
      </c>
      <c r="P373">
        <v>10440</v>
      </c>
      <c r="Q373">
        <v>7296</v>
      </c>
      <c r="R373">
        <v>0.106406809</v>
      </c>
      <c r="S373">
        <v>0.12981630699999999</v>
      </c>
      <c r="T373">
        <f t="shared" si="60"/>
        <v>68802.64271</v>
      </c>
      <c r="U373">
        <f t="shared" si="61"/>
        <v>9576.6128100000005</v>
      </c>
      <c r="V373">
        <f t="shared" si="62"/>
        <v>17736</v>
      </c>
      <c r="W373">
        <f t="shared" si="63"/>
        <v>23491.390728476821</v>
      </c>
      <c r="X373">
        <f>SUM(Data__1___3[[#This Row],[ cost of raw material]],Data__1___3[[#This Row],[operating cost]],Data__1___3[[#This Row],[Total Labor Cost (In USD)]])</f>
        <v>101870.64624847683</v>
      </c>
      <c r="Y373">
        <f t="shared" si="64"/>
        <v>957.36961953700552</v>
      </c>
      <c r="Z373">
        <f t="shared" si="65"/>
        <v>106.40680900000001</v>
      </c>
      <c r="AA373">
        <f>SUM(Data__1___3[[#This Row],[Num_Workers_Direct]],Data__1___3[[#This Row],[Num_Workers_Indirect]])</f>
        <v>83</v>
      </c>
      <c r="AB373">
        <f>Data__1___3[[#This Row],[OUTPUT IN THOUSAND]]/Data__1___3[[#This Row],[Total Workers]]</f>
        <v>1.2820097469879519</v>
      </c>
    </row>
    <row r="374" spans="1:28" x14ac:dyDescent="0.25">
      <c r="A374" s="1">
        <v>40186</v>
      </c>
      <c r="B374">
        <f t="shared" si="55"/>
        <v>2010</v>
      </c>
      <c r="C374">
        <f>DAY(Data__1___3[[#This Row],[Date]])</f>
        <v>8</v>
      </c>
      <c r="D374">
        <f>MONTH(Data__1___3[[#This Row],[Date]])</f>
        <v>1</v>
      </c>
      <c r="E374">
        <f t="shared" si="56"/>
        <v>1</v>
      </c>
      <c r="F374">
        <f>WEEKDAY(Data__1___3[[#This Row],[Date]])</f>
        <v>6</v>
      </c>
      <c r="G374" t="str">
        <f>VLOOKUP(F374,VLOOKUP!$D$2:$E$8,2,FALSE)</f>
        <v>Saturday</v>
      </c>
      <c r="H374" t="str">
        <f>VLOOKUP(D374,VLOOKUP!$A$2:$B$13,2,FALSE)</f>
        <v>January</v>
      </c>
      <c r="I374" t="str">
        <f>VLOOKUP(E374,VLOOKUP!$G$2:$H$5,2,FALSE)</f>
        <v>Quarter1</v>
      </c>
      <c r="J374" t="str">
        <f t="shared" si="57"/>
        <v>2010_January</v>
      </c>
      <c r="K374" t="str">
        <f t="shared" si="58"/>
        <v>2010_Quarter1</v>
      </c>
      <c r="L374" t="str">
        <f t="shared" si="59"/>
        <v>2010_Saturday</v>
      </c>
      <c r="M374" t="s">
        <v>9</v>
      </c>
      <c r="N374">
        <v>44</v>
      </c>
      <c r="O374">
        <v>37</v>
      </c>
      <c r="P374">
        <v>10208</v>
      </c>
      <c r="Q374">
        <v>7104</v>
      </c>
      <c r="R374">
        <v>0.10383753799999999</v>
      </c>
      <c r="S374">
        <v>0.12668179600000001</v>
      </c>
      <c r="T374">
        <f t="shared" si="60"/>
        <v>67141.351880000017</v>
      </c>
      <c r="U374">
        <f t="shared" si="61"/>
        <v>9345.3784199999991</v>
      </c>
      <c r="V374">
        <f t="shared" si="62"/>
        <v>17312</v>
      </c>
      <c r="W374">
        <f t="shared" si="63"/>
        <v>22929.801324503311</v>
      </c>
      <c r="X374">
        <f>SUM(Data__1___3[[#This Row],[ cost of raw material]],Data__1___3[[#This Row],[operating cost]],Data__1___3[[#This Row],[Total Labor Cost (In USD)]])</f>
        <v>99416.531624503317</v>
      </c>
      <c r="Y374">
        <f t="shared" si="64"/>
        <v>957.42381357793101</v>
      </c>
      <c r="Z374">
        <f t="shared" si="65"/>
        <v>103.837538</v>
      </c>
      <c r="AA374">
        <f>SUM(Data__1___3[[#This Row],[Num_Workers_Direct]],Data__1___3[[#This Row],[Num_Workers_Indirect]])</f>
        <v>81</v>
      </c>
      <c r="AB374">
        <f>Data__1___3[[#This Row],[OUTPUT IN THOUSAND]]/Data__1___3[[#This Row],[Total Workers]]</f>
        <v>1.2819449135802468</v>
      </c>
    </row>
    <row r="375" spans="1:28" x14ac:dyDescent="0.25">
      <c r="A375" s="1">
        <v>40187</v>
      </c>
      <c r="B375">
        <f t="shared" si="55"/>
        <v>2010</v>
      </c>
      <c r="C375">
        <f>DAY(Data__1___3[[#This Row],[Date]])</f>
        <v>9</v>
      </c>
      <c r="D375">
        <f>MONTH(Data__1___3[[#This Row],[Date]])</f>
        <v>1</v>
      </c>
      <c r="E375">
        <f t="shared" si="56"/>
        <v>1</v>
      </c>
      <c r="F375">
        <f>WEEKDAY(Data__1___3[[#This Row],[Date]])</f>
        <v>7</v>
      </c>
      <c r="G375" t="str">
        <f>VLOOKUP(F375,VLOOKUP!$D$2:$E$8,2,FALSE)</f>
        <v>Sunday</v>
      </c>
      <c r="H375" t="str">
        <f>VLOOKUP(D375,VLOOKUP!$A$2:$B$13,2,FALSE)</f>
        <v>January</v>
      </c>
      <c r="I375" t="str">
        <f>VLOOKUP(E375,VLOOKUP!$G$2:$H$5,2,FALSE)</f>
        <v>Quarter1</v>
      </c>
      <c r="J375" t="str">
        <f t="shared" si="57"/>
        <v>2010_January</v>
      </c>
      <c r="K375" t="str">
        <f t="shared" si="58"/>
        <v>2010_Quarter1</v>
      </c>
      <c r="L375" t="str">
        <f t="shared" si="59"/>
        <v>2010_Sunday</v>
      </c>
      <c r="M375" t="s">
        <v>9</v>
      </c>
      <c r="N375">
        <v>43</v>
      </c>
      <c r="O375">
        <v>36</v>
      </c>
      <c r="P375">
        <v>9976</v>
      </c>
      <c r="Q375">
        <v>6912</v>
      </c>
      <c r="R375">
        <v>0.101257679</v>
      </c>
      <c r="S375">
        <v>0.12353436800000001</v>
      </c>
      <c r="T375">
        <f t="shared" si="60"/>
        <v>65473.215040000003</v>
      </c>
      <c r="U375">
        <f t="shared" si="61"/>
        <v>9113.1911100000016</v>
      </c>
      <c r="V375">
        <f t="shared" si="62"/>
        <v>16888</v>
      </c>
      <c r="W375">
        <f t="shared" si="63"/>
        <v>22368.2119205298</v>
      </c>
      <c r="X375">
        <f>SUM(Data__1___3[[#This Row],[ cost of raw material]],Data__1___3[[#This Row],[operating cost]],Data__1___3[[#This Row],[Total Labor Cost (In USD)]])</f>
        <v>96954.618070529803</v>
      </c>
      <c r="Y375">
        <f t="shared" si="64"/>
        <v>957.5038557868761</v>
      </c>
      <c r="Z375">
        <f t="shared" si="65"/>
        <v>101.25767900000001</v>
      </c>
      <c r="AA375">
        <f>SUM(Data__1___3[[#This Row],[Num_Workers_Direct]],Data__1___3[[#This Row],[Num_Workers_Indirect]])</f>
        <v>79</v>
      </c>
      <c r="AB375">
        <f>Data__1___3[[#This Row],[OUTPUT IN THOUSAND]]/Data__1___3[[#This Row],[Total Workers]]</f>
        <v>1.2817427721518988</v>
      </c>
    </row>
    <row r="376" spans="1:28" x14ac:dyDescent="0.25">
      <c r="A376" s="1">
        <v>40188</v>
      </c>
      <c r="B376">
        <f t="shared" si="55"/>
        <v>2010</v>
      </c>
      <c r="C376">
        <f>DAY(Data__1___3[[#This Row],[Date]])</f>
        <v>10</v>
      </c>
      <c r="D376">
        <f>MONTH(Data__1___3[[#This Row],[Date]])</f>
        <v>1</v>
      </c>
      <c r="E376">
        <f t="shared" si="56"/>
        <v>1</v>
      </c>
      <c r="F376">
        <f>WEEKDAY(Data__1___3[[#This Row],[Date]])</f>
        <v>1</v>
      </c>
      <c r="G376" t="str">
        <f>VLOOKUP(F376,VLOOKUP!$D$2:$E$8,2,FALSE)</f>
        <v>Monday</v>
      </c>
      <c r="H376" t="str">
        <f>VLOOKUP(D376,VLOOKUP!$A$2:$B$13,2,FALSE)</f>
        <v>January</v>
      </c>
      <c r="I376" t="str">
        <f>VLOOKUP(E376,VLOOKUP!$G$2:$H$5,2,FALSE)</f>
        <v>Quarter1</v>
      </c>
      <c r="J376" t="str">
        <f t="shared" si="57"/>
        <v>2010_January</v>
      </c>
      <c r="K376" t="str">
        <f t="shared" si="58"/>
        <v>2010_Quarter1</v>
      </c>
      <c r="L376" t="str">
        <f t="shared" si="59"/>
        <v>2010_Monday</v>
      </c>
      <c r="M376" t="s">
        <v>9</v>
      </c>
      <c r="N376">
        <v>45</v>
      </c>
      <c r="O376">
        <v>37</v>
      </c>
      <c r="P376">
        <v>10440</v>
      </c>
      <c r="Q376">
        <v>7104</v>
      </c>
      <c r="R376">
        <v>0.10507986499999999</v>
      </c>
      <c r="S376">
        <v>0.128197436</v>
      </c>
      <c r="T376">
        <f t="shared" si="60"/>
        <v>67944.641080000001</v>
      </c>
      <c r="U376">
        <f t="shared" si="61"/>
        <v>9457.1878500000003</v>
      </c>
      <c r="V376">
        <f t="shared" si="62"/>
        <v>17544</v>
      </c>
      <c r="W376">
        <f t="shared" si="63"/>
        <v>23237.086092715232</v>
      </c>
      <c r="X376">
        <f>SUM(Data__1___3[[#This Row],[ cost of raw material]],Data__1___3[[#This Row],[operating cost]],Data__1___3[[#This Row],[Total Labor Cost (In USD)]])</f>
        <v>100638.91502271523</v>
      </c>
      <c r="Y376">
        <f t="shared" si="64"/>
        <v>957.73738406225812</v>
      </c>
      <c r="Z376">
        <f t="shared" si="65"/>
        <v>105.079865</v>
      </c>
      <c r="AA376">
        <f>SUM(Data__1___3[[#This Row],[Num_Workers_Direct]],Data__1___3[[#This Row],[Num_Workers_Indirect]])</f>
        <v>82</v>
      </c>
      <c r="AB376">
        <f>Data__1___3[[#This Row],[OUTPUT IN THOUSAND]]/Data__1___3[[#This Row],[Total Workers]]</f>
        <v>1.281461768292683</v>
      </c>
    </row>
    <row r="377" spans="1:28" x14ac:dyDescent="0.25">
      <c r="A377" s="1">
        <v>40189</v>
      </c>
      <c r="B377">
        <f t="shared" si="55"/>
        <v>2010</v>
      </c>
      <c r="C377">
        <f>DAY(Data__1___3[[#This Row],[Date]])</f>
        <v>11</v>
      </c>
      <c r="D377">
        <f>MONTH(Data__1___3[[#This Row],[Date]])</f>
        <v>1</v>
      </c>
      <c r="E377">
        <f t="shared" si="56"/>
        <v>1</v>
      </c>
      <c r="F377">
        <f>WEEKDAY(Data__1___3[[#This Row],[Date]])</f>
        <v>2</v>
      </c>
      <c r="G377" t="str">
        <f>VLOOKUP(F377,VLOOKUP!$D$2:$E$8,2,FALSE)</f>
        <v>Tuesday</v>
      </c>
      <c r="H377" t="str">
        <f>VLOOKUP(D377,VLOOKUP!$A$2:$B$13,2,FALSE)</f>
        <v>January</v>
      </c>
      <c r="I377" t="str">
        <f>VLOOKUP(E377,VLOOKUP!$G$2:$H$5,2,FALSE)</f>
        <v>Quarter1</v>
      </c>
      <c r="J377" t="str">
        <f t="shared" si="57"/>
        <v>2010_January</v>
      </c>
      <c r="K377" t="str">
        <f t="shared" si="58"/>
        <v>2010_Quarter1</v>
      </c>
      <c r="L377" t="str">
        <f t="shared" si="59"/>
        <v>2010_Tuesday</v>
      </c>
      <c r="M377" t="s">
        <v>9</v>
      </c>
      <c r="N377">
        <v>44</v>
      </c>
      <c r="O377">
        <v>36</v>
      </c>
      <c r="P377">
        <v>10208</v>
      </c>
      <c r="Q377">
        <v>6912</v>
      </c>
      <c r="R377">
        <v>0.102489099</v>
      </c>
      <c r="S377">
        <v>0.125036701</v>
      </c>
      <c r="T377">
        <f t="shared" si="60"/>
        <v>66269.451529999991</v>
      </c>
      <c r="U377">
        <f t="shared" si="61"/>
        <v>9224.0189099999989</v>
      </c>
      <c r="V377">
        <f t="shared" si="62"/>
        <v>17120</v>
      </c>
      <c r="W377">
        <f t="shared" si="63"/>
        <v>22675.496688741721</v>
      </c>
      <c r="X377">
        <f>SUM(Data__1___3[[#This Row],[ cost of raw material]],Data__1___3[[#This Row],[operating cost]],Data__1___3[[#This Row],[Total Labor Cost (In USD)]])</f>
        <v>98168.967128741715</v>
      </c>
      <c r="Y377">
        <f t="shared" si="64"/>
        <v>957.84788905932055</v>
      </c>
      <c r="Z377">
        <f t="shared" si="65"/>
        <v>102.489099</v>
      </c>
      <c r="AA377">
        <f>SUM(Data__1___3[[#This Row],[Num_Workers_Direct]],Data__1___3[[#This Row],[Num_Workers_Indirect]])</f>
        <v>80</v>
      </c>
      <c r="AB377">
        <f>Data__1___3[[#This Row],[OUTPUT IN THOUSAND]]/Data__1___3[[#This Row],[Total Workers]]</f>
        <v>1.2811137374999999</v>
      </c>
    </row>
    <row r="378" spans="1:28" x14ac:dyDescent="0.25">
      <c r="A378" s="1">
        <v>40190</v>
      </c>
      <c r="B378">
        <f t="shared" si="55"/>
        <v>2010</v>
      </c>
      <c r="C378">
        <f>DAY(Data__1___3[[#This Row],[Date]])</f>
        <v>12</v>
      </c>
      <c r="D378">
        <f>MONTH(Data__1___3[[#This Row],[Date]])</f>
        <v>1</v>
      </c>
      <c r="E378">
        <f t="shared" si="56"/>
        <v>1</v>
      </c>
      <c r="F378">
        <f>WEEKDAY(Data__1___3[[#This Row],[Date]])</f>
        <v>3</v>
      </c>
      <c r="G378" t="str">
        <f>VLOOKUP(F378,VLOOKUP!$D$2:$E$8,2,FALSE)</f>
        <v>Wednesday</v>
      </c>
      <c r="H378" t="str">
        <f>VLOOKUP(D378,VLOOKUP!$A$2:$B$13,2,FALSE)</f>
        <v>January</v>
      </c>
      <c r="I378" t="str">
        <f>VLOOKUP(E378,VLOOKUP!$G$2:$H$5,2,FALSE)</f>
        <v>Quarter1</v>
      </c>
      <c r="J378" t="str">
        <f t="shared" si="57"/>
        <v>2010_January</v>
      </c>
      <c r="K378" t="str">
        <f t="shared" si="58"/>
        <v>2010_Quarter1</v>
      </c>
      <c r="L378" t="str">
        <f t="shared" si="59"/>
        <v>2010_Wednesday</v>
      </c>
      <c r="M378" t="s">
        <v>9</v>
      </c>
      <c r="N378">
        <v>45</v>
      </c>
      <c r="O378">
        <v>38</v>
      </c>
      <c r="P378">
        <v>10440</v>
      </c>
      <c r="Q378">
        <v>7296</v>
      </c>
      <c r="R378">
        <v>0.106361004</v>
      </c>
      <c r="S378">
        <v>0.12976042500000001</v>
      </c>
      <c r="T378">
        <f t="shared" si="60"/>
        <v>68773.025250000021</v>
      </c>
      <c r="U378">
        <f t="shared" si="61"/>
        <v>9572.4903599999998</v>
      </c>
      <c r="V378">
        <f t="shared" si="62"/>
        <v>17736</v>
      </c>
      <c r="W378">
        <f t="shared" si="63"/>
        <v>23491.390728476821</v>
      </c>
      <c r="X378">
        <f>SUM(Data__1___3[[#This Row],[ cost of raw material]],Data__1___3[[#This Row],[operating cost]],Data__1___3[[#This Row],[Total Labor Cost (In USD)]])</f>
        <v>101836.90633847684</v>
      </c>
      <c r="Y378">
        <f t="shared" si="64"/>
        <v>957.46469578715937</v>
      </c>
      <c r="Z378">
        <f t="shared" si="65"/>
        <v>106.36100399999999</v>
      </c>
      <c r="AA378">
        <f>SUM(Data__1___3[[#This Row],[Num_Workers_Direct]],Data__1___3[[#This Row],[Num_Workers_Indirect]])</f>
        <v>83</v>
      </c>
      <c r="AB378">
        <f>Data__1___3[[#This Row],[OUTPUT IN THOUSAND]]/Data__1___3[[#This Row],[Total Workers]]</f>
        <v>1.2814578795180722</v>
      </c>
    </row>
    <row r="379" spans="1:28" x14ac:dyDescent="0.25">
      <c r="A379" s="1">
        <v>40191</v>
      </c>
      <c r="B379">
        <f t="shared" si="55"/>
        <v>2010</v>
      </c>
      <c r="C379">
        <f>DAY(Data__1___3[[#This Row],[Date]])</f>
        <v>13</v>
      </c>
      <c r="D379">
        <f>MONTH(Data__1___3[[#This Row],[Date]])</f>
        <v>1</v>
      </c>
      <c r="E379">
        <f t="shared" si="56"/>
        <v>1</v>
      </c>
      <c r="F379">
        <f>WEEKDAY(Data__1___3[[#This Row],[Date]])</f>
        <v>4</v>
      </c>
      <c r="G379" t="str">
        <f>VLOOKUP(F379,VLOOKUP!$D$2:$E$8,2,FALSE)</f>
        <v>Thursday</v>
      </c>
      <c r="H379" t="str">
        <f>VLOOKUP(D379,VLOOKUP!$A$2:$B$13,2,FALSE)</f>
        <v>January</v>
      </c>
      <c r="I379" t="str">
        <f>VLOOKUP(E379,VLOOKUP!$G$2:$H$5,2,FALSE)</f>
        <v>Quarter1</v>
      </c>
      <c r="J379" t="str">
        <f t="shared" si="57"/>
        <v>2010_January</v>
      </c>
      <c r="K379" t="str">
        <f t="shared" si="58"/>
        <v>2010_Quarter1</v>
      </c>
      <c r="L379" t="str">
        <f t="shared" si="59"/>
        <v>2010_Thursday</v>
      </c>
      <c r="M379" t="s">
        <v>9</v>
      </c>
      <c r="N379">
        <v>45</v>
      </c>
      <c r="O379">
        <v>38</v>
      </c>
      <c r="P379">
        <v>10440</v>
      </c>
      <c r="Q379">
        <v>7296</v>
      </c>
      <c r="R379">
        <v>0.106396147</v>
      </c>
      <c r="S379">
        <v>0.12980330000000001</v>
      </c>
      <c r="T379">
        <f t="shared" si="60"/>
        <v>68795.749000000011</v>
      </c>
      <c r="U379">
        <f t="shared" si="61"/>
        <v>9575.6532299999999</v>
      </c>
      <c r="V379">
        <f t="shared" si="62"/>
        <v>17736</v>
      </c>
      <c r="W379">
        <f t="shared" si="63"/>
        <v>23491.390728476821</v>
      </c>
      <c r="X379">
        <f>SUM(Data__1___3[[#This Row],[ cost of raw material]],Data__1___3[[#This Row],[operating cost]],Data__1___3[[#This Row],[Total Labor Cost (In USD)]])</f>
        <v>101862.79295847683</v>
      </c>
      <c r="Y379">
        <f t="shared" si="64"/>
        <v>957.3917461360403</v>
      </c>
      <c r="Z379">
        <f t="shared" si="65"/>
        <v>106.396147</v>
      </c>
      <c r="AA379">
        <f>SUM(Data__1___3[[#This Row],[Num_Workers_Direct]],Data__1___3[[#This Row],[Num_Workers_Indirect]])</f>
        <v>83</v>
      </c>
      <c r="AB379">
        <f>Data__1___3[[#This Row],[OUTPUT IN THOUSAND]]/Data__1___3[[#This Row],[Total Workers]]</f>
        <v>1.2818812891566265</v>
      </c>
    </row>
    <row r="380" spans="1:28" x14ac:dyDescent="0.25">
      <c r="A380" s="1">
        <v>40192</v>
      </c>
      <c r="B380">
        <f t="shared" si="55"/>
        <v>2010</v>
      </c>
      <c r="C380">
        <f>DAY(Data__1___3[[#This Row],[Date]])</f>
        <v>14</v>
      </c>
      <c r="D380">
        <f>MONTH(Data__1___3[[#This Row],[Date]])</f>
        <v>1</v>
      </c>
      <c r="E380">
        <f t="shared" si="56"/>
        <v>1</v>
      </c>
      <c r="F380">
        <f>WEEKDAY(Data__1___3[[#This Row],[Date]])</f>
        <v>5</v>
      </c>
      <c r="G380" t="str">
        <f>VLOOKUP(F380,VLOOKUP!$D$2:$E$8,2,FALSE)</f>
        <v>Friday</v>
      </c>
      <c r="H380" t="str">
        <f>VLOOKUP(D380,VLOOKUP!$A$2:$B$13,2,FALSE)</f>
        <v>January</v>
      </c>
      <c r="I380" t="str">
        <f>VLOOKUP(E380,VLOOKUP!$G$2:$H$5,2,FALSE)</f>
        <v>Quarter1</v>
      </c>
      <c r="J380" t="str">
        <f t="shared" si="57"/>
        <v>2010_January</v>
      </c>
      <c r="K380" t="str">
        <f t="shared" si="58"/>
        <v>2010_Quarter1</v>
      </c>
      <c r="L380" t="str">
        <f t="shared" si="59"/>
        <v>2010_Friday</v>
      </c>
      <c r="M380" t="s">
        <v>9</v>
      </c>
      <c r="N380">
        <v>41</v>
      </c>
      <c r="O380">
        <v>37</v>
      </c>
      <c r="P380">
        <v>9512</v>
      </c>
      <c r="Q380">
        <v>7104</v>
      </c>
      <c r="R380">
        <v>9.9945144999999999E-2</v>
      </c>
      <c r="S380">
        <v>0.121933076</v>
      </c>
      <c r="T380">
        <f t="shared" si="60"/>
        <v>64624.530279999999</v>
      </c>
      <c r="U380">
        <f t="shared" si="61"/>
        <v>8995.0630499999988</v>
      </c>
      <c r="V380">
        <f t="shared" si="62"/>
        <v>16616</v>
      </c>
      <c r="W380">
        <f t="shared" si="63"/>
        <v>22007.947019867548</v>
      </c>
      <c r="X380">
        <f>SUM(Data__1___3[[#This Row],[ cost of raw material]],Data__1___3[[#This Row],[operating cost]],Data__1___3[[#This Row],[Total Labor Cost (In USD)]])</f>
        <v>95627.540349867544</v>
      </c>
      <c r="Y380">
        <f t="shared" si="64"/>
        <v>956.8002562792575</v>
      </c>
      <c r="Z380">
        <f t="shared" si="65"/>
        <v>99.945144999999997</v>
      </c>
      <c r="AA380">
        <f>SUM(Data__1___3[[#This Row],[Num_Workers_Direct]],Data__1___3[[#This Row],[Num_Workers_Indirect]])</f>
        <v>78</v>
      </c>
      <c r="AB380">
        <f>Data__1___3[[#This Row],[OUTPUT IN THOUSAND]]/Data__1___3[[#This Row],[Total Workers]]</f>
        <v>1.2813480128205128</v>
      </c>
    </row>
    <row r="381" spans="1:28" x14ac:dyDescent="0.25">
      <c r="A381" s="1">
        <v>40193</v>
      </c>
      <c r="B381">
        <f t="shared" si="55"/>
        <v>2010</v>
      </c>
      <c r="C381">
        <f>DAY(Data__1___3[[#This Row],[Date]])</f>
        <v>15</v>
      </c>
      <c r="D381">
        <f>MONTH(Data__1___3[[#This Row],[Date]])</f>
        <v>1</v>
      </c>
      <c r="E381">
        <f t="shared" si="56"/>
        <v>1</v>
      </c>
      <c r="F381">
        <f>WEEKDAY(Data__1___3[[#This Row],[Date]])</f>
        <v>6</v>
      </c>
      <c r="G381" t="str">
        <f>VLOOKUP(F381,VLOOKUP!$D$2:$E$8,2,FALSE)</f>
        <v>Saturday</v>
      </c>
      <c r="H381" t="str">
        <f>VLOOKUP(D381,VLOOKUP!$A$2:$B$13,2,FALSE)</f>
        <v>January</v>
      </c>
      <c r="I381" t="str">
        <f>VLOOKUP(E381,VLOOKUP!$G$2:$H$5,2,FALSE)</f>
        <v>Quarter1</v>
      </c>
      <c r="J381" t="str">
        <f t="shared" si="57"/>
        <v>2010_January</v>
      </c>
      <c r="K381" t="str">
        <f t="shared" si="58"/>
        <v>2010_Quarter1</v>
      </c>
      <c r="L381" t="str">
        <f t="shared" si="59"/>
        <v>2010_Saturday</v>
      </c>
      <c r="M381" t="s">
        <v>9</v>
      </c>
      <c r="N381">
        <v>42</v>
      </c>
      <c r="O381">
        <v>36</v>
      </c>
      <c r="P381">
        <v>9744</v>
      </c>
      <c r="Q381">
        <v>6912</v>
      </c>
      <c r="R381">
        <v>0.100016838</v>
      </c>
      <c r="S381">
        <v>0.122020542</v>
      </c>
      <c r="T381">
        <f t="shared" si="60"/>
        <v>64670.887259999996</v>
      </c>
      <c r="U381">
        <f t="shared" si="61"/>
        <v>9001.5154199999997</v>
      </c>
      <c r="V381">
        <f t="shared" si="62"/>
        <v>16656</v>
      </c>
      <c r="W381">
        <f t="shared" si="63"/>
        <v>22060.92715231788</v>
      </c>
      <c r="X381">
        <f>SUM(Data__1___3[[#This Row],[ cost of raw material]],Data__1___3[[#This Row],[operating cost]],Data__1___3[[#This Row],[Total Labor Cost (In USD)]])</f>
        <v>95733.329832317875</v>
      </c>
      <c r="Y381">
        <f t="shared" si="64"/>
        <v>957.1721296799833</v>
      </c>
      <c r="Z381">
        <f t="shared" si="65"/>
        <v>100.01683799999999</v>
      </c>
      <c r="AA381">
        <f>SUM(Data__1___3[[#This Row],[Num_Workers_Direct]],Data__1___3[[#This Row],[Num_Workers_Indirect]])</f>
        <v>78</v>
      </c>
      <c r="AB381">
        <f>Data__1___3[[#This Row],[OUTPUT IN THOUSAND]]/Data__1___3[[#This Row],[Total Workers]]</f>
        <v>1.2822671538461539</v>
      </c>
    </row>
    <row r="382" spans="1:28" x14ac:dyDescent="0.25">
      <c r="A382" s="1">
        <v>40194</v>
      </c>
      <c r="B382">
        <f t="shared" si="55"/>
        <v>2010</v>
      </c>
      <c r="C382">
        <f>DAY(Data__1___3[[#This Row],[Date]])</f>
        <v>16</v>
      </c>
      <c r="D382">
        <f>MONTH(Data__1___3[[#This Row],[Date]])</f>
        <v>1</v>
      </c>
      <c r="E382">
        <f t="shared" si="56"/>
        <v>1</v>
      </c>
      <c r="F382">
        <f>WEEKDAY(Data__1___3[[#This Row],[Date]])</f>
        <v>7</v>
      </c>
      <c r="G382" t="str">
        <f>VLOOKUP(F382,VLOOKUP!$D$2:$E$8,2,FALSE)</f>
        <v>Sunday</v>
      </c>
      <c r="H382" t="str">
        <f>VLOOKUP(D382,VLOOKUP!$A$2:$B$13,2,FALSE)</f>
        <v>January</v>
      </c>
      <c r="I382" t="str">
        <f>VLOOKUP(E382,VLOOKUP!$G$2:$H$5,2,FALSE)</f>
        <v>Quarter1</v>
      </c>
      <c r="J382" t="str">
        <f t="shared" si="57"/>
        <v>2010_January</v>
      </c>
      <c r="K382" t="str">
        <f t="shared" si="58"/>
        <v>2010_Quarter1</v>
      </c>
      <c r="L382" t="str">
        <f t="shared" si="59"/>
        <v>2010_Sunday</v>
      </c>
      <c r="M382" t="s">
        <v>9</v>
      </c>
      <c r="N382">
        <v>45</v>
      </c>
      <c r="O382">
        <v>37</v>
      </c>
      <c r="P382">
        <v>10440</v>
      </c>
      <c r="Q382">
        <v>7104</v>
      </c>
      <c r="R382">
        <v>0.10514241000000001</v>
      </c>
      <c r="S382">
        <v>0.12827374</v>
      </c>
      <c r="T382">
        <f t="shared" si="60"/>
        <v>67985.082200000004</v>
      </c>
      <c r="U382">
        <f t="shared" si="61"/>
        <v>9462.8169000000016</v>
      </c>
      <c r="V382">
        <f t="shared" si="62"/>
        <v>17544</v>
      </c>
      <c r="W382">
        <f t="shared" si="63"/>
        <v>23237.086092715232</v>
      </c>
      <c r="X382">
        <f>SUM(Data__1___3[[#This Row],[ cost of raw material]],Data__1___3[[#This Row],[operating cost]],Data__1___3[[#This Row],[Total Labor Cost (In USD)]])</f>
        <v>100684.98519271525</v>
      </c>
      <c r="Y382">
        <f t="shared" si="64"/>
        <v>957.60583377074238</v>
      </c>
      <c r="Z382">
        <f t="shared" si="65"/>
        <v>105.14241000000001</v>
      </c>
      <c r="AA382">
        <f>SUM(Data__1___3[[#This Row],[Num_Workers_Direct]],Data__1___3[[#This Row],[Num_Workers_Indirect]])</f>
        <v>82</v>
      </c>
      <c r="AB382">
        <f>Data__1___3[[#This Row],[OUTPUT IN THOUSAND]]/Data__1___3[[#This Row],[Total Workers]]</f>
        <v>1.2822245121951221</v>
      </c>
    </row>
    <row r="383" spans="1:28" x14ac:dyDescent="0.25">
      <c r="A383" s="1">
        <v>40195</v>
      </c>
      <c r="B383">
        <f t="shared" si="55"/>
        <v>2010</v>
      </c>
      <c r="C383">
        <f>DAY(Data__1___3[[#This Row],[Date]])</f>
        <v>17</v>
      </c>
      <c r="D383">
        <f>MONTH(Data__1___3[[#This Row],[Date]])</f>
        <v>1</v>
      </c>
      <c r="E383">
        <f t="shared" si="56"/>
        <v>1</v>
      </c>
      <c r="F383">
        <f>WEEKDAY(Data__1___3[[#This Row],[Date]])</f>
        <v>1</v>
      </c>
      <c r="G383" t="str">
        <f>VLOOKUP(F383,VLOOKUP!$D$2:$E$8,2,FALSE)</f>
        <v>Monday</v>
      </c>
      <c r="H383" t="str">
        <f>VLOOKUP(D383,VLOOKUP!$A$2:$B$13,2,FALSE)</f>
        <v>January</v>
      </c>
      <c r="I383" t="str">
        <f>VLOOKUP(E383,VLOOKUP!$G$2:$H$5,2,FALSE)</f>
        <v>Quarter1</v>
      </c>
      <c r="J383" t="str">
        <f t="shared" si="57"/>
        <v>2010_January</v>
      </c>
      <c r="K383" t="str">
        <f t="shared" si="58"/>
        <v>2010_Quarter1</v>
      </c>
      <c r="L383" t="str">
        <f t="shared" si="59"/>
        <v>2010_Monday</v>
      </c>
      <c r="M383" t="s">
        <v>9</v>
      </c>
      <c r="N383">
        <v>41</v>
      </c>
      <c r="O383">
        <v>38</v>
      </c>
      <c r="P383">
        <v>9512</v>
      </c>
      <c r="Q383">
        <v>7296</v>
      </c>
      <c r="R383">
        <v>0.10124483300000001</v>
      </c>
      <c r="S383">
        <v>0.123518697</v>
      </c>
      <c r="T383">
        <f t="shared" si="60"/>
        <v>65464.90941</v>
      </c>
      <c r="U383">
        <f t="shared" si="61"/>
        <v>9112.0349700000006</v>
      </c>
      <c r="V383">
        <f t="shared" si="62"/>
        <v>16808</v>
      </c>
      <c r="W383">
        <f t="shared" si="63"/>
        <v>22262.251655629138</v>
      </c>
      <c r="X383">
        <f>SUM(Data__1___3[[#This Row],[ cost of raw material]],Data__1___3[[#This Row],[operating cost]],Data__1___3[[#This Row],[Total Labor Cost (In USD)]])</f>
        <v>96839.196035629138</v>
      </c>
      <c r="Y383">
        <f t="shared" si="64"/>
        <v>956.48531550868518</v>
      </c>
      <c r="Z383">
        <f t="shared" si="65"/>
        <v>101.244833</v>
      </c>
      <c r="AA383">
        <f>SUM(Data__1___3[[#This Row],[Num_Workers_Direct]],Data__1___3[[#This Row],[Num_Workers_Indirect]])</f>
        <v>79</v>
      </c>
      <c r="AB383">
        <f>Data__1___3[[#This Row],[OUTPUT IN THOUSAND]]/Data__1___3[[#This Row],[Total Workers]]</f>
        <v>1.281580164556962</v>
      </c>
    </row>
    <row r="384" spans="1:28" x14ac:dyDescent="0.25">
      <c r="A384" s="1">
        <v>40196</v>
      </c>
      <c r="B384">
        <f t="shared" si="55"/>
        <v>2010</v>
      </c>
      <c r="C384">
        <f>DAY(Data__1___3[[#This Row],[Date]])</f>
        <v>18</v>
      </c>
      <c r="D384">
        <f>MONTH(Data__1___3[[#This Row],[Date]])</f>
        <v>1</v>
      </c>
      <c r="E384">
        <f t="shared" si="56"/>
        <v>1</v>
      </c>
      <c r="F384">
        <f>WEEKDAY(Data__1___3[[#This Row],[Date]])</f>
        <v>2</v>
      </c>
      <c r="G384" t="str">
        <f>VLOOKUP(F384,VLOOKUP!$D$2:$E$8,2,FALSE)</f>
        <v>Tuesday</v>
      </c>
      <c r="H384" t="str">
        <f>VLOOKUP(D384,VLOOKUP!$A$2:$B$13,2,FALSE)</f>
        <v>January</v>
      </c>
      <c r="I384" t="str">
        <f>VLOOKUP(E384,VLOOKUP!$G$2:$H$5,2,FALSE)</f>
        <v>Quarter1</v>
      </c>
      <c r="J384" t="str">
        <f t="shared" si="57"/>
        <v>2010_January</v>
      </c>
      <c r="K384" t="str">
        <f t="shared" si="58"/>
        <v>2010_Quarter1</v>
      </c>
      <c r="L384" t="str">
        <f t="shared" si="59"/>
        <v>2010_Tuesday</v>
      </c>
      <c r="M384" t="s">
        <v>9</v>
      </c>
      <c r="N384">
        <v>46</v>
      </c>
      <c r="O384">
        <v>37</v>
      </c>
      <c r="P384">
        <v>10672</v>
      </c>
      <c r="Q384">
        <v>7104</v>
      </c>
      <c r="R384">
        <v>0.106313058</v>
      </c>
      <c r="S384">
        <v>0.12970192999999999</v>
      </c>
      <c r="T384">
        <f t="shared" si="60"/>
        <v>68742.022899999996</v>
      </c>
      <c r="U384">
        <f t="shared" si="61"/>
        <v>9568.1752199999992</v>
      </c>
      <c r="V384">
        <f t="shared" si="62"/>
        <v>17776</v>
      </c>
      <c r="W384">
        <f t="shared" si="63"/>
        <v>23544.370860927153</v>
      </c>
      <c r="X384">
        <f>SUM(Data__1___3[[#This Row],[ cost of raw material]],Data__1___3[[#This Row],[operating cost]],Data__1___3[[#This Row],[Total Labor Cost (In USD)]])</f>
        <v>101854.56898092716</v>
      </c>
      <c r="Y384">
        <f t="shared" si="64"/>
        <v>958.06263968935184</v>
      </c>
      <c r="Z384">
        <f t="shared" si="65"/>
        <v>106.313058</v>
      </c>
      <c r="AA384">
        <f>SUM(Data__1___3[[#This Row],[Num_Workers_Direct]],Data__1___3[[#This Row],[Num_Workers_Indirect]])</f>
        <v>83</v>
      </c>
      <c r="AB384">
        <f>Data__1___3[[#This Row],[OUTPUT IN THOUSAND]]/Data__1___3[[#This Row],[Total Workers]]</f>
        <v>1.2808802168674698</v>
      </c>
    </row>
    <row r="385" spans="1:28" x14ac:dyDescent="0.25">
      <c r="A385" s="1">
        <v>40197</v>
      </c>
      <c r="B385">
        <f t="shared" si="55"/>
        <v>2010</v>
      </c>
      <c r="C385">
        <f>DAY(Data__1___3[[#This Row],[Date]])</f>
        <v>19</v>
      </c>
      <c r="D385">
        <f>MONTH(Data__1___3[[#This Row],[Date]])</f>
        <v>1</v>
      </c>
      <c r="E385">
        <f t="shared" si="56"/>
        <v>1</v>
      </c>
      <c r="F385">
        <f>WEEKDAY(Data__1___3[[#This Row],[Date]])</f>
        <v>3</v>
      </c>
      <c r="G385" t="str">
        <f>VLOOKUP(F385,VLOOKUP!$D$2:$E$8,2,FALSE)</f>
        <v>Wednesday</v>
      </c>
      <c r="H385" t="str">
        <f>VLOOKUP(D385,VLOOKUP!$A$2:$B$13,2,FALSE)</f>
        <v>January</v>
      </c>
      <c r="I385" t="str">
        <f>VLOOKUP(E385,VLOOKUP!$G$2:$H$5,2,FALSE)</f>
        <v>Quarter1</v>
      </c>
      <c r="J385" t="str">
        <f t="shared" si="57"/>
        <v>2010_January</v>
      </c>
      <c r="K385" t="str">
        <f t="shared" si="58"/>
        <v>2010_Quarter1</v>
      </c>
      <c r="L385" t="str">
        <f t="shared" si="59"/>
        <v>2010_Wednesday</v>
      </c>
      <c r="M385" t="s">
        <v>9</v>
      </c>
      <c r="N385">
        <v>42</v>
      </c>
      <c r="O385">
        <v>36</v>
      </c>
      <c r="P385">
        <v>9744</v>
      </c>
      <c r="Q385">
        <v>6912</v>
      </c>
      <c r="R385">
        <v>9.9969083E-2</v>
      </c>
      <c r="S385">
        <v>0.12196228100000001</v>
      </c>
      <c r="T385">
        <f t="shared" si="60"/>
        <v>64640.008930000004</v>
      </c>
      <c r="U385">
        <f t="shared" si="61"/>
        <v>8997.2174699999996</v>
      </c>
      <c r="V385">
        <f t="shared" si="62"/>
        <v>16656</v>
      </c>
      <c r="W385">
        <f t="shared" si="63"/>
        <v>22060.92715231788</v>
      </c>
      <c r="X385">
        <f>SUM(Data__1___3[[#This Row],[ cost of raw material]],Data__1___3[[#This Row],[operating cost]],Data__1___3[[#This Row],[Total Labor Cost (In USD)]])</f>
        <v>95698.153552317875</v>
      </c>
      <c r="Y385">
        <f t="shared" si="64"/>
        <v>957.27749700692846</v>
      </c>
      <c r="Z385">
        <f t="shared" si="65"/>
        <v>99.969082999999998</v>
      </c>
      <c r="AA385">
        <f>SUM(Data__1___3[[#This Row],[Num_Workers_Direct]],Data__1___3[[#This Row],[Num_Workers_Indirect]])</f>
        <v>78</v>
      </c>
      <c r="AB385">
        <f>Data__1___3[[#This Row],[OUTPUT IN THOUSAND]]/Data__1___3[[#This Row],[Total Workers]]</f>
        <v>1.2816549102564103</v>
      </c>
    </row>
    <row r="386" spans="1:28" x14ac:dyDescent="0.25">
      <c r="A386" s="1">
        <v>40198</v>
      </c>
      <c r="B386">
        <f t="shared" ref="B386:B449" si="66">YEAR(A386)</f>
        <v>2010</v>
      </c>
      <c r="C386">
        <f>DAY(Data__1___3[[#This Row],[Date]])</f>
        <v>20</v>
      </c>
      <c r="D386">
        <f>MONTH(Data__1___3[[#This Row],[Date]])</f>
        <v>1</v>
      </c>
      <c r="E386">
        <f t="shared" ref="E386:E449" si="67">IF(D386&lt;=3,1,IF(D386&lt;=6,2,IF(D386&lt;=9,3,4)))</f>
        <v>1</v>
      </c>
      <c r="F386">
        <f>WEEKDAY(Data__1___3[[#This Row],[Date]])</f>
        <v>4</v>
      </c>
      <c r="G386" t="str">
        <f>VLOOKUP(F386,VLOOKUP!$D$2:$E$8,2,FALSE)</f>
        <v>Thursday</v>
      </c>
      <c r="H386" t="str">
        <f>VLOOKUP(D386,VLOOKUP!$A$2:$B$13,2,FALSE)</f>
        <v>January</v>
      </c>
      <c r="I386" t="str">
        <f>VLOOKUP(E386,VLOOKUP!$G$2:$H$5,2,FALSE)</f>
        <v>Quarter1</v>
      </c>
      <c r="J386" t="str">
        <f t="shared" ref="J386:J449" si="68">CONCATENATE(B386,"_",H386)</f>
        <v>2010_January</v>
      </c>
      <c r="K386" t="str">
        <f t="shared" ref="K386:K449" si="69">CONCATENATE(B386,"_",I386)</f>
        <v>2010_Quarter1</v>
      </c>
      <c r="L386" t="str">
        <f t="shared" ref="L386:L449" si="70">CONCATENATE(B386,"_",G386)</f>
        <v>2010_Thursday</v>
      </c>
      <c r="M386" t="s">
        <v>9</v>
      </c>
      <c r="N386">
        <v>45</v>
      </c>
      <c r="O386">
        <v>38</v>
      </c>
      <c r="P386">
        <v>10440</v>
      </c>
      <c r="Q386">
        <v>7296</v>
      </c>
      <c r="R386">
        <v>0.10641868</v>
      </c>
      <c r="S386">
        <v>0.12983079</v>
      </c>
      <c r="T386">
        <f t="shared" ref="T386:T449" si="71">IF(M386="Mexico",S386*1000*700,IF(M386="Frankfurt",S386*1000*530,IF(M386="Gary",S386*1000*608,IF(M386="Sunchem",S386*1000*918))))</f>
        <v>68810.318700000003</v>
      </c>
      <c r="U386">
        <f t="shared" ref="U386:U449" si="72">IF(M386="Mexico",R386*1000*110,IF(M386="Frankfurt",R386*1000*90,IF(M386="Gary",R386*1000*150,IF(M386="Sunchem",R386*1000*400))))</f>
        <v>9577.6811999999991</v>
      </c>
      <c r="V386">
        <f t="shared" ref="V386:V449" si="73">SUM(P386,Q386)</f>
        <v>17736</v>
      </c>
      <c r="W386">
        <f t="shared" ref="W386:W449" si="74">V386/VLOOKUP(M386,$AD$2:$AE$5,2,FALSE)</f>
        <v>23491.390728476821</v>
      </c>
      <c r="X386">
        <f>SUM(Data__1___3[[#This Row],[ cost of raw material]],Data__1___3[[#This Row],[operating cost]],Data__1___3[[#This Row],[Total Labor Cost (In USD)]])</f>
        <v>101879.39062847682</v>
      </c>
      <c r="Y386">
        <f t="shared" ref="Y386:Y449" si="75">X386/Z386</f>
        <v>957.34499458625896</v>
      </c>
      <c r="Z386">
        <f t="shared" ref="Z386:Z449" si="76">R386*1000</f>
        <v>106.41867999999999</v>
      </c>
      <c r="AA386">
        <f>SUM(Data__1___3[[#This Row],[Num_Workers_Direct]],Data__1___3[[#This Row],[Num_Workers_Indirect]])</f>
        <v>83</v>
      </c>
      <c r="AB386">
        <f>Data__1___3[[#This Row],[OUTPUT IN THOUSAND]]/Data__1___3[[#This Row],[Total Workers]]</f>
        <v>1.2821527710843372</v>
      </c>
    </row>
    <row r="387" spans="1:28" x14ac:dyDescent="0.25">
      <c r="A387" s="1">
        <v>40199</v>
      </c>
      <c r="B387">
        <f t="shared" si="66"/>
        <v>2010</v>
      </c>
      <c r="C387">
        <f>DAY(Data__1___3[[#This Row],[Date]])</f>
        <v>21</v>
      </c>
      <c r="D387">
        <f>MONTH(Data__1___3[[#This Row],[Date]])</f>
        <v>1</v>
      </c>
      <c r="E387">
        <f t="shared" si="67"/>
        <v>1</v>
      </c>
      <c r="F387">
        <f>WEEKDAY(Data__1___3[[#This Row],[Date]])</f>
        <v>5</v>
      </c>
      <c r="G387" t="str">
        <f>VLOOKUP(F387,VLOOKUP!$D$2:$E$8,2,FALSE)</f>
        <v>Friday</v>
      </c>
      <c r="H387" t="str">
        <f>VLOOKUP(D387,VLOOKUP!$A$2:$B$13,2,FALSE)</f>
        <v>January</v>
      </c>
      <c r="I387" t="str">
        <f>VLOOKUP(E387,VLOOKUP!$G$2:$H$5,2,FALSE)</f>
        <v>Quarter1</v>
      </c>
      <c r="J387" t="str">
        <f t="shared" si="68"/>
        <v>2010_January</v>
      </c>
      <c r="K387" t="str">
        <f t="shared" si="69"/>
        <v>2010_Quarter1</v>
      </c>
      <c r="L387" t="str">
        <f t="shared" si="70"/>
        <v>2010_Friday</v>
      </c>
      <c r="M387" t="s">
        <v>9</v>
      </c>
      <c r="N387">
        <v>42</v>
      </c>
      <c r="O387">
        <v>40</v>
      </c>
      <c r="P387">
        <v>9744</v>
      </c>
      <c r="Q387">
        <v>7680</v>
      </c>
      <c r="R387">
        <v>0.105097564</v>
      </c>
      <c r="S387">
        <v>0.12821902800000001</v>
      </c>
      <c r="T387">
        <f t="shared" si="71"/>
        <v>67956.08484000001</v>
      </c>
      <c r="U387">
        <f t="shared" si="72"/>
        <v>9458.7807599999996</v>
      </c>
      <c r="V387">
        <f t="shared" si="73"/>
        <v>17424</v>
      </c>
      <c r="W387">
        <f t="shared" si="74"/>
        <v>23078.145695364237</v>
      </c>
      <c r="X387">
        <f>SUM(Data__1___3[[#This Row],[ cost of raw material]],Data__1___3[[#This Row],[operating cost]],Data__1___3[[#This Row],[Total Labor Cost (In USD)]])</f>
        <v>100493.01129536424</v>
      </c>
      <c r="Y387">
        <f t="shared" si="75"/>
        <v>956.18782653577239</v>
      </c>
      <c r="Z387">
        <f t="shared" si="76"/>
        <v>105.09756400000001</v>
      </c>
      <c r="AA387">
        <f>SUM(Data__1___3[[#This Row],[Num_Workers_Direct]],Data__1___3[[#This Row],[Num_Workers_Indirect]])</f>
        <v>82</v>
      </c>
      <c r="AB387">
        <f>Data__1___3[[#This Row],[OUTPUT IN THOUSAND]]/Data__1___3[[#This Row],[Total Workers]]</f>
        <v>1.2816776097560976</v>
      </c>
    </row>
    <row r="388" spans="1:28" x14ac:dyDescent="0.25">
      <c r="A388" s="1">
        <v>40200</v>
      </c>
      <c r="B388">
        <f t="shared" si="66"/>
        <v>2010</v>
      </c>
      <c r="C388">
        <f>DAY(Data__1___3[[#This Row],[Date]])</f>
        <v>22</v>
      </c>
      <c r="D388">
        <f>MONTH(Data__1___3[[#This Row],[Date]])</f>
        <v>1</v>
      </c>
      <c r="E388">
        <f t="shared" si="67"/>
        <v>1</v>
      </c>
      <c r="F388">
        <f>WEEKDAY(Data__1___3[[#This Row],[Date]])</f>
        <v>6</v>
      </c>
      <c r="G388" t="str">
        <f>VLOOKUP(F388,VLOOKUP!$D$2:$E$8,2,FALSE)</f>
        <v>Saturday</v>
      </c>
      <c r="H388" t="str">
        <f>VLOOKUP(D388,VLOOKUP!$A$2:$B$13,2,FALSE)</f>
        <v>January</v>
      </c>
      <c r="I388" t="str">
        <f>VLOOKUP(E388,VLOOKUP!$G$2:$H$5,2,FALSE)</f>
        <v>Quarter1</v>
      </c>
      <c r="J388" t="str">
        <f t="shared" si="68"/>
        <v>2010_January</v>
      </c>
      <c r="K388" t="str">
        <f t="shared" si="69"/>
        <v>2010_Quarter1</v>
      </c>
      <c r="L388" t="str">
        <f t="shared" si="70"/>
        <v>2010_Saturday</v>
      </c>
      <c r="M388" t="s">
        <v>9</v>
      </c>
      <c r="N388">
        <v>44</v>
      </c>
      <c r="O388">
        <v>36</v>
      </c>
      <c r="P388">
        <v>10208</v>
      </c>
      <c r="Q388">
        <v>6912</v>
      </c>
      <c r="R388">
        <v>0.102544964</v>
      </c>
      <c r="S388">
        <v>0.12510485700000001</v>
      </c>
      <c r="T388">
        <f t="shared" si="71"/>
        <v>66305.574210000006</v>
      </c>
      <c r="U388">
        <f t="shared" si="72"/>
        <v>9229.0467600000011</v>
      </c>
      <c r="V388">
        <f t="shared" si="73"/>
        <v>17120</v>
      </c>
      <c r="W388">
        <f t="shared" si="74"/>
        <v>22675.496688741721</v>
      </c>
      <c r="X388">
        <f>SUM(Data__1___3[[#This Row],[ cost of raw material]],Data__1___3[[#This Row],[operating cost]],Data__1___3[[#This Row],[Total Labor Cost (In USD)]])</f>
        <v>98210.117658741729</v>
      </c>
      <c r="Y388">
        <f t="shared" si="75"/>
        <v>957.72736005584557</v>
      </c>
      <c r="Z388">
        <f t="shared" si="76"/>
        <v>102.54496400000001</v>
      </c>
      <c r="AA388">
        <f>SUM(Data__1___3[[#This Row],[Num_Workers_Direct]],Data__1___3[[#This Row],[Num_Workers_Indirect]])</f>
        <v>80</v>
      </c>
      <c r="AB388">
        <f>Data__1___3[[#This Row],[OUTPUT IN THOUSAND]]/Data__1___3[[#This Row],[Total Workers]]</f>
        <v>1.2818120500000001</v>
      </c>
    </row>
    <row r="389" spans="1:28" x14ac:dyDescent="0.25">
      <c r="A389" s="1">
        <v>40201</v>
      </c>
      <c r="B389">
        <f t="shared" si="66"/>
        <v>2010</v>
      </c>
      <c r="C389">
        <f>DAY(Data__1___3[[#This Row],[Date]])</f>
        <v>23</v>
      </c>
      <c r="D389">
        <f>MONTH(Data__1___3[[#This Row],[Date]])</f>
        <v>1</v>
      </c>
      <c r="E389">
        <f t="shared" si="67"/>
        <v>1</v>
      </c>
      <c r="F389">
        <f>WEEKDAY(Data__1___3[[#This Row],[Date]])</f>
        <v>7</v>
      </c>
      <c r="G389" t="str">
        <f>VLOOKUP(F389,VLOOKUP!$D$2:$E$8,2,FALSE)</f>
        <v>Sunday</v>
      </c>
      <c r="H389" t="str">
        <f>VLOOKUP(D389,VLOOKUP!$A$2:$B$13,2,FALSE)</f>
        <v>January</v>
      </c>
      <c r="I389" t="str">
        <f>VLOOKUP(E389,VLOOKUP!$G$2:$H$5,2,FALSE)</f>
        <v>Quarter1</v>
      </c>
      <c r="J389" t="str">
        <f t="shared" si="68"/>
        <v>2010_January</v>
      </c>
      <c r="K389" t="str">
        <f t="shared" si="69"/>
        <v>2010_Quarter1</v>
      </c>
      <c r="L389" t="str">
        <f t="shared" si="70"/>
        <v>2010_Sunday</v>
      </c>
      <c r="M389" t="s">
        <v>9</v>
      </c>
      <c r="N389">
        <v>45</v>
      </c>
      <c r="O389">
        <v>38</v>
      </c>
      <c r="P389">
        <v>10440</v>
      </c>
      <c r="Q389">
        <v>7296</v>
      </c>
      <c r="R389">
        <v>0.10637374400000001</v>
      </c>
      <c r="S389">
        <v>0.12977596799999999</v>
      </c>
      <c r="T389">
        <f t="shared" si="71"/>
        <v>68781.263039999991</v>
      </c>
      <c r="U389">
        <f t="shared" si="72"/>
        <v>9573.6369599999998</v>
      </c>
      <c r="V389">
        <f t="shared" si="73"/>
        <v>17736</v>
      </c>
      <c r="W389">
        <f t="shared" si="74"/>
        <v>23491.390728476821</v>
      </c>
      <c r="X389">
        <f>SUM(Data__1___3[[#This Row],[ cost of raw material]],Data__1___3[[#This Row],[operating cost]],Data__1___3[[#This Row],[Total Labor Cost (In USD)]])</f>
        <v>101846.29072847682</v>
      </c>
      <c r="Y389">
        <f t="shared" si="75"/>
        <v>957.43824461491943</v>
      </c>
      <c r="Z389">
        <f t="shared" si="76"/>
        <v>106.373744</v>
      </c>
      <c r="AA389">
        <f>SUM(Data__1___3[[#This Row],[Num_Workers_Direct]],Data__1___3[[#This Row],[Num_Workers_Indirect]])</f>
        <v>83</v>
      </c>
      <c r="AB389">
        <f>Data__1___3[[#This Row],[OUTPUT IN THOUSAND]]/Data__1___3[[#This Row],[Total Workers]]</f>
        <v>1.281611373493976</v>
      </c>
    </row>
    <row r="390" spans="1:28" x14ac:dyDescent="0.25">
      <c r="A390" s="1">
        <v>40202</v>
      </c>
      <c r="B390">
        <f t="shared" si="66"/>
        <v>2010</v>
      </c>
      <c r="C390">
        <f>DAY(Data__1___3[[#This Row],[Date]])</f>
        <v>24</v>
      </c>
      <c r="D390">
        <f>MONTH(Data__1___3[[#This Row],[Date]])</f>
        <v>1</v>
      </c>
      <c r="E390">
        <f t="shared" si="67"/>
        <v>1</v>
      </c>
      <c r="F390">
        <f>WEEKDAY(Data__1___3[[#This Row],[Date]])</f>
        <v>1</v>
      </c>
      <c r="G390" t="str">
        <f>VLOOKUP(F390,VLOOKUP!$D$2:$E$8,2,FALSE)</f>
        <v>Monday</v>
      </c>
      <c r="H390" t="str">
        <f>VLOOKUP(D390,VLOOKUP!$A$2:$B$13,2,FALSE)</f>
        <v>January</v>
      </c>
      <c r="I390" t="str">
        <f>VLOOKUP(E390,VLOOKUP!$G$2:$H$5,2,FALSE)</f>
        <v>Quarter1</v>
      </c>
      <c r="J390" t="str">
        <f t="shared" si="68"/>
        <v>2010_January</v>
      </c>
      <c r="K390" t="str">
        <f t="shared" si="69"/>
        <v>2010_Quarter1</v>
      </c>
      <c r="L390" t="str">
        <f t="shared" si="70"/>
        <v>2010_Monday</v>
      </c>
      <c r="M390" t="s">
        <v>9</v>
      </c>
      <c r="N390">
        <v>40</v>
      </c>
      <c r="O390">
        <v>37</v>
      </c>
      <c r="P390">
        <v>9280</v>
      </c>
      <c r="Q390">
        <v>7104</v>
      </c>
      <c r="R390">
        <v>9.8701424999999995E-2</v>
      </c>
      <c r="S390">
        <v>0.12041573799999999</v>
      </c>
      <c r="T390">
        <f t="shared" si="71"/>
        <v>63820.341139999997</v>
      </c>
      <c r="U390">
        <f t="shared" si="72"/>
        <v>8883.1282499999998</v>
      </c>
      <c r="V390">
        <f t="shared" si="73"/>
        <v>16384</v>
      </c>
      <c r="W390">
        <f t="shared" si="74"/>
        <v>21700.662251655631</v>
      </c>
      <c r="X390">
        <f>SUM(Data__1___3[[#This Row],[ cost of raw material]],Data__1___3[[#This Row],[operating cost]],Data__1___3[[#This Row],[Total Labor Cost (In USD)]])</f>
        <v>94404.131641655636</v>
      </c>
      <c r="Y390">
        <f t="shared" si="75"/>
        <v>956.46168879178424</v>
      </c>
      <c r="Z390">
        <f t="shared" si="76"/>
        <v>98.701425</v>
      </c>
      <c r="AA390">
        <f>SUM(Data__1___3[[#This Row],[Num_Workers_Direct]],Data__1___3[[#This Row],[Num_Workers_Indirect]])</f>
        <v>77</v>
      </c>
      <c r="AB390">
        <f>Data__1___3[[#This Row],[OUTPUT IN THOUSAND]]/Data__1___3[[#This Row],[Total Workers]]</f>
        <v>1.2818366883116883</v>
      </c>
    </row>
    <row r="391" spans="1:28" x14ac:dyDescent="0.25">
      <c r="A391" s="1">
        <v>40203</v>
      </c>
      <c r="B391">
        <f t="shared" si="66"/>
        <v>2010</v>
      </c>
      <c r="C391">
        <f>DAY(Data__1___3[[#This Row],[Date]])</f>
        <v>25</v>
      </c>
      <c r="D391">
        <f>MONTH(Data__1___3[[#This Row],[Date]])</f>
        <v>1</v>
      </c>
      <c r="E391">
        <f t="shared" si="67"/>
        <v>1</v>
      </c>
      <c r="F391">
        <f>WEEKDAY(Data__1___3[[#This Row],[Date]])</f>
        <v>2</v>
      </c>
      <c r="G391" t="str">
        <f>VLOOKUP(F391,VLOOKUP!$D$2:$E$8,2,FALSE)</f>
        <v>Tuesday</v>
      </c>
      <c r="H391" t="str">
        <f>VLOOKUP(D391,VLOOKUP!$A$2:$B$13,2,FALSE)</f>
        <v>January</v>
      </c>
      <c r="I391" t="str">
        <f>VLOOKUP(E391,VLOOKUP!$G$2:$H$5,2,FALSE)</f>
        <v>Quarter1</v>
      </c>
      <c r="J391" t="str">
        <f t="shared" si="68"/>
        <v>2010_January</v>
      </c>
      <c r="K391" t="str">
        <f t="shared" si="69"/>
        <v>2010_Quarter1</v>
      </c>
      <c r="L391" t="str">
        <f t="shared" si="70"/>
        <v>2010_Tuesday</v>
      </c>
      <c r="M391" t="s">
        <v>9</v>
      </c>
      <c r="N391">
        <v>46</v>
      </c>
      <c r="O391">
        <v>38</v>
      </c>
      <c r="P391">
        <v>10672</v>
      </c>
      <c r="Q391">
        <v>7296</v>
      </c>
      <c r="R391">
        <v>0.10767314</v>
      </c>
      <c r="S391">
        <v>0.13136123</v>
      </c>
      <c r="T391">
        <f t="shared" si="71"/>
        <v>69621.4519</v>
      </c>
      <c r="U391">
        <f t="shared" si="72"/>
        <v>9690.5825999999997</v>
      </c>
      <c r="V391">
        <f t="shared" si="73"/>
        <v>17968</v>
      </c>
      <c r="W391">
        <f t="shared" si="74"/>
        <v>23798.675496688742</v>
      </c>
      <c r="X391">
        <f>SUM(Data__1___3[[#This Row],[ cost of raw material]],Data__1___3[[#This Row],[operating cost]],Data__1___3[[#This Row],[Total Labor Cost (In USD)]])</f>
        <v>103110.70999668873</v>
      </c>
      <c r="Y391">
        <f t="shared" si="75"/>
        <v>957.62703675855209</v>
      </c>
      <c r="Z391">
        <f t="shared" si="76"/>
        <v>107.67314</v>
      </c>
      <c r="AA391">
        <f>SUM(Data__1___3[[#This Row],[Num_Workers_Direct]],Data__1___3[[#This Row],[Num_Workers_Indirect]])</f>
        <v>84</v>
      </c>
      <c r="AB391">
        <f>Data__1___3[[#This Row],[OUTPUT IN THOUSAND]]/Data__1___3[[#This Row],[Total Workers]]</f>
        <v>1.2818230952380953</v>
      </c>
    </row>
    <row r="392" spans="1:28" x14ac:dyDescent="0.25">
      <c r="A392" s="1">
        <v>40204</v>
      </c>
      <c r="B392">
        <f t="shared" si="66"/>
        <v>2010</v>
      </c>
      <c r="C392">
        <f>DAY(Data__1___3[[#This Row],[Date]])</f>
        <v>26</v>
      </c>
      <c r="D392">
        <f>MONTH(Data__1___3[[#This Row],[Date]])</f>
        <v>1</v>
      </c>
      <c r="E392">
        <f t="shared" si="67"/>
        <v>1</v>
      </c>
      <c r="F392">
        <f>WEEKDAY(Data__1___3[[#This Row],[Date]])</f>
        <v>3</v>
      </c>
      <c r="G392" t="str">
        <f>VLOOKUP(F392,VLOOKUP!$D$2:$E$8,2,FALSE)</f>
        <v>Wednesday</v>
      </c>
      <c r="H392" t="str">
        <f>VLOOKUP(D392,VLOOKUP!$A$2:$B$13,2,FALSE)</f>
        <v>January</v>
      </c>
      <c r="I392" t="str">
        <f>VLOOKUP(E392,VLOOKUP!$G$2:$H$5,2,FALSE)</f>
        <v>Quarter1</v>
      </c>
      <c r="J392" t="str">
        <f t="shared" si="68"/>
        <v>2010_January</v>
      </c>
      <c r="K392" t="str">
        <f t="shared" si="69"/>
        <v>2010_Quarter1</v>
      </c>
      <c r="L392" t="str">
        <f t="shared" si="70"/>
        <v>2010_Wednesday</v>
      </c>
      <c r="M392" t="s">
        <v>9</v>
      </c>
      <c r="N392">
        <v>43</v>
      </c>
      <c r="O392">
        <v>38</v>
      </c>
      <c r="P392">
        <v>9976</v>
      </c>
      <c r="Q392">
        <v>7296</v>
      </c>
      <c r="R392">
        <v>0.103860071</v>
      </c>
      <c r="S392">
        <v>0.126709287</v>
      </c>
      <c r="T392">
        <f t="shared" si="71"/>
        <v>67155.92211</v>
      </c>
      <c r="U392">
        <f t="shared" si="72"/>
        <v>9347.4063900000001</v>
      </c>
      <c r="V392">
        <f t="shared" si="73"/>
        <v>17272</v>
      </c>
      <c r="W392">
        <f t="shared" si="74"/>
        <v>22876.821192052979</v>
      </c>
      <c r="X392">
        <f>SUM(Data__1___3[[#This Row],[ cost of raw material]],Data__1___3[[#This Row],[operating cost]],Data__1___3[[#This Row],[Total Labor Cost (In USD)]])</f>
        <v>99380.149692052975</v>
      </c>
      <c r="Y392">
        <f t="shared" si="75"/>
        <v>956.86579775256428</v>
      </c>
      <c r="Z392">
        <f t="shared" si="76"/>
        <v>103.860071</v>
      </c>
      <c r="AA392">
        <f>SUM(Data__1___3[[#This Row],[Num_Workers_Direct]],Data__1___3[[#This Row],[Num_Workers_Indirect]])</f>
        <v>81</v>
      </c>
      <c r="AB392">
        <f>Data__1___3[[#This Row],[OUTPUT IN THOUSAND]]/Data__1___3[[#This Row],[Total Workers]]</f>
        <v>1.2822230987654322</v>
      </c>
    </row>
    <row r="393" spans="1:28" x14ac:dyDescent="0.25">
      <c r="A393" s="1">
        <v>40205</v>
      </c>
      <c r="B393">
        <f t="shared" si="66"/>
        <v>2010</v>
      </c>
      <c r="C393">
        <f>DAY(Data__1___3[[#This Row],[Date]])</f>
        <v>27</v>
      </c>
      <c r="D393">
        <f>MONTH(Data__1___3[[#This Row],[Date]])</f>
        <v>1</v>
      </c>
      <c r="E393">
        <f t="shared" si="67"/>
        <v>1</v>
      </c>
      <c r="F393">
        <f>WEEKDAY(Data__1___3[[#This Row],[Date]])</f>
        <v>4</v>
      </c>
      <c r="G393" t="str">
        <f>VLOOKUP(F393,VLOOKUP!$D$2:$E$8,2,FALSE)</f>
        <v>Thursday</v>
      </c>
      <c r="H393" t="str">
        <f>VLOOKUP(D393,VLOOKUP!$A$2:$B$13,2,FALSE)</f>
        <v>January</v>
      </c>
      <c r="I393" t="str">
        <f>VLOOKUP(E393,VLOOKUP!$G$2:$H$5,2,FALSE)</f>
        <v>Quarter1</v>
      </c>
      <c r="J393" t="str">
        <f t="shared" si="68"/>
        <v>2010_January</v>
      </c>
      <c r="K393" t="str">
        <f t="shared" si="69"/>
        <v>2010_Quarter1</v>
      </c>
      <c r="L393" t="str">
        <f t="shared" si="70"/>
        <v>2010_Thursday</v>
      </c>
      <c r="M393" t="s">
        <v>9</v>
      </c>
      <c r="N393">
        <v>44</v>
      </c>
      <c r="O393">
        <v>40</v>
      </c>
      <c r="P393">
        <v>10208</v>
      </c>
      <c r="Q393">
        <v>7680</v>
      </c>
      <c r="R393">
        <v>0.10766091999999999</v>
      </c>
      <c r="S393">
        <v>0.13134632199999999</v>
      </c>
      <c r="T393">
        <f t="shared" si="71"/>
        <v>69613.550659999994</v>
      </c>
      <c r="U393">
        <f t="shared" si="72"/>
        <v>9689.4827999999998</v>
      </c>
      <c r="V393">
        <f t="shared" si="73"/>
        <v>17888</v>
      </c>
      <c r="W393">
        <f t="shared" si="74"/>
        <v>23692.715231788079</v>
      </c>
      <c r="X393">
        <f>SUM(Data__1___3[[#This Row],[ cost of raw material]],Data__1___3[[#This Row],[operating cost]],Data__1___3[[#This Row],[Total Labor Cost (In USD)]])</f>
        <v>102995.74869178807</v>
      </c>
      <c r="Y393">
        <f t="shared" si="75"/>
        <v>956.66792269458665</v>
      </c>
      <c r="Z393">
        <f t="shared" si="76"/>
        <v>107.66091999999999</v>
      </c>
      <c r="AA393">
        <f>SUM(Data__1___3[[#This Row],[Num_Workers_Direct]],Data__1___3[[#This Row],[Num_Workers_Indirect]])</f>
        <v>84</v>
      </c>
      <c r="AB393">
        <f>Data__1___3[[#This Row],[OUTPUT IN THOUSAND]]/Data__1___3[[#This Row],[Total Workers]]</f>
        <v>1.2816776190476189</v>
      </c>
    </row>
    <row r="394" spans="1:28" x14ac:dyDescent="0.25">
      <c r="A394" s="1">
        <v>40206</v>
      </c>
      <c r="B394">
        <f t="shared" si="66"/>
        <v>2010</v>
      </c>
      <c r="C394">
        <f>DAY(Data__1___3[[#This Row],[Date]])</f>
        <v>28</v>
      </c>
      <c r="D394">
        <f>MONTH(Data__1___3[[#This Row],[Date]])</f>
        <v>1</v>
      </c>
      <c r="E394">
        <f t="shared" si="67"/>
        <v>1</v>
      </c>
      <c r="F394">
        <f>WEEKDAY(Data__1___3[[#This Row],[Date]])</f>
        <v>5</v>
      </c>
      <c r="G394" t="str">
        <f>VLOOKUP(F394,VLOOKUP!$D$2:$E$8,2,FALSE)</f>
        <v>Friday</v>
      </c>
      <c r="H394" t="str">
        <f>VLOOKUP(D394,VLOOKUP!$A$2:$B$13,2,FALSE)</f>
        <v>January</v>
      </c>
      <c r="I394" t="str">
        <f>VLOOKUP(E394,VLOOKUP!$G$2:$H$5,2,FALSE)</f>
        <v>Quarter1</v>
      </c>
      <c r="J394" t="str">
        <f t="shared" si="68"/>
        <v>2010_January</v>
      </c>
      <c r="K394" t="str">
        <f t="shared" si="69"/>
        <v>2010_Quarter1</v>
      </c>
      <c r="L394" t="str">
        <f t="shared" si="70"/>
        <v>2010_Friday</v>
      </c>
      <c r="M394" t="s">
        <v>9</v>
      </c>
      <c r="N394">
        <v>40</v>
      </c>
      <c r="O394">
        <v>36</v>
      </c>
      <c r="P394">
        <v>9280</v>
      </c>
      <c r="Q394">
        <v>6912</v>
      </c>
      <c r="R394">
        <v>9.7419793000000005E-2</v>
      </c>
      <c r="S394">
        <v>0.11885214700000001</v>
      </c>
      <c r="T394">
        <f t="shared" si="71"/>
        <v>62991.637909999998</v>
      </c>
      <c r="U394">
        <f t="shared" si="72"/>
        <v>8767.7813700000006</v>
      </c>
      <c r="V394">
        <f t="shared" si="73"/>
        <v>16192</v>
      </c>
      <c r="W394">
        <f t="shared" si="74"/>
        <v>21446.357615894041</v>
      </c>
      <c r="X394">
        <f>SUM(Data__1___3[[#This Row],[ cost of raw material]],Data__1___3[[#This Row],[operating cost]],Data__1___3[[#This Row],[Total Labor Cost (In USD)]])</f>
        <v>93205.776895894043</v>
      </c>
      <c r="Y394">
        <f t="shared" si="75"/>
        <v>956.74373785514047</v>
      </c>
      <c r="Z394">
        <f t="shared" si="76"/>
        <v>97.419792999999999</v>
      </c>
      <c r="AA394">
        <f>SUM(Data__1___3[[#This Row],[Num_Workers_Direct]],Data__1___3[[#This Row],[Num_Workers_Indirect]])</f>
        <v>76</v>
      </c>
      <c r="AB394">
        <f>Data__1___3[[#This Row],[OUTPUT IN THOUSAND]]/Data__1___3[[#This Row],[Total Workers]]</f>
        <v>1.2818393815789473</v>
      </c>
    </row>
    <row r="395" spans="1:28" x14ac:dyDescent="0.25">
      <c r="A395" s="1">
        <v>40207</v>
      </c>
      <c r="B395">
        <f t="shared" si="66"/>
        <v>2010</v>
      </c>
      <c r="C395">
        <f>DAY(Data__1___3[[#This Row],[Date]])</f>
        <v>29</v>
      </c>
      <c r="D395">
        <f>MONTH(Data__1___3[[#This Row],[Date]])</f>
        <v>1</v>
      </c>
      <c r="E395">
        <f t="shared" si="67"/>
        <v>1</v>
      </c>
      <c r="F395">
        <f>WEEKDAY(Data__1___3[[#This Row],[Date]])</f>
        <v>6</v>
      </c>
      <c r="G395" t="str">
        <f>VLOOKUP(F395,VLOOKUP!$D$2:$E$8,2,FALSE)</f>
        <v>Saturday</v>
      </c>
      <c r="H395" t="str">
        <f>VLOOKUP(D395,VLOOKUP!$A$2:$B$13,2,FALSE)</f>
        <v>January</v>
      </c>
      <c r="I395" t="str">
        <f>VLOOKUP(E395,VLOOKUP!$G$2:$H$5,2,FALSE)</f>
        <v>Quarter1</v>
      </c>
      <c r="J395" t="str">
        <f t="shared" si="68"/>
        <v>2010_January</v>
      </c>
      <c r="K395" t="str">
        <f t="shared" si="69"/>
        <v>2010_Quarter1</v>
      </c>
      <c r="L395" t="str">
        <f t="shared" si="70"/>
        <v>2010_Saturday</v>
      </c>
      <c r="M395" t="s">
        <v>9</v>
      </c>
      <c r="N395">
        <v>44</v>
      </c>
      <c r="O395">
        <v>40</v>
      </c>
      <c r="P395">
        <v>10208</v>
      </c>
      <c r="Q395">
        <v>7680</v>
      </c>
      <c r="R395">
        <v>0.10763107500000001</v>
      </c>
      <c r="S395">
        <v>0.131309911</v>
      </c>
      <c r="T395">
        <f t="shared" si="71"/>
        <v>69594.252829999998</v>
      </c>
      <c r="U395">
        <f t="shared" si="72"/>
        <v>9686.7967500000013</v>
      </c>
      <c r="V395">
        <f t="shared" si="73"/>
        <v>17888</v>
      </c>
      <c r="W395">
        <f t="shared" si="74"/>
        <v>23692.715231788079</v>
      </c>
      <c r="X395">
        <f>SUM(Data__1___3[[#This Row],[ cost of raw material]],Data__1___3[[#This Row],[operating cost]],Data__1___3[[#This Row],[Total Labor Cost (In USD)]])</f>
        <v>102973.76481178807</v>
      </c>
      <c r="Y395">
        <f t="shared" si="75"/>
        <v>956.72894479394608</v>
      </c>
      <c r="Z395">
        <f t="shared" si="76"/>
        <v>107.63107500000001</v>
      </c>
      <c r="AA395">
        <f>SUM(Data__1___3[[#This Row],[Num_Workers_Direct]],Data__1___3[[#This Row],[Num_Workers_Indirect]])</f>
        <v>84</v>
      </c>
      <c r="AB395">
        <f>Data__1___3[[#This Row],[OUTPUT IN THOUSAND]]/Data__1___3[[#This Row],[Total Workers]]</f>
        <v>1.2813223214285716</v>
      </c>
    </row>
    <row r="396" spans="1:28" x14ac:dyDescent="0.25">
      <c r="A396" s="1">
        <v>40208</v>
      </c>
      <c r="B396">
        <f t="shared" si="66"/>
        <v>2010</v>
      </c>
      <c r="C396">
        <f>DAY(Data__1___3[[#This Row],[Date]])</f>
        <v>30</v>
      </c>
      <c r="D396">
        <f>MONTH(Data__1___3[[#This Row],[Date]])</f>
        <v>1</v>
      </c>
      <c r="E396">
        <f t="shared" si="67"/>
        <v>1</v>
      </c>
      <c r="F396">
        <f>WEEKDAY(Data__1___3[[#This Row],[Date]])</f>
        <v>7</v>
      </c>
      <c r="G396" t="str">
        <f>VLOOKUP(F396,VLOOKUP!$D$2:$E$8,2,FALSE)</f>
        <v>Sunday</v>
      </c>
      <c r="H396" t="str">
        <f>VLOOKUP(D396,VLOOKUP!$A$2:$B$13,2,FALSE)</f>
        <v>January</v>
      </c>
      <c r="I396" t="str">
        <f>VLOOKUP(E396,VLOOKUP!$G$2:$H$5,2,FALSE)</f>
        <v>Quarter1</v>
      </c>
      <c r="J396" t="str">
        <f t="shared" si="68"/>
        <v>2010_January</v>
      </c>
      <c r="K396" t="str">
        <f t="shared" si="69"/>
        <v>2010_Quarter1</v>
      </c>
      <c r="L396" t="str">
        <f t="shared" si="70"/>
        <v>2010_Sunday</v>
      </c>
      <c r="M396" t="s">
        <v>9</v>
      </c>
      <c r="N396">
        <v>45</v>
      </c>
      <c r="O396">
        <v>40</v>
      </c>
      <c r="P396">
        <v>10440</v>
      </c>
      <c r="Q396">
        <v>7680</v>
      </c>
      <c r="R396">
        <v>0.10893003599999999</v>
      </c>
      <c r="S396">
        <v>0.13289464400000001</v>
      </c>
      <c r="T396">
        <f t="shared" si="71"/>
        <v>70434.161319999999</v>
      </c>
      <c r="U396">
        <f t="shared" si="72"/>
        <v>9803.7032399999989</v>
      </c>
      <c r="V396">
        <f t="shared" si="73"/>
        <v>18120</v>
      </c>
      <c r="W396">
        <f t="shared" si="74"/>
        <v>24000</v>
      </c>
      <c r="X396">
        <f>SUM(Data__1___3[[#This Row],[ cost of raw material]],Data__1___3[[#This Row],[operating cost]],Data__1___3[[#This Row],[Total Labor Cost (In USD)]])</f>
        <v>104237.86456</v>
      </c>
      <c r="Y396">
        <f t="shared" si="75"/>
        <v>956.92490691915327</v>
      </c>
      <c r="Z396">
        <f t="shared" si="76"/>
        <v>108.93003599999999</v>
      </c>
      <c r="AA396">
        <f>SUM(Data__1___3[[#This Row],[Num_Workers_Direct]],Data__1___3[[#This Row],[Num_Workers_Indirect]])</f>
        <v>85</v>
      </c>
      <c r="AB396">
        <f>Data__1___3[[#This Row],[OUTPUT IN THOUSAND]]/Data__1___3[[#This Row],[Total Workers]]</f>
        <v>1.2815298352941176</v>
      </c>
    </row>
    <row r="397" spans="1:28" x14ac:dyDescent="0.25">
      <c r="A397" s="1">
        <v>40209</v>
      </c>
      <c r="B397">
        <f t="shared" si="66"/>
        <v>2010</v>
      </c>
      <c r="C397">
        <f>DAY(Data__1___3[[#This Row],[Date]])</f>
        <v>31</v>
      </c>
      <c r="D397">
        <f>MONTH(Data__1___3[[#This Row],[Date]])</f>
        <v>1</v>
      </c>
      <c r="E397">
        <f t="shared" si="67"/>
        <v>1</v>
      </c>
      <c r="F397">
        <f>WEEKDAY(Data__1___3[[#This Row],[Date]])</f>
        <v>1</v>
      </c>
      <c r="G397" t="str">
        <f>VLOOKUP(F397,VLOOKUP!$D$2:$E$8,2,FALSE)</f>
        <v>Monday</v>
      </c>
      <c r="H397" t="str">
        <f>VLOOKUP(D397,VLOOKUP!$A$2:$B$13,2,FALSE)</f>
        <v>January</v>
      </c>
      <c r="I397" t="str">
        <f>VLOOKUP(E397,VLOOKUP!$G$2:$H$5,2,FALSE)</f>
        <v>Quarter1</v>
      </c>
      <c r="J397" t="str">
        <f t="shared" si="68"/>
        <v>2010_January</v>
      </c>
      <c r="K397" t="str">
        <f t="shared" si="69"/>
        <v>2010_Quarter1</v>
      </c>
      <c r="L397" t="str">
        <f t="shared" si="70"/>
        <v>2010_Monday</v>
      </c>
      <c r="M397" t="s">
        <v>9</v>
      </c>
      <c r="N397">
        <v>45</v>
      </c>
      <c r="O397">
        <v>39</v>
      </c>
      <c r="P397">
        <v>10440</v>
      </c>
      <c r="Q397">
        <v>7488</v>
      </c>
      <c r="R397">
        <v>0.107662256</v>
      </c>
      <c r="S397">
        <v>0.13134795299999999</v>
      </c>
      <c r="T397">
        <f t="shared" si="71"/>
        <v>69614.415089999995</v>
      </c>
      <c r="U397">
        <f t="shared" si="72"/>
        <v>9689.60304</v>
      </c>
      <c r="V397">
        <f t="shared" si="73"/>
        <v>17928</v>
      </c>
      <c r="W397">
        <f t="shared" si="74"/>
        <v>23745.695364238411</v>
      </c>
      <c r="X397">
        <f>SUM(Data__1___3[[#This Row],[ cost of raw material]],Data__1___3[[#This Row],[operating cost]],Data__1___3[[#This Row],[Total Labor Cost (In USD)]])</f>
        <v>103049.71349423841</v>
      </c>
      <c r="Y397">
        <f t="shared" si="75"/>
        <v>957.15729284214899</v>
      </c>
      <c r="Z397">
        <f t="shared" si="76"/>
        <v>107.662256</v>
      </c>
      <c r="AA397">
        <f>SUM(Data__1___3[[#This Row],[Num_Workers_Direct]],Data__1___3[[#This Row],[Num_Workers_Indirect]])</f>
        <v>84</v>
      </c>
      <c r="AB397">
        <f>Data__1___3[[#This Row],[OUTPUT IN THOUSAND]]/Data__1___3[[#This Row],[Total Workers]]</f>
        <v>1.2816935238095237</v>
      </c>
    </row>
    <row r="398" spans="1:28" x14ac:dyDescent="0.25">
      <c r="A398" s="1">
        <v>40210</v>
      </c>
      <c r="B398">
        <f t="shared" si="66"/>
        <v>2010</v>
      </c>
      <c r="C398">
        <f>DAY(Data__1___3[[#This Row],[Date]])</f>
        <v>1</v>
      </c>
      <c r="D398">
        <f>MONTH(Data__1___3[[#This Row],[Date]])</f>
        <v>2</v>
      </c>
      <c r="E398">
        <f t="shared" si="67"/>
        <v>1</v>
      </c>
      <c r="F398">
        <f>WEEKDAY(Data__1___3[[#This Row],[Date]])</f>
        <v>2</v>
      </c>
      <c r="G398" t="str">
        <f>VLOOKUP(F398,VLOOKUP!$D$2:$E$8,2,FALSE)</f>
        <v>Tuesday</v>
      </c>
      <c r="H398" t="str">
        <f>VLOOKUP(D398,VLOOKUP!$A$2:$B$13,2,FALSE)</f>
        <v>February</v>
      </c>
      <c r="I398" t="str">
        <f>VLOOKUP(E398,VLOOKUP!$G$2:$H$5,2,FALSE)</f>
        <v>Quarter1</v>
      </c>
      <c r="J398" t="str">
        <f t="shared" si="68"/>
        <v>2010_February</v>
      </c>
      <c r="K398" t="str">
        <f t="shared" si="69"/>
        <v>2010_Quarter1</v>
      </c>
      <c r="L398" t="str">
        <f t="shared" si="70"/>
        <v>2010_Tuesday</v>
      </c>
      <c r="M398" t="s">
        <v>9</v>
      </c>
      <c r="N398">
        <v>43</v>
      </c>
      <c r="O398">
        <v>39</v>
      </c>
      <c r="P398">
        <v>9976</v>
      </c>
      <c r="Q398">
        <v>7488</v>
      </c>
      <c r="R398">
        <v>0.10514309500000001</v>
      </c>
      <c r="S398">
        <v>0.128274576</v>
      </c>
      <c r="T398">
        <f t="shared" si="71"/>
        <v>67985.525280000002</v>
      </c>
      <c r="U398">
        <f t="shared" si="72"/>
        <v>9462.8785499999994</v>
      </c>
      <c r="V398">
        <f t="shared" si="73"/>
        <v>17464</v>
      </c>
      <c r="W398">
        <f t="shared" si="74"/>
        <v>23131.125827814569</v>
      </c>
      <c r="X398">
        <f>SUM(Data__1___3[[#This Row],[ cost of raw material]],Data__1___3[[#This Row],[operating cost]],Data__1___3[[#This Row],[Total Labor Cost (In USD)]])</f>
        <v>100579.52965781456</v>
      </c>
      <c r="Y398">
        <f t="shared" si="75"/>
        <v>956.59662346647269</v>
      </c>
      <c r="Z398">
        <f t="shared" si="76"/>
        <v>105.143095</v>
      </c>
      <c r="AA398">
        <f>SUM(Data__1___3[[#This Row],[Num_Workers_Direct]],Data__1___3[[#This Row],[Num_Workers_Indirect]])</f>
        <v>82</v>
      </c>
      <c r="AB398">
        <f>Data__1___3[[#This Row],[OUTPUT IN THOUSAND]]/Data__1___3[[#This Row],[Total Workers]]</f>
        <v>1.2822328658536586</v>
      </c>
    </row>
    <row r="399" spans="1:28" x14ac:dyDescent="0.25">
      <c r="A399" s="1">
        <v>40211</v>
      </c>
      <c r="B399">
        <f t="shared" si="66"/>
        <v>2010</v>
      </c>
      <c r="C399">
        <f>DAY(Data__1___3[[#This Row],[Date]])</f>
        <v>2</v>
      </c>
      <c r="D399">
        <f>MONTH(Data__1___3[[#This Row],[Date]])</f>
        <v>2</v>
      </c>
      <c r="E399">
        <f t="shared" si="67"/>
        <v>1</v>
      </c>
      <c r="F399">
        <f>WEEKDAY(Data__1___3[[#This Row],[Date]])</f>
        <v>3</v>
      </c>
      <c r="G399" t="str">
        <f>VLOOKUP(F399,VLOOKUP!$D$2:$E$8,2,FALSE)</f>
        <v>Wednesday</v>
      </c>
      <c r="H399" t="str">
        <f>VLOOKUP(D399,VLOOKUP!$A$2:$B$13,2,FALSE)</f>
        <v>February</v>
      </c>
      <c r="I399" t="str">
        <f>VLOOKUP(E399,VLOOKUP!$G$2:$H$5,2,FALSE)</f>
        <v>Quarter1</v>
      </c>
      <c r="J399" t="str">
        <f t="shared" si="68"/>
        <v>2010_February</v>
      </c>
      <c r="K399" t="str">
        <f t="shared" si="69"/>
        <v>2010_Quarter1</v>
      </c>
      <c r="L399" t="str">
        <f t="shared" si="70"/>
        <v>2010_Wednesday</v>
      </c>
      <c r="M399" t="s">
        <v>9</v>
      </c>
      <c r="N399">
        <v>41</v>
      </c>
      <c r="O399">
        <v>36</v>
      </c>
      <c r="P399">
        <v>9512</v>
      </c>
      <c r="Q399">
        <v>6912</v>
      </c>
      <c r="R399">
        <v>9.8727744000000006E-2</v>
      </c>
      <c r="S399">
        <v>0.120447848</v>
      </c>
      <c r="T399">
        <f t="shared" si="71"/>
        <v>63837.359439999993</v>
      </c>
      <c r="U399">
        <f t="shared" si="72"/>
        <v>8885.4969600000004</v>
      </c>
      <c r="V399">
        <f t="shared" si="73"/>
        <v>16424</v>
      </c>
      <c r="W399">
        <f t="shared" si="74"/>
        <v>21753.642384105959</v>
      </c>
      <c r="X399">
        <f>SUM(Data__1___3[[#This Row],[ cost of raw material]],Data__1___3[[#This Row],[operating cost]],Data__1___3[[#This Row],[Total Labor Cost (In USD)]])</f>
        <v>94476.498784105948</v>
      </c>
      <c r="Y399">
        <f t="shared" si="75"/>
        <v>956.93971072716852</v>
      </c>
      <c r="Z399">
        <f t="shared" si="76"/>
        <v>98.727744000000001</v>
      </c>
      <c r="AA399">
        <f>SUM(Data__1___3[[#This Row],[Num_Workers_Direct]],Data__1___3[[#This Row],[Num_Workers_Indirect]])</f>
        <v>77</v>
      </c>
      <c r="AB399">
        <f>Data__1___3[[#This Row],[OUTPUT IN THOUSAND]]/Data__1___3[[#This Row],[Total Workers]]</f>
        <v>1.2821784935064935</v>
      </c>
    </row>
    <row r="400" spans="1:28" x14ac:dyDescent="0.25">
      <c r="A400" s="1">
        <v>40212</v>
      </c>
      <c r="B400">
        <f t="shared" si="66"/>
        <v>2010</v>
      </c>
      <c r="C400">
        <f>DAY(Data__1___3[[#This Row],[Date]])</f>
        <v>3</v>
      </c>
      <c r="D400">
        <f>MONTH(Data__1___3[[#This Row],[Date]])</f>
        <v>2</v>
      </c>
      <c r="E400">
        <f t="shared" si="67"/>
        <v>1</v>
      </c>
      <c r="F400">
        <f>WEEKDAY(Data__1___3[[#This Row],[Date]])</f>
        <v>4</v>
      </c>
      <c r="G400" t="str">
        <f>VLOOKUP(F400,VLOOKUP!$D$2:$E$8,2,FALSE)</f>
        <v>Thursday</v>
      </c>
      <c r="H400" t="str">
        <f>VLOOKUP(D400,VLOOKUP!$A$2:$B$13,2,FALSE)</f>
        <v>February</v>
      </c>
      <c r="I400" t="str">
        <f>VLOOKUP(E400,VLOOKUP!$G$2:$H$5,2,FALSE)</f>
        <v>Quarter1</v>
      </c>
      <c r="J400" t="str">
        <f t="shared" si="68"/>
        <v>2010_February</v>
      </c>
      <c r="K400" t="str">
        <f t="shared" si="69"/>
        <v>2010_Quarter1</v>
      </c>
      <c r="L400" t="str">
        <f t="shared" si="70"/>
        <v>2010_Thursday</v>
      </c>
      <c r="M400" t="s">
        <v>9</v>
      </c>
      <c r="N400">
        <v>40</v>
      </c>
      <c r="O400">
        <v>40</v>
      </c>
      <c r="P400">
        <v>9280</v>
      </c>
      <c r="Q400">
        <v>7680</v>
      </c>
      <c r="R400">
        <v>0.102555217</v>
      </c>
      <c r="S400">
        <v>0.12511736400000001</v>
      </c>
      <c r="T400">
        <f t="shared" si="71"/>
        <v>66312.202920000011</v>
      </c>
      <c r="U400">
        <f t="shared" si="72"/>
        <v>9229.9695300000003</v>
      </c>
      <c r="V400">
        <f t="shared" si="73"/>
        <v>16960</v>
      </c>
      <c r="W400">
        <f t="shared" si="74"/>
        <v>22463.576158940396</v>
      </c>
      <c r="X400">
        <f>SUM(Data__1___3[[#This Row],[ cost of raw material]],Data__1___3[[#This Row],[operating cost]],Data__1___3[[#This Row],[Total Labor Cost (In USD)]])</f>
        <v>98005.748608940412</v>
      </c>
      <c r="Y400">
        <f t="shared" si="75"/>
        <v>955.63883999134259</v>
      </c>
      <c r="Z400">
        <f t="shared" si="76"/>
        <v>102.555217</v>
      </c>
      <c r="AA400">
        <f>SUM(Data__1___3[[#This Row],[Num_Workers_Direct]],Data__1___3[[#This Row],[Num_Workers_Indirect]])</f>
        <v>80</v>
      </c>
      <c r="AB400">
        <f>Data__1___3[[#This Row],[OUTPUT IN THOUSAND]]/Data__1___3[[#This Row],[Total Workers]]</f>
        <v>1.2819402124999999</v>
      </c>
    </row>
    <row r="401" spans="1:28" x14ac:dyDescent="0.25">
      <c r="A401" s="1">
        <v>40213</v>
      </c>
      <c r="B401">
        <f t="shared" si="66"/>
        <v>2010</v>
      </c>
      <c r="C401">
        <f>DAY(Data__1___3[[#This Row],[Date]])</f>
        <v>4</v>
      </c>
      <c r="D401">
        <f>MONTH(Data__1___3[[#This Row],[Date]])</f>
        <v>2</v>
      </c>
      <c r="E401">
        <f t="shared" si="67"/>
        <v>1</v>
      </c>
      <c r="F401">
        <f>WEEKDAY(Data__1___3[[#This Row],[Date]])</f>
        <v>5</v>
      </c>
      <c r="G401" t="str">
        <f>VLOOKUP(F401,VLOOKUP!$D$2:$E$8,2,FALSE)</f>
        <v>Friday</v>
      </c>
      <c r="H401" t="str">
        <f>VLOOKUP(D401,VLOOKUP!$A$2:$B$13,2,FALSE)</f>
        <v>February</v>
      </c>
      <c r="I401" t="str">
        <f>VLOOKUP(E401,VLOOKUP!$G$2:$H$5,2,FALSE)</f>
        <v>Quarter1</v>
      </c>
      <c r="J401" t="str">
        <f t="shared" si="68"/>
        <v>2010_February</v>
      </c>
      <c r="K401" t="str">
        <f t="shared" si="69"/>
        <v>2010_Quarter1</v>
      </c>
      <c r="L401" t="str">
        <f t="shared" si="70"/>
        <v>2010_Friday</v>
      </c>
      <c r="M401" t="s">
        <v>9</v>
      </c>
      <c r="N401">
        <v>46</v>
      </c>
      <c r="O401">
        <v>36</v>
      </c>
      <c r="P401">
        <v>10672</v>
      </c>
      <c r="Q401">
        <v>6912</v>
      </c>
      <c r="R401">
        <v>0.105127522</v>
      </c>
      <c r="S401">
        <v>0.12825557700000001</v>
      </c>
      <c r="T401">
        <f t="shared" si="71"/>
        <v>67975.455810000014</v>
      </c>
      <c r="U401">
        <f t="shared" si="72"/>
        <v>9461.4769799999995</v>
      </c>
      <c r="V401">
        <f t="shared" si="73"/>
        <v>17584</v>
      </c>
      <c r="W401">
        <f t="shared" si="74"/>
        <v>23290.066225165563</v>
      </c>
      <c r="X401">
        <f>SUM(Data__1___3[[#This Row],[ cost of raw material]],Data__1___3[[#This Row],[operating cost]],Data__1___3[[#This Row],[Total Labor Cost (In USD)]])</f>
        <v>100726.99901516558</v>
      </c>
      <c r="Y401">
        <f t="shared" si="75"/>
        <v>958.14109472841551</v>
      </c>
      <c r="Z401">
        <f t="shared" si="76"/>
        <v>105.127522</v>
      </c>
      <c r="AA401">
        <f>SUM(Data__1___3[[#This Row],[Num_Workers_Direct]],Data__1___3[[#This Row],[Num_Workers_Indirect]])</f>
        <v>82</v>
      </c>
      <c r="AB401">
        <f>Data__1___3[[#This Row],[OUTPUT IN THOUSAND]]/Data__1___3[[#This Row],[Total Workers]]</f>
        <v>1.2820429512195122</v>
      </c>
    </row>
    <row r="402" spans="1:28" x14ac:dyDescent="0.25">
      <c r="A402" s="1">
        <v>40214</v>
      </c>
      <c r="B402">
        <f t="shared" si="66"/>
        <v>2010</v>
      </c>
      <c r="C402">
        <f>DAY(Data__1___3[[#This Row],[Date]])</f>
        <v>5</v>
      </c>
      <c r="D402">
        <f>MONTH(Data__1___3[[#This Row],[Date]])</f>
        <v>2</v>
      </c>
      <c r="E402">
        <f t="shared" si="67"/>
        <v>1</v>
      </c>
      <c r="F402">
        <f>WEEKDAY(Data__1___3[[#This Row],[Date]])</f>
        <v>6</v>
      </c>
      <c r="G402" t="str">
        <f>VLOOKUP(F402,VLOOKUP!$D$2:$E$8,2,FALSE)</f>
        <v>Saturday</v>
      </c>
      <c r="H402" t="str">
        <f>VLOOKUP(D402,VLOOKUP!$A$2:$B$13,2,FALSE)</f>
        <v>February</v>
      </c>
      <c r="I402" t="str">
        <f>VLOOKUP(E402,VLOOKUP!$G$2:$H$5,2,FALSE)</f>
        <v>Quarter1</v>
      </c>
      <c r="J402" t="str">
        <f t="shared" si="68"/>
        <v>2010_February</v>
      </c>
      <c r="K402" t="str">
        <f t="shared" si="69"/>
        <v>2010_Quarter1</v>
      </c>
      <c r="L402" t="str">
        <f t="shared" si="70"/>
        <v>2010_Saturday</v>
      </c>
      <c r="M402" t="s">
        <v>9</v>
      </c>
      <c r="N402">
        <v>45</v>
      </c>
      <c r="O402">
        <v>40</v>
      </c>
      <c r="P402">
        <v>10440</v>
      </c>
      <c r="Q402">
        <v>7680</v>
      </c>
      <c r="R402">
        <v>0.108935797</v>
      </c>
      <c r="S402">
        <v>0.132901673</v>
      </c>
      <c r="T402">
        <f t="shared" si="71"/>
        <v>70437.886689999999</v>
      </c>
      <c r="U402">
        <f t="shared" si="72"/>
        <v>9804.2217300000011</v>
      </c>
      <c r="V402">
        <f t="shared" si="73"/>
        <v>18120</v>
      </c>
      <c r="W402">
        <f t="shared" si="74"/>
        <v>24000</v>
      </c>
      <c r="X402">
        <f>SUM(Data__1___3[[#This Row],[ cost of raw material]],Data__1___3[[#This Row],[operating cost]],Data__1___3[[#This Row],[Total Labor Cost (In USD)]])</f>
        <v>104242.10842</v>
      </c>
      <c r="Y402">
        <f t="shared" si="75"/>
        <v>956.91325799911294</v>
      </c>
      <c r="Z402">
        <f t="shared" si="76"/>
        <v>108.93579700000001</v>
      </c>
      <c r="AA402">
        <f>SUM(Data__1___3[[#This Row],[Num_Workers_Direct]],Data__1___3[[#This Row],[Num_Workers_Indirect]])</f>
        <v>85</v>
      </c>
      <c r="AB402">
        <f>Data__1___3[[#This Row],[OUTPUT IN THOUSAND]]/Data__1___3[[#This Row],[Total Workers]]</f>
        <v>1.2815976117647059</v>
      </c>
    </row>
    <row r="403" spans="1:28" x14ac:dyDescent="0.25">
      <c r="A403" s="1">
        <v>40215</v>
      </c>
      <c r="B403">
        <f t="shared" si="66"/>
        <v>2010</v>
      </c>
      <c r="C403">
        <f>DAY(Data__1___3[[#This Row],[Date]])</f>
        <v>6</v>
      </c>
      <c r="D403">
        <f>MONTH(Data__1___3[[#This Row],[Date]])</f>
        <v>2</v>
      </c>
      <c r="E403">
        <f t="shared" si="67"/>
        <v>1</v>
      </c>
      <c r="F403">
        <f>WEEKDAY(Data__1___3[[#This Row],[Date]])</f>
        <v>7</v>
      </c>
      <c r="G403" t="str">
        <f>VLOOKUP(F403,VLOOKUP!$D$2:$E$8,2,FALSE)</f>
        <v>Sunday</v>
      </c>
      <c r="H403" t="str">
        <f>VLOOKUP(D403,VLOOKUP!$A$2:$B$13,2,FALSE)</f>
        <v>February</v>
      </c>
      <c r="I403" t="str">
        <f>VLOOKUP(E403,VLOOKUP!$G$2:$H$5,2,FALSE)</f>
        <v>Quarter1</v>
      </c>
      <c r="J403" t="str">
        <f t="shared" si="68"/>
        <v>2010_February</v>
      </c>
      <c r="K403" t="str">
        <f t="shared" si="69"/>
        <v>2010_Quarter1</v>
      </c>
      <c r="L403" t="str">
        <f t="shared" si="70"/>
        <v>2010_Sunday</v>
      </c>
      <c r="M403" t="s">
        <v>9</v>
      </c>
      <c r="N403">
        <v>41</v>
      </c>
      <c r="O403">
        <v>37</v>
      </c>
      <c r="P403">
        <v>9512</v>
      </c>
      <c r="Q403">
        <v>7104</v>
      </c>
      <c r="R403">
        <v>9.9995583999999998E-2</v>
      </c>
      <c r="S403">
        <v>0.121994612</v>
      </c>
      <c r="T403">
        <f t="shared" si="71"/>
        <v>64657.144359999998</v>
      </c>
      <c r="U403">
        <f t="shared" si="72"/>
        <v>8999.6025599999994</v>
      </c>
      <c r="V403">
        <f t="shared" si="73"/>
        <v>16616</v>
      </c>
      <c r="W403">
        <f t="shared" si="74"/>
        <v>22007.947019867548</v>
      </c>
      <c r="X403">
        <f>SUM(Data__1___3[[#This Row],[ cost of raw material]],Data__1___3[[#This Row],[operating cost]],Data__1___3[[#This Row],[Total Labor Cost (In USD)]])</f>
        <v>95664.693939867546</v>
      </c>
      <c r="Y403">
        <f t="shared" si="75"/>
        <v>956.68918679316425</v>
      </c>
      <c r="Z403">
        <f t="shared" si="76"/>
        <v>99.995583999999994</v>
      </c>
      <c r="AA403">
        <f>SUM(Data__1___3[[#This Row],[Num_Workers_Direct]],Data__1___3[[#This Row],[Num_Workers_Indirect]])</f>
        <v>78</v>
      </c>
      <c r="AB403">
        <f>Data__1___3[[#This Row],[OUTPUT IN THOUSAND]]/Data__1___3[[#This Row],[Total Workers]]</f>
        <v>1.2819946666666666</v>
      </c>
    </row>
    <row r="404" spans="1:28" x14ac:dyDescent="0.25">
      <c r="A404" s="1">
        <v>40216</v>
      </c>
      <c r="B404">
        <f t="shared" si="66"/>
        <v>2010</v>
      </c>
      <c r="C404">
        <f>DAY(Data__1___3[[#This Row],[Date]])</f>
        <v>7</v>
      </c>
      <c r="D404">
        <f>MONTH(Data__1___3[[#This Row],[Date]])</f>
        <v>2</v>
      </c>
      <c r="E404">
        <f t="shared" si="67"/>
        <v>1</v>
      </c>
      <c r="F404">
        <f>WEEKDAY(Data__1___3[[#This Row],[Date]])</f>
        <v>1</v>
      </c>
      <c r="G404" t="str">
        <f>VLOOKUP(F404,VLOOKUP!$D$2:$E$8,2,FALSE)</f>
        <v>Monday</v>
      </c>
      <c r="H404" t="str">
        <f>VLOOKUP(D404,VLOOKUP!$A$2:$B$13,2,FALSE)</f>
        <v>February</v>
      </c>
      <c r="I404" t="str">
        <f>VLOOKUP(E404,VLOOKUP!$G$2:$H$5,2,FALSE)</f>
        <v>Quarter1</v>
      </c>
      <c r="J404" t="str">
        <f t="shared" si="68"/>
        <v>2010_February</v>
      </c>
      <c r="K404" t="str">
        <f t="shared" si="69"/>
        <v>2010_Quarter1</v>
      </c>
      <c r="L404" t="str">
        <f t="shared" si="70"/>
        <v>2010_Monday</v>
      </c>
      <c r="M404" t="s">
        <v>9</v>
      </c>
      <c r="N404">
        <v>41</v>
      </c>
      <c r="O404">
        <v>38</v>
      </c>
      <c r="P404">
        <v>9512</v>
      </c>
      <c r="Q404">
        <v>7296</v>
      </c>
      <c r="R404">
        <v>0.101191317</v>
      </c>
      <c r="S404">
        <v>0.123453407</v>
      </c>
      <c r="T404">
        <f t="shared" si="71"/>
        <v>65430.305710000001</v>
      </c>
      <c r="U404">
        <f t="shared" si="72"/>
        <v>9107.2185300000001</v>
      </c>
      <c r="V404">
        <f t="shared" si="73"/>
        <v>16808</v>
      </c>
      <c r="W404">
        <f t="shared" si="74"/>
        <v>22262.251655629138</v>
      </c>
      <c r="X404">
        <f>SUM(Data__1___3[[#This Row],[ cost of raw material]],Data__1___3[[#This Row],[operating cost]],Data__1___3[[#This Row],[Total Labor Cost (In USD)]])</f>
        <v>96799.775895629136</v>
      </c>
      <c r="Y404">
        <f t="shared" si="75"/>
        <v>956.60160145587531</v>
      </c>
      <c r="Z404">
        <f t="shared" si="76"/>
        <v>101.191317</v>
      </c>
      <c r="AA404">
        <f>SUM(Data__1___3[[#This Row],[Num_Workers_Direct]],Data__1___3[[#This Row],[Num_Workers_Indirect]])</f>
        <v>79</v>
      </c>
      <c r="AB404">
        <f>Data__1___3[[#This Row],[OUTPUT IN THOUSAND]]/Data__1___3[[#This Row],[Total Workers]]</f>
        <v>1.280902746835443</v>
      </c>
    </row>
    <row r="405" spans="1:28" x14ac:dyDescent="0.25">
      <c r="A405" s="1">
        <v>40217</v>
      </c>
      <c r="B405">
        <f t="shared" si="66"/>
        <v>2010</v>
      </c>
      <c r="C405">
        <f>DAY(Data__1___3[[#This Row],[Date]])</f>
        <v>8</v>
      </c>
      <c r="D405">
        <f>MONTH(Data__1___3[[#This Row],[Date]])</f>
        <v>2</v>
      </c>
      <c r="E405">
        <f t="shared" si="67"/>
        <v>1</v>
      </c>
      <c r="F405">
        <f>WEEKDAY(Data__1___3[[#This Row],[Date]])</f>
        <v>2</v>
      </c>
      <c r="G405" t="str">
        <f>VLOOKUP(F405,VLOOKUP!$D$2:$E$8,2,FALSE)</f>
        <v>Tuesday</v>
      </c>
      <c r="H405" t="str">
        <f>VLOOKUP(D405,VLOOKUP!$A$2:$B$13,2,FALSE)</f>
        <v>February</v>
      </c>
      <c r="I405" t="str">
        <f>VLOOKUP(E405,VLOOKUP!$G$2:$H$5,2,FALSE)</f>
        <v>Quarter1</v>
      </c>
      <c r="J405" t="str">
        <f t="shared" si="68"/>
        <v>2010_February</v>
      </c>
      <c r="K405" t="str">
        <f t="shared" si="69"/>
        <v>2010_Quarter1</v>
      </c>
      <c r="L405" t="str">
        <f t="shared" si="70"/>
        <v>2010_Tuesday</v>
      </c>
      <c r="M405" t="s">
        <v>9</v>
      </c>
      <c r="N405">
        <v>43</v>
      </c>
      <c r="O405">
        <v>38</v>
      </c>
      <c r="P405">
        <v>9976</v>
      </c>
      <c r="Q405">
        <v>7296</v>
      </c>
      <c r="R405">
        <v>0.10375846800000001</v>
      </c>
      <c r="S405">
        <v>0.126585331</v>
      </c>
      <c r="T405">
        <f t="shared" si="71"/>
        <v>67090.225429999991</v>
      </c>
      <c r="U405">
        <f t="shared" si="72"/>
        <v>9338.2621200000012</v>
      </c>
      <c r="V405">
        <f t="shared" si="73"/>
        <v>17272</v>
      </c>
      <c r="W405">
        <f t="shared" si="74"/>
        <v>22876.821192052979</v>
      </c>
      <c r="X405">
        <f>SUM(Data__1___3[[#This Row],[ cost of raw material]],Data__1___3[[#This Row],[operating cost]],Data__1___3[[#This Row],[Total Labor Cost (In USD)]])</f>
        <v>99305.308742052963</v>
      </c>
      <c r="Y405">
        <f t="shared" si="75"/>
        <v>957.08148603401662</v>
      </c>
      <c r="Z405">
        <f t="shared" si="76"/>
        <v>103.75846800000001</v>
      </c>
      <c r="AA405">
        <f>SUM(Data__1___3[[#This Row],[Num_Workers_Direct]],Data__1___3[[#This Row],[Num_Workers_Indirect]])</f>
        <v>81</v>
      </c>
      <c r="AB405">
        <f>Data__1___3[[#This Row],[OUTPUT IN THOUSAND]]/Data__1___3[[#This Row],[Total Workers]]</f>
        <v>1.2809687407407409</v>
      </c>
    </row>
    <row r="406" spans="1:28" x14ac:dyDescent="0.25">
      <c r="A406" s="1">
        <v>40218</v>
      </c>
      <c r="B406">
        <f t="shared" si="66"/>
        <v>2010</v>
      </c>
      <c r="C406">
        <f>DAY(Data__1___3[[#This Row],[Date]])</f>
        <v>9</v>
      </c>
      <c r="D406">
        <f>MONTH(Data__1___3[[#This Row],[Date]])</f>
        <v>2</v>
      </c>
      <c r="E406">
        <f t="shared" si="67"/>
        <v>1</v>
      </c>
      <c r="F406">
        <f>WEEKDAY(Data__1___3[[#This Row],[Date]])</f>
        <v>3</v>
      </c>
      <c r="G406" t="str">
        <f>VLOOKUP(F406,VLOOKUP!$D$2:$E$8,2,FALSE)</f>
        <v>Wednesday</v>
      </c>
      <c r="H406" t="str">
        <f>VLOOKUP(D406,VLOOKUP!$A$2:$B$13,2,FALSE)</f>
        <v>February</v>
      </c>
      <c r="I406" t="str">
        <f>VLOOKUP(E406,VLOOKUP!$G$2:$H$5,2,FALSE)</f>
        <v>Quarter1</v>
      </c>
      <c r="J406" t="str">
        <f t="shared" si="68"/>
        <v>2010_February</v>
      </c>
      <c r="K406" t="str">
        <f t="shared" si="69"/>
        <v>2010_Quarter1</v>
      </c>
      <c r="L406" t="str">
        <f t="shared" si="70"/>
        <v>2010_Wednesday</v>
      </c>
      <c r="M406" t="s">
        <v>9</v>
      </c>
      <c r="N406">
        <v>46</v>
      </c>
      <c r="O406">
        <v>36</v>
      </c>
      <c r="P406">
        <v>10672</v>
      </c>
      <c r="Q406">
        <v>6912</v>
      </c>
      <c r="R406">
        <v>0.105073624</v>
      </c>
      <c r="S406">
        <v>0.12818982100000001</v>
      </c>
      <c r="T406">
        <f t="shared" si="71"/>
        <v>67940.605130000011</v>
      </c>
      <c r="U406">
        <f t="shared" si="72"/>
        <v>9456.6261600000016</v>
      </c>
      <c r="V406">
        <f t="shared" si="73"/>
        <v>17584</v>
      </c>
      <c r="W406">
        <f t="shared" si="74"/>
        <v>23290.066225165563</v>
      </c>
      <c r="X406">
        <f>SUM(Data__1___3[[#This Row],[ cost of raw material]],Data__1___3[[#This Row],[operating cost]],Data__1___3[[#This Row],[Total Labor Cost (In USD)]])</f>
        <v>100687.29751516557</v>
      </c>
      <c r="Y406">
        <f t="shared" si="75"/>
        <v>958.25473303524359</v>
      </c>
      <c r="Z406">
        <f t="shared" si="76"/>
        <v>105.07362400000001</v>
      </c>
      <c r="AA406">
        <f>SUM(Data__1___3[[#This Row],[Num_Workers_Direct]],Data__1___3[[#This Row],[Num_Workers_Indirect]])</f>
        <v>82</v>
      </c>
      <c r="AB406">
        <f>Data__1___3[[#This Row],[OUTPUT IN THOUSAND]]/Data__1___3[[#This Row],[Total Workers]]</f>
        <v>1.2813856585365855</v>
      </c>
    </row>
    <row r="407" spans="1:28" x14ac:dyDescent="0.25">
      <c r="A407" s="1">
        <v>40219</v>
      </c>
      <c r="B407">
        <f t="shared" si="66"/>
        <v>2010</v>
      </c>
      <c r="C407">
        <f>DAY(Data__1___3[[#This Row],[Date]])</f>
        <v>10</v>
      </c>
      <c r="D407">
        <f>MONTH(Data__1___3[[#This Row],[Date]])</f>
        <v>2</v>
      </c>
      <c r="E407">
        <f t="shared" si="67"/>
        <v>1</v>
      </c>
      <c r="F407">
        <f>WEEKDAY(Data__1___3[[#This Row],[Date]])</f>
        <v>4</v>
      </c>
      <c r="G407" t="str">
        <f>VLOOKUP(F407,VLOOKUP!$D$2:$E$8,2,FALSE)</f>
        <v>Thursday</v>
      </c>
      <c r="H407" t="str">
        <f>VLOOKUP(D407,VLOOKUP!$A$2:$B$13,2,FALSE)</f>
        <v>February</v>
      </c>
      <c r="I407" t="str">
        <f>VLOOKUP(E407,VLOOKUP!$G$2:$H$5,2,FALSE)</f>
        <v>Quarter1</v>
      </c>
      <c r="J407" t="str">
        <f t="shared" si="68"/>
        <v>2010_February</v>
      </c>
      <c r="K407" t="str">
        <f t="shared" si="69"/>
        <v>2010_Quarter1</v>
      </c>
      <c r="L407" t="str">
        <f t="shared" si="70"/>
        <v>2010_Thursday</v>
      </c>
      <c r="M407" t="s">
        <v>9</v>
      </c>
      <c r="N407">
        <v>43</v>
      </c>
      <c r="O407">
        <v>40</v>
      </c>
      <c r="P407">
        <v>9976</v>
      </c>
      <c r="Q407">
        <v>7680</v>
      </c>
      <c r="R407">
        <v>0.106352936</v>
      </c>
      <c r="S407">
        <v>0.129750582</v>
      </c>
      <c r="T407">
        <f t="shared" si="71"/>
        <v>68767.80846</v>
      </c>
      <c r="U407">
        <f t="shared" si="72"/>
        <v>9571.7642400000004</v>
      </c>
      <c r="V407">
        <f t="shared" si="73"/>
        <v>17656</v>
      </c>
      <c r="W407">
        <f t="shared" si="74"/>
        <v>23385.430463576158</v>
      </c>
      <c r="X407">
        <f>SUM(Data__1___3[[#This Row],[ cost of raw material]],Data__1___3[[#This Row],[operating cost]],Data__1___3[[#This Row],[Total Labor Cost (In USD)]])</f>
        <v>101725.00316357616</v>
      </c>
      <c r="Y407">
        <f t="shared" si="75"/>
        <v>956.48514267228279</v>
      </c>
      <c r="Z407">
        <f t="shared" si="76"/>
        <v>106.352936</v>
      </c>
      <c r="AA407">
        <f>SUM(Data__1___3[[#This Row],[Num_Workers_Direct]],Data__1___3[[#This Row],[Num_Workers_Indirect]])</f>
        <v>83</v>
      </c>
      <c r="AB407">
        <f>Data__1___3[[#This Row],[OUTPUT IN THOUSAND]]/Data__1___3[[#This Row],[Total Workers]]</f>
        <v>1.2813606746987951</v>
      </c>
    </row>
    <row r="408" spans="1:28" x14ac:dyDescent="0.25">
      <c r="A408" s="1">
        <v>40220</v>
      </c>
      <c r="B408">
        <f t="shared" si="66"/>
        <v>2010</v>
      </c>
      <c r="C408">
        <f>DAY(Data__1___3[[#This Row],[Date]])</f>
        <v>11</v>
      </c>
      <c r="D408">
        <f>MONTH(Data__1___3[[#This Row],[Date]])</f>
        <v>2</v>
      </c>
      <c r="E408">
        <f t="shared" si="67"/>
        <v>1</v>
      </c>
      <c r="F408">
        <f>WEEKDAY(Data__1___3[[#This Row],[Date]])</f>
        <v>5</v>
      </c>
      <c r="G408" t="str">
        <f>VLOOKUP(F408,VLOOKUP!$D$2:$E$8,2,FALSE)</f>
        <v>Friday</v>
      </c>
      <c r="H408" t="str">
        <f>VLOOKUP(D408,VLOOKUP!$A$2:$B$13,2,FALSE)</f>
        <v>February</v>
      </c>
      <c r="I408" t="str">
        <f>VLOOKUP(E408,VLOOKUP!$G$2:$H$5,2,FALSE)</f>
        <v>Quarter1</v>
      </c>
      <c r="J408" t="str">
        <f t="shared" si="68"/>
        <v>2010_February</v>
      </c>
      <c r="K408" t="str">
        <f t="shared" si="69"/>
        <v>2010_Quarter1</v>
      </c>
      <c r="L408" t="str">
        <f t="shared" si="70"/>
        <v>2010_Friday</v>
      </c>
      <c r="M408" t="s">
        <v>9</v>
      </c>
      <c r="N408">
        <v>42</v>
      </c>
      <c r="O408">
        <v>38</v>
      </c>
      <c r="P408">
        <v>9744</v>
      </c>
      <c r="Q408">
        <v>7296</v>
      </c>
      <c r="R408">
        <v>0.10255974700000001</v>
      </c>
      <c r="S408">
        <v>0.12512289100000001</v>
      </c>
      <c r="T408">
        <f t="shared" si="71"/>
        <v>66315.132230000003</v>
      </c>
      <c r="U408">
        <f t="shared" si="72"/>
        <v>9230.3772300000001</v>
      </c>
      <c r="V408">
        <f t="shared" si="73"/>
        <v>17040</v>
      </c>
      <c r="W408">
        <f t="shared" si="74"/>
        <v>22569.536423841058</v>
      </c>
      <c r="X408">
        <f>SUM(Data__1___3[[#This Row],[ cost of raw material]],Data__1___3[[#This Row],[operating cost]],Data__1___3[[#This Row],[Total Labor Cost (In USD)]])</f>
        <v>98115.045883841056</v>
      </c>
      <c r="Y408">
        <f t="shared" si="75"/>
        <v>956.66232370718558</v>
      </c>
      <c r="Z408">
        <f t="shared" si="76"/>
        <v>102.559747</v>
      </c>
      <c r="AA408">
        <f>SUM(Data__1___3[[#This Row],[Num_Workers_Direct]],Data__1___3[[#This Row],[Num_Workers_Indirect]])</f>
        <v>80</v>
      </c>
      <c r="AB408">
        <f>Data__1___3[[#This Row],[OUTPUT IN THOUSAND]]/Data__1___3[[#This Row],[Total Workers]]</f>
        <v>1.2819968374999999</v>
      </c>
    </row>
    <row r="409" spans="1:28" x14ac:dyDescent="0.25">
      <c r="A409" s="1">
        <v>40221</v>
      </c>
      <c r="B409">
        <f t="shared" si="66"/>
        <v>2010</v>
      </c>
      <c r="C409">
        <f>DAY(Data__1___3[[#This Row],[Date]])</f>
        <v>12</v>
      </c>
      <c r="D409">
        <f>MONTH(Data__1___3[[#This Row],[Date]])</f>
        <v>2</v>
      </c>
      <c r="E409">
        <f t="shared" si="67"/>
        <v>1</v>
      </c>
      <c r="F409">
        <f>WEEKDAY(Data__1___3[[#This Row],[Date]])</f>
        <v>6</v>
      </c>
      <c r="G409" t="str">
        <f>VLOOKUP(F409,VLOOKUP!$D$2:$E$8,2,FALSE)</f>
        <v>Saturday</v>
      </c>
      <c r="H409" t="str">
        <f>VLOOKUP(D409,VLOOKUP!$A$2:$B$13,2,FALSE)</f>
        <v>February</v>
      </c>
      <c r="I409" t="str">
        <f>VLOOKUP(E409,VLOOKUP!$G$2:$H$5,2,FALSE)</f>
        <v>Quarter1</v>
      </c>
      <c r="J409" t="str">
        <f t="shared" si="68"/>
        <v>2010_February</v>
      </c>
      <c r="K409" t="str">
        <f t="shared" si="69"/>
        <v>2010_Quarter1</v>
      </c>
      <c r="L409" t="str">
        <f t="shared" si="70"/>
        <v>2010_Saturday</v>
      </c>
      <c r="M409" t="s">
        <v>9</v>
      </c>
      <c r="N409">
        <v>44</v>
      </c>
      <c r="O409">
        <v>40</v>
      </c>
      <c r="P409">
        <v>10208</v>
      </c>
      <c r="Q409">
        <v>7680</v>
      </c>
      <c r="R409">
        <v>0.10769409100000001</v>
      </c>
      <c r="S409">
        <v>0.131386791</v>
      </c>
      <c r="T409">
        <f t="shared" si="71"/>
        <v>69634.999230000016</v>
      </c>
      <c r="U409">
        <f t="shared" si="72"/>
        <v>9692.4681899999996</v>
      </c>
      <c r="V409">
        <f t="shared" si="73"/>
        <v>17888</v>
      </c>
      <c r="W409">
        <f t="shared" si="74"/>
        <v>23692.715231788079</v>
      </c>
      <c r="X409">
        <f>SUM(Data__1___3[[#This Row],[ cost of raw material]],Data__1___3[[#This Row],[operating cost]],Data__1___3[[#This Row],[Total Labor Cost (In USD)]])</f>
        <v>103020.1826517881</v>
      </c>
      <c r="Y409">
        <f t="shared" si="75"/>
        <v>956.60014115155207</v>
      </c>
      <c r="Z409">
        <f t="shared" si="76"/>
        <v>107.694091</v>
      </c>
      <c r="AA409">
        <f>SUM(Data__1___3[[#This Row],[Num_Workers_Direct]],Data__1___3[[#This Row],[Num_Workers_Indirect]])</f>
        <v>84</v>
      </c>
      <c r="AB409">
        <f>Data__1___3[[#This Row],[OUTPUT IN THOUSAND]]/Data__1___3[[#This Row],[Total Workers]]</f>
        <v>1.282072511904762</v>
      </c>
    </row>
    <row r="410" spans="1:28" x14ac:dyDescent="0.25">
      <c r="A410" s="1">
        <v>40222</v>
      </c>
      <c r="B410">
        <f t="shared" si="66"/>
        <v>2010</v>
      </c>
      <c r="C410">
        <f>DAY(Data__1___3[[#This Row],[Date]])</f>
        <v>13</v>
      </c>
      <c r="D410">
        <f>MONTH(Data__1___3[[#This Row],[Date]])</f>
        <v>2</v>
      </c>
      <c r="E410">
        <f t="shared" si="67"/>
        <v>1</v>
      </c>
      <c r="F410">
        <f>WEEKDAY(Data__1___3[[#This Row],[Date]])</f>
        <v>7</v>
      </c>
      <c r="G410" t="str">
        <f>VLOOKUP(F410,VLOOKUP!$D$2:$E$8,2,FALSE)</f>
        <v>Sunday</v>
      </c>
      <c r="H410" t="str">
        <f>VLOOKUP(D410,VLOOKUP!$A$2:$B$13,2,FALSE)</f>
        <v>February</v>
      </c>
      <c r="I410" t="str">
        <f>VLOOKUP(E410,VLOOKUP!$G$2:$H$5,2,FALSE)</f>
        <v>Quarter1</v>
      </c>
      <c r="J410" t="str">
        <f t="shared" si="68"/>
        <v>2010_February</v>
      </c>
      <c r="K410" t="str">
        <f t="shared" si="69"/>
        <v>2010_Quarter1</v>
      </c>
      <c r="L410" t="str">
        <f t="shared" si="70"/>
        <v>2010_Sunday</v>
      </c>
      <c r="M410" t="s">
        <v>9</v>
      </c>
      <c r="N410">
        <v>41</v>
      </c>
      <c r="O410">
        <v>40</v>
      </c>
      <c r="P410">
        <v>9512</v>
      </c>
      <c r="Q410">
        <v>7680</v>
      </c>
      <c r="R410">
        <v>0.103833815</v>
      </c>
      <c r="S410">
        <v>0.12667725499999999</v>
      </c>
      <c r="T410">
        <f t="shared" si="71"/>
        <v>67138.94515</v>
      </c>
      <c r="U410">
        <f t="shared" si="72"/>
        <v>9345.0433499999999</v>
      </c>
      <c r="V410">
        <f t="shared" si="73"/>
        <v>17192</v>
      </c>
      <c r="W410">
        <f t="shared" si="74"/>
        <v>22770.860927152316</v>
      </c>
      <c r="X410">
        <f>SUM(Data__1___3[[#This Row],[ cost of raw material]],Data__1___3[[#This Row],[operating cost]],Data__1___3[[#This Row],[Total Labor Cost (In USD)]])</f>
        <v>99254.849427152323</v>
      </c>
      <c r="Y410">
        <f t="shared" si="75"/>
        <v>955.90101767090346</v>
      </c>
      <c r="Z410">
        <f t="shared" si="76"/>
        <v>103.833815</v>
      </c>
      <c r="AA410">
        <f>SUM(Data__1___3[[#This Row],[Num_Workers_Direct]],Data__1___3[[#This Row],[Num_Workers_Indirect]])</f>
        <v>81</v>
      </c>
      <c r="AB410">
        <f>Data__1___3[[#This Row],[OUTPUT IN THOUSAND]]/Data__1___3[[#This Row],[Total Workers]]</f>
        <v>1.281898950617284</v>
      </c>
    </row>
    <row r="411" spans="1:28" x14ac:dyDescent="0.25">
      <c r="A411" s="1">
        <v>40223</v>
      </c>
      <c r="B411">
        <f t="shared" si="66"/>
        <v>2010</v>
      </c>
      <c r="C411">
        <f>DAY(Data__1___3[[#This Row],[Date]])</f>
        <v>14</v>
      </c>
      <c r="D411">
        <f>MONTH(Data__1___3[[#This Row],[Date]])</f>
        <v>2</v>
      </c>
      <c r="E411">
        <f t="shared" si="67"/>
        <v>1</v>
      </c>
      <c r="F411">
        <f>WEEKDAY(Data__1___3[[#This Row],[Date]])</f>
        <v>1</v>
      </c>
      <c r="G411" t="str">
        <f>VLOOKUP(F411,VLOOKUP!$D$2:$E$8,2,FALSE)</f>
        <v>Monday</v>
      </c>
      <c r="H411" t="str">
        <f>VLOOKUP(D411,VLOOKUP!$A$2:$B$13,2,FALSE)</f>
        <v>February</v>
      </c>
      <c r="I411" t="str">
        <f>VLOOKUP(E411,VLOOKUP!$G$2:$H$5,2,FALSE)</f>
        <v>Quarter1</v>
      </c>
      <c r="J411" t="str">
        <f t="shared" si="68"/>
        <v>2010_February</v>
      </c>
      <c r="K411" t="str">
        <f t="shared" si="69"/>
        <v>2010_Quarter1</v>
      </c>
      <c r="L411" t="str">
        <f t="shared" si="70"/>
        <v>2010_Monday</v>
      </c>
      <c r="M411" t="s">
        <v>9</v>
      </c>
      <c r="N411">
        <v>46</v>
      </c>
      <c r="O411">
        <v>36</v>
      </c>
      <c r="P411">
        <v>10672</v>
      </c>
      <c r="Q411">
        <v>6912</v>
      </c>
      <c r="R411">
        <v>0.10508574699999999</v>
      </c>
      <c r="S411">
        <v>0.128204611</v>
      </c>
      <c r="T411">
        <f t="shared" si="71"/>
        <v>67948.443830000004</v>
      </c>
      <c r="U411">
        <f t="shared" si="72"/>
        <v>9457.7172300000002</v>
      </c>
      <c r="V411">
        <f t="shared" si="73"/>
        <v>17584</v>
      </c>
      <c r="W411">
        <f t="shared" si="74"/>
        <v>23290.066225165563</v>
      </c>
      <c r="X411">
        <f>SUM(Data__1___3[[#This Row],[ cost of raw material]],Data__1___3[[#This Row],[operating cost]],Data__1___3[[#This Row],[Total Labor Cost (In USD)]])</f>
        <v>100696.22728516556</v>
      </c>
      <c r="Y411">
        <f t="shared" si="75"/>
        <v>958.2291619924971</v>
      </c>
      <c r="Z411">
        <f t="shared" si="76"/>
        <v>105.085747</v>
      </c>
      <c r="AA411">
        <f>SUM(Data__1___3[[#This Row],[Num_Workers_Direct]],Data__1___3[[#This Row],[Num_Workers_Indirect]])</f>
        <v>82</v>
      </c>
      <c r="AB411">
        <f>Data__1___3[[#This Row],[OUTPUT IN THOUSAND]]/Data__1___3[[#This Row],[Total Workers]]</f>
        <v>1.2815334999999999</v>
      </c>
    </row>
    <row r="412" spans="1:28" x14ac:dyDescent="0.25">
      <c r="A412" s="1">
        <v>40224</v>
      </c>
      <c r="B412">
        <f t="shared" si="66"/>
        <v>2010</v>
      </c>
      <c r="C412">
        <f>DAY(Data__1___3[[#This Row],[Date]])</f>
        <v>15</v>
      </c>
      <c r="D412">
        <f>MONTH(Data__1___3[[#This Row],[Date]])</f>
        <v>2</v>
      </c>
      <c r="E412">
        <f t="shared" si="67"/>
        <v>1</v>
      </c>
      <c r="F412">
        <f>WEEKDAY(Data__1___3[[#This Row],[Date]])</f>
        <v>2</v>
      </c>
      <c r="G412" t="str">
        <f>VLOOKUP(F412,VLOOKUP!$D$2:$E$8,2,FALSE)</f>
        <v>Tuesday</v>
      </c>
      <c r="H412" t="str">
        <f>VLOOKUP(D412,VLOOKUP!$A$2:$B$13,2,FALSE)</f>
        <v>February</v>
      </c>
      <c r="I412" t="str">
        <f>VLOOKUP(E412,VLOOKUP!$G$2:$H$5,2,FALSE)</f>
        <v>Quarter1</v>
      </c>
      <c r="J412" t="str">
        <f t="shared" si="68"/>
        <v>2010_February</v>
      </c>
      <c r="K412" t="str">
        <f t="shared" si="69"/>
        <v>2010_Quarter1</v>
      </c>
      <c r="L412" t="str">
        <f t="shared" si="70"/>
        <v>2010_Tuesday</v>
      </c>
      <c r="M412" t="s">
        <v>9</v>
      </c>
      <c r="N412">
        <v>44</v>
      </c>
      <c r="O412">
        <v>40</v>
      </c>
      <c r="P412">
        <v>10208</v>
      </c>
      <c r="Q412">
        <v>7680</v>
      </c>
      <c r="R412">
        <v>0.107677382</v>
      </c>
      <c r="S412">
        <v>0.13136640599999999</v>
      </c>
      <c r="T412">
        <f t="shared" si="71"/>
        <v>69624.195179999995</v>
      </c>
      <c r="U412">
        <f t="shared" si="72"/>
        <v>9690.9643800000013</v>
      </c>
      <c r="V412">
        <f t="shared" si="73"/>
        <v>17888</v>
      </c>
      <c r="W412">
        <f t="shared" si="74"/>
        <v>23692.715231788079</v>
      </c>
      <c r="X412">
        <f>SUM(Data__1___3[[#This Row],[ cost of raw material]],Data__1___3[[#This Row],[operating cost]],Data__1___3[[#This Row],[Total Labor Cost (In USD)]])</f>
        <v>103007.87479178808</v>
      </c>
      <c r="Y412">
        <f t="shared" si="75"/>
        <v>956.63427990650882</v>
      </c>
      <c r="Z412">
        <f t="shared" si="76"/>
        <v>107.67738200000001</v>
      </c>
      <c r="AA412">
        <f>SUM(Data__1___3[[#This Row],[Num_Workers_Direct]],Data__1___3[[#This Row],[Num_Workers_Indirect]])</f>
        <v>84</v>
      </c>
      <c r="AB412">
        <f>Data__1___3[[#This Row],[OUTPUT IN THOUSAND]]/Data__1___3[[#This Row],[Total Workers]]</f>
        <v>1.2818735952380953</v>
      </c>
    </row>
    <row r="413" spans="1:28" x14ac:dyDescent="0.25">
      <c r="A413" s="1">
        <v>40225</v>
      </c>
      <c r="B413">
        <f t="shared" si="66"/>
        <v>2010</v>
      </c>
      <c r="C413">
        <f>DAY(Data__1___3[[#This Row],[Date]])</f>
        <v>16</v>
      </c>
      <c r="D413">
        <f>MONTH(Data__1___3[[#This Row],[Date]])</f>
        <v>2</v>
      </c>
      <c r="E413">
        <f t="shared" si="67"/>
        <v>1</v>
      </c>
      <c r="F413">
        <f>WEEKDAY(Data__1___3[[#This Row],[Date]])</f>
        <v>3</v>
      </c>
      <c r="G413" t="str">
        <f>VLOOKUP(F413,VLOOKUP!$D$2:$E$8,2,FALSE)</f>
        <v>Wednesday</v>
      </c>
      <c r="H413" t="str">
        <f>VLOOKUP(D413,VLOOKUP!$A$2:$B$13,2,FALSE)</f>
        <v>February</v>
      </c>
      <c r="I413" t="str">
        <f>VLOOKUP(E413,VLOOKUP!$G$2:$H$5,2,FALSE)</f>
        <v>Quarter1</v>
      </c>
      <c r="J413" t="str">
        <f t="shared" si="68"/>
        <v>2010_February</v>
      </c>
      <c r="K413" t="str">
        <f t="shared" si="69"/>
        <v>2010_Quarter1</v>
      </c>
      <c r="L413" t="str">
        <f t="shared" si="70"/>
        <v>2010_Wednesday</v>
      </c>
      <c r="M413" t="s">
        <v>9</v>
      </c>
      <c r="N413">
        <v>43</v>
      </c>
      <c r="O413">
        <v>36</v>
      </c>
      <c r="P413">
        <v>9976</v>
      </c>
      <c r="Q413">
        <v>6912</v>
      </c>
      <c r="R413">
        <v>0.101260923</v>
      </c>
      <c r="S413">
        <v>0.123538326</v>
      </c>
      <c r="T413">
        <f t="shared" si="71"/>
        <v>65475.31278</v>
      </c>
      <c r="U413">
        <f t="shared" si="72"/>
        <v>9113.4830700000002</v>
      </c>
      <c r="V413">
        <f t="shared" si="73"/>
        <v>16888</v>
      </c>
      <c r="W413">
        <f t="shared" si="74"/>
        <v>22368.2119205298</v>
      </c>
      <c r="X413">
        <f>SUM(Data__1___3[[#This Row],[ cost of raw material]],Data__1___3[[#This Row],[operating cost]],Data__1___3[[#This Row],[Total Labor Cost (In USD)]])</f>
        <v>96957.007770529803</v>
      </c>
      <c r="Y413">
        <f t="shared" si="75"/>
        <v>957.49678057477115</v>
      </c>
      <c r="Z413">
        <f t="shared" si="76"/>
        <v>101.26092300000001</v>
      </c>
      <c r="AA413">
        <f>SUM(Data__1___3[[#This Row],[Num_Workers_Direct]],Data__1___3[[#This Row],[Num_Workers_Indirect]])</f>
        <v>79</v>
      </c>
      <c r="AB413">
        <f>Data__1___3[[#This Row],[OUTPUT IN THOUSAND]]/Data__1___3[[#This Row],[Total Workers]]</f>
        <v>1.281783835443038</v>
      </c>
    </row>
    <row r="414" spans="1:28" x14ac:dyDescent="0.25">
      <c r="A414" s="1">
        <v>40226</v>
      </c>
      <c r="B414">
        <f t="shared" si="66"/>
        <v>2010</v>
      </c>
      <c r="C414">
        <f>DAY(Data__1___3[[#This Row],[Date]])</f>
        <v>17</v>
      </c>
      <c r="D414">
        <f>MONTH(Data__1___3[[#This Row],[Date]])</f>
        <v>2</v>
      </c>
      <c r="E414">
        <f t="shared" si="67"/>
        <v>1</v>
      </c>
      <c r="F414">
        <f>WEEKDAY(Data__1___3[[#This Row],[Date]])</f>
        <v>4</v>
      </c>
      <c r="G414" t="str">
        <f>VLOOKUP(F414,VLOOKUP!$D$2:$E$8,2,FALSE)</f>
        <v>Thursday</v>
      </c>
      <c r="H414" t="str">
        <f>VLOOKUP(D414,VLOOKUP!$A$2:$B$13,2,FALSE)</f>
        <v>February</v>
      </c>
      <c r="I414" t="str">
        <f>VLOOKUP(E414,VLOOKUP!$G$2:$H$5,2,FALSE)</f>
        <v>Quarter1</v>
      </c>
      <c r="J414" t="str">
        <f t="shared" si="68"/>
        <v>2010_February</v>
      </c>
      <c r="K414" t="str">
        <f t="shared" si="69"/>
        <v>2010_Quarter1</v>
      </c>
      <c r="L414" t="str">
        <f t="shared" si="70"/>
        <v>2010_Thursday</v>
      </c>
      <c r="M414" t="s">
        <v>9</v>
      </c>
      <c r="N414">
        <v>40</v>
      </c>
      <c r="O414">
        <v>36</v>
      </c>
      <c r="P414">
        <v>9280</v>
      </c>
      <c r="Q414">
        <v>6912</v>
      </c>
      <c r="R414">
        <v>9.7444601000000006E-2</v>
      </c>
      <c r="S414">
        <v>0.11888241400000001</v>
      </c>
      <c r="T414">
        <f t="shared" si="71"/>
        <v>63007.679420000008</v>
      </c>
      <c r="U414">
        <f t="shared" si="72"/>
        <v>8770.0140900000006</v>
      </c>
      <c r="V414">
        <f t="shared" si="73"/>
        <v>16192</v>
      </c>
      <c r="W414">
        <f t="shared" si="74"/>
        <v>21446.357615894041</v>
      </c>
      <c r="X414">
        <f>SUM(Data__1___3[[#This Row],[ cost of raw material]],Data__1___3[[#This Row],[operating cost]],Data__1___3[[#This Row],[Total Labor Cost (In USD)]])</f>
        <v>93224.051125894053</v>
      </c>
      <c r="Y414">
        <f t="shared" si="75"/>
        <v>956.68769915630367</v>
      </c>
      <c r="Z414">
        <f t="shared" si="76"/>
        <v>97.444601000000006</v>
      </c>
      <c r="AA414">
        <f>SUM(Data__1___3[[#This Row],[Num_Workers_Direct]],Data__1___3[[#This Row],[Num_Workers_Indirect]])</f>
        <v>76</v>
      </c>
      <c r="AB414">
        <f>Data__1___3[[#This Row],[OUTPUT IN THOUSAND]]/Data__1___3[[#This Row],[Total Workers]]</f>
        <v>1.282165802631579</v>
      </c>
    </row>
    <row r="415" spans="1:28" x14ac:dyDescent="0.25">
      <c r="A415" s="1">
        <v>40227</v>
      </c>
      <c r="B415">
        <f t="shared" si="66"/>
        <v>2010</v>
      </c>
      <c r="C415">
        <f>DAY(Data__1___3[[#This Row],[Date]])</f>
        <v>18</v>
      </c>
      <c r="D415">
        <f>MONTH(Data__1___3[[#This Row],[Date]])</f>
        <v>2</v>
      </c>
      <c r="E415">
        <f t="shared" si="67"/>
        <v>1</v>
      </c>
      <c r="F415">
        <f>WEEKDAY(Data__1___3[[#This Row],[Date]])</f>
        <v>5</v>
      </c>
      <c r="G415" t="str">
        <f>VLOOKUP(F415,VLOOKUP!$D$2:$E$8,2,FALSE)</f>
        <v>Friday</v>
      </c>
      <c r="H415" t="str">
        <f>VLOOKUP(D415,VLOOKUP!$A$2:$B$13,2,FALSE)</f>
        <v>February</v>
      </c>
      <c r="I415" t="str">
        <f>VLOOKUP(E415,VLOOKUP!$G$2:$H$5,2,FALSE)</f>
        <v>Quarter1</v>
      </c>
      <c r="J415" t="str">
        <f t="shared" si="68"/>
        <v>2010_February</v>
      </c>
      <c r="K415" t="str">
        <f t="shared" si="69"/>
        <v>2010_Quarter1</v>
      </c>
      <c r="L415" t="str">
        <f t="shared" si="70"/>
        <v>2010_Friday</v>
      </c>
      <c r="M415" t="s">
        <v>9</v>
      </c>
      <c r="N415">
        <v>45</v>
      </c>
      <c r="O415">
        <v>40</v>
      </c>
      <c r="P415">
        <v>10440</v>
      </c>
      <c r="Q415">
        <v>7680</v>
      </c>
      <c r="R415">
        <v>0.108929409</v>
      </c>
      <c r="S415">
        <v>0.13289387899999999</v>
      </c>
      <c r="T415">
        <f t="shared" si="71"/>
        <v>70433.755869999994</v>
      </c>
      <c r="U415">
        <f t="shared" si="72"/>
        <v>9803.6468100000002</v>
      </c>
      <c r="V415">
        <f t="shared" si="73"/>
        <v>18120</v>
      </c>
      <c r="W415">
        <f t="shared" si="74"/>
        <v>24000</v>
      </c>
      <c r="X415">
        <f>SUM(Data__1___3[[#This Row],[ cost of raw material]],Data__1___3[[#This Row],[operating cost]],Data__1___3[[#This Row],[Total Labor Cost (In USD)]])</f>
        <v>104237.40268</v>
      </c>
      <c r="Y415">
        <f t="shared" si="75"/>
        <v>956.92617482208129</v>
      </c>
      <c r="Z415">
        <f t="shared" si="76"/>
        <v>108.92940900000001</v>
      </c>
      <c r="AA415">
        <f>SUM(Data__1___3[[#This Row],[Num_Workers_Direct]],Data__1___3[[#This Row],[Num_Workers_Indirect]])</f>
        <v>85</v>
      </c>
      <c r="AB415">
        <f>Data__1___3[[#This Row],[OUTPUT IN THOUSAND]]/Data__1___3[[#This Row],[Total Workers]]</f>
        <v>1.2815224588235294</v>
      </c>
    </row>
    <row r="416" spans="1:28" x14ac:dyDescent="0.25">
      <c r="A416" s="1">
        <v>40228</v>
      </c>
      <c r="B416">
        <f t="shared" si="66"/>
        <v>2010</v>
      </c>
      <c r="C416">
        <f>DAY(Data__1___3[[#This Row],[Date]])</f>
        <v>19</v>
      </c>
      <c r="D416">
        <f>MONTH(Data__1___3[[#This Row],[Date]])</f>
        <v>2</v>
      </c>
      <c r="E416">
        <f t="shared" si="67"/>
        <v>1</v>
      </c>
      <c r="F416">
        <f>WEEKDAY(Data__1___3[[#This Row],[Date]])</f>
        <v>6</v>
      </c>
      <c r="G416" t="str">
        <f>VLOOKUP(F416,VLOOKUP!$D$2:$E$8,2,FALSE)</f>
        <v>Saturday</v>
      </c>
      <c r="H416" t="str">
        <f>VLOOKUP(D416,VLOOKUP!$A$2:$B$13,2,FALSE)</f>
        <v>February</v>
      </c>
      <c r="I416" t="str">
        <f>VLOOKUP(E416,VLOOKUP!$G$2:$H$5,2,FALSE)</f>
        <v>Quarter1</v>
      </c>
      <c r="J416" t="str">
        <f t="shared" si="68"/>
        <v>2010_February</v>
      </c>
      <c r="K416" t="str">
        <f t="shared" si="69"/>
        <v>2010_Quarter1</v>
      </c>
      <c r="L416" t="str">
        <f t="shared" si="70"/>
        <v>2010_Saturday</v>
      </c>
      <c r="M416" t="s">
        <v>9</v>
      </c>
      <c r="N416">
        <v>43</v>
      </c>
      <c r="O416">
        <v>40</v>
      </c>
      <c r="P416">
        <v>9976</v>
      </c>
      <c r="Q416">
        <v>7680</v>
      </c>
      <c r="R416">
        <v>0.106419628</v>
      </c>
      <c r="S416">
        <v>0.129831947</v>
      </c>
      <c r="T416">
        <f t="shared" si="71"/>
        <v>68810.931910000014</v>
      </c>
      <c r="U416">
        <f t="shared" si="72"/>
        <v>9577.766520000001</v>
      </c>
      <c r="V416">
        <f t="shared" si="73"/>
        <v>17656</v>
      </c>
      <c r="W416">
        <f t="shared" si="74"/>
        <v>23385.430463576158</v>
      </c>
      <c r="X416">
        <f>SUM(Data__1___3[[#This Row],[ cost of raw material]],Data__1___3[[#This Row],[operating cost]],Data__1___3[[#This Row],[Total Labor Cost (In USD)]])</f>
        <v>101774.12889357618</v>
      </c>
      <c r="Y416">
        <f t="shared" si="75"/>
        <v>956.34734687830496</v>
      </c>
      <c r="Z416">
        <f t="shared" si="76"/>
        <v>106.419628</v>
      </c>
      <c r="AA416">
        <f>SUM(Data__1___3[[#This Row],[Num_Workers_Direct]],Data__1___3[[#This Row],[Num_Workers_Indirect]])</f>
        <v>83</v>
      </c>
      <c r="AB416">
        <f>Data__1___3[[#This Row],[OUTPUT IN THOUSAND]]/Data__1___3[[#This Row],[Total Workers]]</f>
        <v>1.2821641927710843</v>
      </c>
    </row>
    <row r="417" spans="1:28" x14ac:dyDescent="0.25">
      <c r="A417" s="1">
        <v>40229</v>
      </c>
      <c r="B417">
        <f t="shared" si="66"/>
        <v>2010</v>
      </c>
      <c r="C417">
        <f>DAY(Data__1___3[[#This Row],[Date]])</f>
        <v>20</v>
      </c>
      <c r="D417">
        <f>MONTH(Data__1___3[[#This Row],[Date]])</f>
        <v>2</v>
      </c>
      <c r="E417">
        <f t="shared" si="67"/>
        <v>1</v>
      </c>
      <c r="F417">
        <f>WEEKDAY(Data__1___3[[#This Row],[Date]])</f>
        <v>7</v>
      </c>
      <c r="G417" t="str">
        <f>VLOOKUP(F417,VLOOKUP!$D$2:$E$8,2,FALSE)</f>
        <v>Sunday</v>
      </c>
      <c r="H417" t="str">
        <f>VLOOKUP(D417,VLOOKUP!$A$2:$B$13,2,FALSE)</f>
        <v>February</v>
      </c>
      <c r="I417" t="str">
        <f>VLOOKUP(E417,VLOOKUP!$G$2:$H$5,2,FALSE)</f>
        <v>Quarter1</v>
      </c>
      <c r="J417" t="str">
        <f t="shared" si="68"/>
        <v>2010_February</v>
      </c>
      <c r="K417" t="str">
        <f t="shared" si="69"/>
        <v>2010_Quarter1</v>
      </c>
      <c r="L417" t="str">
        <f t="shared" si="70"/>
        <v>2010_Sunday</v>
      </c>
      <c r="M417" t="s">
        <v>9</v>
      </c>
      <c r="N417">
        <v>40</v>
      </c>
      <c r="O417">
        <v>39</v>
      </c>
      <c r="P417">
        <v>9280</v>
      </c>
      <c r="Q417">
        <v>7488</v>
      </c>
      <c r="R417">
        <v>0.10130037</v>
      </c>
      <c r="S417">
        <v>0.123586451</v>
      </c>
      <c r="T417">
        <f t="shared" si="71"/>
        <v>65500.819029999999</v>
      </c>
      <c r="U417">
        <f t="shared" si="72"/>
        <v>9117.033300000001</v>
      </c>
      <c r="V417">
        <f t="shared" si="73"/>
        <v>16768</v>
      </c>
      <c r="W417">
        <f t="shared" si="74"/>
        <v>22209.271523178806</v>
      </c>
      <c r="X417">
        <f>SUM(Data__1___3[[#This Row],[ cost of raw material]],Data__1___3[[#This Row],[operating cost]],Data__1___3[[#This Row],[Total Labor Cost (In USD)]])</f>
        <v>96827.123853178797</v>
      </c>
      <c r="Y417">
        <f t="shared" si="75"/>
        <v>955.84175904963422</v>
      </c>
      <c r="Z417">
        <f t="shared" si="76"/>
        <v>101.30037</v>
      </c>
      <c r="AA417">
        <f>SUM(Data__1___3[[#This Row],[Num_Workers_Direct]],Data__1___3[[#This Row],[Num_Workers_Indirect]])</f>
        <v>79</v>
      </c>
      <c r="AB417">
        <f>Data__1___3[[#This Row],[OUTPUT IN THOUSAND]]/Data__1___3[[#This Row],[Total Workers]]</f>
        <v>1.2822831645569621</v>
      </c>
    </row>
    <row r="418" spans="1:28" x14ac:dyDescent="0.25">
      <c r="A418" s="1">
        <v>40230</v>
      </c>
      <c r="B418">
        <f t="shared" si="66"/>
        <v>2010</v>
      </c>
      <c r="C418">
        <f>DAY(Data__1___3[[#This Row],[Date]])</f>
        <v>21</v>
      </c>
      <c r="D418">
        <f>MONTH(Data__1___3[[#This Row],[Date]])</f>
        <v>2</v>
      </c>
      <c r="E418">
        <f t="shared" si="67"/>
        <v>1</v>
      </c>
      <c r="F418">
        <f>WEEKDAY(Data__1___3[[#This Row],[Date]])</f>
        <v>1</v>
      </c>
      <c r="G418" t="str">
        <f>VLOOKUP(F418,VLOOKUP!$D$2:$E$8,2,FALSE)</f>
        <v>Monday</v>
      </c>
      <c r="H418" t="str">
        <f>VLOOKUP(D418,VLOOKUP!$A$2:$B$13,2,FALSE)</f>
        <v>February</v>
      </c>
      <c r="I418" t="str">
        <f>VLOOKUP(E418,VLOOKUP!$G$2:$H$5,2,FALSE)</f>
        <v>Quarter1</v>
      </c>
      <c r="J418" t="str">
        <f t="shared" si="68"/>
        <v>2010_February</v>
      </c>
      <c r="K418" t="str">
        <f t="shared" si="69"/>
        <v>2010_Quarter1</v>
      </c>
      <c r="L418" t="str">
        <f t="shared" si="70"/>
        <v>2010_Monday</v>
      </c>
      <c r="M418" t="s">
        <v>9</v>
      </c>
      <c r="N418">
        <v>40</v>
      </c>
      <c r="O418">
        <v>40</v>
      </c>
      <c r="P418">
        <v>9280</v>
      </c>
      <c r="Q418">
        <v>7680</v>
      </c>
      <c r="R418">
        <v>0.102583693</v>
      </c>
      <c r="S418">
        <v>0.12515210600000001</v>
      </c>
      <c r="T418">
        <f t="shared" si="71"/>
        <v>66330.616180000012</v>
      </c>
      <c r="U418">
        <f t="shared" si="72"/>
        <v>9232.532369999999</v>
      </c>
      <c r="V418">
        <f t="shared" si="73"/>
        <v>16960</v>
      </c>
      <c r="W418">
        <f t="shared" si="74"/>
        <v>22463.576158940396</v>
      </c>
      <c r="X418">
        <f>SUM(Data__1___3[[#This Row],[ cost of raw material]],Data__1___3[[#This Row],[operating cost]],Data__1___3[[#This Row],[Total Labor Cost (In USD)]])</f>
        <v>98026.724708940412</v>
      </c>
      <c r="Y418">
        <f t="shared" si="75"/>
        <v>955.57804405560262</v>
      </c>
      <c r="Z418">
        <f t="shared" si="76"/>
        <v>102.583693</v>
      </c>
      <c r="AA418">
        <f>SUM(Data__1___3[[#This Row],[Num_Workers_Direct]],Data__1___3[[#This Row],[Num_Workers_Indirect]])</f>
        <v>80</v>
      </c>
      <c r="AB418">
        <f>Data__1___3[[#This Row],[OUTPUT IN THOUSAND]]/Data__1___3[[#This Row],[Total Workers]]</f>
        <v>1.2822961625</v>
      </c>
    </row>
    <row r="419" spans="1:28" x14ac:dyDescent="0.25">
      <c r="A419" s="1">
        <v>40231</v>
      </c>
      <c r="B419">
        <f t="shared" si="66"/>
        <v>2010</v>
      </c>
      <c r="C419">
        <f>DAY(Data__1___3[[#This Row],[Date]])</f>
        <v>22</v>
      </c>
      <c r="D419">
        <f>MONTH(Data__1___3[[#This Row],[Date]])</f>
        <v>2</v>
      </c>
      <c r="E419">
        <f t="shared" si="67"/>
        <v>1</v>
      </c>
      <c r="F419">
        <f>WEEKDAY(Data__1___3[[#This Row],[Date]])</f>
        <v>2</v>
      </c>
      <c r="G419" t="str">
        <f>VLOOKUP(F419,VLOOKUP!$D$2:$E$8,2,FALSE)</f>
        <v>Tuesday</v>
      </c>
      <c r="H419" t="str">
        <f>VLOOKUP(D419,VLOOKUP!$A$2:$B$13,2,FALSE)</f>
        <v>February</v>
      </c>
      <c r="I419" t="str">
        <f>VLOOKUP(E419,VLOOKUP!$G$2:$H$5,2,FALSE)</f>
        <v>Quarter1</v>
      </c>
      <c r="J419" t="str">
        <f t="shared" si="68"/>
        <v>2010_February</v>
      </c>
      <c r="K419" t="str">
        <f t="shared" si="69"/>
        <v>2010_Quarter1</v>
      </c>
      <c r="L419" t="str">
        <f t="shared" si="70"/>
        <v>2010_Tuesday</v>
      </c>
      <c r="M419" t="s">
        <v>9</v>
      </c>
      <c r="N419">
        <v>44</v>
      </c>
      <c r="O419">
        <v>38</v>
      </c>
      <c r="P419">
        <v>10208</v>
      </c>
      <c r="Q419">
        <v>7296</v>
      </c>
      <c r="R419">
        <v>0.105106977</v>
      </c>
      <c r="S419">
        <v>0.12823051099999999</v>
      </c>
      <c r="T419">
        <f t="shared" si="71"/>
        <v>67962.170829999988</v>
      </c>
      <c r="U419">
        <f t="shared" si="72"/>
        <v>9459.6279300000006</v>
      </c>
      <c r="V419">
        <f t="shared" si="73"/>
        <v>17504</v>
      </c>
      <c r="W419">
        <f t="shared" si="74"/>
        <v>23184.1059602649</v>
      </c>
      <c r="X419">
        <f>SUM(Data__1___3[[#This Row],[ cost of raw material]],Data__1___3[[#This Row],[operating cost]],Data__1___3[[#This Row],[Total Labor Cost (In USD)]])</f>
        <v>100605.90472026489</v>
      </c>
      <c r="Y419">
        <f t="shared" si="75"/>
        <v>957.17627498947945</v>
      </c>
      <c r="Z419">
        <f t="shared" si="76"/>
        <v>105.106977</v>
      </c>
      <c r="AA419">
        <f>SUM(Data__1___3[[#This Row],[Num_Workers_Direct]],Data__1___3[[#This Row],[Num_Workers_Indirect]])</f>
        <v>82</v>
      </c>
      <c r="AB419">
        <f>Data__1___3[[#This Row],[OUTPUT IN THOUSAND]]/Data__1___3[[#This Row],[Total Workers]]</f>
        <v>1.2817924024390244</v>
      </c>
    </row>
    <row r="420" spans="1:28" x14ac:dyDescent="0.25">
      <c r="A420" s="1">
        <v>40232</v>
      </c>
      <c r="B420">
        <f t="shared" si="66"/>
        <v>2010</v>
      </c>
      <c r="C420">
        <f>DAY(Data__1___3[[#This Row],[Date]])</f>
        <v>23</v>
      </c>
      <c r="D420">
        <f>MONTH(Data__1___3[[#This Row],[Date]])</f>
        <v>2</v>
      </c>
      <c r="E420">
        <f t="shared" si="67"/>
        <v>1</v>
      </c>
      <c r="F420">
        <f>WEEKDAY(Data__1___3[[#This Row],[Date]])</f>
        <v>3</v>
      </c>
      <c r="G420" t="str">
        <f>VLOOKUP(F420,VLOOKUP!$D$2:$E$8,2,FALSE)</f>
        <v>Wednesday</v>
      </c>
      <c r="H420" t="str">
        <f>VLOOKUP(D420,VLOOKUP!$A$2:$B$13,2,FALSE)</f>
        <v>February</v>
      </c>
      <c r="I420" t="str">
        <f>VLOOKUP(E420,VLOOKUP!$G$2:$H$5,2,FALSE)</f>
        <v>Quarter1</v>
      </c>
      <c r="J420" t="str">
        <f t="shared" si="68"/>
        <v>2010_February</v>
      </c>
      <c r="K420" t="str">
        <f t="shared" si="69"/>
        <v>2010_Quarter1</v>
      </c>
      <c r="L420" t="str">
        <f t="shared" si="70"/>
        <v>2010_Wednesday</v>
      </c>
      <c r="M420" t="s">
        <v>9</v>
      </c>
      <c r="N420">
        <v>44</v>
      </c>
      <c r="O420">
        <v>36</v>
      </c>
      <c r="P420">
        <v>10208</v>
      </c>
      <c r="Q420">
        <v>6912</v>
      </c>
      <c r="R420">
        <v>0.102576932</v>
      </c>
      <c r="S420">
        <v>0.125143857</v>
      </c>
      <c r="T420">
        <f t="shared" si="71"/>
        <v>66326.244210000004</v>
      </c>
      <c r="U420">
        <f t="shared" si="72"/>
        <v>9231.9238800000003</v>
      </c>
      <c r="V420">
        <f t="shared" si="73"/>
        <v>17120</v>
      </c>
      <c r="W420">
        <f t="shared" si="74"/>
        <v>22675.496688741721</v>
      </c>
      <c r="X420">
        <f>SUM(Data__1___3[[#This Row],[ cost of raw material]],Data__1___3[[#This Row],[operating cost]],Data__1___3[[#This Row],[Total Labor Cost (In USD)]])</f>
        <v>98233.664778741731</v>
      </c>
      <c r="Y420">
        <f t="shared" si="75"/>
        <v>957.65844097132606</v>
      </c>
      <c r="Z420">
        <f t="shared" si="76"/>
        <v>102.576932</v>
      </c>
      <c r="AA420">
        <f>SUM(Data__1___3[[#This Row],[Num_Workers_Direct]],Data__1___3[[#This Row],[Num_Workers_Indirect]])</f>
        <v>80</v>
      </c>
      <c r="AB420">
        <f>Data__1___3[[#This Row],[OUTPUT IN THOUSAND]]/Data__1___3[[#This Row],[Total Workers]]</f>
        <v>1.28221165</v>
      </c>
    </row>
    <row r="421" spans="1:28" x14ac:dyDescent="0.25">
      <c r="A421" s="1">
        <v>40233</v>
      </c>
      <c r="B421">
        <f t="shared" si="66"/>
        <v>2010</v>
      </c>
      <c r="C421">
        <f>DAY(Data__1___3[[#This Row],[Date]])</f>
        <v>24</v>
      </c>
      <c r="D421">
        <f>MONTH(Data__1___3[[#This Row],[Date]])</f>
        <v>2</v>
      </c>
      <c r="E421">
        <f t="shared" si="67"/>
        <v>1</v>
      </c>
      <c r="F421">
        <f>WEEKDAY(Data__1___3[[#This Row],[Date]])</f>
        <v>4</v>
      </c>
      <c r="G421" t="str">
        <f>VLOOKUP(F421,VLOOKUP!$D$2:$E$8,2,FALSE)</f>
        <v>Thursday</v>
      </c>
      <c r="H421" t="str">
        <f>VLOOKUP(D421,VLOOKUP!$A$2:$B$13,2,FALSE)</f>
        <v>February</v>
      </c>
      <c r="I421" t="str">
        <f>VLOOKUP(E421,VLOOKUP!$G$2:$H$5,2,FALSE)</f>
        <v>Quarter1</v>
      </c>
      <c r="J421" t="str">
        <f t="shared" si="68"/>
        <v>2010_February</v>
      </c>
      <c r="K421" t="str">
        <f t="shared" si="69"/>
        <v>2010_Quarter1</v>
      </c>
      <c r="L421" t="str">
        <f t="shared" si="70"/>
        <v>2010_Thursday</v>
      </c>
      <c r="M421" t="s">
        <v>9</v>
      </c>
      <c r="N421">
        <v>46</v>
      </c>
      <c r="O421">
        <v>39</v>
      </c>
      <c r="P421">
        <v>10672</v>
      </c>
      <c r="Q421">
        <v>7488</v>
      </c>
      <c r="R421">
        <v>0.108913129</v>
      </c>
      <c r="S421">
        <v>0.13287401800000001</v>
      </c>
      <c r="T421">
        <f t="shared" si="71"/>
        <v>70423.22954</v>
      </c>
      <c r="U421">
        <f t="shared" si="72"/>
        <v>9802.1816099999996</v>
      </c>
      <c r="V421">
        <f t="shared" si="73"/>
        <v>18160</v>
      </c>
      <c r="W421">
        <f t="shared" si="74"/>
        <v>24052.980132450331</v>
      </c>
      <c r="X421">
        <f>SUM(Data__1___3[[#This Row],[ cost of raw material]],Data__1___3[[#This Row],[operating cost]],Data__1___3[[#This Row],[Total Labor Cost (In USD)]])</f>
        <v>104278.39128245033</v>
      </c>
      <c r="Y421">
        <f t="shared" si="75"/>
        <v>957.44555536964083</v>
      </c>
      <c r="Z421">
        <f t="shared" si="76"/>
        <v>108.913129</v>
      </c>
      <c r="AA421">
        <f>SUM(Data__1___3[[#This Row],[Num_Workers_Direct]],Data__1___3[[#This Row],[Num_Workers_Indirect]])</f>
        <v>85</v>
      </c>
      <c r="AB421">
        <f>Data__1___3[[#This Row],[OUTPUT IN THOUSAND]]/Data__1___3[[#This Row],[Total Workers]]</f>
        <v>1.2813309294117647</v>
      </c>
    </row>
    <row r="422" spans="1:28" x14ac:dyDescent="0.25">
      <c r="A422" s="1">
        <v>40234</v>
      </c>
      <c r="B422">
        <f t="shared" si="66"/>
        <v>2010</v>
      </c>
      <c r="C422">
        <f>DAY(Data__1___3[[#This Row],[Date]])</f>
        <v>25</v>
      </c>
      <c r="D422">
        <f>MONTH(Data__1___3[[#This Row],[Date]])</f>
        <v>2</v>
      </c>
      <c r="E422">
        <f t="shared" si="67"/>
        <v>1</v>
      </c>
      <c r="F422">
        <f>WEEKDAY(Data__1___3[[#This Row],[Date]])</f>
        <v>5</v>
      </c>
      <c r="G422" t="str">
        <f>VLOOKUP(F422,VLOOKUP!$D$2:$E$8,2,FALSE)</f>
        <v>Friday</v>
      </c>
      <c r="H422" t="str">
        <f>VLOOKUP(D422,VLOOKUP!$A$2:$B$13,2,FALSE)</f>
        <v>February</v>
      </c>
      <c r="I422" t="str">
        <f>VLOOKUP(E422,VLOOKUP!$G$2:$H$5,2,FALSE)</f>
        <v>Quarter1</v>
      </c>
      <c r="J422" t="str">
        <f t="shared" si="68"/>
        <v>2010_February</v>
      </c>
      <c r="K422" t="str">
        <f t="shared" si="69"/>
        <v>2010_Quarter1</v>
      </c>
      <c r="L422" t="str">
        <f t="shared" si="70"/>
        <v>2010_Friday</v>
      </c>
      <c r="M422" t="s">
        <v>9</v>
      </c>
      <c r="N422">
        <v>43</v>
      </c>
      <c r="O422">
        <v>37</v>
      </c>
      <c r="P422">
        <v>9976</v>
      </c>
      <c r="Q422">
        <v>7104</v>
      </c>
      <c r="R422">
        <v>0.102563112</v>
      </c>
      <c r="S422">
        <v>0.12512699599999999</v>
      </c>
      <c r="T422">
        <f t="shared" si="71"/>
        <v>66317.307879999993</v>
      </c>
      <c r="U422">
        <f t="shared" si="72"/>
        <v>9230.6800800000001</v>
      </c>
      <c r="V422">
        <f t="shared" si="73"/>
        <v>17080</v>
      </c>
      <c r="W422">
        <f t="shared" si="74"/>
        <v>22622.51655629139</v>
      </c>
      <c r="X422">
        <f>SUM(Data__1___3[[#This Row],[ cost of raw material]],Data__1___3[[#This Row],[operating cost]],Data__1___3[[#This Row],[Total Labor Cost (In USD)]])</f>
        <v>98170.504516291388</v>
      </c>
      <c r="Y422">
        <f t="shared" si="75"/>
        <v>957.17166339776611</v>
      </c>
      <c r="Z422">
        <f t="shared" si="76"/>
        <v>102.563112</v>
      </c>
      <c r="AA422">
        <f>SUM(Data__1___3[[#This Row],[Num_Workers_Direct]],Data__1___3[[#This Row],[Num_Workers_Indirect]])</f>
        <v>80</v>
      </c>
      <c r="AB422">
        <f>Data__1___3[[#This Row],[OUTPUT IN THOUSAND]]/Data__1___3[[#This Row],[Total Workers]]</f>
        <v>1.2820389000000001</v>
      </c>
    </row>
    <row r="423" spans="1:28" x14ac:dyDescent="0.25">
      <c r="A423" s="1">
        <v>40235</v>
      </c>
      <c r="B423">
        <f t="shared" si="66"/>
        <v>2010</v>
      </c>
      <c r="C423">
        <f>DAY(Data__1___3[[#This Row],[Date]])</f>
        <v>26</v>
      </c>
      <c r="D423">
        <f>MONTH(Data__1___3[[#This Row],[Date]])</f>
        <v>2</v>
      </c>
      <c r="E423">
        <f t="shared" si="67"/>
        <v>1</v>
      </c>
      <c r="F423">
        <f>WEEKDAY(Data__1___3[[#This Row],[Date]])</f>
        <v>6</v>
      </c>
      <c r="G423" t="str">
        <f>VLOOKUP(F423,VLOOKUP!$D$2:$E$8,2,FALSE)</f>
        <v>Saturday</v>
      </c>
      <c r="H423" t="str">
        <f>VLOOKUP(D423,VLOOKUP!$A$2:$B$13,2,FALSE)</f>
        <v>February</v>
      </c>
      <c r="I423" t="str">
        <f>VLOOKUP(E423,VLOOKUP!$G$2:$H$5,2,FALSE)</f>
        <v>Quarter1</v>
      </c>
      <c r="J423" t="str">
        <f t="shared" si="68"/>
        <v>2010_February</v>
      </c>
      <c r="K423" t="str">
        <f t="shared" si="69"/>
        <v>2010_Quarter1</v>
      </c>
      <c r="L423" t="str">
        <f t="shared" si="70"/>
        <v>2010_Saturday</v>
      </c>
      <c r="M423" t="s">
        <v>9</v>
      </c>
      <c r="N423">
        <v>45</v>
      </c>
      <c r="O423">
        <v>39</v>
      </c>
      <c r="P423">
        <v>10440</v>
      </c>
      <c r="Q423">
        <v>7488</v>
      </c>
      <c r="R423">
        <v>0.107610606</v>
      </c>
      <c r="S423">
        <v>0.13128493899999999</v>
      </c>
      <c r="T423">
        <f t="shared" si="71"/>
        <v>69581.017669999987</v>
      </c>
      <c r="U423">
        <f t="shared" si="72"/>
        <v>9684.9545400000006</v>
      </c>
      <c r="V423">
        <f t="shared" si="73"/>
        <v>17928</v>
      </c>
      <c r="W423">
        <f t="shared" si="74"/>
        <v>23745.695364238411</v>
      </c>
      <c r="X423">
        <f>SUM(Data__1___3[[#This Row],[ cost of raw material]],Data__1___3[[#This Row],[operating cost]],Data__1___3[[#This Row],[Total Labor Cost (In USD)]])</f>
        <v>103011.66757423841</v>
      </c>
      <c r="Y423">
        <f t="shared" si="75"/>
        <v>957.26314908252084</v>
      </c>
      <c r="Z423">
        <f t="shared" si="76"/>
        <v>107.610606</v>
      </c>
      <c r="AA423">
        <f>SUM(Data__1___3[[#This Row],[Num_Workers_Direct]],Data__1___3[[#This Row],[Num_Workers_Indirect]])</f>
        <v>84</v>
      </c>
      <c r="AB423">
        <f>Data__1___3[[#This Row],[OUTPUT IN THOUSAND]]/Data__1___3[[#This Row],[Total Workers]]</f>
        <v>1.281078642857143</v>
      </c>
    </row>
    <row r="424" spans="1:28" x14ac:dyDescent="0.25">
      <c r="A424" s="1">
        <v>40236</v>
      </c>
      <c r="B424">
        <f t="shared" si="66"/>
        <v>2010</v>
      </c>
      <c r="C424">
        <f>DAY(Data__1___3[[#This Row],[Date]])</f>
        <v>27</v>
      </c>
      <c r="D424">
        <f>MONTH(Data__1___3[[#This Row],[Date]])</f>
        <v>2</v>
      </c>
      <c r="E424">
        <f t="shared" si="67"/>
        <v>1</v>
      </c>
      <c r="F424">
        <f>WEEKDAY(Data__1___3[[#This Row],[Date]])</f>
        <v>7</v>
      </c>
      <c r="G424" t="str">
        <f>VLOOKUP(F424,VLOOKUP!$D$2:$E$8,2,FALSE)</f>
        <v>Sunday</v>
      </c>
      <c r="H424" t="str">
        <f>VLOOKUP(D424,VLOOKUP!$A$2:$B$13,2,FALSE)</f>
        <v>February</v>
      </c>
      <c r="I424" t="str">
        <f>VLOOKUP(E424,VLOOKUP!$G$2:$H$5,2,FALSE)</f>
        <v>Quarter1</v>
      </c>
      <c r="J424" t="str">
        <f t="shared" si="68"/>
        <v>2010_February</v>
      </c>
      <c r="K424" t="str">
        <f t="shared" si="69"/>
        <v>2010_Quarter1</v>
      </c>
      <c r="L424" t="str">
        <f t="shared" si="70"/>
        <v>2010_Sunday</v>
      </c>
      <c r="M424" t="s">
        <v>9</v>
      </c>
      <c r="N424">
        <v>41</v>
      </c>
      <c r="O424">
        <v>39</v>
      </c>
      <c r="P424">
        <v>9512</v>
      </c>
      <c r="Q424">
        <v>7488</v>
      </c>
      <c r="R424">
        <v>0.10250369099999999</v>
      </c>
      <c r="S424">
        <v>0.12505450400000001</v>
      </c>
      <c r="T424">
        <f t="shared" si="71"/>
        <v>66278.887119999999</v>
      </c>
      <c r="U424">
        <f t="shared" si="72"/>
        <v>9225.3321899999992</v>
      </c>
      <c r="V424">
        <f t="shared" si="73"/>
        <v>17000</v>
      </c>
      <c r="W424">
        <f t="shared" si="74"/>
        <v>22516.556291390727</v>
      </c>
      <c r="X424">
        <f>SUM(Data__1___3[[#This Row],[ cost of raw material]],Data__1___3[[#This Row],[operating cost]],Data__1___3[[#This Row],[Total Labor Cost (In USD)]])</f>
        <v>98020.77560139072</v>
      </c>
      <c r="Y424">
        <f t="shared" si="75"/>
        <v>956.26581487090778</v>
      </c>
      <c r="Z424">
        <f t="shared" si="76"/>
        <v>102.50369099999999</v>
      </c>
      <c r="AA424">
        <f>SUM(Data__1___3[[#This Row],[Num_Workers_Direct]],Data__1___3[[#This Row],[Num_Workers_Indirect]])</f>
        <v>80</v>
      </c>
      <c r="AB424">
        <f>Data__1___3[[#This Row],[OUTPUT IN THOUSAND]]/Data__1___3[[#This Row],[Total Workers]]</f>
        <v>1.2812961374999998</v>
      </c>
    </row>
    <row r="425" spans="1:28" x14ac:dyDescent="0.25">
      <c r="A425" s="1">
        <v>40237</v>
      </c>
      <c r="B425">
        <f t="shared" si="66"/>
        <v>2010</v>
      </c>
      <c r="C425">
        <f>DAY(Data__1___3[[#This Row],[Date]])</f>
        <v>28</v>
      </c>
      <c r="D425">
        <f>MONTH(Data__1___3[[#This Row],[Date]])</f>
        <v>2</v>
      </c>
      <c r="E425">
        <f t="shared" si="67"/>
        <v>1</v>
      </c>
      <c r="F425">
        <f>WEEKDAY(Data__1___3[[#This Row],[Date]])</f>
        <v>1</v>
      </c>
      <c r="G425" t="str">
        <f>VLOOKUP(F425,VLOOKUP!$D$2:$E$8,2,FALSE)</f>
        <v>Monday</v>
      </c>
      <c r="H425" t="str">
        <f>VLOOKUP(D425,VLOOKUP!$A$2:$B$13,2,FALSE)</f>
        <v>February</v>
      </c>
      <c r="I425" t="str">
        <f>VLOOKUP(E425,VLOOKUP!$G$2:$H$5,2,FALSE)</f>
        <v>Quarter1</v>
      </c>
      <c r="J425" t="str">
        <f t="shared" si="68"/>
        <v>2010_February</v>
      </c>
      <c r="K425" t="str">
        <f t="shared" si="69"/>
        <v>2010_Quarter1</v>
      </c>
      <c r="L425" t="str">
        <f t="shared" si="70"/>
        <v>2010_Monday</v>
      </c>
      <c r="M425" t="s">
        <v>9</v>
      </c>
      <c r="N425">
        <v>42</v>
      </c>
      <c r="O425">
        <v>36</v>
      </c>
      <c r="P425">
        <v>9744</v>
      </c>
      <c r="Q425">
        <v>6912</v>
      </c>
      <c r="R425">
        <v>0.100009183</v>
      </c>
      <c r="S425">
        <v>0.122011203</v>
      </c>
      <c r="T425">
        <f t="shared" si="71"/>
        <v>64665.937589999994</v>
      </c>
      <c r="U425">
        <f t="shared" si="72"/>
        <v>9000.82647</v>
      </c>
      <c r="V425">
        <f t="shared" si="73"/>
        <v>16656</v>
      </c>
      <c r="W425">
        <f t="shared" si="74"/>
        <v>22060.92715231788</v>
      </c>
      <c r="X425">
        <f>SUM(Data__1___3[[#This Row],[ cost of raw material]],Data__1___3[[#This Row],[operating cost]],Data__1___3[[#This Row],[Total Labor Cost (In USD)]])</f>
        <v>95727.691212317863</v>
      </c>
      <c r="Y425">
        <f t="shared" si="75"/>
        <v>957.18901345607287</v>
      </c>
      <c r="Z425">
        <f t="shared" si="76"/>
        <v>100.00918300000001</v>
      </c>
      <c r="AA425">
        <f>SUM(Data__1___3[[#This Row],[Num_Workers_Direct]],Data__1___3[[#This Row],[Num_Workers_Indirect]])</f>
        <v>78</v>
      </c>
      <c r="AB425">
        <f>Data__1___3[[#This Row],[OUTPUT IN THOUSAND]]/Data__1___3[[#This Row],[Total Workers]]</f>
        <v>1.282169012820513</v>
      </c>
    </row>
    <row r="426" spans="1:28" x14ac:dyDescent="0.25">
      <c r="A426" s="1">
        <v>40238</v>
      </c>
      <c r="B426">
        <f t="shared" si="66"/>
        <v>2010</v>
      </c>
      <c r="C426">
        <f>DAY(Data__1___3[[#This Row],[Date]])</f>
        <v>1</v>
      </c>
      <c r="D426">
        <f>MONTH(Data__1___3[[#This Row],[Date]])</f>
        <v>3</v>
      </c>
      <c r="E426">
        <f t="shared" si="67"/>
        <v>1</v>
      </c>
      <c r="F426">
        <f>WEEKDAY(Data__1___3[[#This Row],[Date]])</f>
        <v>2</v>
      </c>
      <c r="G426" t="str">
        <f>VLOOKUP(F426,VLOOKUP!$D$2:$E$8,2,FALSE)</f>
        <v>Tuesday</v>
      </c>
      <c r="H426" t="str">
        <f>VLOOKUP(D426,VLOOKUP!$A$2:$B$13,2,FALSE)</f>
        <v>March</v>
      </c>
      <c r="I426" t="str">
        <f>VLOOKUP(E426,VLOOKUP!$G$2:$H$5,2,FALSE)</f>
        <v>Quarter1</v>
      </c>
      <c r="J426" t="str">
        <f t="shared" si="68"/>
        <v>2010_March</v>
      </c>
      <c r="K426" t="str">
        <f t="shared" si="69"/>
        <v>2010_Quarter1</v>
      </c>
      <c r="L426" t="str">
        <f t="shared" si="70"/>
        <v>2010_Tuesday</v>
      </c>
      <c r="M426" t="s">
        <v>9</v>
      </c>
      <c r="N426">
        <v>43</v>
      </c>
      <c r="O426">
        <v>38</v>
      </c>
      <c r="P426">
        <v>9976</v>
      </c>
      <c r="Q426">
        <v>7296</v>
      </c>
      <c r="R426">
        <v>0.103759775</v>
      </c>
      <c r="S426">
        <v>0.12658692499999999</v>
      </c>
      <c r="T426">
        <f t="shared" si="71"/>
        <v>67091.07024999999</v>
      </c>
      <c r="U426">
        <f t="shared" si="72"/>
        <v>9338.3797500000001</v>
      </c>
      <c r="V426">
        <f t="shared" si="73"/>
        <v>17272</v>
      </c>
      <c r="W426">
        <f t="shared" si="74"/>
        <v>22876.821192052979</v>
      </c>
      <c r="X426">
        <f>SUM(Data__1___3[[#This Row],[ cost of raw material]],Data__1___3[[#This Row],[operating cost]],Data__1___3[[#This Row],[Total Labor Cost (In USD)]])</f>
        <v>99306.271192052955</v>
      </c>
      <c r="Y426">
        <f t="shared" si="75"/>
        <v>957.07870600194485</v>
      </c>
      <c r="Z426">
        <f t="shared" si="76"/>
        <v>103.759775</v>
      </c>
      <c r="AA426">
        <f>SUM(Data__1___3[[#This Row],[Num_Workers_Direct]],Data__1___3[[#This Row],[Num_Workers_Indirect]])</f>
        <v>81</v>
      </c>
      <c r="AB426">
        <f>Data__1___3[[#This Row],[OUTPUT IN THOUSAND]]/Data__1___3[[#This Row],[Total Workers]]</f>
        <v>1.2809848765432099</v>
      </c>
    </row>
    <row r="427" spans="1:28" x14ac:dyDescent="0.25">
      <c r="A427" s="1">
        <v>40239</v>
      </c>
      <c r="B427">
        <f t="shared" si="66"/>
        <v>2010</v>
      </c>
      <c r="C427">
        <f>DAY(Data__1___3[[#This Row],[Date]])</f>
        <v>2</v>
      </c>
      <c r="D427">
        <f>MONTH(Data__1___3[[#This Row],[Date]])</f>
        <v>3</v>
      </c>
      <c r="E427">
        <f t="shared" si="67"/>
        <v>1</v>
      </c>
      <c r="F427">
        <f>WEEKDAY(Data__1___3[[#This Row],[Date]])</f>
        <v>3</v>
      </c>
      <c r="G427" t="str">
        <f>VLOOKUP(F427,VLOOKUP!$D$2:$E$8,2,FALSE)</f>
        <v>Wednesday</v>
      </c>
      <c r="H427" t="str">
        <f>VLOOKUP(D427,VLOOKUP!$A$2:$B$13,2,FALSE)</f>
        <v>March</v>
      </c>
      <c r="I427" t="str">
        <f>VLOOKUP(E427,VLOOKUP!$G$2:$H$5,2,FALSE)</f>
        <v>Quarter1</v>
      </c>
      <c r="J427" t="str">
        <f t="shared" si="68"/>
        <v>2010_March</v>
      </c>
      <c r="K427" t="str">
        <f t="shared" si="69"/>
        <v>2010_Quarter1</v>
      </c>
      <c r="L427" t="str">
        <f t="shared" si="70"/>
        <v>2010_Wednesday</v>
      </c>
      <c r="M427" t="s">
        <v>9</v>
      </c>
      <c r="N427">
        <v>43</v>
      </c>
      <c r="O427">
        <v>39</v>
      </c>
      <c r="P427">
        <v>9976</v>
      </c>
      <c r="Q427">
        <v>7488</v>
      </c>
      <c r="R427">
        <v>0.10508782699999999</v>
      </c>
      <c r="S427">
        <v>0.12820714899999999</v>
      </c>
      <c r="T427">
        <f t="shared" si="71"/>
        <v>67949.788969999994</v>
      </c>
      <c r="U427">
        <f t="shared" si="72"/>
        <v>9457.9044299999987</v>
      </c>
      <c r="V427">
        <f t="shared" si="73"/>
        <v>17464</v>
      </c>
      <c r="W427">
        <f t="shared" si="74"/>
        <v>23131.125827814569</v>
      </c>
      <c r="X427">
        <f>SUM(Data__1___3[[#This Row],[ cost of raw material]],Data__1___3[[#This Row],[operating cost]],Data__1___3[[#This Row],[Total Labor Cost (In USD)]])</f>
        <v>100538.81922781456</v>
      </c>
      <c r="Y427">
        <f t="shared" si="75"/>
        <v>956.71232432862621</v>
      </c>
      <c r="Z427">
        <f t="shared" si="76"/>
        <v>105.08782699999999</v>
      </c>
      <c r="AA427">
        <f>SUM(Data__1___3[[#This Row],[Num_Workers_Direct]],Data__1___3[[#This Row],[Num_Workers_Indirect]])</f>
        <v>82</v>
      </c>
      <c r="AB427">
        <f>Data__1___3[[#This Row],[OUTPUT IN THOUSAND]]/Data__1___3[[#This Row],[Total Workers]]</f>
        <v>1.2815588658536585</v>
      </c>
    </row>
    <row r="428" spans="1:28" x14ac:dyDescent="0.25">
      <c r="A428" s="1">
        <v>40240</v>
      </c>
      <c r="B428">
        <f t="shared" si="66"/>
        <v>2010</v>
      </c>
      <c r="C428">
        <f>DAY(Data__1___3[[#This Row],[Date]])</f>
        <v>3</v>
      </c>
      <c r="D428">
        <f>MONTH(Data__1___3[[#This Row],[Date]])</f>
        <v>3</v>
      </c>
      <c r="E428">
        <f t="shared" si="67"/>
        <v>1</v>
      </c>
      <c r="F428">
        <f>WEEKDAY(Data__1___3[[#This Row],[Date]])</f>
        <v>4</v>
      </c>
      <c r="G428" t="str">
        <f>VLOOKUP(F428,VLOOKUP!$D$2:$E$8,2,FALSE)</f>
        <v>Thursday</v>
      </c>
      <c r="H428" t="str">
        <f>VLOOKUP(D428,VLOOKUP!$A$2:$B$13,2,FALSE)</f>
        <v>March</v>
      </c>
      <c r="I428" t="str">
        <f>VLOOKUP(E428,VLOOKUP!$G$2:$H$5,2,FALSE)</f>
        <v>Quarter1</v>
      </c>
      <c r="J428" t="str">
        <f t="shared" si="68"/>
        <v>2010_March</v>
      </c>
      <c r="K428" t="str">
        <f t="shared" si="69"/>
        <v>2010_Quarter1</v>
      </c>
      <c r="L428" t="str">
        <f t="shared" si="70"/>
        <v>2010_Thursday</v>
      </c>
      <c r="M428" t="s">
        <v>9</v>
      </c>
      <c r="N428">
        <v>41</v>
      </c>
      <c r="O428">
        <v>36</v>
      </c>
      <c r="P428">
        <v>9512</v>
      </c>
      <c r="Q428">
        <v>6912</v>
      </c>
      <c r="R428">
        <v>9.8685381000000003E-2</v>
      </c>
      <c r="S428">
        <v>0.120396165</v>
      </c>
      <c r="T428">
        <f t="shared" si="71"/>
        <v>63809.967449999996</v>
      </c>
      <c r="U428">
        <f t="shared" si="72"/>
        <v>8881.6842900000011</v>
      </c>
      <c r="V428">
        <f t="shared" si="73"/>
        <v>16424</v>
      </c>
      <c r="W428">
        <f t="shared" si="74"/>
        <v>21753.642384105959</v>
      </c>
      <c r="X428">
        <f>SUM(Data__1___3[[#This Row],[ cost of raw material]],Data__1___3[[#This Row],[operating cost]],Data__1___3[[#This Row],[Total Labor Cost (In USD)]])</f>
        <v>94445.29412410596</v>
      </c>
      <c r="Y428">
        <f t="shared" si="75"/>
        <v>957.03429593189651</v>
      </c>
      <c r="Z428">
        <f t="shared" si="76"/>
        <v>98.685381000000007</v>
      </c>
      <c r="AA428">
        <f>SUM(Data__1___3[[#This Row],[Num_Workers_Direct]],Data__1___3[[#This Row],[Num_Workers_Indirect]])</f>
        <v>77</v>
      </c>
      <c r="AB428">
        <f>Data__1___3[[#This Row],[OUTPUT IN THOUSAND]]/Data__1___3[[#This Row],[Total Workers]]</f>
        <v>1.2816283246753248</v>
      </c>
    </row>
    <row r="429" spans="1:28" x14ac:dyDescent="0.25">
      <c r="A429" s="1">
        <v>40241</v>
      </c>
      <c r="B429">
        <f t="shared" si="66"/>
        <v>2010</v>
      </c>
      <c r="C429">
        <f>DAY(Data__1___3[[#This Row],[Date]])</f>
        <v>4</v>
      </c>
      <c r="D429">
        <f>MONTH(Data__1___3[[#This Row],[Date]])</f>
        <v>3</v>
      </c>
      <c r="E429">
        <f t="shared" si="67"/>
        <v>1</v>
      </c>
      <c r="F429">
        <f>WEEKDAY(Data__1___3[[#This Row],[Date]])</f>
        <v>5</v>
      </c>
      <c r="G429" t="str">
        <f>VLOOKUP(F429,VLOOKUP!$D$2:$E$8,2,FALSE)</f>
        <v>Friday</v>
      </c>
      <c r="H429" t="str">
        <f>VLOOKUP(D429,VLOOKUP!$A$2:$B$13,2,FALSE)</f>
        <v>March</v>
      </c>
      <c r="I429" t="str">
        <f>VLOOKUP(E429,VLOOKUP!$G$2:$H$5,2,FALSE)</f>
        <v>Quarter1</v>
      </c>
      <c r="J429" t="str">
        <f t="shared" si="68"/>
        <v>2010_March</v>
      </c>
      <c r="K429" t="str">
        <f t="shared" si="69"/>
        <v>2010_Quarter1</v>
      </c>
      <c r="L429" t="str">
        <f t="shared" si="70"/>
        <v>2010_Friday</v>
      </c>
      <c r="M429" t="s">
        <v>9</v>
      </c>
      <c r="N429">
        <v>41</v>
      </c>
      <c r="O429">
        <v>38</v>
      </c>
      <c r="P429">
        <v>9512</v>
      </c>
      <c r="Q429">
        <v>7296</v>
      </c>
      <c r="R429">
        <v>0.101272526</v>
      </c>
      <c r="S429">
        <v>0.12355248200000001</v>
      </c>
      <c r="T429">
        <f t="shared" si="71"/>
        <v>65482.815460000005</v>
      </c>
      <c r="U429">
        <f t="shared" si="72"/>
        <v>9114.5273400000005</v>
      </c>
      <c r="V429">
        <f t="shared" si="73"/>
        <v>16808</v>
      </c>
      <c r="W429">
        <f t="shared" si="74"/>
        <v>22262.251655629138</v>
      </c>
      <c r="X429">
        <f>SUM(Data__1___3[[#This Row],[ cost of raw material]],Data__1___3[[#This Row],[operating cost]],Data__1___3[[#This Row],[Total Labor Cost (In USD)]])</f>
        <v>96859.594455629151</v>
      </c>
      <c r="Y429">
        <f t="shared" si="75"/>
        <v>956.42518540150911</v>
      </c>
      <c r="Z429">
        <f t="shared" si="76"/>
        <v>101.272526</v>
      </c>
      <c r="AA429">
        <f>SUM(Data__1___3[[#This Row],[Num_Workers_Direct]],Data__1___3[[#This Row],[Num_Workers_Indirect]])</f>
        <v>79</v>
      </c>
      <c r="AB429">
        <f>Data__1___3[[#This Row],[OUTPUT IN THOUSAND]]/Data__1___3[[#This Row],[Total Workers]]</f>
        <v>1.2819307088607594</v>
      </c>
    </row>
    <row r="430" spans="1:28" x14ac:dyDescent="0.25">
      <c r="A430" s="1">
        <v>40242</v>
      </c>
      <c r="B430">
        <f t="shared" si="66"/>
        <v>2010</v>
      </c>
      <c r="C430">
        <f>DAY(Data__1___3[[#This Row],[Date]])</f>
        <v>5</v>
      </c>
      <c r="D430">
        <f>MONTH(Data__1___3[[#This Row],[Date]])</f>
        <v>3</v>
      </c>
      <c r="E430">
        <f t="shared" si="67"/>
        <v>1</v>
      </c>
      <c r="F430">
        <f>WEEKDAY(Data__1___3[[#This Row],[Date]])</f>
        <v>6</v>
      </c>
      <c r="G430" t="str">
        <f>VLOOKUP(F430,VLOOKUP!$D$2:$E$8,2,FALSE)</f>
        <v>Saturday</v>
      </c>
      <c r="H430" t="str">
        <f>VLOOKUP(D430,VLOOKUP!$A$2:$B$13,2,FALSE)</f>
        <v>March</v>
      </c>
      <c r="I430" t="str">
        <f>VLOOKUP(E430,VLOOKUP!$G$2:$H$5,2,FALSE)</f>
        <v>Quarter1</v>
      </c>
      <c r="J430" t="str">
        <f t="shared" si="68"/>
        <v>2010_March</v>
      </c>
      <c r="K430" t="str">
        <f t="shared" si="69"/>
        <v>2010_Quarter1</v>
      </c>
      <c r="L430" t="str">
        <f t="shared" si="70"/>
        <v>2010_Saturday</v>
      </c>
      <c r="M430" t="s">
        <v>9</v>
      </c>
      <c r="N430">
        <v>43</v>
      </c>
      <c r="O430">
        <v>37</v>
      </c>
      <c r="P430">
        <v>9976</v>
      </c>
      <c r="Q430">
        <v>7104</v>
      </c>
      <c r="R430">
        <v>0.102485885</v>
      </c>
      <c r="S430">
        <v>0.12503278000000001</v>
      </c>
      <c r="T430">
        <f t="shared" si="71"/>
        <v>66267.373400000011</v>
      </c>
      <c r="U430">
        <f t="shared" si="72"/>
        <v>9223.7296499999993</v>
      </c>
      <c r="V430">
        <f t="shared" si="73"/>
        <v>17080</v>
      </c>
      <c r="W430">
        <f t="shared" si="74"/>
        <v>22622.51655629139</v>
      </c>
      <c r="X430">
        <f>SUM(Data__1___3[[#This Row],[ cost of raw material]],Data__1___3[[#This Row],[operating cost]],Data__1___3[[#This Row],[Total Labor Cost (In USD)]])</f>
        <v>98113.619606291395</v>
      </c>
      <c r="Y430">
        <f t="shared" si="75"/>
        <v>957.33787737005343</v>
      </c>
      <c r="Z430">
        <f t="shared" si="76"/>
        <v>102.485885</v>
      </c>
      <c r="AA430">
        <f>SUM(Data__1___3[[#This Row],[Num_Workers_Direct]],Data__1___3[[#This Row],[Num_Workers_Indirect]])</f>
        <v>80</v>
      </c>
      <c r="AB430">
        <f>Data__1___3[[#This Row],[OUTPUT IN THOUSAND]]/Data__1___3[[#This Row],[Total Workers]]</f>
        <v>1.2810735625</v>
      </c>
    </row>
    <row r="431" spans="1:28" x14ac:dyDescent="0.25">
      <c r="A431" s="1">
        <v>40243</v>
      </c>
      <c r="B431">
        <f t="shared" si="66"/>
        <v>2010</v>
      </c>
      <c r="C431">
        <f>DAY(Data__1___3[[#This Row],[Date]])</f>
        <v>6</v>
      </c>
      <c r="D431">
        <f>MONTH(Data__1___3[[#This Row],[Date]])</f>
        <v>3</v>
      </c>
      <c r="E431">
        <f t="shared" si="67"/>
        <v>1</v>
      </c>
      <c r="F431">
        <f>WEEKDAY(Data__1___3[[#This Row],[Date]])</f>
        <v>7</v>
      </c>
      <c r="G431" t="str">
        <f>VLOOKUP(F431,VLOOKUP!$D$2:$E$8,2,FALSE)</f>
        <v>Sunday</v>
      </c>
      <c r="H431" t="str">
        <f>VLOOKUP(D431,VLOOKUP!$A$2:$B$13,2,FALSE)</f>
        <v>March</v>
      </c>
      <c r="I431" t="str">
        <f>VLOOKUP(E431,VLOOKUP!$G$2:$H$5,2,FALSE)</f>
        <v>Quarter1</v>
      </c>
      <c r="J431" t="str">
        <f t="shared" si="68"/>
        <v>2010_March</v>
      </c>
      <c r="K431" t="str">
        <f t="shared" si="69"/>
        <v>2010_Quarter1</v>
      </c>
      <c r="L431" t="str">
        <f t="shared" si="70"/>
        <v>2010_Sunday</v>
      </c>
      <c r="M431" t="s">
        <v>9</v>
      </c>
      <c r="N431">
        <v>40</v>
      </c>
      <c r="O431">
        <v>39</v>
      </c>
      <c r="P431">
        <v>9280</v>
      </c>
      <c r="Q431">
        <v>7488</v>
      </c>
      <c r="R431">
        <v>0.10124675700000001</v>
      </c>
      <c r="S431">
        <v>0.123521043</v>
      </c>
      <c r="T431">
        <f t="shared" si="71"/>
        <v>65466.152789999993</v>
      </c>
      <c r="U431">
        <f t="shared" si="72"/>
        <v>9112.2081300000009</v>
      </c>
      <c r="V431">
        <f t="shared" si="73"/>
        <v>16768</v>
      </c>
      <c r="W431">
        <f t="shared" si="74"/>
        <v>22209.271523178806</v>
      </c>
      <c r="X431">
        <f>SUM(Data__1___3[[#This Row],[ cost of raw material]],Data__1___3[[#This Row],[operating cost]],Data__1___3[[#This Row],[Total Labor Cost (In USD)]])</f>
        <v>96787.632443178794</v>
      </c>
      <c r="Y431">
        <f t="shared" si="75"/>
        <v>955.95785298267674</v>
      </c>
      <c r="Z431">
        <f t="shared" si="76"/>
        <v>101.246757</v>
      </c>
      <c r="AA431">
        <f>SUM(Data__1___3[[#This Row],[Num_Workers_Direct]],Data__1___3[[#This Row],[Num_Workers_Indirect]])</f>
        <v>79</v>
      </c>
      <c r="AB431">
        <f>Data__1___3[[#This Row],[OUTPUT IN THOUSAND]]/Data__1___3[[#This Row],[Total Workers]]</f>
        <v>1.2816045189873417</v>
      </c>
    </row>
    <row r="432" spans="1:28" x14ac:dyDescent="0.25">
      <c r="A432" s="1">
        <v>40244</v>
      </c>
      <c r="B432">
        <f t="shared" si="66"/>
        <v>2010</v>
      </c>
      <c r="C432">
        <f>DAY(Data__1___3[[#This Row],[Date]])</f>
        <v>7</v>
      </c>
      <c r="D432">
        <f>MONTH(Data__1___3[[#This Row],[Date]])</f>
        <v>3</v>
      </c>
      <c r="E432">
        <f t="shared" si="67"/>
        <v>1</v>
      </c>
      <c r="F432">
        <f>WEEKDAY(Data__1___3[[#This Row],[Date]])</f>
        <v>1</v>
      </c>
      <c r="G432" t="str">
        <f>VLOOKUP(F432,VLOOKUP!$D$2:$E$8,2,FALSE)</f>
        <v>Monday</v>
      </c>
      <c r="H432" t="str">
        <f>VLOOKUP(D432,VLOOKUP!$A$2:$B$13,2,FALSE)</f>
        <v>March</v>
      </c>
      <c r="I432" t="str">
        <f>VLOOKUP(E432,VLOOKUP!$G$2:$H$5,2,FALSE)</f>
        <v>Quarter1</v>
      </c>
      <c r="J432" t="str">
        <f t="shared" si="68"/>
        <v>2010_March</v>
      </c>
      <c r="K432" t="str">
        <f t="shared" si="69"/>
        <v>2010_Quarter1</v>
      </c>
      <c r="L432" t="str">
        <f t="shared" si="70"/>
        <v>2010_Monday</v>
      </c>
      <c r="M432" t="s">
        <v>9</v>
      </c>
      <c r="N432">
        <v>43</v>
      </c>
      <c r="O432">
        <v>36</v>
      </c>
      <c r="P432">
        <v>9976</v>
      </c>
      <c r="Q432">
        <v>6912</v>
      </c>
      <c r="R432">
        <v>0.101283576</v>
      </c>
      <c r="S432">
        <v>0.123565963</v>
      </c>
      <c r="T432">
        <f t="shared" si="71"/>
        <v>65489.96039</v>
      </c>
      <c r="U432">
        <f t="shared" si="72"/>
        <v>9115.5218399999994</v>
      </c>
      <c r="V432">
        <f t="shared" si="73"/>
        <v>16888</v>
      </c>
      <c r="W432">
        <f t="shared" si="74"/>
        <v>22368.2119205298</v>
      </c>
      <c r="X432">
        <f>SUM(Data__1___3[[#This Row],[ cost of raw material]],Data__1___3[[#This Row],[operating cost]],Data__1___3[[#This Row],[Total Labor Cost (In USD)]])</f>
        <v>96973.694150529802</v>
      </c>
      <c r="Y432">
        <f t="shared" si="75"/>
        <v>957.44737676451916</v>
      </c>
      <c r="Z432">
        <f t="shared" si="76"/>
        <v>101.283576</v>
      </c>
      <c r="AA432">
        <f>SUM(Data__1___3[[#This Row],[Num_Workers_Direct]],Data__1___3[[#This Row],[Num_Workers_Indirect]])</f>
        <v>79</v>
      </c>
      <c r="AB432">
        <f>Data__1___3[[#This Row],[OUTPUT IN THOUSAND]]/Data__1___3[[#This Row],[Total Workers]]</f>
        <v>1.282070582278481</v>
      </c>
    </row>
    <row r="433" spans="1:28" x14ac:dyDescent="0.25">
      <c r="A433" s="1">
        <v>40245</v>
      </c>
      <c r="B433">
        <f t="shared" si="66"/>
        <v>2010</v>
      </c>
      <c r="C433">
        <f>DAY(Data__1___3[[#This Row],[Date]])</f>
        <v>8</v>
      </c>
      <c r="D433">
        <f>MONTH(Data__1___3[[#This Row],[Date]])</f>
        <v>3</v>
      </c>
      <c r="E433">
        <f t="shared" si="67"/>
        <v>1</v>
      </c>
      <c r="F433">
        <f>WEEKDAY(Data__1___3[[#This Row],[Date]])</f>
        <v>2</v>
      </c>
      <c r="G433" t="str">
        <f>VLOOKUP(F433,VLOOKUP!$D$2:$E$8,2,FALSE)</f>
        <v>Tuesday</v>
      </c>
      <c r="H433" t="str">
        <f>VLOOKUP(D433,VLOOKUP!$A$2:$B$13,2,FALSE)</f>
        <v>March</v>
      </c>
      <c r="I433" t="str">
        <f>VLOOKUP(E433,VLOOKUP!$G$2:$H$5,2,FALSE)</f>
        <v>Quarter1</v>
      </c>
      <c r="J433" t="str">
        <f t="shared" si="68"/>
        <v>2010_March</v>
      </c>
      <c r="K433" t="str">
        <f t="shared" si="69"/>
        <v>2010_Quarter1</v>
      </c>
      <c r="L433" t="str">
        <f t="shared" si="70"/>
        <v>2010_Tuesday</v>
      </c>
      <c r="M433" t="s">
        <v>9</v>
      </c>
      <c r="N433">
        <v>42</v>
      </c>
      <c r="O433">
        <v>38</v>
      </c>
      <c r="P433">
        <v>9744</v>
      </c>
      <c r="Q433">
        <v>7296</v>
      </c>
      <c r="R433">
        <v>0.102537723</v>
      </c>
      <c r="S433">
        <v>0.125096022</v>
      </c>
      <c r="T433">
        <f t="shared" si="71"/>
        <v>66300.891660000008</v>
      </c>
      <c r="U433">
        <f t="shared" si="72"/>
        <v>9228.3950700000005</v>
      </c>
      <c r="V433">
        <f t="shared" si="73"/>
        <v>17040</v>
      </c>
      <c r="W433">
        <f t="shared" si="74"/>
        <v>22569.536423841058</v>
      </c>
      <c r="X433">
        <f>SUM(Data__1___3[[#This Row],[ cost of raw material]],Data__1___3[[#This Row],[operating cost]],Data__1___3[[#This Row],[Total Labor Cost (In USD)]])</f>
        <v>98098.823153841062</v>
      </c>
      <c r="Y433">
        <f t="shared" si="75"/>
        <v>956.70959217458983</v>
      </c>
      <c r="Z433">
        <f t="shared" si="76"/>
        <v>102.537723</v>
      </c>
      <c r="AA433">
        <f>SUM(Data__1___3[[#This Row],[Num_Workers_Direct]],Data__1___3[[#This Row],[Num_Workers_Indirect]])</f>
        <v>80</v>
      </c>
      <c r="AB433">
        <f>Data__1___3[[#This Row],[OUTPUT IN THOUSAND]]/Data__1___3[[#This Row],[Total Workers]]</f>
        <v>1.2817215375</v>
      </c>
    </row>
    <row r="434" spans="1:28" x14ac:dyDescent="0.25">
      <c r="A434" s="1">
        <v>40246</v>
      </c>
      <c r="B434">
        <f t="shared" si="66"/>
        <v>2010</v>
      </c>
      <c r="C434">
        <f>DAY(Data__1___3[[#This Row],[Date]])</f>
        <v>9</v>
      </c>
      <c r="D434">
        <f>MONTH(Data__1___3[[#This Row],[Date]])</f>
        <v>3</v>
      </c>
      <c r="E434">
        <f t="shared" si="67"/>
        <v>1</v>
      </c>
      <c r="F434">
        <f>WEEKDAY(Data__1___3[[#This Row],[Date]])</f>
        <v>3</v>
      </c>
      <c r="G434" t="str">
        <f>VLOOKUP(F434,VLOOKUP!$D$2:$E$8,2,FALSE)</f>
        <v>Wednesday</v>
      </c>
      <c r="H434" t="str">
        <f>VLOOKUP(D434,VLOOKUP!$A$2:$B$13,2,FALSE)</f>
        <v>March</v>
      </c>
      <c r="I434" t="str">
        <f>VLOOKUP(E434,VLOOKUP!$G$2:$H$5,2,FALSE)</f>
        <v>Quarter1</v>
      </c>
      <c r="J434" t="str">
        <f t="shared" si="68"/>
        <v>2010_March</v>
      </c>
      <c r="K434" t="str">
        <f t="shared" si="69"/>
        <v>2010_Quarter1</v>
      </c>
      <c r="L434" t="str">
        <f t="shared" si="70"/>
        <v>2010_Wednesday</v>
      </c>
      <c r="M434" t="s">
        <v>9</v>
      </c>
      <c r="N434">
        <v>46</v>
      </c>
      <c r="O434">
        <v>36</v>
      </c>
      <c r="P434">
        <v>10672</v>
      </c>
      <c r="Q434">
        <v>6912</v>
      </c>
      <c r="R434">
        <v>0.105132698</v>
      </c>
      <c r="S434">
        <v>0.12826189199999999</v>
      </c>
      <c r="T434">
        <f t="shared" si="71"/>
        <v>67978.802759999991</v>
      </c>
      <c r="U434">
        <f t="shared" si="72"/>
        <v>9461.9428199999984</v>
      </c>
      <c r="V434">
        <f t="shared" si="73"/>
        <v>17584</v>
      </c>
      <c r="W434">
        <f t="shared" si="74"/>
        <v>23290.066225165563</v>
      </c>
      <c r="X434">
        <f>SUM(Data__1___3[[#This Row],[ cost of raw material]],Data__1___3[[#This Row],[operating cost]],Data__1___3[[#This Row],[Total Labor Cost (In USD)]])</f>
        <v>100730.81180516555</v>
      </c>
      <c r="Y434">
        <f t="shared" si="75"/>
        <v>958.13018900328757</v>
      </c>
      <c r="Z434">
        <f t="shared" si="76"/>
        <v>105.13269799999999</v>
      </c>
      <c r="AA434">
        <f>SUM(Data__1___3[[#This Row],[Num_Workers_Direct]],Data__1___3[[#This Row],[Num_Workers_Indirect]])</f>
        <v>82</v>
      </c>
      <c r="AB434">
        <f>Data__1___3[[#This Row],[OUTPUT IN THOUSAND]]/Data__1___3[[#This Row],[Total Workers]]</f>
        <v>1.2821060731707317</v>
      </c>
    </row>
    <row r="435" spans="1:28" x14ac:dyDescent="0.25">
      <c r="A435" s="1">
        <v>40247</v>
      </c>
      <c r="B435">
        <f t="shared" si="66"/>
        <v>2010</v>
      </c>
      <c r="C435">
        <f>DAY(Data__1___3[[#This Row],[Date]])</f>
        <v>10</v>
      </c>
      <c r="D435">
        <f>MONTH(Data__1___3[[#This Row],[Date]])</f>
        <v>3</v>
      </c>
      <c r="E435">
        <f t="shared" si="67"/>
        <v>1</v>
      </c>
      <c r="F435">
        <f>WEEKDAY(Data__1___3[[#This Row],[Date]])</f>
        <v>4</v>
      </c>
      <c r="G435" t="str">
        <f>VLOOKUP(F435,VLOOKUP!$D$2:$E$8,2,FALSE)</f>
        <v>Thursday</v>
      </c>
      <c r="H435" t="str">
        <f>VLOOKUP(D435,VLOOKUP!$A$2:$B$13,2,FALSE)</f>
        <v>March</v>
      </c>
      <c r="I435" t="str">
        <f>VLOOKUP(E435,VLOOKUP!$G$2:$H$5,2,FALSE)</f>
        <v>Quarter1</v>
      </c>
      <c r="J435" t="str">
        <f t="shared" si="68"/>
        <v>2010_March</v>
      </c>
      <c r="K435" t="str">
        <f t="shared" si="69"/>
        <v>2010_Quarter1</v>
      </c>
      <c r="L435" t="str">
        <f t="shared" si="70"/>
        <v>2010_Thursday</v>
      </c>
      <c r="M435" t="s">
        <v>9</v>
      </c>
      <c r="N435">
        <v>41</v>
      </c>
      <c r="O435">
        <v>36</v>
      </c>
      <c r="P435">
        <v>9512</v>
      </c>
      <c r="Q435">
        <v>6912</v>
      </c>
      <c r="R435">
        <v>9.8721181000000005E-2</v>
      </c>
      <c r="S435">
        <v>0.12043984100000001</v>
      </c>
      <c r="T435">
        <f t="shared" si="71"/>
        <v>63833.115729999998</v>
      </c>
      <c r="U435">
        <f t="shared" si="72"/>
        <v>8884.9062900000008</v>
      </c>
      <c r="V435">
        <f t="shared" si="73"/>
        <v>16424</v>
      </c>
      <c r="W435">
        <f t="shared" si="74"/>
        <v>21753.642384105959</v>
      </c>
      <c r="X435">
        <f>SUM(Data__1___3[[#This Row],[ cost of raw material]],Data__1___3[[#This Row],[operating cost]],Data__1___3[[#This Row],[Total Labor Cost (In USD)]])</f>
        <v>94471.664404105963</v>
      </c>
      <c r="Y435">
        <f t="shared" si="75"/>
        <v>956.95435819498516</v>
      </c>
      <c r="Z435">
        <f t="shared" si="76"/>
        <v>98.721181000000001</v>
      </c>
      <c r="AA435">
        <f>SUM(Data__1___3[[#This Row],[Num_Workers_Direct]],Data__1___3[[#This Row],[Num_Workers_Indirect]])</f>
        <v>77</v>
      </c>
      <c r="AB435">
        <f>Data__1___3[[#This Row],[OUTPUT IN THOUSAND]]/Data__1___3[[#This Row],[Total Workers]]</f>
        <v>1.2820932597402597</v>
      </c>
    </row>
    <row r="436" spans="1:28" x14ac:dyDescent="0.25">
      <c r="A436" s="1">
        <v>40248</v>
      </c>
      <c r="B436">
        <f t="shared" si="66"/>
        <v>2010</v>
      </c>
      <c r="C436">
        <f>DAY(Data__1___3[[#This Row],[Date]])</f>
        <v>11</v>
      </c>
      <c r="D436">
        <f>MONTH(Data__1___3[[#This Row],[Date]])</f>
        <v>3</v>
      </c>
      <c r="E436">
        <f t="shared" si="67"/>
        <v>1</v>
      </c>
      <c r="F436">
        <f>WEEKDAY(Data__1___3[[#This Row],[Date]])</f>
        <v>5</v>
      </c>
      <c r="G436" t="str">
        <f>VLOOKUP(F436,VLOOKUP!$D$2:$E$8,2,FALSE)</f>
        <v>Friday</v>
      </c>
      <c r="H436" t="str">
        <f>VLOOKUP(D436,VLOOKUP!$A$2:$B$13,2,FALSE)</f>
        <v>March</v>
      </c>
      <c r="I436" t="str">
        <f>VLOOKUP(E436,VLOOKUP!$G$2:$H$5,2,FALSE)</f>
        <v>Quarter1</v>
      </c>
      <c r="J436" t="str">
        <f t="shared" si="68"/>
        <v>2010_March</v>
      </c>
      <c r="K436" t="str">
        <f t="shared" si="69"/>
        <v>2010_Quarter1</v>
      </c>
      <c r="L436" t="str">
        <f t="shared" si="70"/>
        <v>2010_Friday</v>
      </c>
      <c r="M436" t="s">
        <v>9</v>
      </c>
      <c r="N436">
        <v>41</v>
      </c>
      <c r="O436">
        <v>39</v>
      </c>
      <c r="P436">
        <v>9512</v>
      </c>
      <c r="Q436">
        <v>7488</v>
      </c>
      <c r="R436">
        <v>0.10254131700000001</v>
      </c>
      <c r="S436">
        <v>0.125100407</v>
      </c>
      <c r="T436">
        <f t="shared" si="71"/>
        <v>66303.215709999989</v>
      </c>
      <c r="U436">
        <f t="shared" si="72"/>
        <v>9228.7185300000001</v>
      </c>
      <c r="V436">
        <f t="shared" si="73"/>
        <v>17000</v>
      </c>
      <c r="W436">
        <f t="shared" si="74"/>
        <v>22516.556291390727</v>
      </c>
      <c r="X436">
        <f>SUM(Data__1___3[[#This Row],[ cost of raw material]],Data__1___3[[#This Row],[operating cost]],Data__1___3[[#This Row],[Total Labor Cost (In USD)]])</f>
        <v>98048.490531390707</v>
      </c>
      <c r="Y436">
        <f t="shared" si="75"/>
        <v>956.18520806974516</v>
      </c>
      <c r="Z436">
        <f t="shared" si="76"/>
        <v>102.54131700000001</v>
      </c>
      <c r="AA436">
        <f>SUM(Data__1___3[[#This Row],[Num_Workers_Direct]],Data__1___3[[#This Row],[Num_Workers_Indirect]])</f>
        <v>80</v>
      </c>
      <c r="AB436">
        <f>Data__1___3[[#This Row],[OUTPUT IN THOUSAND]]/Data__1___3[[#This Row],[Total Workers]]</f>
        <v>1.2817664625</v>
      </c>
    </row>
    <row r="437" spans="1:28" x14ac:dyDescent="0.25">
      <c r="A437" s="1">
        <v>40249</v>
      </c>
      <c r="B437">
        <f t="shared" si="66"/>
        <v>2010</v>
      </c>
      <c r="C437">
        <f>DAY(Data__1___3[[#This Row],[Date]])</f>
        <v>12</v>
      </c>
      <c r="D437">
        <f>MONTH(Data__1___3[[#This Row],[Date]])</f>
        <v>3</v>
      </c>
      <c r="E437">
        <f t="shared" si="67"/>
        <v>1</v>
      </c>
      <c r="F437">
        <f>WEEKDAY(Data__1___3[[#This Row],[Date]])</f>
        <v>6</v>
      </c>
      <c r="G437" t="str">
        <f>VLOOKUP(F437,VLOOKUP!$D$2:$E$8,2,FALSE)</f>
        <v>Saturday</v>
      </c>
      <c r="H437" t="str">
        <f>VLOOKUP(D437,VLOOKUP!$A$2:$B$13,2,FALSE)</f>
        <v>March</v>
      </c>
      <c r="I437" t="str">
        <f>VLOOKUP(E437,VLOOKUP!$G$2:$H$5,2,FALSE)</f>
        <v>Quarter1</v>
      </c>
      <c r="J437" t="str">
        <f t="shared" si="68"/>
        <v>2010_March</v>
      </c>
      <c r="K437" t="str">
        <f t="shared" si="69"/>
        <v>2010_Quarter1</v>
      </c>
      <c r="L437" t="str">
        <f t="shared" si="70"/>
        <v>2010_Saturday</v>
      </c>
      <c r="M437" t="s">
        <v>9</v>
      </c>
      <c r="N437">
        <v>41</v>
      </c>
      <c r="O437">
        <v>37</v>
      </c>
      <c r="P437">
        <v>9512</v>
      </c>
      <c r="Q437">
        <v>7104</v>
      </c>
      <c r="R437">
        <v>0.100004835</v>
      </c>
      <c r="S437">
        <v>0.122005898</v>
      </c>
      <c r="T437">
        <f t="shared" si="71"/>
        <v>64663.125939999998</v>
      </c>
      <c r="U437">
        <f t="shared" si="72"/>
        <v>9000.4351499999993</v>
      </c>
      <c r="V437">
        <f t="shared" si="73"/>
        <v>16616</v>
      </c>
      <c r="W437">
        <f t="shared" si="74"/>
        <v>22007.947019867548</v>
      </c>
      <c r="X437">
        <f>SUM(Data__1___3[[#This Row],[ cost of raw material]],Data__1___3[[#This Row],[operating cost]],Data__1___3[[#This Row],[Total Labor Cost (In USD)]])</f>
        <v>95671.508109867544</v>
      </c>
      <c r="Y437">
        <f t="shared" si="75"/>
        <v>956.66882616093051</v>
      </c>
      <c r="Z437">
        <f t="shared" si="76"/>
        <v>100.004835</v>
      </c>
      <c r="AA437">
        <f>SUM(Data__1___3[[#This Row],[Num_Workers_Direct]],Data__1___3[[#This Row],[Num_Workers_Indirect]])</f>
        <v>78</v>
      </c>
      <c r="AB437">
        <f>Data__1___3[[#This Row],[OUTPUT IN THOUSAND]]/Data__1___3[[#This Row],[Total Workers]]</f>
        <v>1.2821132692307693</v>
      </c>
    </row>
    <row r="438" spans="1:28" x14ac:dyDescent="0.25">
      <c r="A438" s="1">
        <v>40250</v>
      </c>
      <c r="B438">
        <f t="shared" si="66"/>
        <v>2010</v>
      </c>
      <c r="C438">
        <f>DAY(Data__1___3[[#This Row],[Date]])</f>
        <v>13</v>
      </c>
      <c r="D438">
        <f>MONTH(Data__1___3[[#This Row],[Date]])</f>
        <v>3</v>
      </c>
      <c r="E438">
        <f t="shared" si="67"/>
        <v>1</v>
      </c>
      <c r="F438">
        <f>WEEKDAY(Data__1___3[[#This Row],[Date]])</f>
        <v>7</v>
      </c>
      <c r="G438" t="str">
        <f>VLOOKUP(F438,VLOOKUP!$D$2:$E$8,2,FALSE)</f>
        <v>Sunday</v>
      </c>
      <c r="H438" t="str">
        <f>VLOOKUP(D438,VLOOKUP!$A$2:$B$13,2,FALSE)</f>
        <v>March</v>
      </c>
      <c r="I438" t="str">
        <f>VLOOKUP(E438,VLOOKUP!$G$2:$H$5,2,FALSE)</f>
        <v>Quarter1</v>
      </c>
      <c r="J438" t="str">
        <f t="shared" si="68"/>
        <v>2010_March</v>
      </c>
      <c r="K438" t="str">
        <f t="shared" si="69"/>
        <v>2010_Quarter1</v>
      </c>
      <c r="L438" t="str">
        <f t="shared" si="70"/>
        <v>2010_Sunday</v>
      </c>
      <c r="M438" t="s">
        <v>9</v>
      </c>
      <c r="N438">
        <v>42</v>
      </c>
      <c r="O438">
        <v>36</v>
      </c>
      <c r="P438">
        <v>9744</v>
      </c>
      <c r="Q438">
        <v>6912</v>
      </c>
      <c r="R438">
        <v>9.9918066999999999E-2</v>
      </c>
      <c r="S438">
        <v>0.121900042</v>
      </c>
      <c r="T438">
        <f t="shared" si="71"/>
        <v>64607.022259999998</v>
      </c>
      <c r="U438">
        <f t="shared" si="72"/>
        <v>8992.6260299999994</v>
      </c>
      <c r="V438">
        <f t="shared" si="73"/>
        <v>16656</v>
      </c>
      <c r="W438">
        <f t="shared" si="74"/>
        <v>22060.92715231788</v>
      </c>
      <c r="X438">
        <f>SUM(Data__1___3[[#This Row],[ cost of raw material]],Data__1___3[[#This Row],[operating cost]],Data__1___3[[#This Row],[Total Labor Cost (In USD)]])</f>
        <v>95660.575442317873</v>
      </c>
      <c r="Y438">
        <f t="shared" si="75"/>
        <v>957.39017291355208</v>
      </c>
      <c r="Z438">
        <f t="shared" si="76"/>
        <v>99.918066999999994</v>
      </c>
      <c r="AA438">
        <f>SUM(Data__1___3[[#This Row],[Num_Workers_Direct]],Data__1___3[[#This Row],[Num_Workers_Indirect]])</f>
        <v>78</v>
      </c>
      <c r="AB438">
        <f>Data__1___3[[#This Row],[OUTPUT IN THOUSAND]]/Data__1___3[[#This Row],[Total Workers]]</f>
        <v>1.2810008589743589</v>
      </c>
    </row>
    <row r="439" spans="1:28" x14ac:dyDescent="0.25">
      <c r="A439" s="1">
        <v>40251</v>
      </c>
      <c r="B439">
        <f t="shared" si="66"/>
        <v>2010</v>
      </c>
      <c r="C439">
        <f>DAY(Data__1___3[[#This Row],[Date]])</f>
        <v>14</v>
      </c>
      <c r="D439">
        <f>MONTH(Data__1___3[[#This Row],[Date]])</f>
        <v>3</v>
      </c>
      <c r="E439">
        <f t="shared" si="67"/>
        <v>1</v>
      </c>
      <c r="F439">
        <f>WEEKDAY(Data__1___3[[#This Row],[Date]])</f>
        <v>1</v>
      </c>
      <c r="G439" t="str">
        <f>VLOOKUP(F439,VLOOKUP!$D$2:$E$8,2,FALSE)</f>
        <v>Monday</v>
      </c>
      <c r="H439" t="str">
        <f>VLOOKUP(D439,VLOOKUP!$A$2:$B$13,2,FALSE)</f>
        <v>March</v>
      </c>
      <c r="I439" t="str">
        <f>VLOOKUP(E439,VLOOKUP!$G$2:$H$5,2,FALSE)</f>
        <v>Quarter1</v>
      </c>
      <c r="J439" t="str">
        <f t="shared" si="68"/>
        <v>2010_March</v>
      </c>
      <c r="K439" t="str">
        <f t="shared" si="69"/>
        <v>2010_Quarter1</v>
      </c>
      <c r="L439" t="str">
        <f t="shared" si="70"/>
        <v>2010_Monday</v>
      </c>
      <c r="M439" t="s">
        <v>9</v>
      </c>
      <c r="N439">
        <v>45</v>
      </c>
      <c r="O439">
        <v>40</v>
      </c>
      <c r="P439">
        <v>10440</v>
      </c>
      <c r="Q439">
        <v>7680</v>
      </c>
      <c r="R439">
        <v>0.108925565</v>
      </c>
      <c r="S439">
        <v>0.13288918899999999</v>
      </c>
      <c r="T439">
        <f t="shared" si="71"/>
        <v>70431.270169999989</v>
      </c>
      <c r="U439">
        <f t="shared" si="72"/>
        <v>9803.3008499999996</v>
      </c>
      <c r="V439">
        <f t="shared" si="73"/>
        <v>18120</v>
      </c>
      <c r="W439">
        <f t="shared" si="74"/>
        <v>24000</v>
      </c>
      <c r="X439">
        <f>SUM(Data__1___3[[#This Row],[ cost of raw material]],Data__1___3[[#This Row],[operating cost]],Data__1___3[[#This Row],[Total Labor Cost (In USD)]])</f>
        <v>104234.57101999999</v>
      </c>
      <c r="Y439">
        <f t="shared" si="75"/>
        <v>956.93394860976832</v>
      </c>
      <c r="Z439">
        <f t="shared" si="76"/>
        <v>108.92556500000001</v>
      </c>
      <c r="AA439">
        <f>SUM(Data__1___3[[#This Row],[Num_Workers_Direct]],Data__1___3[[#This Row],[Num_Workers_Indirect]])</f>
        <v>85</v>
      </c>
      <c r="AB439">
        <f>Data__1___3[[#This Row],[OUTPUT IN THOUSAND]]/Data__1___3[[#This Row],[Total Workers]]</f>
        <v>1.2814772352941177</v>
      </c>
    </row>
    <row r="440" spans="1:28" x14ac:dyDescent="0.25">
      <c r="A440" s="1">
        <v>40252</v>
      </c>
      <c r="B440">
        <f t="shared" si="66"/>
        <v>2010</v>
      </c>
      <c r="C440">
        <f>DAY(Data__1___3[[#This Row],[Date]])</f>
        <v>15</v>
      </c>
      <c r="D440">
        <f>MONTH(Data__1___3[[#This Row],[Date]])</f>
        <v>3</v>
      </c>
      <c r="E440">
        <f t="shared" si="67"/>
        <v>1</v>
      </c>
      <c r="F440">
        <f>WEEKDAY(Data__1___3[[#This Row],[Date]])</f>
        <v>2</v>
      </c>
      <c r="G440" t="str">
        <f>VLOOKUP(F440,VLOOKUP!$D$2:$E$8,2,FALSE)</f>
        <v>Tuesday</v>
      </c>
      <c r="H440" t="str">
        <f>VLOOKUP(D440,VLOOKUP!$A$2:$B$13,2,FALSE)</f>
        <v>March</v>
      </c>
      <c r="I440" t="str">
        <f>VLOOKUP(E440,VLOOKUP!$G$2:$H$5,2,FALSE)</f>
        <v>Quarter1</v>
      </c>
      <c r="J440" t="str">
        <f t="shared" si="68"/>
        <v>2010_March</v>
      </c>
      <c r="K440" t="str">
        <f t="shared" si="69"/>
        <v>2010_Quarter1</v>
      </c>
      <c r="L440" t="str">
        <f t="shared" si="70"/>
        <v>2010_Tuesday</v>
      </c>
      <c r="M440" t="s">
        <v>9</v>
      </c>
      <c r="N440">
        <v>46</v>
      </c>
      <c r="O440">
        <v>37</v>
      </c>
      <c r="P440">
        <v>10672</v>
      </c>
      <c r="Q440">
        <v>7104</v>
      </c>
      <c r="R440">
        <v>0.106338478</v>
      </c>
      <c r="S440">
        <v>0.12973294299999999</v>
      </c>
      <c r="T440">
        <f t="shared" si="71"/>
        <v>68758.459789999994</v>
      </c>
      <c r="U440">
        <f t="shared" si="72"/>
        <v>9570.4630199999992</v>
      </c>
      <c r="V440">
        <f t="shared" si="73"/>
        <v>17776</v>
      </c>
      <c r="W440">
        <f t="shared" si="74"/>
        <v>23544.370860927153</v>
      </c>
      <c r="X440">
        <f>SUM(Data__1___3[[#This Row],[ cost of raw material]],Data__1___3[[#This Row],[operating cost]],Data__1___3[[#This Row],[Total Labor Cost (In USD)]])</f>
        <v>101873.29367092715</v>
      </c>
      <c r="Y440">
        <f t="shared" si="75"/>
        <v>958.0097024797285</v>
      </c>
      <c r="Z440">
        <f t="shared" si="76"/>
        <v>106.33847799999999</v>
      </c>
      <c r="AA440">
        <f>SUM(Data__1___3[[#This Row],[Num_Workers_Direct]],Data__1___3[[#This Row],[Num_Workers_Indirect]])</f>
        <v>83</v>
      </c>
      <c r="AB440">
        <f>Data__1___3[[#This Row],[OUTPUT IN THOUSAND]]/Data__1___3[[#This Row],[Total Workers]]</f>
        <v>1.2811864819277108</v>
      </c>
    </row>
    <row r="441" spans="1:28" x14ac:dyDescent="0.25">
      <c r="A441" s="1">
        <v>40253</v>
      </c>
      <c r="B441">
        <f t="shared" si="66"/>
        <v>2010</v>
      </c>
      <c r="C441">
        <f>DAY(Data__1___3[[#This Row],[Date]])</f>
        <v>16</v>
      </c>
      <c r="D441">
        <f>MONTH(Data__1___3[[#This Row],[Date]])</f>
        <v>3</v>
      </c>
      <c r="E441">
        <f t="shared" si="67"/>
        <v>1</v>
      </c>
      <c r="F441">
        <f>WEEKDAY(Data__1___3[[#This Row],[Date]])</f>
        <v>3</v>
      </c>
      <c r="G441" t="str">
        <f>VLOOKUP(F441,VLOOKUP!$D$2:$E$8,2,FALSE)</f>
        <v>Wednesday</v>
      </c>
      <c r="H441" t="str">
        <f>VLOOKUP(D441,VLOOKUP!$A$2:$B$13,2,FALSE)</f>
        <v>March</v>
      </c>
      <c r="I441" t="str">
        <f>VLOOKUP(E441,VLOOKUP!$G$2:$H$5,2,FALSE)</f>
        <v>Quarter1</v>
      </c>
      <c r="J441" t="str">
        <f t="shared" si="68"/>
        <v>2010_March</v>
      </c>
      <c r="K441" t="str">
        <f t="shared" si="69"/>
        <v>2010_Quarter1</v>
      </c>
      <c r="L441" t="str">
        <f t="shared" si="70"/>
        <v>2010_Wednesday</v>
      </c>
      <c r="M441" t="s">
        <v>9</v>
      </c>
      <c r="N441">
        <v>45</v>
      </c>
      <c r="O441">
        <v>37</v>
      </c>
      <c r="P441">
        <v>10440</v>
      </c>
      <c r="Q441">
        <v>7104</v>
      </c>
      <c r="R441">
        <v>0.10511693</v>
      </c>
      <c r="S441">
        <v>0.12824265400000001</v>
      </c>
      <c r="T441">
        <f t="shared" si="71"/>
        <v>67968.606620000006</v>
      </c>
      <c r="U441">
        <f t="shared" si="72"/>
        <v>9460.5236999999997</v>
      </c>
      <c r="V441">
        <f t="shared" si="73"/>
        <v>17544</v>
      </c>
      <c r="W441">
        <f t="shared" si="74"/>
        <v>23237.086092715232</v>
      </c>
      <c r="X441">
        <f>SUM(Data__1___3[[#This Row],[ cost of raw material]],Data__1___3[[#This Row],[operating cost]],Data__1___3[[#This Row],[Total Labor Cost (In USD)]])</f>
        <v>100666.21641271524</v>
      </c>
      <c r="Y441">
        <f t="shared" si="75"/>
        <v>957.65940284514818</v>
      </c>
      <c r="Z441">
        <f t="shared" si="76"/>
        <v>105.11693</v>
      </c>
      <c r="AA441">
        <f>SUM(Data__1___3[[#This Row],[Num_Workers_Direct]],Data__1___3[[#This Row],[Num_Workers_Indirect]])</f>
        <v>82</v>
      </c>
      <c r="AB441">
        <f>Data__1___3[[#This Row],[OUTPUT IN THOUSAND]]/Data__1___3[[#This Row],[Total Workers]]</f>
        <v>1.2819137804878049</v>
      </c>
    </row>
    <row r="442" spans="1:28" x14ac:dyDescent="0.25">
      <c r="A442" s="1">
        <v>40254</v>
      </c>
      <c r="B442">
        <f t="shared" si="66"/>
        <v>2010</v>
      </c>
      <c r="C442">
        <f>DAY(Data__1___3[[#This Row],[Date]])</f>
        <v>17</v>
      </c>
      <c r="D442">
        <f>MONTH(Data__1___3[[#This Row],[Date]])</f>
        <v>3</v>
      </c>
      <c r="E442">
        <f t="shared" si="67"/>
        <v>1</v>
      </c>
      <c r="F442">
        <f>WEEKDAY(Data__1___3[[#This Row],[Date]])</f>
        <v>4</v>
      </c>
      <c r="G442" t="str">
        <f>VLOOKUP(F442,VLOOKUP!$D$2:$E$8,2,FALSE)</f>
        <v>Thursday</v>
      </c>
      <c r="H442" t="str">
        <f>VLOOKUP(D442,VLOOKUP!$A$2:$B$13,2,FALSE)</f>
        <v>March</v>
      </c>
      <c r="I442" t="str">
        <f>VLOOKUP(E442,VLOOKUP!$G$2:$H$5,2,FALSE)</f>
        <v>Quarter1</v>
      </c>
      <c r="J442" t="str">
        <f t="shared" si="68"/>
        <v>2010_March</v>
      </c>
      <c r="K442" t="str">
        <f t="shared" si="69"/>
        <v>2010_Quarter1</v>
      </c>
      <c r="L442" t="str">
        <f t="shared" si="70"/>
        <v>2010_Thursday</v>
      </c>
      <c r="M442" t="s">
        <v>9</v>
      </c>
      <c r="N442">
        <v>45</v>
      </c>
      <c r="O442">
        <v>36</v>
      </c>
      <c r="P442">
        <v>10440</v>
      </c>
      <c r="Q442">
        <v>6912</v>
      </c>
      <c r="R442">
        <v>0.103755373</v>
      </c>
      <c r="S442">
        <v>0.12658155600000001</v>
      </c>
      <c r="T442">
        <f t="shared" si="71"/>
        <v>67088.224679999999</v>
      </c>
      <c r="U442">
        <f t="shared" si="72"/>
        <v>9337.9835699999985</v>
      </c>
      <c r="V442">
        <f t="shared" si="73"/>
        <v>17352</v>
      </c>
      <c r="W442">
        <f t="shared" si="74"/>
        <v>22982.781456953642</v>
      </c>
      <c r="X442">
        <f>SUM(Data__1___3[[#This Row],[ cost of raw material]],Data__1___3[[#This Row],[operating cost]],Data__1___3[[#This Row],[Total Labor Cost (In USD)]])</f>
        <v>99408.989706953638</v>
      </c>
      <c r="Y442">
        <f t="shared" si="75"/>
        <v>958.10931841528486</v>
      </c>
      <c r="Z442">
        <f t="shared" si="76"/>
        <v>103.75537299999999</v>
      </c>
      <c r="AA442">
        <f>SUM(Data__1___3[[#This Row],[Num_Workers_Direct]],Data__1___3[[#This Row],[Num_Workers_Indirect]])</f>
        <v>81</v>
      </c>
      <c r="AB442">
        <f>Data__1___3[[#This Row],[OUTPUT IN THOUSAND]]/Data__1___3[[#This Row],[Total Workers]]</f>
        <v>1.2809305308641974</v>
      </c>
    </row>
    <row r="443" spans="1:28" x14ac:dyDescent="0.25">
      <c r="A443" s="1">
        <v>40255</v>
      </c>
      <c r="B443">
        <f t="shared" si="66"/>
        <v>2010</v>
      </c>
      <c r="C443">
        <f>DAY(Data__1___3[[#This Row],[Date]])</f>
        <v>18</v>
      </c>
      <c r="D443">
        <f>MONTH(Data__1___3[[#This Row],[Date]])</f>
        <v>3</v>
      </c>
      <c r="E443">
        <f t="shared" si="67"/>
        <v>1</v>
      </c>
      <c r="F443">
        <f>WEEKDAY(Data__1___3[[#This Row],[Date]])</f>
        <v>5</v>
      </c>
      <c r="G443" t="str">
        <f>VLOOKUP(F443,VLOOKUP!$D$2:$E$8,2,FALSE)</f>
        <v>Friday</v>
      </c>
      <c r="H443" t="str">
        <f>VLOOKUP(D443,VLOOKUP!$A$2:$B$13,2,FALSE)</f>
        <v>March</v>
      </c>
      <c r="I443" t="str">
        <f>VLOOKUP(E443,VLOOKUP!$G$2:$H$5,2,FALSE)</f>
        <v>Quarter1</v>
      </c>
      <c r="J443" t="str">
        <f t="shared" si="68"/>
        <v>2010_March</v>
      </c>
      <c r="K443" t="str">
        <f t="shared" si="69"/>
        <v>2010_Quarter1</v>
      </c>
      <c r="L443" t="str">
        <f t="shared" si="70"/>
        <v>2010_Friday</v>
      </c>
      <c r="M443" t="s">
        <v>9</v>
      </c>
      <c r="N443">
        <v>46</v>
      </c>
      <c r="O443">
        <v>40</v>
      </c>
      <c r="P443">
        <v>10672</v>
      </c>
      <c r="Q443">
        <v>7680</v>
      </c>
      <c r="R443">
        <v>0.110216497</v>
      </c>
      <c r="S443">
        <v>0.13446412699999999</v>
      </c>
      <c r="T443">
        <f t="shared" si="71"/>
        <v>71265.987309999997</v>
      </c>
      <c r="U443">
        <f t="shared" si="72"/>
        <v>9919.4847299999983</v>
      </c>
      <c r="V443">
        <f t="shared" si="73"/>
        <v>18352</v>
      </c>
      <c r="W443">
        <f t="shared" si="74"/>
        <v>24307.284768211921</v>
      </c>
      <c r="X443">
        <f>SUM(Data__1___3[[#This Row],[ cost of raw material]],Data__1___3[[#This Row],[operating cost]],Data__1___3[[#This Row],[Total Labor Cost (In USD)]])</f>
        <v>105492.75680821191</v>
      </c>
      <c r="Y443">
        <f t="shared" si="75"/>
        <v>957.14125997138092</v>
      </c>
      <c r="Z443">
        <f t="shared" si="76"/>
        <v>110.21649699999999</v>
      </c>
      <c r="AA443">
        <f>SUM(Data__1___3[[#This Row],[Num_Workers_Direct]],Data__1___3[[#This Row],[Num_Workers_Indirect]])</f>
        <v>86</v>
      </c>
      <c r="AB443">
        <f>Data__1___3[[#This Row],[OUTPUT IN THOUSAND]]/Data__1___3[[#This Row],[Total Workers]]</f>
        <v>1.2815871744186045</v>
      </c>
    </row>
    <row r="444" spans="1:28" x14ac:dyDescent="0.25">
      <c r="A444" s="1">
        <v>40256</v>
      </c>
      <c r="B444">
        <f t="shared" si="66"/>
        <v>2010</v>
      </c>
      <c r="C444">
        <f>DAY(Data__1___3[[#This Row],[Date]])</f>
        <v>19</v>
      </c>
      <c r="D444">
        <f>MONTH(Data__1___3[[#This Row],[Date]])</f>
        <v>3</v>
      </c>
      <c r="E444">
        <f t="shared" si="67"/>
        <v>1</v>
      </c>
      <c r="F444">
        <f>WEEKDAY(Data__1___3[[#This Row],[Date]])</f>
        <v>6</v>
      </c>
      <c r="G444" t="str">
        <f>VLOOKUP(F444,VLOOKUP!$D$2:$E$8,2,FALSE)</f>
        <v>Saturday</v>
      </c>
      <c r="H444" t="str">
        <f>VLOOKUP(D444,VLOOKUP!$A$2:$B$13,2,FALSE)</f>
        <v>March</v>
      </c>
      <c r="I444" t="str">
        <f>VLOOKUP(E444,VLOOKUP!$G$2:$H$5,2,FALSE)</f>
        <v>Quarter1</v>
      </c>
      <c r="J444" t="str">
        <f t="shared" si="68"/>
        <v>2010_March</v>
      </c>
      <c r="K444" t="str">
        <f t="shared" si="69"/>
        <v>2010_Quarter1</v>
      </c>
      <c r="L444" t="str">
        <f t="shared" si="70"/>
        <v>2010_Saturday</v>
      </c>
      <c r="M444" t="s">
        <v>9</v>
      </c>
      <c r="N444">
        <v>46</v>
      </c>
      <c r="O444">
        <v>38</v>
      </c>
      <c r="P444">
        <v>10672</v>
      </c>
      <c r="Q444">
        <v>7296</v>
      </c>
      <c r="R444">
        <v>0.107649121</v>
      </c>
      <c r="S444">
        <v>0.13133192799999999</v>
      </c>
      <c r="T444">
        <f t="shared" si="71"/>
        <v>69605.921839999981</v>
      </c>
      <c r="U444">
        <f t="shared" si="72"/>
        <v>9688.4208899999994</v>
      </c>
      <c r="V444">
        <f t="shared" si="73"/>
        <v>17968</v>
      </c>
      <c r="W444">
        <f t="shared" si="74"/>
        <v>23798.675496688742</v>
      </c>
      <c r="X444">
        <f>SUM(Data__1___3[[#This Row],[ cost of raw material]],Data__1___3[[#This Row],[operating cost]],Data__1___3[[#This Row],[Total Labor Cost (In USD)]])</f>
        <v>103093.01822668871</v>
      </c>
      <c r="Y444">
        <f t="shared" si="75"/>
        <v>957.67635879431589</v>
      </c>
      <c r="Z444">
        <f t="shared" si="76"/>
        <v>107.64912099999999</v>
      </c>
      <c r="AA444">
        <f>SUM(Data__1___3[[#This Row],[Num_Workers_Direct]],Data__1___3[[#This Row],[Num_Workers_Indirect]])</f>
        <v>84</v>
      </c>
      <c r="AB444">
        <f>Data__1___3[[#This Row],[OUTPUT IN THOUSAND]]/Data__1___3[[#This Row],[Total Workers]]</f>
        <v>1.2815371547619048</v>
      </c>
    </row>
    <row r="445" spans="1:28" x14ac:dyDescent="0.25">
      <c r="A445" s="1">
        <v>40257</v>
      </c>
      <c r="B445">
        <f t="shared" si="66"/>
        <v>2010</v>
      </c>
      <c r="C445">
        <f>DAY(Data__1___3[[#This Row],[Date]])</f>
        <v>20</v>
      </c>
      <c r="D445">
        <f>MONTH(Data__1___3[[#This Row],[Date]])</f>
        <v>3</v>
      </c>
      <c r="E445">
        <f t="shared" si="67"/>
        <v>1</v>
      </c>
      <c r="F445">
        <f>WEEKDAY(Data__1___3[[#This Row],[Date]])</f>
        <v>7</v>
      </c>
      <c r="G445" t="str">
        <f>VLOOKUP(F445,VLOOKUP!$D$2:$E$8,2,FALSE)</f>
        <v>Sunday</v>
      </c>
      <c r="H445" t="str">
        <f>VLOOKUP(D445,VLOOKUP!$A$2:$B$13,2,FALSE)</f>
        <v>March</v>
      </c>
      <c r="I445" t="str">
        <f>VLOOKUP(E445,VLOOKUP!$G$2:$H$5,2,FALSE)</f>
        <v>Quarter1</v>
      </c>
      <c r="J445" t="str">
        <f t="shared" si="68"/>
        <v>2010_March</v>
      </c>
      <c r="K445" t="str">
        <f t="shared" si="69"/>
        <v>2010_Quarter1</v>
      </c>
      <c r="L445" t="str">
        <f t="shared" si="70"/>
        <v>2010_Sunday</v>
      </c>
      <c r="M445" t="s">
        <v>9</v>
      </c>
      <c r="N445">
        <v>42</v>
      </c>
      <c r="O445">
        <v>37</v>
      </c>
      <c r="P445">
        <v>9744</v>
      </c>
      <c r="Q445">
        <v>7104</v>
      </c>
      <c r="R445">
        <v>0.101212604</v>
      </c>
      <c r="S445">
        <v>0.123479377</v>
      </c>
      <c r="T445">
        <f t="shared" si="71"/>
        <v>65444.069810000001</v>
      </c>
      <c r="U445">
        <f t="shared" si="72"/>
        <v>9109.13436</v>
      </c>
      <c r="V445">
        <f t="shared" si="73"/>
        <v>16848</v>
      </c>
      <c r="W445">
        <f t="shared" si="74"/>
        <v>22315.231788079469</v>
      </c>
      <c r="X445">
        <f>SUM(Data__1___3[[#This Row],[ cost of raw material]],Data__1___3[[#This Row],[operating cost]],Data__1___3[[#This Row],[Total Labor Cost (In USD)]])</f>
        <v>96868.43595807947</v>
      </c>
      <c r="Y445">
        <f t="shared" si="75"/>
        <v>957.07878396330432</v>
      </c>
      <c r="Z445">
        <f t="shared" si="76"/>
        <v>101.212604</v>
      </c>
      <c r="AA445">
        <f>SUM(Data__1___3[[#This Row],[Num_Workers_Direct]],Data__1___3[[#This Row],[Num_Workers_Indirect]])</f>
        <v>79</v>
      </c>
      <c r="AB445">
        <f>Data__1___3[[#This Row],[OUTPUT IN THOUSAND]]/Data__1___3[[#This Row],[Total Workers]]</f>
        <v>1.2811722025316457</v>
      </c>
    </row>
    <row r="446" spans="1:28" x14ac:dyDescent="0.25">
      <c r="A446" s="1">
        <v>40258</v>
      </c>
      <c r="B446">
        <f t="shared" si="66"/>
        <v>2010</v>
      </c>
      <c r="C446">
        <f>DAY(Data__1___3[[#This Row],[Date]])</f>
        <v>21</v>
      </c>
      <c r="D446">
        <f>MONTH(Data__1___3[[#This Row],[Date]])</f>
        <v>3</v>
      </c>
      <c r="E446">
        <f t="shared" si="67"/>
        <v>1</v>
      </c>
      <c r="F446">
        <f>WEEKDAY(Data__1___3[[#This Row],[Date]])</f>
        <v>1</v>
      </c>
      <c r="G446" t="str">
        <f>VLOOKUP(F446,VLOOKUP!$D$2:$E$8,2,FALSE)</f>
        <v>Monday</v>
      </c>
      <c r="H446" t="str">
        <f>VLOOKUP(D446,VLOOKUP!$A$2:$B$13,2,FALSE)</f>
        <v>March</v>
      </c>
      <c r="I446" t="str">
        <f>VLOOKUP(E446,VLOOKUP!$G$2:$H$5,2,FALSE)</f>
        <v>Quarter1</v>
      </c>
      <c r="J446" t="str">
        <f t="shared" si="68"/>
        <v>2010_March</v>
      </c>
      <c r="K446" t="str">
        <f t="shared" si="69"/>
        <v>2010_Quarter1</v>
      </c>
      <c r="L446" t="str">
        <f t="shared" si="70"/>
        <v>2010_Monday</v>
      </c>
      <c r="M446" t="s">
        <v>9</v>
      </c>
      <c r="N446">
        <v>44</v>
      </c>
      <c r="O446">
        <v>37</v>
      </c>
      <c r="P446">
        <v>10208</v>
      </c>
      <c r="Q446">
        <v>7104</v>
      </c>
      <c r="R446">
        <v>0.10376571699999999</v>
      </c>
      <c r="S446">
        <v>0.126594175</v>
      </c>
      <c r="T446">
        <f t="shared" si="71"/>
        <v>67094.912750000003</v>
      </c>
      <c r="U446">
        <f t="shared" si="72"/>
        <v>9338.91453</v>
      </c>
      <c r="V446">
        <f t="shared" si="73"/>
        <v>17312</v>
      </c>
      <c r="W446">
        <f t="shared" si="74"/>
        <v>22929.801324503311</v>
      </c>
      <c r="X446">
        <f>SUM(Data__1___3[[#This Row],[ cost of raw material]],Data__1___3[[#This Row],[operating cost]],Data__1___3[[#This Row],[Total Labor Cost (In USD)]])</f>
        <v>99363.628604503305</v>
      </c>
      <c r="Y446">
        <f t="shared" si="75"/>
        <v>957.57665900871007</v>
      </c>
      <c r="Z446">
        <f t="shared" si="76"/>
        <v>103.765717</v>
      </c>
      <c r="AA446">
        <f>SUM(Data__1___3[[#This Row],[Num_Workers_Direct]],Data__1___3[[#This Row],[Num_Workers_Indirect]])</f>
        <v>81</v>
      </c>
      <c r="AB446">
        <f>Data__1___3[[#This Row],[OUTPUT IN THOUSAND]]/Data__1___3[[#This Row],[Total Workers]]</f>
        <v>1.2810582345679011</v>
      </c>
    </row>
    <row r="447" spans="1:28" x14ac:dyDescent="0.25">
      <c r="A447" s="1">
        <v>40259</v>
      </c>
      <c r="B447">
        <f t="shared" si="66"/>
        <v>2010</v>
      </c>
      <c r="C447">
        <f>DAY(Data__1___3[[#This Row],[Date]])</f>
        <v>22</v>
      </c>
      <c r="D447">
        <f>MONTH(Data__1___3[[#This Row],[Date]])</f>
        <v>3</v>
      </c>
      <c r="E447">
        <f t="shared" si="67"/>
        <v>1</v>
      </c>
      <c r="F447">
        <f>WEEKDAY(Data__1___3[[#This Row],[Date]])</f>
        <v>2</v>
      </c>
      <c r="G447" t="str">
        <f>VLOOKUP(F447,VLOOKUP!$D$2:$E$8,2,FALSE)</f>
        <v>Tuesday</v>
      </c>
      <c r="H447" t="str">
        <f>VLOOKUP(D447,VLOOKUP!$A$2:$B$13,2,FALSE)</f>
        <v>March</v>
      </c>
      <c r="I447" t="str">
        <f>VLOOKUP(E447,VLOOKUP!$G$2:$H$5,2,FALSE)</f>
        <v>Quarter1</v>
      </c>
      <c r="J447" t="str">
        <f t="shared" si="68"/>
        <v>2010_March</v>
      </c>
      <c r="K447" t="str">
        <f t="shared" si="69"/>
        <v>2010_Quarter1</v>
      </c>
      <c r="L447" t="str">
        <f t="shared" si="70"/>
        <v>2010_Tuesday</v>
      </c>
      <c r="M447" t="s">
        <v>9</v>
      </c>
      <c r="N447">
        <v>40</v>
      </c>
      <c r="O447">
        <v>37</v>
      </c>
      <c r="P447">
        <v>9280</v>
      </c>
      <c r="Q447">
        <v>7104</v>
      </c>
      <c r="R447">
        <v>9.8713589000000004E-2</v>
      </c>
      <c r="S447">
        <v>0.120430579</v>
      </c>
      <c r="T447">
        <f t="shared" si="71"/>
        <v>63828.206869999995</v>
      </c>
      <c r="U447">
        <f t="shared" si="72"/>
        <v>8884.2230099999997</v>
      </c>
      <c r="V447">
        <f t="shared" si="73"/>
        <v>16384</v>
      </c>
      <c r="W447">
        <f t="shared" si="74"/>
        <v>21700.662251655631</v>
      </c>
      <c r="X447">
        <f>SUM(Data__1___3[[#This Row],[ cost of raw material]],Data__1___3[[#This Row],[operating cost]],Data__1___3[[#This Row],[Total Labor Cost (In USD)]])</f>
        <v>94413.092131655634</v>
      </c>
      <c r="Y447">
        <f t="shared" si="75"/>
        <v>956.43460123464502</v>
      </c>
      <c r="Z447">
        <f t="shared" si="76"/>
        <v>98.713588999999999</v>
      </c>
      <c r="AA447">
        <f>SUM(Data__1___3[[#This Row],[Num_Workers_Direct]],Data__1___3[[#This Row],[Num_Workers_Indirect]])</f>
        <v>77</v>
      </c>
      <c r="AB447">
        <f>Data__1___3[[#This Row],[OUTPUT IN THOUSAND]]/Data__1___3[[#This Row],[Total Workers]]</f>
        <v>1.2819946623376623</v>
      </c>
    </row>
    <row r="448" spans="1:28" x14ac:dyDescent="0.25">
      <c r="A448" s="1">
        <v>40260</v>
      </c>
      <c r="B448">
        <f t="shared" si="66"/>
        <v>2010</v>
      </c>
      <c r="C448">
        <f>DAY(Data__1___3[[#This Row],[Date]])</f>
        <v>23</v>
      </c>
      <c r="D448">
        <f>MONTH(Data__1___3[[#This Row],[Date]])</f>
        <v>3</v>
      </c>
      <c r="E448">
        <f t="shared" si="67"/>
        <v>1</v>
      </c>
      <c r="F448">
        <f>WEEKDAY(Data__1___3[[#This Row],[Date]])</f>
        <v>3</v>
      </c>
      <c r="G448" t="str">
        <f>VLOOKUP(F448,VLOOKUP!$D$2:$E$8,2,FALSE)</f>
        <v>Wednesday</v>
      </c>
      <c r="H448" t="str">
        <f>VLOOKUP(D448,VLOOKUP!$A$2:$B$13,2,FALSE)</f>
        <v>March</v>
      </c>
      <c r="I448" t="str">
        <f>VLOOKUP(E448,VLOOKUP!$G$2:$H$5,2,FALSE)</f>
        <v>Quarter1</v>
      </c>
      <c r="J448" t="str">
        <f t="shared" si="68"/>
        <v>2010_March</v>
      </c>
      <c r="K448" t="str">
        <f t="shared" si="69"/>
        <v>2010_Quarter1</v>
      </c>
      <c r="L448" t="str">
        <f t="shared" si="70"/>
        <v>2010_Wednesday</v>
      </c>
      <c r="M448" t="s">
        <v>9</v>
      </c>
      <c r="N448">
        <v>41</v>
      </c>
      <c r="O448">
        <v>36</v>
      </c>
      <c r="P448">
        <v>9512</v>
      </c>
      <c r="Q448">
        <v>6912</v>
      </c>
      <c r="R448">
        <v>9.8724205999999995E-2</v>
      </c>
      <c r="S448">
        <v>0.12044353100000001</v>
      </c>
      <c r="T448">
        <f t="shared" si="71"/>
        <v>63835.071430000004</v>
      </c>
      <c r="U448">
        <f t="shared" si="72"/>
        <v>8885.178539999999</v>
      </c>
      <c r="V448">
        <f t="shared" si="73"/>
        <v>16424</v>
      </c>
      <c r="W448">
        <f t="shared" si="74"/>
        <v>21753.642384105959</v>
      </c>
      <c r="X448">
        <f>SUM(Data__1___3[[#This Row],[ cost of raw material]],Data__1___3[[#This Row],[operating cost]],Data__1___3[[#This Row],[Total Labor Cost (In USD)]])</f>
        <v>94473.892354105963</v>
      </c>
      <c r="Y448">
        <f t="shared" si="75"/>
        <v>956.9476036515905</v>
      </c>
      <c r="Z448">
        <f t="shared" si="76"/>
        <v>98.724205999999995</v>
      </c>
      <c r="AA448">
        <f>SUM(Data__1___3[[#This Row],[Num_Workers_Direct]],Data__1___3[[#This Row],[Num_Workers_Indirect]])</f>
        <v>77</v>
      </c>
      <c r="AB448">
        <f>Data__1___3[[#This Row],[OUTPUT IN THOUSAND]]/Data__1___3[[#This Row],[Total Workers]]</f>
        <v>1.2821325454545454</v>
      </c>
    </row>
    <row r="449" spans="1:28" x14ac:dyDescent="0.25">
      <c r="A449" s="1">
        <v>40261</v>
      </c>
      <c r="B449">
        <f t="shared" si="66"/>
        <v>2010</v>
      </c>
      <c r="C449">
        <f>DAY(Data__1___3[[#This Row],[Date]])</f>
        <v>24</v>
      </c>
      <c r="D449">
        <f>MONTH(Data__1___3[[#This Row],[Date]])</f>
        <v>3</v>
      </c>
      <c r="E449">
        <f t="shared" si="67"/>
        <v>1</v>
      </c>
      <c r="F449">
        <f>WEEKDAY(Data__1___3[[#This Row],[Date]])</f>
        <v>4</v>
      </c>
      <c r="G449" t="str">
        <f>VLOOKUP(F449,VLOOKUP!$D$2:$E$8,2,FALSE)</f>
        <v>Thursday</v>
      </c>
      <c r="H449" t="str">
        <f>VLOOKUP(D449,VLOOKUP!$A$2:$B$13,2,FALSE)</f>
        <v>March</v>
      </c>
      <c r="I449" t="str">
        <f>VLOOKUP(E449,VLOOKUP!$G$2:$H$5,2,FALSE)</f>
        <v>Quarter1</v>
      </c>
      <c r="J449" t="str">
        <f t="shared" si="68"/>
        <v>2010_March</v>
      </c>
      <c r="K449" t="str">
        <f t="shared" si="69"/>
        <v>2010_Quarter1</v>
      </c>
      <c r="L449" t="str">
        <f t="shared" si="70"/>
        <v>2010_Thursday</v>
      </c>
      <c r="M449" t="s">
        <v>9</v>
      </c>
      <c r="N449">
        <v>46</v>
      </c>
      <c r="O449">
        <v>38</v>
      </c>
      <c r="P449">
        <v>10672</v>
      </c>
      <c r="Q449">
        <v>7296</v>
      </c>
      <c r="R449">
        <v>0.10769898899999999</v>
      </c>
      <c r="S449">
        <v>0.13139276599999999</v>
      </c>
      <c r="T449">
        <f t="shared" si="71"/>
        <v>69638.165979999991</v>
      </c>
      <c r="U449">
        <f t="shared" si="72"/>
        <v>9692.9090099999994</v>
      </c>
      <c r="V449">
        <f t="shared" si="73"/>
        <v>17968</v>
      </c>
      <c r="W449">
        <f t="shared" si="74"/>
        <v>23798.675496688742</v>
      </c>
      <c r="X449">
        <f>SUM(Data__1___3[[#This Row],[ cost of raw material]],Data__1___3[[#This Row],[operating cost]],Data__1___3[[#This Row],[Total Labor Cost (In USD)]])</f>
        <v>103129.75048668873</v>
      </c>
      <c r="Y449">
        <f t="shared" si="75"/>
        <v>957.57398880214873</v>
      </c>
      <c r="Z449">
        <f t="shared" si="76"/>
        <v>107.698989</v>
      </c>
      <c r="AA449">
        <f>SUM(Data__1___3[[#This Row],[Num_Workers_Direct]],Data__1___3[[#This Row],[Num_Workers_Indirect]])</f>
        <v>84</v>
      </c>
      <c r="AB449">
        <f>Data__1___3[[#This Row],[OUTPUT IN THOUSAND]]/Data__1___3[[#This Row],[Total Workers]]</f>
        <v>1.2821308214285714</v>
      </c>
    </row>
    <row r="450" spans="1:28" x14ac:dyDescent="0.25">
      <c r="A450" s="1">
        <v>40262</v>
      </c>
      <c r="B450">
        <f t="shared" ref="B450:B513" si="77">YEAR(A450)</f>
        <v>2010</v>
      </c>
      <c r="C450">
        <f>DAY(Data__1___3[[#This Row],[Date]])</f>
        <v>25</v>
      </c>
      <c r="D450">
        <f>MONTH(Data__1___3[[#This Row],[Date]])</f>
        <v>3</v>
      </c>
      <c r="E450">
        <f t="shared" ref="E450:E513" si="78">IF(D450&lt;=3,1,IF(D450&lt;=6,2,IF(D450&lt;=9,3,4)))</f>
        <v>1</v>
      </c>
      <c r="F450">
        <f>WEEKDAY(Data__1___3[[#This Row],[Date]])</f>
        <v>5</v>
      </c>
      <c r="G450" t="str">
        <f>VLOOKUP(F450,VLOOKUP!$D$2:$E$8,2,FALSE)</f>
        <v>Friday</v>
      </c>
      <c r="H450" t="str">
        <f>VLOOKUP(D450,VLOOKUP!$A$2:$B$13,2,FALSE)</f>
        <v>March</v>
      </c>
      <c r="I450" t="str">
        <f>VLOOKUP(E450,VLOOKUP!$G$2:$H$5,2,FALSE)</f>
        <v>Quarter1</v>
      </c>
      <c r="J450" t="str">
        <f t="shared" ref="J450:J513" si="79">CONCATENATE(B450,"_",H450)</f>
        <v>2010_March</v>
      </c>
      <c r="K450" t="str">
        <f t="shared" ref="K450:K513" si="80">CONCATENATE(B450,"_",I450)</f>
        <v>2010_Quarter1</v>
      </c>
      <c r="L450" t="str">
        <f t="shared" ref="L450:L513" si="81">CONCATENATE(B450,"_",G450)</f>
        <v>2010_Friday</v>
      </c>
      <c r="M450" t="s">
        <v>9</v>
      </c>
      <c r="N450">
        <v>41</v>
      </c>
      <c r="O450">
        <v>40</v>
      </c>
      <c r="P450">
        <v>9512</v>
      </c>
      <c r="Q450">
        <v>7680</v>
      </c>
      <c r="R450">
        <v>0.103840136</v>
      </c>
      <c r="S450">
        <v>0.12668496600000001</v>
      </c>
      <c r="T450">
        <f t="shared" ref="T450:T513" si="82">IF(M450="Mexico",S450*1000*700,IF(M450="Frankfurt",S450*1000*530,IF(M450="Gary",S450*1000*608,IF(M450="Sunchem",S450*1000*918))))</f>
        <v>67143.03198</v>
      </c>
      <c r="U450">
        <f t="shared" ref="U450:U513" si="83">IF(M450="Mexico",R450*1000*110,IF(M450="Frankfurt",R450*1000*90,IF(M450="Gary",R450*1000*150,IF(M450="Sunchem",R450*1000*400))))</f>
        <v>9345.6122400000004</v>
      </c>
      <c r="V450">
        <f t="shared" ref="V450:V513" si="84">SUM(P450,Q450)</f>
        <v>17192</v>
      </c>
      <c r="W450">
        <f t="shared" ref="W450:W513" si="85">V450/VLOOKUP(M450,$AD$2:$AE$5,2,FALSE)</f>
        <v>22770.860927152316</v>
      </c>
      <c r="X450">
        <f>SUM(Data__1___3[[#This Row],[ cost of raw material]],Data__1___3[[#This Row],[operating cost]],Data__1___3[[#This Row],[Total Labor Cost (In USD)]])</f>
        <v>99259.505147152318</v>
      </c>
      <c r="Y450">
        <f t="shared" ref="Y450:Y513" si="86">X450/Z450</f>
        <v>955.88766512355414</v>
      </c>
      <c r="Z450">
        <f t="shared" ref="Z450:Z513" si="87">R450*1000</f>
        <v>103.840136</v>
      </c>
      <c r="AA450">
        <f>SUM(Data__1___3[[#This Row],[Num_Workers_Direct]],Data__1___3[[#This Row],[Num_Workers_Indirect]])</f>
        <v>81</v>
      </c>
      <c r="AB450">
        <f>Data__1___3[[#This Row],[OUTPUT IN THOUSAND]]/Data__1___3[[#This Row],[Total Workers]]</f>
        <v>1.281976987654321</v>
      </c>
    </row>
    <row r="451" spans="1:28" x14ac:dyDescent="0.25">
      <c r="A451" s="1">
        <v>40263</v>
      </c>
      <c r="B451">
        <f t="shared" si="77"/>
        <v>2010</v>
      </c>
      <c r="C451">
        <f>DAY(Data__1___3[[#This Row],[Date]])</f>
        <v>26</v>
      </c>
      <c r="D451">
        <f>MONTH(Data__1___3[[#This Row],[Date]])</f>
        <v>3</v>
      </c>
      <c r="E451">
        <f t="shared" si="78"/>
        <v>1</v>
      </c>
      <c r="F451">
        <f>WEEKDAY(Data__1___3[[#This Row],[Date]])</f>
        <v>6</v>
      </c>
      <c r="G451" t="str">
        <f>VLOOKUP(F451,VLOOKUP!$D$2:$E$8,2,FALSE)</f>
        <v>Saturday</v>
      </c>
      <c r="H451" t="str">
        <f>VLOOKUP(D451,VLOOKUP!$A$2:$B$13,2,FALSE)</f>
        <v>March</v>
      </c>
      <c r="I451" t="str">
        <f>VLOOKUP(E451,VLOOKUP!$G$2:$H$5,2,FALSE)</f>
        <v>Quarter1</v>
      </c>
      <c r="J451" t="str">
        <f t="shared" si="79"/>
        <v>2010_March</v>
      </c>
      <c r="K451" t="str">
        <f t="shared" si="80"/>
        <v>2010_Quarter1</v>
      </c>
      <c r="L451" t="str">
        <f t="shared" si="81"/>
        <v>2010_Saturday</v>
      </c>
      <c r="M451" t="s">
        <v>9</v>
      </c>
      <c r="N451">
        <v>43</v>
      </c>
      <c r="O451">
        <v>36</v>
      </c>
      <c r="P451">
        <v>9976</v>
      </c>
      <c r="Q451">
        <v>6912</v>
      </c>
      <c r="R451">
        <v>0.101266573</v>
      </c>
      <c r="S451">
        <v>0.123545219</v>
      </c>
      <c r="T451">
        <f t="shared" si="82"/>
        <v>65478.966070000002</v>
      </c>
      <c r="U451">
        <f t="shared" si="83"/>
        <v>9113.9915700000001</v>
      </c>
      <c r="V451">
        <f t="shared" si="84"/>
        <v>16888</v>
      </c>
      <c r="W451">
        <f t="shared" si="85"/>
        <v>22368.2119205298</v>
      </c>
      <c r="X451">
        <f>SUM(Data__1___3[[#This Row],[ cost of raw material]],Data__1___3[[#This Row],[operating cost]],Data__1___3[[#This Row],[Total Labor Cost (In USD)]])</f>
        <v>96961.169560529815</v>
      </c>
      <c r="Y451">
        <f t="shared" si="86"/>
        <v>957.48445600632522</v>
      </c>
      <c r="Z451">
        <f t="shared" si="87"/>
        <v>101.26657299999999</v>
      </c>
      <c r="AA451">
        <f>SUM(Data__1___3[[#This Row],[Num_Workers_Direct]],Data__1___3[[#This Row],[Num_Workers_Indirect]])</f>
        <v>79</v>
      </c>
      <c r="AB451">
        <f>Data__1___3[[#This Row],[OUTPUT IN THOUSAND]]/Data__1___3[[#This Row],[Total Workers]]</f>
        <v>1.2818553544303797</v>
      </c>
    </row>
    <row r="452" spans="1:28" x14ac:dyDescent="0.25">
      <c r="A452" s="1">
        <v>40264</v>
      </c>
      <c r="B452">
        <f t="shared" si="77"/>
        <v>2010</v>
      </c>
      <c r="C452">
        <f>DAY(Data__1___3[[#This Row],[Date]])</f>
        <v>27</v>
      </c>
      <c r="D452">
        <f>MONTH(Data__1___3[[#This Row],[Date]])</f>
        <v>3</v>
      </c>
      <c r="E452">
        <f t="shared" si="78"/>
        <v>1</v>
      </c>
      <c r="F452">
        <f>WEEKDAY(Data__1___3[[#This Row],[Date]])</f>
        <v>7</v>
      </c>
      <c r="G452" t="str">
        <f>VLOOKUP(F452,VLOOKUP!$D$2:$E$8,2,FALSE)</f>
        <v>Sunday</v>
      </c>
      <c r="H452" t="str">
        <f>VLOOKUP(D452,VLOOKUP!$A$2:$B$13,2,FALSE)</f>
        <v>March</v>
      </c>
      <c r="I452" t="str">
        <f>VLOOKUP(E452,VLOOKUP!$G$2:$H$5,2,FALSE)</f>
        <v>Quarter1</v>
      </c>
      <c r="J452" t="str">
        <f t="shared" si="79"/>
        <v>2010_March</v>
      </c>
      <c r="K452" t="str">
        <f t="shared" si="80"/>
        <v>2010_Quarter1</v>
      </c>
      <c r="L452" t="str">
        <f t="shared" si="81"/>
        <v>2010_Sunday</v>
      </c>
      <c r="M452" t="s">
        <v>9</v>
      </c>
      <c r="N452">
        <v>44</v>
      </c>
      <c r="O452">
        <v>38</v>
      </c>
      <c r="P452">
        <v>10208</v>
      </c>
      <c r="Q452">
        <v>7296</v>
      </c>
      <c r="R452">
        <v>0.105133869</v>
      </c>
      <c r="S452">
        <v>0.12826332100000001</v>
      </c>
      <c r="T452">
        <f t="shared" si="82"/>
        <v>67979.560130000013</v>
      </c>
      <c r="U452">
        <f t="shared" si="83"/>
        <v>9462.0482100000008</v>
      </c>
      <c r="V452">
        <f t="shared" si="84"/>
        <v>17504</v>
      </c>
      <c r="W452">
        <f t="shared" si="85"/>
        <v>23184.1059602649</v>
      </c>
      <c r="X452">
        <f>SUM(Data__1___3[[#This Row],[ cost of raw material]],Data__1___3[[#This Row],[operating cost]],Data__1___3[[#This Row],[Total Labor Cost (In USD)]])</f>
        <v>100625.71430026491</v>
      </c>
      <c r="Y452">
        <f t="shared" si="86"/>
        <v>957.11986306016104</v>
      </c>
      <c r="Z452">
        <f t="shared" si="87"/>
        <v>105.133869</v>
      </c>
      <c r="AA452">
        <f>SUM(Data__1___3[[#This Row],[Num_Workers_Direct]],Data__1___3[[#This Row],[Num_Workers_Indirect]])</f>
        <v>82</v>
      </c>
      <c r="AB452">
        <f>Data__1___3[[#This Row],[OUTPUT IN THOUSAND]]/Data__1___3[[#This Row],[Total Workers]]</f>
        <v>1.2821203536585366</v>
      </c>
    </row>
    <row r="453" spans="1:28" x14ac:dyDescent="0.25">
      <c r="A453" s="1">
        <v>40265</v>
      </c>
      <c r="B453">
        <f t="shared" si="77"/>
        <v>2010</v>
      </c>
      <c r="C453">
        <f>DAY(Data__1___3[[#This Row],[Date]])</f>
        <v>28</v>
      </c>
      <c r="D453">
        <f>MONTH(Data__1___3[[#This Row],[Date]])</f>
        <v>3</v>
      </c>
      <c r="E453">
        <f t="shared" si="78"/>
        <v>1</v>
      </c>
      <c r="F453">
        <f>WEEKDAY(Data__1___3[[#This Row],[Date]])</f>
        <v>1</v>
      </c>
      <c r="G453" t="str">
        <f>VLOOKUP(F453,VLOOKUP!$D$2:$E$8,2,FALSE)</f>
        <v>Monday</v>
      </c>
      <c r="H453" t="str">
        <f>VLOOKUP(D453,VLOOKUP!$A$2:$B$13,2,FALSE)</f>
        <v>March</v>
      </c>
      <c r="I453" t="str">
        <f>VLOOKUP(E453,VLOOKUP!$G$2:$H$5,2,FALSE)</f>
        <v>Quarter1</v>
      </c>
      <c r="J453" t="str">
        <f t="shared" si="79"/>
        <v>2010_March</v>
      </c>
      <c r="K453" t="str">
        <f t="shared" si="80"/>
        <v>2010_Quarter1</v>
      </c>
      <c r="L453" t="str">
        <f t="shared" si="81"/>
        <v>2010_Monday</v>
      </c>
      <c r="M453" t="s">
        <v>9</v>
      </c>
      <c r="N453">
        <v>43</v>
      </c>
      <c r="O453">
        <v>40</v>
      </c>
      <c r="P453">
        <v>9976</v>
      </c>
      <c r="Q453">
        <v>7680</v>
      </c>
      <c r="R453">
        <v>0.106324822</v>
      </c>
      <c r="S453">
        <v>0.12971628199999999</v>
      </c>
      <c r="T453">
        <f t="shared" si="82"/>
        <v>68749.629459999982</v>
      </c>
      <c r="U453">
        <f t="shared" si="83"/>
        <v>9569.2339799999991</v>
      </c>
      <c r="V453">
        <f t="shared" si="84"/>
        <v>17656</v>
      </c>
      <c r="W453">
        <f t="shared" si="85"/>
        <v>23385.430463576158</v>
      </c>
      <c r="X453">
        <f>SUM(Data__1___3[[#This Row],[ cost of raw material]],Data__1___3[[#This Row],[operating cost]],Data__1___3[[#This Row],[Total Labor Cost (In USD)]])</f>
        <v>101704.29390357615</v>
      </c>
      <c r="Y453">
        <f t="shared" si="86"/>
        <v>956.54327926903238</v>
      </c>
      <c r="Z453">
        <f t="shared" si="87"/>
        <v>106.324822</v>
      </c>
      <c r="AA453">
        <f>SUM(Data__1___3[[#This Row],[Num_Workers_Direct]],Data__1___3[[#This Row],[Num_Workers_Indirect]])</f>
        <v>83</v>
      </c>
      <c r="AB453">
        <f>Data__1___3[[#This Row],[OUTPUT IN THOUSAND]]/Data__1___3[[#This Row],[Total Workers]]</f>
        <v>1.2810219518072288</v>
      </c>
    </row>
    <row r="454" spans="1:28" x14ac:dyDescent="0.25">
      <c r="A454" s="1">
        <v>40266</v>
      </c>
      <c r="B454">
        <f t="shared" si="77"/>
        <v>2010</v>
      </c>
      <c r="C454">
        <f>DAY(Data__1___3[[#This Row],[Date]])</f>
        <v>29</v>
      </c>
      <c r="D454">
        <f>MONTH(Data__1___3[[#This Row],[Date]])</f>
        <v>3</v>
      </c>
      <c r="E454">
        <f t="shared" si="78"/>
        <v>1</v>
      </c>
      <c r="F454">
        <f>WEEKDAY(Data__1___3[[#This Row],[Date]])</f>
        <v>2</v>
      </c>
      <c r="G454" t="str">
        <f>VLOOKUP(F454,VLOOKUP!$D$2:$E$8,2,FALSE)</f>
        <v>Tuesday</v>
      </c>
      <c r="H454" t="str">
        <f>VLOOKUP(D454,VLOOKUP!$A$2:$B$13,2,FALSE)</f>
        <v>March</v>
      </c>
      <c r="I454" t="str">
        <f>VLOOKUP(E454,VLOOKUP!$G$2:$H$5,2,FALSE)</f>
        <v>Quarter1</v>
      </c>
      <c r="J454" t="str">
        <f t="shared" si="79"/>
        <v>2010_March</v>
      </c>
      <c r="K454" t="str">
        <f t="shared" si="80"/>
        <v>2010_Quarter1</v>
      </c>
      <c r="L454" t="str">
        <f t="shared" si="81"/>
        <v>2010_Tuesday</v>
      </c>
      <c r="M454" t="s">
        <v>9</v>
      </c>
      <c r="N454">
        <v>40</v>
      </c>
      <c r="O454">
        <v>37</v>
      </c>
      <c r="P454">
        <v>9280</v>
      </c>
      <c r="Q454">
        <v>7104</v>
      </c>
      <c r="R454">
        <v>9.8705250999999994E-2</v>
      </c>
      <c r="S454">
        <v>0.12042040699999999</v>
      </c>
      <c r="T454">
        <f t="shared" si="82"/>
        <v>63822.815709999995</v>
      </c>
      <c r="U454">
        <f t="shared" si="83"/>
        <v>8883.4725899999994</v>
      </c>
      <c r="V454">
        <f t="shared" si="84"/>
        <v>16384</v>
      </c>
      <c r="W454">
        <f t="shared" si="85"/>
        <v>21700.662251655631</v>
      </c>
      <c r="X454">
        <f>SUM(Data__1___3[[#This Row],[ cost of raw material]],Data__1___3[[#This Row],[operating cost]],Data__1___3[[#This Row],[Total Labor Cost (In USD)]])</f>
        <v>94406.950551655638</v>
      </c>
      <c r="Y454">
        <f t="shared" si="86"/>
        <v>956.45317341481302</v>
      </c>
      <c r="Z454">
        <f t="shared" si="87"/>
        <v>98.70525099999999</v>
      </c>
      <c r="AA454">
        <f>SUM(Data__1___3[[#This Row],[Num_Workers_Direct]],Data__1___3[[#This Row],[Num_Workers_Indirect]])</f>
        <v>77</v>
      </c>
      <c r="AB454">
        <f>Data__1___3[[#This Row],[OUTPUT IN THOUSAND]]/Data__1___3[[#This Row],[Total Workers]]</f>
        <v>1.2818863766233766</v>
      </c>
    </row>
    <row r="455" spans="1:28" x14ac:dyDescent="0.25">
      <c r="A455" s="1">
        <v>40267</v>
      </c>
      <c r="B455">
        <f t="shared" si="77"/>
        <v>2010</v>
      </c>
      <c r="C455">
        <f>DAY(Data__1___3[[#This Row],[Date]])</f>
        <v>30</v>
      </c>
      <c r="D455">
        <f>MONTH(Data__1___3[[#This Row],[Date]])</f>
        <v>3</v>
      </c>
      <c r="E455">
        <f t="shared" si="78"/>
        <v>1</v>
      </c>
      <c r="F455">
        <f>WEEKDAY(Data__1___3[[#This Row],[Date]])</f>
        <v>3</v>
      </c>
      <c r="G455" t="str">
        <f>VLOOKUP(F455,VLOOKUP!$D$2:$E$8,2,FALSE)</f>
        <v>Wednesday</v>
      </c>
      <c r="H455" t="str">
        <f>VLOOKUP(D455,VLOOKUP!$A$2:$B$13,2,FALSE)</f>
        <v>March</v>
      </c>
      <c r="I455" t="str">
        <f>VLOOKUP(E455,VLOOKUP!$G$2:$H$5,2,FALSE)</f>
        <v>Quarter1</v>
      </c>
      <c r="J455" t="str">
        <f t="shared" si="79"/>
        <v>2010_March</v>
      </c>
      <c r="K455" t="str">
        <f t="shared" si="80"/>
        <v>2010_Quarter1</v>
      </c>
      <c r="L455" t="str">
        <f t="shared" si="81"/>
        <v>2010_Wednesday</v>
      </c>
      <c r="M455" t="s">
        <v>9</v>
      </c>
      <c r="N455">
        <v>40</v>
      </c>
      <c r="O455">
        <v>36</v>
      </c>
      <c r="P455">
        <v>9280</v>
      </c>
      <c r="Q455">
        <v>6912</v>
      </c>
      <c r="R455">
        <v>9.7373719999999997E-2</v>
      </c>
      <c r="S455">
        <v>0.118795939</v>
      </c>
      <c r="T455">
        <f t="shared" si="82"/>
        <v>62961.847670000003</v>
      </c>
      <c r="U455">
        <f t="shared" si="83"/>
        <v>8763.6347999999998</v>
      </c>
      <c r="V455">
        <f t="shared" si="84"/>
        <v>16192</v>
      </c>
      <c r="W455">
        <f t="shared" si="85"/>
        <v>21446.357615894041</v>
      </c>
      <c r="X455">
        <f>SUM(Data__1___3[[#This Row],[ cost of raw material]],Data__1___3[[#This Row],[operating cost]],Data__1___3[[#This Row],[Total Labor Cost (In USD)]])</f>
        <v>93171.840085894044</v>
      </c>
      <c r="Y455">
        <f t="shared" si="86"/>
        <v>956.84790604584123</v>
      </c>
      <c r="Z455">
        <f t="shared" si="87"/>
        <v>97.373719999999992</v>
      </c>
      <c r="AA455">
        <f>SUM(Data__1___3[[#This Row],[Num_Workers_Direct]],Data__1___3[[#This Row],[Num_Workers_Indirect]])</f>
        <v>76</v>
      </c>
      <c r="AB455">
        <f>Data__1___3[[#This Row],[OUTPUT IN THOUSAND]]/Data__1___3[[#This Row],[Total Workers]]</f>
        <v>1.2812331578947367</v>
      </c>
    </row>
    <row r="456" spans="1:28" x14ac:dyDescent="0.25">
      <c r="A456" s="1">
        <v>40268</v>
      </c>
      <c r="B456">
        <f t="shared" si="77"/>
        <v>2010</v>
      </c>
      <c r="C456">
        <f>DAY(Data__1___3[[#This Row],[Date]])</f>
        <v>31</v>
      </c>
      <c r="D456">
        <f>MONTH(Data__1___3[[#This Row],[Date]])</f>
        <v>3</v>
      </c>
      <c r="E456">
        <f t="shared" si="78"/>
        <v>1</v>
      </c>
      <c r="F456">
        <f>WEEKDAY(Data__1___3[[#This Row],[Date]])</f>
        <v>4</v>
      </c>
      <c r="G456" t="str">
        <f>VLOOKUP(F456,VLOOKUP!$D$2:$E$8,2,FALSE)</f>
        <v>Thursday</v>
      </c>
      <c r="H456" t="str">
        <f>VLOOKUP(D456,VLOOKUP!$A$2:$B$13,2,FALSE)</f>
        <v>March</v>
      </c>
      <c r="I456" t="str">
        <f>VLOOKUP(E456,VLOOKUP!$G$2:$H$5,2,FALSE)</f>
        <v>Quarter1</v>
      </c>
      <c r="J456" t="str">
        <f t="shared" si="79"/>
        <v>2010_March</v>
      </c>
      <c r="K456" t="str">
        <f t="shared" si="80"/>
        <v>2010_Quarter1</v>
      </c>
      <c r="L456" t="str">
        <f t="shared" si="81"/>
        <v>2010_Thursday</v>
      </c>
      <c r="M456" t="s">
        <v>9</v>
      </c>
      <c r="N456">
        <v>46</v>
      </c>
      <c r="O456">
        <v>37</v>
      </c>
      <c r="P456">
        <v>10672</v>
      </c>
      <c r="Q456">
        <v>7104</v>
      </c>
      <c r="R456">
        <v>0.106416281</v>
      </c>
      <c r="S456">
        <v>0.12982786299999999</v>
      </c>
      <c r="T456">
        <f t="shared" si="82"/>
        <v>68808.767389999994</v>
      </c>
      <c r="U456">
        <f t="shared" si="83"/>
        <v>9577.4652900000001</v>
      </c>
      <c r="V456">
        <f t="shared" si="84"/>
        <v>17776</v>
      </c>
      <c r="W456">
        <f t="shared" si="85"/>
        <v>23544.370860927153</v>
      </c>
      <c r="X456">
        <f>SUM(Data__1___3[[#This Row],[ cost of raw material]],Data__1___3[[#This Row],[operating cost]],Data__1___3[[#This Row],[Total Labor Cost (In USD)]])</f>
        <v>101930.60354092714</v>
      </c>
      <c r="Y456">
        <f t="shared" si="86"/>
        <v>957.84782725988282</v>
      </c>
      <c r="Z456">
        <f t="shared" si="87"/>
        <v>106.416281</v>
      </c>
      <c r="AA456">
        <f>SUM(Data__1___3[[#This Row],[Num_Workers_Direct]],Data__1___3[[#This Row],[Num_Workers_Indirect]])</f>
        <v>83</v>
      </c>
      <c r="AB456">
        <f>Data__1___3[[#This Row],[OUTPUT IN THOUSAND]]/Data__1___3[[#This Row],[Total Workers]]</f>
        <v>1.2821238674698794</v>
      </c>
    </row>
    <row r="457" spans="1:28" x14ac:dyDescent="0.25">
      <c r="A457" s="1">
        <v>40269</v>
      </c>
      <c r="B457">
        <f t="shared" si="77"/>
        <v>2010</v>
      </c>
      <c r="C457">
        <f>DAY(Data__1___3[[#This Row],[Date]])</f>
        <v>1</v>
      </c>
      <c r="D457">
        <f>MONTH(Data__1___3[[#This Row],[Date]])</f>
        <v>4</v>
      </c>
      <c r="E457">
        <f t="shared" si="78"/>
        <v>2</v>
      </c>
      <c r="F457">
        <f>WEEKDAY(Data__1___3[[#This Row],[Date]])</f>
        <v>5</v>
      </c>
      <c r="G457" t="str">
        <f>VLOOKUP(F457,VLOOKUP!$D$2:$E$8,2,FALSE)</f>
        <v>Friday</v>
      </c>
      <c r="H457" t="str">
        <f>VLOOKUP(D457,VLOOKUP!$A$2:$B$13,2,FALSE)</f>
        <v>April</v>
      </c>
      <c r="I457" t="str">
        <f>VLOOKUP(E457,VLOOKUP!$G$2:$H$5,2,FALSE)</f>
        <v>Quarter2</v>
      </c>
      <c r="J457" t="str">
        <f t="shared" si="79"/>
        <v>2010_April</v>
      </c>
      <c r="K457" t="str">
        <f t="shared" si="80"/>
        <v>2010_Quarter2</v>
      </c>
      <c r="L457" t="str">
        <f t="shared" si="81"/>
        <v>2010_Friday</v>
      </c>
      <c r="M457" t="s">
        <v>9</v>
      </c>
      <c r="N457">
        <v>41</v>
      </c>
      <c r="O457">
        <v>36</v>
      </c>
      <c r="P457">
        <v>9512</v>
      </c>
      <c r="Q457">
        <v>6912</v>
      </c>
      <c r="R457">
        <v>9.8734180000000005E-2</v>
      </c>
      <c r="S457">
        <v>0.120455699</v>
      </c>
      <c r="T457">
        <f t="shared" si="82"/>
        <v>63841.520469999996</v>
      </c>
      <c r="U457">
        <f t="shared" si="83"/>
        <v>8886.0762000000013</v>
      </c>
      <c r="V457">
        <f t="shared" si="84"/>
        <v>16424</v>
      </c>
      <c r="W457">
        <f t="shared" si="85"/>
        <v>21753.642384105959</v>
      </c>
      <c r="X457">
        <f>SUM(Data__1___3[[#This Row],[ cost of raw material]],Data__1___3[[#This Row],[operating cost]],Data__1___3[[#This Row],[Total Labor Cost (In USD)]])</f>
        <v>94481.239054105958</v>
      </c>
      <c r="Y457">
        <f t="shared" si="86"/>
        <v>956.9253429167685</v>
      </c>
      <c r="Z457">
        <f t="shared" si="87"/>
        <v>98.734180000000009</v>
      </c>
      <c r="AA457">
        <f>SUM(Data__1___3[[#This Row],[Num_Workers_Direct]],Data__1___3[[#This Row],[Num_Workers_Indirect]])</f>
        <v>77</v>
      </c>
      <c r="AB457">
        <f>Data__1___3[[#This Row],[OUTPUT IN THOUSAND]]/Data__1___3[[#This Row],[Total Workers]]</f>
        <v>1.2822620779220781</v>
      </c>
    </row>
    <row r="458" spans="1:28" x14ac:dyDescent="0.25">
      <c r="A458" s="1">
        <v>40270</v>
      </c>
      <c r="B458">
        <f t="shared" si="77"/>
        <v>2010</v>
      </c>
      <c r="C458">
        <f>DAY(Data__1___3[[#This Row],[Date]])</f>
        <v>2</v>
      </c>
      <c r="D458">
        <f>MONTH(Data__1___3[[#This Row],[Date]])</f>
        <v>4</v>
      </c>
      <c r="E458">
        <f t="shared" si="78"/>
        <v>2</v>
      </c>
      <c r="F458">
        <f>WEEKDAY(Data__1___3[[#This Row],[Date]])</f>
        <v>6</v>
      </c>
      <c r="G458" t="str">
        <f>VLOOKUP(F458,VLOOKUP!$D$2:$E$8,2,FALSE)</f>
        <v>Saturday</v>
      </c>
      <c r="H458" t="str">
        <f>VLOOKUP(D458,VLOOKUP!$A$2:$B$13,2,FALSE)</f>
        <v>April</v>
      </c>
      <c r="I458" t="str">
        <f>VLOOKUP(E458,VLOOKUP!$G$2:$H$5,2,FALSE)</f>
        <v>Quarter2</v>
      </c>
      <c r="J458" t="str">
        <f t="shared" si="79"/>
        <v>2010_April</v>
      </c>
      <c r="K458" t="str">
        <f t="shared" si="80"/>
        <v>2010_Quarter2</v>
      </c>
      <c r="L458" t="str">
        <f t="shared" si="81"/>
        <v>2010_Saturday</v>
      </c>
      <c r="M458" t="s">
        <v>9</v>
      </c>
      <c r="N458">
        <v>46</v>
      </c>
      <c r="O458">
        <v>37</v>
      </c>
      <c r="P458">
        <v>10672</v>
      </c>
      <c r="Q458">
        <v>7104</v>
      </c>
      <c r="R458">
        <v>0.106354323</v>
      </c>
      <c r="S458">
        <v>0.129752274</v>
      </c>
      <c r="T458">
        <f t="shared" si="82"/>
        <v>68768.705220000003</v>
      </c>
      <c r="U458">
        <f t="shared" si="83"/>
        <v>9571.8890699999993</v>
      </c>
      <c r="V458">
        <f t="shared" si="84"/>
        <v>17776</v>
      </c>
      <c r="W458">
        <f t="shared" si="85"/>
        <v>23544.370860927153</v>
      </c>
      <c r="X458">
        <f>SUM(Data__1___3[[#This Row],[ cost of raw material]],Data__1___3[[#This Row],[operating cost]],Data__1___3[[#This Row],[Total Labor Cost (In USD)]])</f>
        <v>101884.96515092716</v>
      </c>
      <c r="Y458">
        <f t="shared" si="86"/>
        <v>957.97671666742849</v>
      </c>
      <c r="Z458">
        <f t="shared" si="87"/>
        <v>106.35432299999999</v>
      </c>
      <c r="AA458">
        <f>SUM(Data__1___3[[#This Row],[Num_Workers_Direct]],Data__1___3[[#This Row],[Num_Workers_Indirect]])</f>
        <v>83</v>
      </c>
      <c r="AB458">
        <f>Data__1___3[[#This Row],[OUTPUT IN THOUSAND]]/Data__1___3[[#This Row],[Total Workers]]</f>
        <v>1.2813773855421686</v>
      </c>
    </row>
    <row r="459" spans="1:28" x14ac:dyDescent="0.25">
      <c r="A459" s="1">
        <v>40271</v>
      </c>
      <c r="B459">
        <f t="shared" si="77"/>
        <v>2010</v>
      </c>
      <c r="C459">
        <f>DAY(Data__1___3[[#This Row],[Date]])</f>
        <v>3</v>
      </c>
      <c r="D459">
        <f>MONTH(Data__1___3[[#This Row],[Date]])</f>
        <v>4</v>
      </c>
      <c r="E459">
        <f t="shared" si="78"/>
        <v>2</v>
      </c>
      <c r="F459">
        <f>WEEKDAY(Data__1___3[[#This Row],[Date]])</f>
        <v>7</v>
      </c>
      <c r="G459" t="str">
        <f>VLOOKUP(F459,VLOOKUP!$D$2:$E$8,2,FALSE)</f>
        <v>Sunday</v>
      </c>
      <c r="H459" t="str">
        <f>VLOOKUP(D459,VLOOKUP!$A$2:$B$13,2,FALSE)</f>
        <v>April</v>
      </c>
      <c r="I459" t="str">
        <f>VLOOKUP(E459,VLOOKUP!$G$2:$H$5,2,FALSE)</f>
        <v>Quarter2</v>
      </c>
      <c r="J459" t="str">
        <f t="shared" si="79"/>
        <v>2010_April</v>
      </c>
      <c r="K459" t="str">
        <f t="shared" si="80"/>
        <v>2010_Quarter2</v>
      </c>
      <c r="L459" t="str">
        <f t="shared" si="81"/>
        <v>2010_Sunday</v>
      </c>
      <c r="M459" t="s">
        <v>9</v>
      </c>
      <c r="N459">
        <v>46</v>
      </c>
      <c r="O459">
        <v>39</v>
      </c>
      <c r="P459">
        <v>10672</v>
      </c>
      <c r="Q459">
        <v>7488</v>
      </c>
      <c r="R459">
        <v>0.10899313300000001</v>
      </c>
      <c r="S459">
        <v>0.13297162200000001</v>
      </c>
      <c r="T459">
        <f t="shared" si="82"/>
        <v>70474.959660000008</v>
      </c>
      <c r="U459">
        <f t="shared" si="83"/>
        <v>9809.3819700000004</v>
      </c>
      <c r="V459">
        <f t="shared" si="84"/>
        <v>18160</v>
      </c>
      <c r="W459">
        <f t="shared" si="85"/>
        <v>24052.980132450331</v>
      </c>
      <c r="X459">
        <f>SUM(Data__1___3[[#This Row],[ cost of raw material]],Data__1___3[[#This Row],[operating cost]],Data__1___3[[#This Row],[Total Labor Cost (In USD)]])</f>
        <v>104337.32176245034</v>
      </c>
      <c r="Y459">
        <f t="shared" si="86"/>
        <v>957.2834442923147</v>
      </c>
      <c r="Z459">
        <f t="shared" si="87"/>
        <v>108.993133</v>
      </c>
      <c r="AA459">
        <f>SUM(Data__1___3[[#This Row],[Num_Workers_Direct]],Data__1___3[[#This Row],[Num_Workers_Indirect]])</f>
        <v>85</v>
      </c>
      <c r="AB459">
        <f>Data__1___3[[#This Row],[OUTPUT IN THOUSAND]]/Data__1___3[[#This Row],[Total Workers]]</f>
        <v>1.2822721529411765</v>
      </c>
    </row>
    <row r="460" spans="1:28" x14ac:dyDescent="0.25">
      <c r="A460" s="1">
        <v>40272</v>
      </c>
      <c r="B460">
        <f t="shared" si="77"/>
        <v>2010</v>
      </c>
      <c r="C460">
        <f>DAY(Data__1___3[[#This Row],[Date]])</f>
        <v>4</v>
      </c>
      <c r="D460">
        <f>MONTH(Data__1___3[[#This Row],[Date]])</f>
        <v>4</v>
      </c>
      <c r="E460">
        <f t="shared" si="78"/>
        <v>2</v>
      </c>
      <c r="F460">
        <f>WEEKDAY(Data__1___3[[#This Row],[Date]])</f>
        <v>1</v>
      </c>
      <c r="G460" t="str">
        <f>VLOOKUP(F460,VLOOKUP!$D$2:$E$8,2,FALSE)</f>
        <v>Monday</v>
      </c>
      <c r="H460" t="str">
        <f>VLOOKUP(D460,VLOOKUP!$A$2:$B$13,2,FALSE)</f>
        <v>April</v>
      </c>
      <c r="I460" t="str">
        <f>VLOOKUP(E460,VLOOKUP!$G$2:$H$5,2,FALSE)</f>
        <v>Quarter2</v>
      </c>
      <c r="J460" t="str">
        <f t="shared" si="79"/>
        <v>2010_April</v>
      </c>
      <c r="K460" t="str">
        <f t="shared" si="80"/>
        <v>2010_Quarter2</v>
      </c>
      <c r="L460" t="str">
        <f t="shared" si="81"/>
        <v>2010_Monday</v>
      </c>
      <c r="M460" t="s">
        <v>9</v>
      </c>
      <c r="N460">
        <v>40</v>
      </c>
      <c r="O460">
        <v>37</v>
      </c>
      <c r="P460">
        <v>9280</v>
      </c>
      <c r="Q460">
        <v>7104</v>
      </c>
      <c r="R460">
        <v>9.8725762999999994E-2</v>
      </c>
      <c r="S460">
        <v>0.12044543100000001</v>
      </c>
      <c r="T460">
        <f t="shared" si="82"/>
        <v>63836.078430000001</v>
      </c>
      <c r="U460">
        <f t="shared" si="83"/>
        <v>8885.3186700000006</v>
      </c>
      <c r="V460">
        <f t="shared" si="84"/>
        <v>16384</v>
      </c>
      <c r="W460">
        <f t="shared" si="85"/>
        <v>21700.662251655631</v>
      </c>
      <c r="X460">
        <f>SUM(Data__1___3[[#This Row],[ cost of raw material]],Data__1___3[[#This Row],[operating cost]],Data__1___3[[#This Row],[Total Labor Cost (In USD)]])</f>
        <v>94422.059351655626</v>
      </c>
      <c r="Y460">
        <f t="shared" si="86"/>
        <v>956.40749164587999</v>
      </c>
      <c r="Z460">
        <f t="shared" si="87"/>
        <v>98.725763000000001</v>
      </c>
      <c r="AA460">
        <f>SUM(Data__1___3[[#This Row],[Num_Workers_Direct]],Data__1___3[[#This Row],[Num_Workers_Indirect]])</f>
        <v>77</v>
      </c>
      <c r="AB460">
        <f>Data__1___3[[#This Row],[OUTPUT IN THOUSAND]]/Data__1___3[[#This Row],[Total Workers]]</f>
        <v>1.2821527662337662</v>
      </c>
    </row>
    <row r="461" spans="1:28" x14ac:dyDescent="0.25">
      <c r="A461" s="1">
        <v>40273</v>
      </c>
      <c r="B461">
        <f t="shared" si="77"/>
        <v>2010</v>
      </c>
      <c r="C461">
        <f>DAY(Data__1___3[[#This Row],[Date]])</f>
        <v>5</v>
      </c>
      <c r="D461">
        <f>MONTH(Data__1___3[[#This Row],[Date]])</f>
        <v>4</v>
      </c>
      <c r="E461">
        <f t="shared" si="78"/>
        <v>2</v>
      </c>
      <c r="F461">
        <f>WEEKDAY(Data__1___3[[#This Row],[Date]])</f>
        <v>2</v>
      </c>
      <c r="G461" t="str">
        <f>VLOOKUP(F461,VLOOKUP!$D$2:$E$8,2,FALSE)</f>
        <v>Tuesday</v>
      </c>
      <c r="H461" t="str">
        <f>VLOOKUP(D461,VLOOKUP!$A$2:$B$13,2,FALSE)</f>
        <v>April</v>
      </c>
      <c r="I461" t="str">
        <f>VLOOKUP(E461,VLOOKUP!$G$2:$H$5,2,FALSE)</f>
        <v>Quarter2</v>
      </c>
      <c r="J461" t="str">
        <f t="shared" si="79"/>
        <v>2010_April</v>
      </c>
      <c r="K461" t="str">
        <f t="shared" si="80"/>
        <v>2010_Quarter2</v>
      </c>
      <c r="L461" t="str">
        <f t="shared" si="81"/>
        <v>2010_Tuesday</v>
      </c>
      <c r="M461" t="s">
        <v>9</v>
      </c>
      <c r="N461">
        <v>43</v>
      </c>
      <c r="O461">
        <v>39</v>
      </c>
      <c r="P461">
        <v>9976</v>
      </c>
      <c r="Q461">
        <v>7488</v>
      </c>
      <c r="R461">
        <v>0.105077609</v>
      </c>
      <c r="S461">
        <v>0.128194683</v>
      </c>
      <c r="T461">
        <f t="shared" si="82"/>
        <v>67943.181989999997</v>
      </c>
      <c r="U461">
        <f t="shared" si="83"/>
        <v>9456.9848099999999</v>
      </c>
      <c r="V461">
        <f t="shared" si="84"/>
        <v>17464</v>
      </c>
      <c r="W461">
        <f t="shared" si="85"/>
        <v>23131.125827814569</v>
      </c>
      <c r="X461">
        <f>SUM(Data__1___3[[#This Row],[ cost of raw material]],Data__1___3[[#This Row],[operating cost]],Data__1___3[[#This Row],[Total Labor Cost (In USD)]])</f>
        <v>100531.29262781456</v>
      </c>
      <c r="Y461">
        <f t="shared" si="86"/>
        <v>956.73372837989268</v>
      </c>
      <c r="Z461">
        <f t="shared" si="87"/>
        <v>105.077609</v>
      </c>
      <c r="AA461">
        <f>SUM(Data__1___3[[#This Row],[Num_Workers_Direct]],Data__1___3[[#This Row],[Num_Workers_Indirect]])</f>
        <v>82</v>
      </c>
      <c r="AB461">
        <f>Data__1___3[[#This Row],[OUTPUT IN THOUSAND]]/Data__1___3[[#This Row],[Total Workers]]</f>
        <v>1.2814342560975609</v>
      </c>
    </row>
    <row r="462" spans="1:28" x14ac:dyDescent="0.25">
      <c r="A462" s="1">
        <v>40274</v>
      </c>
      <c r="B462">
        <f t="shared" si="77"/>
        <v>2010</v>
      </c>
      <c r="C462">
        <f>DAY(Data__1___3[[#This Row],[Date]])</f>
        <v>6</v>
      </c>
      <c r="D462">
        <f>MONTH(Data__1___3[[#This Row],[Date]])</f>
        <v>4</v>
      </c>
      <c r="E462">
        <f t="shared" si="78"/>
        <v>2</v>
      </c>
      <c r="F462">
        <f>WEEKDAY(Data__1___3[[#This Row],[Date]])</f>
        <v>3</v>
      </c>
      <c r="G462" t="str">
        <f>VLOOKUP(F462,VLOOKUP!$D$2:$E$8,2,FALSE)</f>
        <v>Wednesday</v>
      </c>
      <c r="H462" t="str">
        <f>VLOOKUP(D462,VLOOKUP!$A$2:$B$13,2,FALSE)</f>
        <v>April</v>
      </c>
      <c r="I462" t="str">
        <f>VLOOKUP(E462,VLOOKUP!$G$2:$H$5,2,FALSE)</f>
        <v>Quarter2</v>
      </c>
      <c r="J462" t="str">
        <f t="shared" si="79"/>
        <v>2010_April</v>
      </c>
      <c r="K462" t="str">
        <f t="shared" si="80"/>
        <v>2010_Quarter2</v>
      </c>
      <c r="L462" t="str">
        <f t="shared" si="81"/>
        <v>2010_Wednesday</v>
      </c>
      <c r="M462" t="s">
        <v>9</v>
      </c>
      <c r="N462">
        <v>45</v>
      </c>
      <c r="O462">
        <v>37</v>
      </c>
      <c r="P462">
        <v>10440</v>
      </c>
      <c r="Q462">
        <v>7104</v>
      </c>
      <c r="R462">
        <v>0.105143656</v>
      </c>
      <c r="S462">
        <v>0.12827526</v>
      </c>
      <c r="T462">
        <f t="shared" si="82"/>
        <v>67985.887799999997</v>
      </c>
      <c r="U462">
        <f t="shared" si="83"/>
        <v>9462.9290400000009</v>
      </c>
      <c r="V462">
        <f t="shared" si="84"/>
        <v>17544</v>
      </c>
      <c r="W462">
        <f t="shared" si="85"/>
        <v>23237.086092715232</v>
      </c>
      <c r="X462">
        <f>SUM(Data__1___3[[#This Row],[ cost of raw material]],Data__1___3[[#This Row],[operating cost]],Data__1___3[[#This Row],[Total Labor Cost (In USD)]])</f>
        <v>100685.90293271522</v>
      </c>
      <c r="Y462">
        <f t="shared" si="86"/>
        <v>957.6032141465123</v>
      </c>
      <c r="Z462">
        <f t="shared" si="87"/>
        <v>105.14365600000001</v>
      </c>
      <c r="AA462">
        <f>SUM(Data__1___3[[#This Row],[Num_Workers_Direct]],Data__1___3[[#This Row],[Num_Workers_Indirect]])</f>
        <v>82</v>
      </c>
      <c r="AB462">
        <f>Data__1___3[[#This Row],[OUTPUT IN THOUSAND]]/Data__1___3[[#This Row],[Total Workers]]</f>
        <v>1.2822397073170733</v>
      </c>
    </row>
    <row r="463" spans="1:28" x14ac:dyDescent="0.25">
      <c r="A463" s="1">
        <v>40275</v>
      </c>
      <c r="B463">
        <f t="shared" si="77"/>
        <v>2010</v>
      </c>
      <c r="C463">
        <f>DAY(Data__1___3[[#This Row],[Date]])</f>
        <v>7</v>
      </c>
      <c r="D463">
        <f>MONTH(Data__1___3[[#This Row],[Date]])</f>
        <v>4</v>
      </c>
      <c r="E463">
        <f t="shared" si="78"/>
        <v>2</v>
      </c>
      <c r="F463">
        <f>WEEKDAY(Data__1___3[[#This Row],[Date]])</f>
        <v>4</v>
      </c>
      <c r="G463" t="str">
        <f>VLOOKUP(F463,VLOOKUP!$D$2:$E$8,2,FALSE)</f>
        <v>Thursday</v>
      </c>
      <c r="H463" t="str">
        <f>VLOOKUP(D463,VLOOKUP!$A$2:$B$13,2,FALSE)</f>
        <v>April</v>
      </c>
      <c r="I463" t="str">
        <f>VLOOKUP(E463,VLOOKUP!$G$2:$H$5,2,FALSE)</f>
        <v>Quarter2</v>
      </c>
      <c r="J463" t="str">
        <f t="shared" si="79"/>
        <v>2010_April</v>
      </c>
      <c r="K463" t="str">
        <f t="shared" si="80"/>
        <v>2010_Quarter2</v>
      </c>
      <c r="L463" t="str">
        <f t="shared" si="81"/>
        <v>2010_Thursday</v>
      </c>
      <c r="M463" t="s">
        <v>9</v>
      </c>
      <c r="N463">
        <v>42</v>
      </c>
      <c r="O463">
        <v>36</v>
      </c>
      <c r="P463">
        <v>9744</v>
      </c>
      <c r="Q463">
        <v>6912</v>
      </c>
      <c r="R463">
        <v>0.100014697</v>
      </c>
      <c r="S463">
        <v>0.12201793</v>
      </c>
      <c r="T463">
        <f t="shared" si="82"/>
        <v>64669.502899999999</v>
      </c>
      <c r="U463">
        <f t="shared" si="83"/>
        <v>9001.3227299999999</v>
      </c>
      <c r="V463">
        <f t="shared" si="84"/>
        <v>16656</v>
      </c>
      <c r="W463">
        <f t="shared" si="85"/>
        <v>22060.92715231788</v>
      </c>
      <c r="X463">
        <f>SUM(Data__1___3[[#This Row],[ cost of raw material]],Data__1___3[[#This Row],[operating cost]],Data__1___3[[#This Row],[Total Labor Cost (In USD)]])</f>
        <v>95731.752782317883</v>
      </c>
      <c r="Y463">
        <f t="shared" si="86"/>
        <v>957.17685154130777</v>
      </c>
      <c r="Z463">
        <f t="shared" si="87"/>
        <v>100.014697</v>
      </c>
      <c r="AA463">
        <f>SUM(Data__1___3[[#This Row],[Num_Workers_Direct]],Data__1___3[[#This Row],[Num_Workers_Indirect]])</f>
        <v>78</v>
      </c>
      <c r="AB463">
        <f>Data__1___3[[#This Row],[OUTPUT IN THOUSAND]]/Data__1___3[[#This Row],[Total Workers]]</f>
        <v>1.2822397051282051</v>
      </c>
    </row>
    <row r="464" spans="1:28" x14ac:dyDescent="0.25">
      <c r="A464" s="1">
        <v>40276</v>
      </c>
      <c r="B464">
        <f t="shared" si="77"/>
        <v>2010</v>
      </c>
      <c r="C464">
        <f>DAY(Data__1___3[[#This Row],[Date]])</f>
        <v>8</v>
      </c>
      <c r="D464">
        <f>MONTH(Data__1___3[[#This Row],[Date]])</f>
        <v>4</v>
      </c>
      <c r="E464">
        <f t="shared" si="78"/>
        <v>2</v>
      </c>
      <c r="F464">
        <f>WEEKDAY(Data__1___3[[#This Row],[Date]])</f>
        <v>5</v>
      </c>
      <c r="G464" t="str">
        <f>VLOOKUP(F464,VLOOKUP!$D$2:$E$8,2,FALSE)</f>
        <v>Friday</v>
      </c>
      <c r="H464" t="str">
        <f>VLOOKUP(D464,VLOOKUP!$A$2:$B$13,2,FALSE)</f>
        <v>April</v>
      </c>
      <c r="I464" t="str">
        <f>VLOOKUP(E464,VLOOKUP!$G$2:$H$5,2,FALSE)</f>
        <v>Quarter2</v>
      </c>
      <c r="J464" t="str">
        <f t="shared" si="79"/>
        <v>2010_April</v>
      </c>
      <c r="K464" t="str">
        <f t="shared" si="80"/>
        <v>2010_Quarter2</v>
      </c>
      <c r="L464" t="str">
        <f t="shared" si="81"/>
        <v>2010_Friday</v>
      </c>
      <c r="M464" t="s">
        <v>9</v>
      </c>
      <c r="N464">
        <v>43</v>
      </c>
      <c r="O464">
        <v>36</v>
      </c>
      <c r="P464">
        <v>9976</v>
      </c>
      <c r="Q464">
        <v>6912</v>
      </c>
      <c r="R464">
        <v>0.101202788</v>
      </c>
      <c r="S464">
        <v>0.123467401</v>
      </c>
      <c r="T464">
        <f t="shared" si="82"/>
        <v>65437.722530000006</v>
      </c>
      <c r="U464">
        <f t="shared" si="83"/>
        <v>9108.2509200000004</v>
      </c>
      <c r="V464">
        <f t="shared" si="84"/>
        <v>16888</v>
      </c>
      <c r="W464">
        <f t="shared" si="85"/>
        <v>22368.2119205298</v>
      </c>
      <c r="X464">
        <f>SUM(Data__1___3[[#This Row],[ cost of raw material]],Data__1___3[[#This Row],[operating cost]],Data__1___3[[#This Row],[Total Labor Cost (In USD)]])</f>
        <v>96914.185370529798</v>
      </c>
      <c r="Y464">
        <f t="shared" si="86"/>
        <v>957.62367110409843</v>
      </c>
      <c r="Z464">
        <f t="shared" si="87"/>
        <v>101.202788</v>
      </c>
      <c r="AA464">
        <f>SUM(Data__1___3[[#This Row],[Num_Workers_Direct]],Data__1___3[[#This Row],[Num_Workers_Indirect]])</f>
        <v>79</v>
      </c>
      <c r="AB464">
        <f>Data__1___3[[#This Row],[OUTPUT IN THOUSAND]]/Data__1___3[[#This Row],[Total Workers]]</f>
        <v>1.2810479493670885</v>
      </c>
    </row>
    <row r="465" spans="1:28" x14ac:dyDescent="0.25">
      <c r="A465" s="1">
        <v>40277</v>
      </c>
      <c r="B465">
        <f t="shared" si="77"/>
        <v>2010</v>
      </c>
      <c r="C465">
        <f>DAY(Data__1___3[[#This Row],[Date]])</f>
        <v>9</v>
      </c>
      <c r="D465">
        <f>MONTH(Data__1___3[[#This Row],[Date]])</f>
        <v>4</v>
      </c>
      <c r="E465">
        <f t="shared" si="78"/>
        <v>2</v>
      </c>
      <c r="F465">
        <f>WEEKDAY(Data__1___3[[#This Row],[Date]])</f>
        <v>6</v>
      </c>
      <c r="G465" t="str">
        <f>VLOOKUP(F465,VLOOKUP!$D$2:$E$8,2,FALSE)</f>
        <v>Saturday</v>
      </c>
      <c r="H465" t="str">
        <f>VLOOKUP(D465,VLOOKUP!$A$2:$B$13,2,FALSE)</f>
        <v>April</v>
      </c>
      <c r="I465" t="str">
        <f>VLOOKUP(E465,VLOOKUP!$G$2:$H$5,2,FALSE)</f>
        <v>Quarter2</v>
      </c>
      <c r="J465" t="str">
        <f t="shared" si="79"/>
        <v>2010_April</v>
      </c>
      <c r="K465" t="str">
        <f t="shared" si="80"/>
        <v>2010_Quarter2</v>
      </c>
      <c r="L465" t="str">
        <f t="shared" si="81"/>
        <v>2010_Saturday</v>
      </c>
      <c r="M465" t="s">
        <v>9</v>
      </c>
      <c r="N465">
        <v>46</v>
      </c>
      <c r="O465">
        <v>40</v>
      </c>
      <c r="P465">
        <v>10672</v>
      </c>
      <c r="Q465">
        <v>7680</v>
      </c>
      <c r="R465">
        <v>0.11020770000000001</v>
      </c>
      <c r="S465">
        <v>0.134453394</v>
      </c>
      <c r="T465">
        <f t="shared" si="82"/>
        <v>71260.298819999996</v>
      </c>
      <c r="U465">
        <f t="shared" si="83"/>
        <v>9918.6930000000011</v>
      </c>
      <c r="V465">
        <f t="shared" si="84"/>
        <v>18352</v>
      </c>
      <c r="W465">
        <f t="shared" si="85"/>
        <v>24307.284768211921</v>
      </c>
      <c r="X465">
        <f>SUM(Data__1___3[[#This Row],[ cost of raw material]],Data__1___3[[#This Row],[operating cost]],Data__1___3[[#This Row],[Total Labor Cost (In USD)]])</f>
        <v>105486.27658821191</v>
      </c>
      <c r="Y465">
        <f t="shared" si="86"/>
        <v>957.15886084376962</v>
      </c>
      <c r="Z465">
        <f t="shared" si="87"/>
        <v>110.2077</v>
      </c>
      <c r="AA465">
        <f>SUM(Data__1___3[[#This Row],[Num_Workers_Direct]],Data__1___3[[#This Row],[Num_Workers_Indirect]])</f>
        <v>86</v>
      </c>
      <c r="AB465">
        <f>Data__1___3[[#This Row],[OUTPUT IN THOUSAND]]/Data__1___3[[#This Row],[Total Workers]]</f>
        <v>1.2814848837209303</v>
      </c>
    </row>
    <row r="466" spans="1:28" x14ac:dyDescent="0.25">
      <c r="A466" s="1">
        <v>40278</v>
      </c>
      <c r="B466">
        <f t="shared" si="77"/>
        <v>2010</v>
      </c>
      <c r="C466">
        <f>DAY(Data__1___3[[#This Row],[Date]])</f>
        <v>10</v>
      </c>
      <c r="D466">
        <f>MONTH(Data__1___3[[#This Row],[Date]])</f>
        <v>4</v>
      </c>
      <c r="E466">
        <f t="shared" si="78"/>
        <v>2</v>
      </c>
      <c r="F466">
        <f>WEEKDAY(Data__1___3[[#This Row],[Date]])</f>
        <v>7</v>
      </c>
      <c r="G466" t="str">
        <f>VLOOKUP(F466,VLOOKUP!$D$2:$E$8,2,FALSE)</f>
        <v>Sunday</v>
      </c>
      <c r="H466" t="str">
        <f>VLOOKUP(D466,VLOOKUP!$A$2:$B$13,2,FALSE)</f>
        <v>April</v>
      </c>
      <c r="I466" t="str">
        <f>VLOOKUP(E466,VLOOKUP!$G$2:$H$5,2,FALSE)</f>
        <v>Quarter2</v>
      </c>
      <c r="J466" t="str">
        <f t="shared" si="79"/>
        <v>2010_April</v>
      </c>
      <c r="K466" t="str">
        <f t="shared" si="80"/>
        <v>2010_Quarter2</v>
      </c>
      <c r="L466" t="str">
        <f t="shared" si="81"/>
        <v>2010_Sunday</v>
      </c>
      <c r="M466" t="s">
        <v>9</v>
      </c>
      <c r="N466">
        <v>45</v>
      </c>
      <c r="O466">
        <v>36</v>
      </c>
      <c r="P466">
        <v>10440</v>
      </c>
      <c r="Q466">
        <v>6912</v>
      </c>
      <c r="R466">
        <v>0.103854106</v>
      </c>
      <c r="S466">
        <v>0.126702009</v>
      </c>
      <c r="T466">
        <f t="shared" si="82"/>
        <v>67152.064769999997</v>
      </c>
      <c r="U466">
        <f t="shared" si="83"/>
        <v>9346.8695399999997</v>
      </c>
      <c r="V466">
        <f t="shared" si="84"/>
        <v>17352</v>
      </c>
      <c r="W466">
        <f t="shared" si="85"/>
        <v>22982.781456953642</v>
      </c>
      <c r="X466">
        <f>SUM(Data__1___3[[#This Row],[ cost of raw material]],Data__1___3[[#This Row],[operating cost]],Data__1___3[[#This Row],[Total Labor Cost (In USD)]])</f>
        <v>99481.715766953639</v>
      </c>
      <c r="Y466">
        <f t="shared" si="86"/>
        <v>957.89872541923035</v>
      </c>
      <c r="Z466">
        <f t="shared" si="87"/>
        <v>103.854106</v>
      </c>
      <c r="AA466">
        <f>SUM(Data__1___3[[#This Row],[Num_Workers_Direct]],Data__1___3[[#This Row],[Num_Workers_Indirect]])</f>
        <v>81</v>
      </c>
      <c r="AB466">
        <f>Data__1___3[[#This Row],[OUTPUT IN THOUSAND]]/Data__1___3[[#This Row],[Total Workers]]</f>
        <v>1.2821494567901235</v>
      </c>
    </row>
    <row r="467" spans="1:28" x14ac:dyDescent="0.25">
      <c r="A467" s="1">
        <v>40279</v>
      </c>
      <c r="B467">
        <f t="shared" si="77"/>
        <v>2010</v>
      </c>
      <c r="C467">
        <f>DAY(Data__1___3[[#This Row],[Date]])</f>
        <v>11</v>
      </c>
      <c r="D467">
        <f>MONTH(Data__1___3[[#This Row],[Date]])</f>
        <v>4</v>
      </c>
      <c r="E467">
        <f t="shared" si="78"/>
        <v>2</v>
      </c>
      <c r="F467">
        <f>WEEKDAY(Data__1___3[[#This Row],[Date]])</f>
        <v>1</v>
      </c>
      <c r="G467" t="str">
        <f>VLOOKUP(F467,VLOOKUP!$D$2:$E$8,2,FALSE)</f>
        <v>Monday</v>
      </c>
      <c r="H467" t="str">
        <f>VLOOKUP(D467,VLOOKUP!$A$2:$B$13,2,FALSE)</f>
        <v>April</v>
      </c>
      <c r="I467" t="str">
        <f>VLOOKUP(E467,VLOOKUP!$G$2:$H$5,2,FALSE)</f>
        <v>Quarter2</v>
      </c>
      <c r="J467" t="str">
        <f t="shared" si="79"/>
        <v>2010_April</v>
      </c>
      <c r="K467" t="str">
        <f t="shared" si="80"/>
        <v>2010_Quarter2</v>
      </c>
      <c r="L467" t="str">
        <f t="shared" si="81"/>
        <v>2010_Monday</v>
      </c>
      <c r="M467" t="s">
        <v>9</v>
      </c>
      <c r="N467">
        <v>43</v>
      </c>
      <c r="O467">
        <v>39</v>
      </c>
      <c r="P467">
        <v>9976</v>
      </c>
      <c r="Q467">
        <v>7488</v>
      </c>
      <c r="R467">
        <v>0.10508812100000001</v>
      </c>
      <c r="S467">
        <v>0.128207507</v>
      </c>
      <c r="T467">
        <f t="shared" si="82"/>
        <v>67949.978709999996</v>
      </c>
      <c r="U467">
        <f t="shared" si="83"/>
        <v>9457.9308899999996</v>
      </c>
      <c r="V467">
        <f t="shared" si="84"/>
        <v>17464</v>
      </c>
      <c r="W467">
        <f t="shared" si="85"/>
        <v>23131.125827814569</v>
      </c>
      <c r="X467">
        <f>SUM(Data__1___3[[#This Row],[ cost of raw material]],Data__1___3[[#This Row],[operating cost]],Data__1___3[[#This Row],[Total Labor Cost (In USD)]])</f>
        <v>100539.03542781457</v>
      </c>
      <c r="Y467">
        <f t="shared" si="86"/>
        <v>956.71170510142213</v>
      </c>
      <c r="Z467">
        <f t="shared" si="87"/>
        <v>105.088121</v>
      </c>
      <c r="AA467">
        <f>SUM(Data__1___3[[#This Row],[Num_Workers_Direct]],Data__1___3[[#This Row],[Num_Workers_Indirect]])</f>
        <v>82</v>
      </c>
      <c r="AB467">
        <f>Data__1___3[[#This Row],[OUTPUT IN THOUSAND]]/Data__1___3[[#This Row],[Total Workers]]</f>
        <v>1.2815624512195123</v>
      </c>
    </row>
    <row r="468" spans="1:28" x14ac:dyDescent="0.25">
      <c r="A468" s="1">
        <v>40280</v>
      </c>
      <c r="B468">
        <f t="shared" si="77"/>
        <v>2010</v>
      </c>
      <c r="C468">
        <f>DAY(Data__1___3[[#This Row],[Date]])</f>
        <v>12</v>
      </c>
      <c r="D468">
        <f>MONTH(Data__1___3[[#This Row],[Date]])</f>
        <v>4</v>
      </c>
      <c r="E468">
        <f t="shared" si="78"/>
        <v>2</v>
      </c>
      <c r="F468">
        <f>WEEKDAY(Data__1___3[[#This Row],[Date]])</f>
        <v>2</v>
      </c>
      <c r="G468" t="str">
        <f>VLOOKUP(F468,VLOOKUP!$D$2:$E$8,2,FALSE)</f>
        <v>Tuesday</v>
      </c>
      <c r="H468" t="str">
        <f>VLOOKUP(D468,VLOOKUP!$A$2:$B$13,2,FALSE)</f>
        <v>April</v>
      </c>
      <c r="I468" t="str">
        <f>VLOOKUP(E468,VLOOKUP!$G$2:$H$5,2,FALSE)</f>
        <v>Quarter2</v>
      </c>
      <c r="J468" t="str">
        <f t="shared" si="79"/>
        <v>2010_April</v>
      </c>
      <c r="K468" t="str">
        <f t="shared" si="80"/>
        <v>2010_Quarter2</v>
      </c>
      <c r="L468" t="str">
        <f t="shared" si="81"/>
        <v>2010_Tuesday</v>
      </c>
      <c r="M468" t="s">
        <v>9</v>
      </c>
      <c r="N468">
        <v>42</v>
      </c>
      <c r="O468">
        <v>36</v>
      </c>
      <c r="P468">
        <v>9744</v>
      </c>
      <c r="Q468">
        <v>6912</v>
      </c>
      <c r="R468">
        <v>0.10000830099999999</v>
      </c>
      <c r="S468">
        <v>0.122010127</v>
      </c>
      <c r="T468">
        <f t="shared" si="82"/>
        <v>64665.367310000001</v>
      </c>
      <c r="U468">
        <f t="shared" si="83"/>
        <v>9000.7470899999989</v>
      </c>
      <c r="V468">
        <f t="shared" si="84"/>
        <v>16656</v>
      </c>
      <c r="W468">
        <f t="shared" si="85"/>
        <v>22060.92715231788</v>
      </c>
      <c r="X468">
        <f>SUM(Data__1___3[[#This Row],[ cost of raw material]],Data__1___3[[#This Row],[operating cost]],Data__1___3[[#This Row],[Total Labor Cost (In USD)]])</f>
        <v>95727.041552317882</v>
      </c>
      <c r="Y468">
        <f t="shared" si="86"/>
        <v>957.19095910166391</v>
      </c>
      <c r="Z468">
        <f t="shared" si="87"/>
        <v>100.00830099999999</v>
      </c>
      <c r="AA468">
        <f>SUM(Data__1___3[[#This Row],[Num_Workers_Direct]],Data__1___3[[#This Row],[Num_Workers_Indirect]])</f>
        <v>78</v>
      </c>
      <c r="AB468">
        <f>Data__1___3[[#This Row],[OUTPUT IN THOUSAND]]/Data__1___3[[#This Row],[Total Workers]]</f>
        <v>1.2821577051282049</v>
      </c>
    </row>
    <row r="469" spans="1:28" x14ac:dyDescent="0.25">
      <c r="A469" s="1">
        <v>40281</v>
      </c>
      <c r="B469">
        <f t="shared" si="77"/>
        <v>2010</v>
      </c>
      <c r="C469">
        <f>DAY(Data__1___3[[#This Row],[Date]])</f>
        <v>13</v>
      </c>
      <c r="D469">
        <f>MONTH(Data__1___3[[#This Row],[Date]])</f>
        <v>4</v>
      </c>
      <c r="E469">
        <f t="shared" si="78"/>
        <v>2</v>
      </c>
      <c r="F469">
        <f>WEEKDAY(Data__1___3[[#This Row],[Date]])</f>
        <v>3</v>
      </c>
      <c r="G469" t="str">
        <f>VLOOKUP(F469,VLOOKUP!$D$2:$E$8,2,FALSE)</f>
        <v>Wednesday</v>
      </c>
      <c r="H469" t="str">
        <f>VLOOKUP(D469,VLOOKUP!$A$2:$B$13,2,FALSE)</f>
        <v>April</v>
      </c>
      <c r="I469" t="str">
        <f>VLOOKUP(E469,VLOOKUP!$G$2:$H$5,2,FALSE)</f>
        <v>Quarter2</v>
      </c>
      <c r="J469" t="str">
        <f t="shared" si="79"/>
        <v>2010_April</v>
      </c>
      <c r="K469" t="str">
        <f t="shared" si="80"/>
        <v>2010_Quarter2</v>
      </c>
      <c r="L469" t="str">
        <f t="shared" si="81"/>
        <v>2010_Wednesday</v>
      </c>
      <c r="M469" t="s">
        <v>9</v>
      </c>
      <c r="N469">
        <v>40</v>
      </c>
      <c r="O469">
        <v>39</v>
      </c>
      <c r="P469">
        <v>9280</v>
      </c>
      <c r="Q469">
        <v>7488</v>
      </c>
      <c r="R469">
        <v>0.101296937</v>
      </c>
      <c r="S469">
        <v>0.123582263</v>
      </c>
      <c r="T469">
        <f t="shared" si="82"/>
        <v>65498.599389999996</v>
      </c>
      <c r="U469">
        <f t="shared" si="83"/>
        <v>9116.7243299999991</v>
      </c>
      <c r="V469">
        <f t="shared" si="84"/>
        <v>16768</v>
      </c>
      <c r="W469">
        <f t="shared" si="85"/>
        <v>22209.271523178806</v>
      </c>
      <c r="X469">
        <f>SUM(Data__1___3[[#This Row],[ cost of raw material]],Data__1___3[[#This Row],[operating cost]],Data__1___3[[#This Row],[Total Labor Cost (In USD)]])</f>
        <v>96824.595243178803</v>
      </c>
      <c r="Y469">
        <f t="shared" si="86"/>
        <v>955.84919061450796</v>
      </c>
      <c r="Z469">
        <f t="shared" si="87"/>
        <v>101.296937</v>
      </c>
      <c r="AA469">
        <f>SUM(Data__1___3[[#This Row],[Num_Workers_Direct]],Data__1___3[[#This Row],[Num_Workers_Indirect]])</f>
        <v>79</v>
      </c>
      <c r="AB469">
        <f>Data__1___3[[#This Row],[OUTPUT IN THOUSAND]]/Data__1___3[[#This Row],[Total Workers]]</f>
        <v>1.2822397088607596</v>
      </c>
    </row>
    <row r="470" spans="1:28" x14ac:dyDescent="0.25">
      <c r="A470" s="1">
        <v>40282</v>
      </c>
      <c r="B470">
        <f t="shared" si="77"/>
        <v>2010</v>
      </c>
      <c r="C470">
        <f>DAY(Data__1___3[[#This Row],[Date]])</f>
        <v>14</v>
      </c>
      <c r="D470">
        <f>MONTH(Data__1___3[[#This Row],[Date]])</f>
        <v>4</v>
      </c>
      <c r="E470">
        <f t="shared" si="78"/>
        <v>2</v>
      </c>
      <c r="F470">
        <f>WEEKDAY(Data__1___3[[#This Row],[Date]])</f>
        <v>4</v>
      </c>
      <c r="G470" t="str">
        <f>VLOOKUP(F470,VLOOKUP!$D$2:$E$8,2,FALSE)</f>
        <v>Thursday</v>
      </c>
      <c r="H470" t="str">
        <f>VLOOKUP(D470,VLOOKUP!$A$2:$B$13,2,FALSE)</f>
        <v>April</v>
      </c>
      <c r="I470" t="str">
        <f>VLOOKUP(E470,VLOOKUP!$G$2:$H$5,2,FALSE)</f>
        <v>Quarter2</v>
      </c>
      <c r="J470" t="str">
        <f t="shared" si="79"/>
        <v>2010_April</v>
      </c>
      <c r="K470" t="str">
        <f t="shared" si="80"/>
        <v>2010_Quarter2</v>
      </c>
      <c r="L470" t="str">
        <f t="shared" si="81"/>
        <v>2010_Thursday</v>
      </c>
      <c r="M470" t="s">
        <v>9</v>
      </c>
      <c r="N470">
        <v>41</v>
      </c>
      <c r="O470">
        <v>40</v>
      </c>
      <c r="P470">
        <v>9512</v>
      </c>
      <c r="Q470">
        <v>7680</v>
      </c>
      <c r="R470">
        <v>0.10384771700000001</v>
      </c>
      <c r="S470">
        <v>0.126694215</v>
      </c>
      <c r="T470">
        <f t="shared" si="82"/>
        <v>67147.933950000006</v>
      </c>
      <c r="U470">
        <f t="shared" si="83"/>
        <v>9346.294530000001</v>
      </c>
      <c r="V470">
        <f t="shared" si="84"/>
        <v>17192</v>
      </c>
      <c r="W470">
        <f t="shared" si="85"/>
        <v>22770.860927152316</v>
      </c>
      <c r="X470">
        <f>SUM(Data__1___3[[#This Row],[ cost of raw material]],Data__1___3[[#This Row],[operating cost]],Data__1___3[[#This Row],[Total Labor Cost (In USD)]])</f>
        <v>99265.089407152322</v>
      </c>
      <c r="Y470">
        <f t="shared" si="86"/>
        <v>955.87165779631266</v>
      </c>
      <c r="Z470">
        <f t="shared" si="87"/>
        <v>103.847717</v>
      </c>
      <c r="AA470">
        <f>SUM(Data__1___3[[#This Row],[Num_Workers_Direct]],Data__1___3[[#This Row],[Num_Workers_Indirect]])</f>
        <v>81</v>
      </c>
      <c r="AB470">
        <f>Data__1___3[[#This Row],[OUTPUT IN THOUSAND]]/Data__1___3[[#This Row],[Total Workers]]</f>
        <v>1.2820705802469137</v>
      </c>
    </row>
    <row r="471" spans="1:28" x14ac:dyDescent="0.25">
      <c r="A471" s="1">
        <v>40283</v>
      </c>
      <c r="B471">
        <f t="shared" si="77"/>
        <v>2010</v>
      </c>
      <c r="C471">
        <f>DAY(Data__1___3[[#This Row],[Date]])</f>
        <v>15</v>
      </c>
      <c r="D471">
        <f>MONTH(Data__1___3[[#This Row],[Date]])</f>
        <v>4</v>
      </c>
      <c r="E471">
        <f t="shared" si="78"/>
        <v>2</v>
      </c>
      <c r="F471">
        <f>WEEKDAY(Data__1___3[[#This Row],[Date]])</f>
        <v>5</v>
      </c>
      <c r="G471" t="str">
        <f>VLOOKUP(F471,VLOOKUP!$D$2:$E$8,2,FALSE)</f>
        <v>Friday</v>
      </c>
      <c r="H471" t="str">
        <f>VLOOKUP(D471,VLOOKUP!$A$2:$B$13,2,FALSE)</f>
        <v>April</v>
      </c>
      <c r="I471" t="str">
        <f>VLOOKUP(E471,VLOOKUP!$G$2:$H$5,2,FALSE)</f>
        <v>Quarter2</v>
      </c>
      <c r="J471" t="str">
        <f t="shared" si="79"/>
        <v>2010_April</v>
      </c>
      <c r="K471" t="str">
        <f t="shared" si="80"/>
        <v>2010_Quarter2</v>
      </c>
      <c r="L471" t="str">
        <f t="shared" si="81"/>
        <v>2010_Friday</v>
      </c>
      <c r="M471" t="s">
        <v>9</v>
      </c>
      <c r="N471">
        <v>41</v>
      </c>
      <c r="O471">
        <v>36</v>
      </c>
      <c r="P471">
        <v>9512</v>
      </c>
      <c r="Q471">
        <v>6912</v>
      </c>
      <c r="R471">
        <v>9.8728576999999998E-2</v>
      </c>
      <c r="S471">
        <v>0.120448864</v>
      </c>
      <c r="T471">
        <f t="shared" si="82"/>
        <v>63837.897920000003</v>
      </c>
      <c r="U471">
        <f t="shared" si="83"/>
        <v>8885.5719300000001</v>
      </c>
      <c r="V471">
        <f t="shared" si="84"/>
        <v>16424</v>
      </c>
      <c r="W471">
        <f t="shared" si="85"/>
        <v>21753.642384105959</v>
      </c>
      <c r="X471">
        <f>SUM(Data__1___3[[#This Row],[ cost of raw material]],Data__1___3[[#This Row],[operating cost]],Data__1___3[[#This Row],[Total Labor Cost (In USD)]])</f>
        <v>94477.112234105967</v>
      </c>
      <c r="Y471">
        <f t="shared" si="86"/>
        <v>956.93785026503485</v>
      </c>
      <c r="Z471">
        <f t="shared" si="87"/>
        <v>98.728577000000001</v>
      </c>
      <c r="AA471">
        <f>SUM(Data__1___3[[#This Row],[Num_Workers_Direct]],Data__1___3[[#This Row],[Num_Workers_Indirect]])</f>
        <v>77</v>
      </c>
      <c r="AB471">
        <f>Data__1___3[[#This Row],[OUTPUT IN THOUSAND]]/Data__1___3[[#This Row],[Total Workers]]</f>
        <v>1.2821893116883116</v>
      </c>
    </row>
    <row r="472" spans="1:28" x14ac:dyDescent="0.25">
      <c r="A472" s="1">
        <v>40284</v>
      </c>
      <c r="B472">
        <f t="shared" si="77"/>
        <v>2010</v>
      </c>
      <c r="C472">
        <f>DAY(Data__1___3[[#This Row],[Date]])</f>
        <v>16</v>
      </c>
      <c r="D472">
        <f>MONTH(Data__1___3[[#This Row],[Date]])</f>
        <v>4</v>
      </c>
      <c r="E472">
        <f t="shared" si="78"/>
        <v>2</v>
      </c>
      <c r="F472">
        <f>WEEKDAY(Data__1___3[[#This Row],[Date]])</f>
        <v>6</v>
      </c>
      <c r="G472" t="str">
        <f>VLOOKUP(F472,VLOOKUP!$D$2:$E$8,2,FALSE)</f>
        <v>Saturday</v>
      </c>
      <c r="H472" t="str">
        <f>VLOOKUP(D472,VLOOKUP!$A$2:$B$13,2,FALSE)</f>
        <v>April</v>
      </c>
      <c r="I472" t="str">
        <f>VLOOKUP(E472,VLOOKUP!$G$2:$H$5,2,FALSE)</f>
        <v>Quarter2</v>
      </c>
      <c r="J472" t="str">
        <f t="shared" si="79"/>
        <v>2010_April</v>
      </c>
      <c r="K472" t="str">
        <f t="shared" si="80"/>
        <v>2010_Quarter2</v>
      </c>
      <c r="L472" t="str">
        <f t="shared" si="81"/>
        <v>2010_Saturday</v>
      </c>
      <c r="M472" t="s">
        <v>9</v>
      </c>
      <c r="N472">
        <v>46</v>
      </c>
      <c r="O472">
        <v>36</v>
      </c>
      <c r="P472">
        <v>10672</v>
      </c>
      <c r="Q472">
        <v>6912</v>
      </c>
      <c r="R472">
        <v>0.10511672900000001</v>
      </c>
      <c r="S472">
        <v>0.128242409</v>
      </c>
      <c r="T472">
        <f t="shared" si="82"/>
        <v>67968.476770000008</v>
      </c>
      <c r="U472">
        <f t="shared" si="83"/>
        <v>9460.5056100000002</v>
      </c>
      <c r="V472">
        <f t="shared" si="84"/>
        <v>17584</v>
      </c>
      <c r="W472">
        <f t="shared" si="85"/>
        <v>23290.066225165563</v>
      </c>
      <c r="X472">
        <f>SUM(Data__1___3[[#This Row],[ cost of raw material]],Data__1___3[[#This Row],[operating cost]],Data__1___3[[#This Row],[Total Labor Cost (In USD)]])</f>
        <v>100719.04860516556</v>
      </c>
      <c r="Y472">
        <f t="shared" si="86"/>
        <v>958.16383903237283</v>
      </c>
      <c r="Z472">
        <f t="shared" si="87"/>
        <v>105.11672900000001</v>
      </c>
      <c r="AA472">
        <f>SUM(Data__1___3[[#This Row],[Num_Workers_Direct]],Data__1___3[[#This Row],[Num_Workers_Indirect]])</f>
        <v>82</v>
      </c>
      <c r="AB472">
        <f>Data__1___3[[#This Row],[OUTPUT IN THOUSAND]]/Data__1___3[[#This Row],[Total Workers]]</f>
        <v>1.2819113292682927</v>
      </c>
    </row>
    <row r="473" spans="1:28" x14ac:dyDescent="0.25">
      <c r="A473" s="1">
        <v>40285</v>
      </c>
      <c r="B473">
        <f t="shared" si="77"/>
        <v>2010</v>
      </c>
      <c r="C473">
        <f>DAY(Data__1___3[[#This Row],[Date]])</f>
        <v>17</v>
      </c>
      <c r="D473">
        <f>MONTH(Data__1___3[[#This Row],[Date]])</f>
        <v>4</v>
      </c>
      <c r="E473">
        <f t="shared" si="78"/>
        <v>2</v>
      </c>
      <c r="F473">
        <f>WEEKDAY(Data__1___3[[#This Row],[Date]])</f>
        <v>7</v>
      </c>
      <c r="G473" t="str">
        <f>VLOOKUP(F473,VLOOKUP!$D$2:$E$8,2,FALSE)</f>
        <v>Sunday</v>
      </c>
      <c r="H473" t="str">
        <f>VLOOKUP(D473,VLOOKUP!$A$2:$B$13,2,FALSE)</f>
        <v>April</v>
      </c>
      <c r="I473" t="str">
        <f>VLOOKUP(E473,VLOOKUP!$G$2:$H$5,2,FALSE)</f>
        <v>Quarter2</v>
      </c>
      <c r="J473" t="str">
        <f t="shared" si="79"/>
        <v>2010_April</v>
      </c>
      <c r="K473" t="str">
        <f t="shared" si="80"/>
        <v>2010_Quarter2</v>
      </c>
      <c r="L473" t="str">
        <f t="shared" si="81"/>
        <v>2010_Sunday</v>
      </c>
      <c r="M473" t="s">
        <v>9</v>
      </c>
      <c r="N473">
        <v>40</v>
      </c>
      <c r="O473">
        <v>39</v>
      </c>
      <c r="P473">
        <v>9280</v>
      </c>
      <c r="Q473">
        <v>7488</v>
      </c>
      <c r="R473">
        <v>0.10120915599999999</v>
      </c>
      <c r="S473">
        <v>0.12347517</v>
      </c>
      <c r="T473">
        <f t="shared" si="82"/>
        <v>65441.840099999994</v>
      </c>
      <c r="U473">
        <f t="shared" si="83"/>
        <v>9108.8240399999995</v>
      </c>
      <c r="V473">
        <f t="shared" si="84"/>
        <v>16768</v>
      </c>
      <c r="W473">
        <f t="shared" si="85"/>
        <v>22209.271523178806</v>
      </c>
      <c r="X473">
        <f>SUM(Data__1___3[[#This Row],[ cost of raw material]],Data__1___3[[#This Row],[operating cost]],Data__1___3[[#This Row],[Total Labor Cost (In USD)]])</f>
        <v>96759.935663178796</v>
      </c>
      <c r="Y473">
        <f t="shared" si="86"/>
        <v>956.03934947524715</v>
      </c>
      <c r="Z473">
        <f t="shared" si="87"/>
        <v>101.20915599999999</v>
      </c>
      <c r="AA473">
        <f>SUM(Data__1___3[[#This Row],[Num_Workers_Direct]],Data__1___3[[#This Row],[Num_Workers_Indirect]])</f>
        <v>79</v>
      </c>
      <c r="AB473">
        <f>Data__1___3[[#This Row],[OUTPUT IN THOUSAND]]/Data__1___3[[#This Row],[Total Workers]]</f>
        <v>1.2811285569620252</v>
      </c>
    </row>
    <row r="474" spans="1:28" x14ac:dyDescent="0.25">
      <c r="A474" s="1">
        <v>40286</v>
      </c>
      <c r="B474">
        <f t="shared" si="77"/>
        <v>2010</v>
      </c>
      <c r="C474">
        <f>DAY(Data__1___3[[#This Row],[Date]])</f>
        <v>18</v>
      </c>
      <c r="D474">
        <f>MONTH(Data__1___3[[#This Row],[Date]])</f>
        <v>4</v>
      </c>
      <c r="E474">
        <f t="shared" si="78"/>
        <v>2</v>
      </c>
      <c r="F474">
        <f>WEEKDAY(Data__1___3[[#This Row],[Date]])</f>
        <v>1</v>
      </c>
      <c r="G474" t="str">
        <f>VLOOKUP(F474,VLOOKUP!$D$2:$E$8,2,FALSE)</f>
        <v>Monday</v>
      </c>
      <c r="H474" t="str">
        <f>VLOOKUP(D474,VLOOKUP!$A$2:$B$13,2,FALSE)</f>
        <v>April</v>
      </c>
      <c r="I474" t="str">
        <f>VLOOKUP(E474,VLOOKUP!$G$2:$H$5,2,FALSE)</f>
        <v>Quarter2</v>
      </c>
      <c r="J474" t="str">
        <f t="shared" si="79"/>
        <v>2010_April</v>
      </c>
      <c r="K474" t="str">
        <f t="shared" si="80"/>
        <v>2010_Quarter2</v>
      </c>
      <c r="L474" t="str">
        <f t="shared" si="81"/>
        <v>2010_Monday</v>
      </c>
      <c r="M474" t="s">
        <v>9</v>
      </c>
      <c r="N474">
        <v>42</v>
      </c>
      <c r="O474">
        <v>37</v>
      </c>
      <c r="P474">
        <v>9744</v>
      </c>
      <c r="Q474">
        <v>7104</v>
      </c>
      <c r="R474">
        <v>0.10126159899999999</v>
      </c>
      <c r="S474">
        <v>0.123539151</v>
      </c>
      <c r="T474">
        <f t="shared" si="82"/>
        <v>65475.750030000003</v>
      </c>
      <c r="U474">
        <f t="shared" si="83"/>
        <v>9113.5439099999985</v>
      </c>
      <c r="V474">
        <f t="shared" si="84"/>
        <v>16848</v>
      </c>
      <c r="W474">
        <f t="shared" si="85"/>
        <v>22315.231788079469</v>
      </c>
      <c r="X474">
        <f>SUM(Data__1___3[[#This Row],[ cost of raw material]],Data__1___3[[#This Row],[operating cost]],Data__1___3[[#This Row],[Total Labor Cost (In USD)]])</f>
        <v>96904.525728079476</v>
      </c>
      <c r="Y474">
        <f t="shared" si="86"/>
        <v>956.97210675173608</v>
      </c>
      <c r="Z474">
        <f t="shared" si="87"/>
        <v>101.26159899999999</v>
      </c>
      <c r="AA474">
        <f>SUM(Data__1___3[[#This Row],[Num_Workers_Direct]],Data__1___3[[#This Row],[Num_Workers_Indirect]])</f>
        <v>79</v>
      </c>
      <c r="AB474">
        <f>Data__1___3[[#This Row],[OUTPUT IN THOUSAND]]/Data__1___3[[#This Row],[Total Workers]]</f>
        <v>1.2817923924050632</v>
      </c>
    </row>
    <row r="475" spans="1:28" x14ac:dyDescent="0.25">
      <c r="A475" s="1">
        <v>40287</v>
      </c>
      <c r="B475">
        <f t="shared" si="77"/>
        <v>2010</v>
      </c>
      <c r="C475">
        <f>DAY(Data__1___3[[#This Row],[Date]])</f>
        <v>19</v>
      </c>
      <c r="D475">
        <f>MONTH(Data__1___3[[#This Row],[Date]])</f>
        <v>4</v>
      </c>
      <c r="E475">
        <f t="shared" si="78"/>
        <v>2</v>
      </c>
      <c r="F475">
        <f>WEEKDAY(Data__1___3[[#This Row],[Date]])</f>
        <v>2</v>
      </c>
      <c r="G475" t="str">
        <f>VLOOKUP(F475,VLOOKUP!$D$2:$E$8,2,FALSE)</f>
        <v>Tuesday</v>
      </c>
      <c r="H475" t="str">
        <f>VLOOKUP(D475,VLOOKUP!$A$2:$B$13,2,FALSE)</f>
        <v>April</v>
      </c>
      <c r="I475" t="str">
        <f>VLOOKUP(E475,VLOOKUP!$G$2:$H$5,2,FALSE)</f>
        <v>Quarter2</v>
      </c>
      <c r="J475" t="str">
        <f t="shared" si="79"/>
        <v>2010_April</v>
      </c>
      <c r="K475" t="str">
        <f t="shared" si="80"/>
        <v>2010_Quarter2</v>
      </c>
      <c r="L475" t="str">
        <f t="shared" si="81"/>
        <v>2010_Tuesday</v>
      </c>
      <c r="M475" t="s">
        <v>9</v>
      </c>
      <c r="N475">
        <v>41</v>
      </c>
      <c r="O475">
        <v>38</v>
      </c>
      <c r="P475">
        <v>9512</v>
      </c>
      <c r="Q475">
        <v>7296</v>
      </c>
      <c r="R475">
        <v>0.10127671000000001</v>
      </c>
      <c r="S475">
        <v>0.123557586</v>
      </c>
      <c r="T475">
        <f t="shared" si="82"/>
        <v>65485.520579999997</v>
      </c>
      <c r="U475">
        <f t="shared" si="83"/>
        <v>9114.9039000000012</v>
      </c>
      <c r="V475">
        <f t="shared" si="84"/>
        <v>16808</v>
      </c>
      <c r="W475">
        <f t="shared" si="85"/>
        <v>22262.251655629138</v>
      </c>
      <c r="X475">
        <f>SUM(Data__1___3[[#This Row],[ cost of raw material]],Data__1___3[[#This Row],[operating cost]],Data__1___3[[#This Row],[Total Labor Cost (In USD)]])</f>
        <v>96862.676135629139</v>
      </c>
      <c r="Y475">
        <f t="shared" si="86"/>
        <v>956.41610134876157</v>
      </c>
      <c r="Z475">
        <f t="shared" si="87"/>
        <v>101.27671000000001</v>
      </c>
      <c r="AA475">
        <f>SUM(Data__1___3[[#This Row],[Num_Workers_Direct]],Data__1___3[[#This Row],[Num_Workers_Indirect]])</f>
        <v>79</v>
      </c>
      <c r="AB475">
        <f>Data__1___3[[#This Row],[OUTPUT IN THOUSAND]]/Data__1___3[[#This Row],[Total Workers]]</f>
        <v>1.2819836708860761</v>
      </c>
    </row>
    <row r="476" spans="1:28" x14ac:dyDescent="0.25">
      <c r="A476" s="1">
        <v>40288</v>
      </c>
      <c r="B476">
        <f t="shared" si="77"/>
        <v>2010</v>
      </c>
      <c r="C476">
        <f>DAY(Data__1___3[[#This Row],[Date]])</f>
        <v>20</v>
      </c>
      <c r="D476">
        <f>MONTH(Data__1___3[[#This Row],[Date]])</f>
        <v>4</v>
      </c>
      <c r="E476">
        <f t="shared" si="78"/>
        <v>2</v>
      </c>
      <c r="F476">
        <f>WEEKDAY(Data__1___3[[#This Row],[Date]])</f>
        <v>3</v>
      </c>
      <c r="G476" t="str">
        <f>VLOOKUP(F476,VLOOKUP!$D$2:$E$8,2,FALSE)</f>
        <v>Wednesday</v>
      </c>
      <c r="H476" t="str">
        <f>VLOOKUP(D476,VLOOKUP!$A$2:$B$13,2,FALSE)</f>
        <v>April</v>
      </c>
      <c r="I476" t="str">
        <f>VLOOKUP(E476,VLOOKUP!$G$2:$H$5,2,FALSE)</f>
        <v>Quarter2</v>
      </c>
      <c r="J476" t="str">
        <f t="shared" si="79"/>
        <v>2010_April</v>
      </c>
      <c r="K476" t="str">
        <f t="shared" si="80"/>
        <v>2010_Quarter2</v>
      </c>
      <c r="L476" t="str">
        <f t="shared" si="81"/>
        <v>2010_Wednesday</v>
      </c>
      <c r="M476" t="s">
        <v>9</v>
      </c>
      <c r="N476">
        <v>46</v>
      </c>
      <c r="O476">
        <v>40</v>
      </c>
      <c r="P476">
        <v>10672</v>
      </c>
      <c r="Q476">
        <v>7680</v>
      </c>
      <c r="R476">
        <v>0.110224275</v>
      </c>
      <c r="S476">
        <v>0.13447361499999999</v>
      </c>
      <c r="T476">
        <f t="shared" si="82"/>
        <v>71271.015950000001</v>
      </c>
      <c r="U476">
        <f t="shared" si="83"/>
        <v>9920.1847499999985</v>
      </c>
      <c r="V476">
        <f t="shared" si="84"/>
        <v>18352</v>
      </c>
      <c r="W476">
        <f t="shared" si="85"/>
        <v>24307.284768211921</v>
      </c>
      <c r="X476">
        <f>SUM(Data__1___3[[#This Row],[ cost of raw material]],Data__1___3[[#This Row],[operating cost]],Data__1___3[[#This Row],[Total Labor Cost (In USD)]])</f>
        <v>105498.48546821192</v>
      </c>
      <c r="Y476">
        <f t="shared" si="86"/>
        <v>957.12569185156292</v>
      </c>
      <c r="Z476">
        <f t="shared" si="87"/>
        <v>110.22427499999999</v>
      </c>
      <c r="AA476">
        <f>SUM(Data__1___3[[#This Row],[Num_Workers_Direct]],Data__1___3[[#This Row],[Num_Workers_Indirect]])</f>
        <v>86</v>
      </c>
      <c r="AB476">
        <f>Data__1___3[[#This Row],[OUTPUT IN THOUSAND]]/Data__1___3[[#This Row],[Total Workers]]</f>
        <v>1.2816776162790697</v>
      </c>
    </row>
    <row r="477" spans="1:28" x14ac:dyDescent="0.25">
      <c r="A477" s="1">
        <v>40289</v>
      </c>
      <c r="B477">
        <f t="shared" si="77"/>
        <v>2010</v>
      </c>
      <c r="C477">
        <f>DAY(Data__1___3[[#This Row],[Date]])</f>
        <v>21</v>
      </c>
      <c r="D477">
        <f>MONTH(Data__1___3[[#This Row],[Date]])</f>
        <v>4</v>
      </c>
      <c r="E477">
        <f t="shared" si="78"/>
        <v>2</v>
      </c>
      <c r="F477">
        <f>WEEKDAY(Data__1___3[[#This Row],[Date]])</f>
        <v>4</v>
      </c>
      <c r="G477" t="str">
        <f>VLOOKUP(F477,VLOOKUP!$D$2:$E$8,2,FALSE)</f>
        <v>Thursday</v>
      </c>
      <c r="H477" t="str">
        <f>VLOOKUP(D477,VLOOKUP!$A$2:$B$13,2,FALSE)</f>
        <v>April</v>
      </c>
      <c r="I477" t="str">
        <f>VLOOKUP(E477,VLOOKUP!$G$2:$H$5,2,FALSE)</f>
        <v>Quarter2</v>
      </c>
      <c r="J477" t="str">
        <f t="shared" si="79"/>
        <v>2010_April</v>
      </c>
      <c r="K477" t="str">
        <f t="shared" si="80"/>
        <v>2010_Quarter2</v>
      </c>
      <c r="L477" t="str">
        <f t="shared" si="81"/>
        <v>2010_Thursday</v>
      </c>
      <c r="M477" t="s">
        <v>9</v>
      </c>
      <c r="N477">
        <v>45</v>
      </c>
      <c r="O477">
        <v>38</v>
      </c>
      <c r="P477">
        <v>10440</v>
      </c>
      <c r="Q477">
        <v>7296</v>
      </c>
      <c r="R477">
        <v>0.106402201</v>
      </c>
      <c r="S477">
        <v>0.12981068500000001</v>
      </c>
      <c r="T477">
        <f t="shared" si="82"/>
        <v>68799.663050000003</v>
      </c>
      <c r="U477">
        <f t="shared" si="83"/>
        <v>9576.1980899999999</v>
      </c>
      <c r="V477">
        <f t="shared" si="84"/>
        <v>17736</v>
      </c>
      <c r="W477">
        <f t="shared" si="85"/>
        <v>23491.390728476821</v>
      </c>
      <c r="X477">
        <f>SUM(Data__1___3[[#This Row],[ cost of raw material]],Data__1___3[[#This Row],[operating cost]],Data__1___3[[#This Row],[Total Labor Cost (In USD)]])</f>
        <v>101867.25186847683</v>
      </c>
      <c r="Y477">
        <f t="shared" si="86"/>
        <v>957.37917929420303</v>
      </c>
      <c r="Z477">
        <f t="shared" si="87"/>
        <v>106.40220100000001</v>
      </c>
      <c r="AA477">
        <f>SUM(Data__1___3[[#This Row],[Num_Workers_Direct]],Data__1___3[[#This Row],[Num_Workers_Indirect]])</f>
        <v>83</v>
      </c>
      <c r="AB477">
        <f>Data__1___3[[#This Row],[OUTPUT IN THOUSAND]]/Data__1___3[[#This Row],[Total Workers]]</f>
        <v>1.2819542289156627</v>
      </c>
    </row>
    <row r="478" spans="1:28" x14ac:dyDescent="0.25">
      <c r="A478" s="1">
        <v>40290</v>
      </c>
      <c r="B478">
        <f t="shared" si="77"/>
        <v>2010</v>
      </c>
      <c r="C478">
        <f>DAY(Data__1___3[[#This Row],[Date]])</f>
        <v>22</v>
      </c>
      <c r="D478">
        <f>MONTH(Data__1___3[[#This Row],[Date]])</f>
        <v>4</v>
      </c>
      <c r="E478">
        <f t="shared" si="78"/>
        <v>2</v>
      </c>
      <c r="F478">
        <f>WEEKDAY(Data__1___3[[#This Row],[Date]])</f>
        <v>5</v>
      </c>
      <c r="G478" t="str">
        <f>VLOOKUP(F478,VLOOKUP!$D$2:$E$8,2,FALSE)</f>
        <v>Friday</v>
      </c>
      <c r="H478" t="str">
        <f>VLOOKUP(D478,VLOOKUP!$A$2:$B$13,2,FALSE)</f>
        <v>April</v>
      </c>
      <c r="I478" t="str">
        <f>VLOOKUP(E478,VLOOKUP!$G$2:$H$5,2,FALSE)</f>
        <v>Quarter2</v>
      </c>
      <c r="J478" t="str">
        <f t="shared" si="79"/>
        <v>2010_April</v>
      </c>
      <c r="K478" t="str">
        <f t="shared" si="80"/>
        <v>2010_Quarter2</v>
      </c>
      <c r="L478" t="str">
        <f t="shared" si="81"/>
        <v>2010_Friday</v>
      </c>
      <c r="M478" t="s">
        <v>9</v>
      </c>
      <c r="N478">
        <v>40</v>
      </c>
      <c r="O478">
        <v>38</v>
      </c>
      <c r="P478">
        <v>9280</v>
      </c>
      <c r="Q478">
        <v>7296</v>
      </c>
      <c r="R478">
        <v>0.100003706</v>
      </c>
      <c r="S478">
        <v>0.122004521</v>
      </c>
      <c r="T478">
        <f t="shared" si="82"/>
        <v>64662.396130000008</v>
      </c>
      <c r="U478">
        <f t="shared" si="83"/>
        <v>9000.3335399999996</v>
      </c>
      <c r="V478">
        <f t="shared" si="84"/>
        <v>16576</v>
      </c>
      <c r="W478">
        <f t="shared" si="85"/>
        <v>21954.966887417217</v>
      </c>
      <c r="X478">
        <f>SUM(Data__1___3[[#This Row],[ cost of raw material]],Data__1___3[[#This Row],[operating cost]],Data__1___3[[#This Row],[Total Labor Cost (In USD)]])</f>
        <v>95617.696557417221</v>
      </c>
      <c r="Y478">
        <f t="shared" si="86"/>
        <v>956.14153096903453</v>
      </c>
      <c r="Z478">
        <f t="shared" si="87"/>
        <v>100.00370599999999</v>
      </c>
      <c r="AA478">
        <f>SUM(Data__1___3[[#This Row],[Num_Workers_Direct]],Data__1___3[[#This Row],[Num_Workers_Indirect]])</f>
        <v>78</v>
      </c>
      <c r="AB478">
        <f>Data__1___3[[#This Row],[OUTPUT IN THOUSAND]]/Data__1___3[[#This Row],[Total Workers]]</f>
        <v>1.2820987948717948</v>
      </c>
    </row>
    <row r="479" spans="1:28" x14ac:dyDescent="0.25">
      <c r="A479" s="1">
        <v>40291</v>
      </c>
      <c r="B479">
        <f t="shared" si="77"/>
        <v>2010</v>
      </c>
      <c r="C479">
        <f>DAY(Data__1___3[[#This Row],[Date]])</f>
        <v>23</v>
      </c>
      <c r="D479">
        <f>MONTH(Data__1___3[[#This Row],[Date]])</f>
        <v>4</v>
      </c>
      <c r="E479">
        <f t="shared" si="78"/>
        <v>2</v>
      </c>
      <c r="F479">
        <f>WEEKDAY(Data__1___3[[#This Row],[Date]])</f>
        <v>6</v>
      </c>
      <c r="G479" t="str">
        <f>VLOOKUP(F479,VLOOKUP!$D$2:$E$8,2,FALSE)</f>
        <v>Saturday</v>
      </c>
      <c r="H479" t="str">
        <f>VLOOKUP(D479,VLOOKUP!$A$2:$B$13,2,FALSE)</f>
        <v>April</v>
      </c>
      <c r="I479" t="str">
        <f>VLOOKUP(E479,VLOOKUP!$G$2:$H$5,2,FALSE)</f>
        <v>Quarter2</v>
      </c>
      <c r="J479" t="str">
        <f t="shared" si="79"/>
        <v>2010_April</v>
      </c>
      <c r="K479" t="str">
        <f t="shared" si="80"/>
        <v>2010_Quarter2</v>
      </c>
      <c r="L479" t="str">
        <f t="shared" si="81"/>
        <v>2010_Saturday</v>
      </c>
      <c r="M479" t="s">
        <v>9</v>
      </c>
      <c r="N479">
        <v>44</v>
      </c>
      <c r="O479">
        <v>39</v>
      </c>
      <c r="P479">
        <v>10208</v>
      </c>
      <c r="Q479">
        <v>7488</v>
      </c>
      <c r="R479">
        <v>0.106429801</v>
      </c>
      <c r="S479">
        <v>0.12984435699999999</v>
      </c>
      <c r="T479">
        <f t="shared" si="82"/>
        <v>68817.509210000004</v>
      </c>
      <c r="U479">
        <f t="shared" si="83"/>
        <v>9578.6820900000002</v>
      </c>
      <c r="V479">
        <f t="shared" si="84"/>
        <v>17696</v>
      </c>
      <c r="W479">
        <f t="shared" si="85"/>
        <v>23438.41059602649</v>
      </c>
      <c r="X479">
        <f>SUM(Data__1___3[[#This Row],[ cost of raw material]],Data__1___3[[#This Row],[operating cost]],Data__1___3[[#This Row],[Total Labor Cost (In USD)]])</f>
        <v>101834.60189602649</v>
      </c>
      <c r="Y479">
        <f t="shared" si="86"/>
        <v>956.82413139179403</v>
      </c>
      <c r="Z479">
        <f t="shared" si="87"/>
        <v>106.429801</v>
      </c>
      <c r="AA479">
        <f>SUM(Data__1___3[[#This Row],[Num_Workers_Direct]],Data__1___3[[#This Row],[Num_Workers_Indirect]])</f>
        <v>83</v>
      </c>
      <c r="AB479">
        <f>Data__1___3[[#This Row],[OUTPUT IN THOUSAND]]/Data__1___3[[#This Row],[Total Workers]]</f>
        <v>1.2822867590361446</v>
      </c>
    </row>
    <row r="480" spans="1:28" x14ac:dyDescent="0.25">
      <c r="A480" s="1">
        <v>40292</v>
      </c>
      <c r="B480">
        <f t="shared" si="77"/>
        <v>2010</v>
      </c>
      <c r="C480">
        <f>DAY(Data__1___3[[#This Row],[Date]])</f>
        <v>24</v>
      </c>
      <c r="D480">
        <f>MONTH(Data__1___3[[#This Row],[Date]])</f>
        <v>4</v>
      </c>
      <c r="E480">
        <f t="shared" si="78"/>
        <v>2</v>
      </c>
      <c r="F480">
        <f>WEEKDAY(Data__1___3[[#This Row],[Date]])</f>
        <v>7</v>
      </c>
      <c r="G480" t="str">
        <f>VLOOKUP(F480,VLOOKUP!$D$2:$E$8,2,FALSE)</f>
        <v>Sunday</v>
      </c>
      <c r="H480" t="str">
        <f>VLOOKUP(D480,VLOOKUP!$A$2:$B$13,2,FALSE)</f>
        <v>April</v>
      </c>
      <c r="I480" t="str">
        <f>VLOOKUP(E480,VLOOKUP!$G$2:$H$5,2,FALSE)</f>
        <v>Quarter2</v>
      </c>
      <c r="J480" t="str">
        <f t="shared" si="79"/>
        <v>2010_April</v>
      </c>
      <c r="K480" t="str">
        <f t="shared" si="80"/>
        <v>2010_Quarter2</v>
      </c>
      <c r="L480" t="str">
        <f t="shared" si="81"/>
        <v>2010_Sunday</v>
      </c>
      <c r="M480" t="s">
        <v>9</v>
      </c>
      <c r="N480">
        <v>45</v>
      </c>
      <c r="O480">
        <v>38</v>
      </c>
      <c r="P480">
        <v>10440</v>
      </c>
      <c r="Q480">
        <v>7296</v>
      </c>
      <c r="R480">
        <v>0.106412652</v>
      </c>
      <c r="S480">
        <v>0.12982343499999999</v>
      </c>
      <c r="T480">
        <f t="shared" si="82"/>
        <v>68806.420549999995</v>
      </c>
      <c r="U480">
        <f t="shared" si="83"/>
        <v>9577.13868</v>
      </c>
      <c r="V480">
        <f t="shared" si="84"/>
        <v>17736</v>
      </c>
      <c r="W480">
        <f t="shared" si="85"/>
        <v>23491.390728476821</v>
      </c>
      <c r="X480">
        <f>SUM(Data__1___3[[#This Row],[ cost of raw material]],Data__1___3[[#This Row],[operating cost]],Data__1___3[[#This Row],[Total Labor Cost (In USD)]])</f>
        <v>101874.94995847682</v>
      </c>
      <c r="Y480">
        <f t="shared" si="86"/>
        <v>957.35749503242175</v>
      </c>
      <c r="Z480">
        <f t="shared" si="87"/>
        <v>106.41265199999999</v>
      </c>
      <c r="AA480">
        <f>SUM(Data__1___3[[#This Row],[Num_Workers_Direct]],Data__1___3[[#This Row],[Num_Workers_Indirect]])</f>
        <v>83</v>
      </c>
      <c r="AB480">
        <f>Data__1___3[[#This Row],[OUTPUT IN THOUSAND]]/Data__1___3[[#This Row],[Total Workers]]</f>
        <v>1.2820801445783132</v>
      </c>
    </row>
    <row r="481" spans="1:28" x14ac:dyDescent="0.25">
      <c r="A481" s="1">
        <v>40293</v>
      </c>
      <c r="B481">
        <f t="shared" si="77"/>
        <v>2010</v>
      </c>
      <c r="C481">
        <f>DAY(Data__1___3[[#This Row],[Date]])</f>
        <v>25</v>
      </c>
      <c r="D481">
        <f>MONTH(Data__1___3[[#This Row],[Date]])</f>
        <v>4</v>
      </c>
      <c r="E481">
        <f t="shared" si="78"/>
        <v>2</v>
      </c>
      <c r="F481">
        <f>WEEKDAY(Data__1___3[[#This Row],[Date]])</f>
        <v>1</v>
      </c>
      <c r="G481" t="str">
        <f>VLOOKUP(F481,VLOOKUP!$D$2:$E$8,2,FALSE)</f>
        <v>Monday</v>
      </c>
      <c r="H481" t="str">
        <f>VLOOKUP(D481,VLOOKUP!$A$2:$B$13,2,FALSE)</f>
        <v>April</v>
      </c>
      <c r="I481" t="str">
        <f>VLOOKUP(E481,VLOOKUP!$G$2:$H$5,2,FALSE)</f>
        <v>Quarter2</v>
      </c>
      <c r="J481" t="str">
        <f t="shared" si="79"/>
        <v>2010_April</v>
      </c>
      <c r="K481" t="str">
        <f t="shared" si="80"/>
        <v>2010_Quarter2</v>
      </c>
      <c r="L481" t="str">
        <f t="shared" si="81"/>
        <v>2010_Monday</v>
      </c>
      <c r="M481" t="s">
        <v>9</v>
      </c>
      <c r="N481">
        <v>43</v>
      </c>
      <c r="O481">
        <v>39</v>
      </c>
      <c r="P481">
        <v>9976</v>
      </c>
      <c r="Q481">
        <v>7488</v>
      </c>
      <c r="R481">
        <v>0.105136932</v>
      </c>
      <c r="S481">
        <v>0.12826705699999999</v>
      </c>
      <c r="T481">
        <f t="shared" si="82"/>
        <v>67981.540209999992</v>
      </c>
      <c r="U481">
        <f t="shared" si="83"/>
        <v>9462.3238799999999</v>
      </c>
      <c r="V481">
        <f t="shared" si="84"/>
        <v>17464</v>
      </c>
      <c r="W481">
        <f t="shared" si="85"/>
        <v>23131.125827814569</v>
      </c>
      <c r="X481">
        <f>SUM(Data__1___3[[#This Row],[ cost of raw material]],Data__1___3[[#This Row],[operating cost]],Data__1___3[[#This Row],[Total Labor Cost (In USD)]])</f>
        <v>100574.98991781456</v>
      </c>
      <c r="Y481">
        <f t="shared" si="86"/>
        <v>956.60951869714586</v>
      </c>
      <c r="Z481">
        <f t="shared" si="87"/>
        <v>105.136932</v>
      </c>
      <c r="AA481">
        <f>SUM(Data__1___3[[#This Row],[Num_Workers_Direct]],Data__1___3[[#This Row],[Num_Workers_Indirect]])</f>
        <v>82</v>
      </c>
      <c r="AB481">
        <f>Data__1___3[[#This Row],[OUTPUT IN THOUSAND]]/Data__1___3[[#This Row],[Total Workers]]</f>
        <v>1.2821577073170731</v>
      </c>
    </row>
    <row r="482" spans="1:28" x14ac:dyDescent="0.25">
      <c r="A482" s="1">
        <v>40294</v>
      </c>
      <c r="B482">
        <f t="shared" si="77"/>
        <v>2010</v>
      </c>
      <c r="C482">
        <f>DAY(Data__1___3[[#This Row],[Date]])</f>
        <v>26</v>
      </c>
      <c r="D482">
        <f>MONTH(Data__1___3[[#This Row],[Date]])</f>
        <v>4</v>
      </c>
      <c r="E482">
        <f t="shared" si="78"/>
        <v>2</v>
      </c>
      <c r="F482">
        <f>WEEKDAY(Data__1___3[[#This Row],[Date]])</f>
        <v>2</v>
      </c>
      <c r="G482" t="str">
        <f>VLOOKUP(F482,VLOOKUP!$D$2:$E$8,2,FALSE)</f>
        <v>Tuesday</v>
      </c>
      <c r="H482" t="str">
        <f>VLOOKUP(D482,VLOOKUP!$A$2:$B$13,2,FALSE)</f>
        <v>April</v>
      </c>
      <c r="I482" t="str">
        <f>VLOOKUP(E482,VLOOKUP!$G$2:$H$5,2,FALSE)</f>
        <v>Quarter2</v>
      </c>
      <c r="J482" t="str">
        <f t="shared" si="79"/>
        <v>2010_April</v>
      </c>
      <c r="K482" t="str">
        <f t="shared" si="80"/>
        <v>2010_Quarter2</v>
      </c>
      <c r="L482" t="str">
        <f t="shared" si="81"/>
        <v>2010_Tuesday</v>
      </c>
      <c r="M482" t="s">
        <v>9</v>
      </c>
      <c r="N482">
        <v>41</v>
      </c>
      <c r="O482">
        <v>40</v>
      </c>
      <c r="P482">
        <v>9512</v>
      </c>
      <c r="Q482">
        <v>7680</v>
      </c>
      <c r="R482">
        <v>0.10383197</v>
      </c>
      <c r="S482">
        <v>0.12667500300000001</v>
      </c>
      <c r="T482">
        <f t="shared" si="82"/>
        <v>67137.75159</v>
      </c>
      <c r="U482">
        <f t="shared" si="83"/>
        <v>9344.8773000000001</v>
      </c>
      <c r="V482">
        <f t="shared" si="84"/>
        <v>17192</v>
      </c>
      <c r="W482">
        <f t="shared" si="85"/>
        <v>22770.860927152316</v>
      </c>
      <c r="X482">
        <f>SUM(Data__1___3[[#This Row],[ cost of raw material]],Data__1___3[[#This Row],[operating cost]],Data__1___3[[#This Row],[Total Labor Cost (In USD)]])</f>
        <v>99253.489817152309</v>
      </c>
      <c r="Y482">
        <f t="shared" si="86"/>
        <v>955.90490883638552</v>
      </c>
      <c r="Z482">
        <f t="shared" si="87"/>
        <v>103.83197</v>
      </c>
      <c r="AA482">
        <f>SUM(Data__1___3[[#This Row],[Num_Workers_Direct]],Data__1___3[[#This Row],[Num_Workers_Indirect]])</f>
        <v>81</v>
      </c>
      <c r="AB482">
        <f>Data__1___3[[#This Row],[OUTPUT IN THOUSAND]]/Data__1___3[[#This Row],[Total Workers]]</f>
        <v>1.2818761728395061</v>
      </c>
    </row>
    <row r="483" spans="1:28" x14ac:dyDescent="0.25">
      <c r="A483" s="1">
        <v>40295</v>
      </c>
      <c r="B483">
        <f t="shared" si="77"/>
        <v>2010</v>
      </c>
      <c r="C483">
        <f>DAY(Data__1___3[[#This Row],[Date]])</f>
        <v>27</v>
      </c>
      <c r="D483">
        <f>MONTH(Data__1___3[[#This Row],[Date]])</f>
        <v>4</v>
      </c>
      <c r="E483">
        <f t="shared" si="78"/>
        <v>2</v>
      </c>
      <c r="F483">
        <f>WEEKDAY(Data__1___3[[#This Row],[Date]])</f>
        <v>3</v>
      </c>
      <c r="G483" t="str">
        <f>VLOOKUP(F483,VLOOKUP!$D$2:$E$8,2,FALSE)</f>
        <v>Wednesday</v>
      </c>
      <c r="H483" t="str">
        <f>VLOOKUP(D483,VLOOKUP!$A$2:$B$13,2,FALSE)</f>
        <v>April</v>
      </c>
      <c r="I483" t="str">
        <f>VLOOKUP(E483,VLOOKUP!$G$2:$H$5,2,FALSE)</f>
        <v>Quarter2</v>
      </c>
      <c r="J483" t="str">
        <f t="shared" si="79"/>
        <v>2010_April</v>
      </c>
      <c r="K483" t="str">
        <f t="shared" si="80"/>
        <v>2010_Quarter2</v>
      </c>
      <c r="L483" t="str">
        <f t="shared" si="81"/>
        <v>2010_Wednesday</v>
      </c>
      <c r="M483" t="s">
        <v>9</v>
      </c>
      <c r="N483">
        <v>45</v>
      </c>
      <c r="O483">
        <v>37</v>
      </c>
      <c r="P483">
        <v>10440</v>
      </c>
      <c r="Q483">
        <v>7104</v>
      </c>
      <c r="R483">
        <v>0.105140755</v>
      </c>
      <c r="S483">
        <v>0.128271722</v>
      </c>
      <c r="T483">
        <f t="shared" si="82"/>
        <v>67984.012660000008</v>
      </c>
      <c r="U483">
        <f t="shared" si="83"/>
        <v>9462.6679499999991</v>
      </c>
      <c r="V483">
        <f t="shared" si="84"/>
        <v>17544</v>
      </c>
      <c r="W483">
        <f t="shared" si="85"/>
        <v>23237.086092715232</v>
      </c>
      <c r="X483">
        <f>SUM(Data__1___3[[#This Row],[ cost of raw material]],Data__1___3[[#This Row],[operating cost]],Data__1___3[[#This Row],[Total Labor Cost (In USD)]])</f>
        <v>100683.76670271525</v>
      </c>
      <c r="Y483">
        <f t="shared" si="86"/>
        <v>957.60931812516708</v>
      </c>
      <c r="Z483">
        <f t="shared" si="87"/>
        <v>105.140755</v>
      </c>
      <c r="AA483">
        <f>SUM(Data__1___3[[#This Row],[Num_Workers_Direct]],Data__1___3[[#This Row],[Num_Workers_Indirect]])</f>
        <v>82</v>
      </c>
      <c r="AB483">
        <f>Data__1___3[[#This Row],[OUTPUT IN THOUSAND]]/Data__1___3[[#This Row],[Total Workers]]</f>
        <v>1.2822043292682928</v>
      </c>
    </row>
    <row r="484" spans="1:28" x14ac:dyDescent="0.25">
      <c r="A484" s="1">
        <v>40296</v>
      </c>
      <c r="B484">
        <f t="shared" si="77"/>
        <v>2010</v>
      </c>
      <c r="C484">
        <f>DAY(Data__1___3[[#This Row],[Date]])</f>
        <v>28</v>
      </c>
      <c r="D484">
        <f>MONTH(Data__1___3[[#This Row],[Date]])</f>
        <v>4</v>
      </c>
      <c r="E484">
        <f t="shared" si="78"/>
        <v>2</v>
      </c>
      <c r="F484">
        <f>WEEKDAY(Data__1___3[[#This Row],[Date]])</f>
        <v>4</v>
      </c>
      <c r="G484" t="str">
        <f>VLOOKUP(F484,VLOOKUP!$D$2:$E$8,2,FALSE)</f>
        <v>Thursday</v>
      </c>
      <c r="H484" t="str">
        <f>VLOOKUP(D484,VLOOKUP!$A$2:$B$13,2,FALSE)</f>
        <v>April</v>
      </c>
      <c r="I484" t="str">
        <f>VLOOKUP(E484,VLOOKUP!$G$2:$H$5,2,FALSE)</f>
        <v>Quarter2</v>
      </c>
      <c r="J484" t="str">
        <f t="shared" si="79"/>
        <v>2010_April</v>
      </c>
      <c r="K484" t="str">
        <f t="shared" si="80"/>
        <v>2010_Quarter2</v>
      </c>
      <c r="L484" t="str">
        <f t="shared" si="81"/>
        <v>2010_Thursday</v>
      </c>
      <c r="M484" t="s">
        <v>9</v>
      </c>
      <c r="N484">
        <v>44</v>
      </c>
      <c r="O484">
        <v>37</v>
      </c>
      <c r="P484">
        <v>10208</v>
      </c>
      <c r="Q484">
        <v>7104</v>
      </c>
      <c r="R484">
        <v>0.103848338</v>
      </c>
      <c r="S484">
        <v>0.12669497199999999</v>
      </c>
      <c r="T484">
        <f t="shared" si="82"/>
        <v>67148.335160000002</v>
      </c>
      <c r="U484">
        <f t="shared" si="83"/>
        <v>9346.3504200000007</v>
      </c>
      <c r="V484">
        <f t="shared" si="84"/>
        <v>17312</v>
      </c>
      <c r="W484">
        <f t="shared" si="85"/>
        <v>22929.801324503311</v>
      </c>
      <c r="X484">
        <f>SUM(Data__1___3[[#This Row],[ cost of raw material]],Data__1___3[[#This Row],[operating cost]],Data__1___3[[#This Row],[Total Labor Cost (In USD)]])</f>
        <v>99424.486904503312</v>
      </c>
      <c r="Y484">
        <f t="shared" si="86"/>
        <v>957.40084838433631</v>
      </c>
      <c r="Z484">
        <f t="shared" si="87"/>
        <v>103.848338</v>
      </c>
      <c r="AA484">
        <f>SUM(Data__1___3[[#This Row],[Num_Workers_Direct]],Data__1___3[[#This Row],[Num_Workers_Indirect]])</f>
        <v>81</v>
      </c>
      <c r="AB484">
        <f>Data__1___3[[#This Row],[OUTPUT IN THOUSAND]]/Data__1___3[[#This Row],[Total Workers]]</f>
        <v>1.2820782469135803</v>
      </c>
    </row>
    <row r="485" spans="1:28" x14ac:dyDescent="0.25">
      <c r="A485" s="1">
        <v>40297</v>
      </c>
      <c r="B485">
        <f t="shared" si="77"/>
        <v>2010</v>
      </c>
      <c r="C485">
        <f>DAY(Data__1___3[[#This Row],[Date]])</f>
        <v>29</v>
      </c>
      <c r="D485">
        <f>MONTH(Data__1___3[[#This Row],[Date]])</f>
        <v>4</v>
      </c>
      <c r="E485">
        <f t="shared" si="78"/>
        <v>2</v>
      </c>
      <c r="F485">
        <f>WEEKDAY(Data__1___3[[#This Row],[Date]])</f>
        <v>5</v>
      </c>
      <c r="G485" t="str">
        <f>VLOOKUP(F485,VLOOKUP!$D$2:$E$8,2,FALSE)</f>
        <v>Friday</v>
      </c>
      <c r="H485" t="str">
        <f>VLOOKUP(D485,VLOOKUP!$A$2:$B$13,2,FALSE)</f>
        <v>April</v>
      </c>
      <c r="I485" t="str">
        <f>VLOOKUP(E485,VLOOKUP!$G$2:$H$5,2,FALSE)</f>
        <v>Quarter2</v>
      </c>
      <c r="J485" t="str">
        <f t="shared" si="79"/>
        <v>2010_April</v>
      </c>
      <c r="K485" t="str">
        <f t="shared" si="80"/>
        <v>2010_Quarter2</v>
      </c>
      <c r="L485" t="str">
        <f t="shared" si="81"/>
        <v>2010_Friday</v>
      </c>
      <c r="M485" t="s">
        <v>9</v>
      </c>
      <c r="N485">
        <v>43</v>
      </c>
      <c r="O485">
        <v>37</v>
      </c>
      <c r="P485">
        <v>9976</v>
      </c>
      <c r="Q485">
        <v>7104</v>
      </c>
      <c r="R485">
        <v>0.102524134</v>
      </c>
      <c r="S485">
        <v>0.12507944400000001</v>
      </c>
      <c r="T485">
        <f t="shared" si="82"/>
        <v>66292.105320000002</v>
      </c>
      <c r="U485">
        <f t="shared" si="83"/>
        <v>9227.1720600000008</v>
      </c>
      <c r="V485">
        <f t="shared" si="84"/>
        <v>17080</v>
      </c>
      <c r="W485">
        <f t="shared" si="85"/>
        <v>22622.51655629139</v>
      </c>
      <c r="X485">
        <f>SUM(Data__1___3[[#This Row],[ cost of raw material]],Data__1___3[[#This Row],[operating cost]],Data__1___3[[#This Row],[Total Labor Cost (In USD)]])</f>
        <v>98141.793936291389</v>
      </c>
      <c r="Y485">
        <f t="shared" si="86"/>
        <v>957.25552713560478</v>
      </c>
      <c r="Z485">
        <f t="shared" si="87"/>
        <v>102.524134</v>
      </c>
      <c r="AA485">
        <f>SUM(Data__1___3[[#This Row],[Num_Workers_Direct]],Data__1___3[[#This Row],[Num_Workers_Indirect]])</f>
        <v>80</v>
      </c>
      <c r="AB485">
        <f>Data__1___3[[#This Row],[OUTPUT IN THOUSAND]]/Data__1___3[[#This Row],[Total Workers]]</f>
        <v>1.281551675</v>
      </c>
    </row>
    <row r="486" spans="1:28" x14ac:dyDescent="0.25">
      <c r="A486" s="1">
        <v>40298</v>
      </c>
      <c r="B486">
        <f t="shared" si="77"/>
        <v>2010</v>
      </c>
      <c r="C486">
        <f>DAY(Data__1___3[[#This Row],[Date]])</f>
        <v>30</v>
      </c>
      <c r="D486">
        <f>MONTH(Data__1___3[[#This Row],[Date]])</f>
        <v>4</v>
      </c>
      <c r="E486">
        <f t="shared" si="78"/>
        <v>2</v>
      </c>
      <c r="F486">
        <f>WEEKDAY(Data__1___3[[#This Row],[Date]])</f>
        <v>6</v>
      </c>
      <c r="G486" t="str">
        <f>VLOOKUP(F486,VLOOKUP!$D$2:$E$8,2,FALSE)</f>
        <v>Saturday</v>
      </c>
      <c r="H486" t="str">
        <f>VLOOKUP(D486,VLOOKUP!$A$2:$B$13,2,FALSE)</f>
        <v>April</v>
      </c>
      <c r="I486" t="str">
        <f>VLOOKUP(E486,VLOOKUP!$G$2:$H$5,2,FALSE)</f>
        <v>Quarter2</v>
      </c>
      <c r="J486" t="str">
        <f t="shared" si="79"/>
        <v>2010_April</v>
      </c>
      <c r="K486" t="str">
        <f t="shared" si="80"/>
        <v>2010_Quarter2</v>
      </c>
      <c r="L486" t="str">
        <f t="shared" si="81"/>
        <v>2010_Saturday</v>
      </c>
      <c r="M486" t="s">
        <v>9</v>
      </c>
      <c r="N486">
        <v>44</v>
      </c>
      <c r="O486">
        <v>39</v>
      </c>
      <c r="P486">
        <v>10208</v>
      </c>
      <c r="Q486">
        <v>7488</v>
      </c>
      <c r="R486">
        <v>0.106391317</v>
      </c>
      <c r="S486">
        <v>0.129797406</v>
      </c>
      <c r="T486">
        <f t="shared" si="82"/>
        <v>68792.625180000003</v>
      </c>
      <c r="U486">
        <f t="shared" si="83"/>
        <v>9575.2185300000001</v>
      </c>
      <c r="V486">
        <f t="shared" si="84"/>
        <v>17696</v>
      </c>
      <c r="W486">
        <f t="shared" si="85"/>
        <v>23438.41059602649</v>
      </c>
      <c r="X486">
        <f>SUM(Data__1___3[[#This Row],[ cost of raw material]],Data__1___3[[#This Row],[operating cost]],Data__1___3[[#This Row],[Total Labor Cost (In USD)]])</f>
        <v>101806.25430602649</v>
      </c>
      <c r="Y486">
        <f t="shared" si="86"/>
        <v>956.90378854908329</v>
      </c>
      <c r="Z486">
        <f t="shared" si="87"/>
        <v>106.391317</v>
      </c>
      <c r="AA486">
        <f>SUM(Data__1___3[[#This Row],[Num_Workers_Direct]],Data__1___3[[#This Row],[Num_Workers_Indirect]])</f>
        <v>83</v>
      </c>
      <c r="AB486">
        <f>Data__1___3[[#This Row],[OUTPUT IN THOUSAND]]/Data__1___3[[#This Row],[Total Workers]]</f>
        <v>1.2818230963855421</v>
      </c>
    </row>
    <row r="487" spans="1:28" x14ac:dyDescent="0.25">
      <c r="A487" s="1">
        <v>40299</v>
      </c>
      <c r="B487">
        <f t="shared" si="77"/>
        <v>2010</v>
      </c>
      <c r="C487">
        <f>DAY(Data__1___3[[#This Row],[Date]])</f>
        <v>1</v>
      </c>
      <c r="D487">
        <f>MONTH(Data__1___3[[#This Row],[Date]])</f>
        <v>5</v>
      </c>
      <c r="E487">
        <f t="shared" si="78"/>
        <v>2</v>
      </c>
      <c r="F487">
        <f>WEEKDAY(Data__1___3[[#This Row],[Date]])</f>
        <v>7</v>
      </c>
      <c r="G487" t="str">
        <f>VLOOKUP(F487,VLOOKUP!$D$2:$E$8,2,FALSE)</f>
        <v>Sunday</v>
      </c>
      <c r="H487" t="str">
        <f>VLOOKUP(D487,VLOOKUP!$A$2:$B$13,2,FALSE)</f>
        <v>May</v>
      </c>
      <c r="I487" t="str">
        <f>VLOOKUP(E487,VLOOKUP!$G$2:$H$5,2,FALSE)</f>
        <v>Quarter2</v>
      </c>
      <c r="J487" t="str">
        <f t="shared" si="79"/>
        <v>2010_May</v>
      </c>
      <c r="K487" t="str">
        <f t="shared" si="80"/>
        <v>2010_Quarter2</v>
      </c>
      <c r="L487" t="str">
        <f t="shared" si="81"/>
        <v>2010_Sunday</v>
      </c>
      <c r="M487" t="s">
        <v>9</v>
      </c>
      <c r="N487">
        <v>43</v>
      </c>
      <c r="O487">
        <v>38</v>
      </c>
      <c r="P487">
        <v>9976</v>
      </c>
      <c r="Q487">
        <v>7296</v>
      </c>
      <c r="R487">
        <v>0.103835016</v>
      </c>
      <c r="S487">
        <v>0.12667871999999999</v>
      </c>
      <c r="T487">
        <f t="shared" si="82"/>
        <v>67139.721600000004</v>
      </c>
      <c r="U487">
        <f t="shared" si="83"/>
        <v>9345.1514399999996</v>
      </c>
      <c r="V487">
        <f t="shared" si="84"/>
        <v>17272</v>
      </c>
      <c r="W487">
        <f t="shared" si="85"/>
        <v>22876.821192052979</v>
      </c>
      <c r="X487">
        <f>SUM(Data__1___3[[#This Row],[ cost of raw material]],Data__1___3[[#This Row],[operating cost]],Data__1___3[[#This Row],[Total Labor Cost (In USD)]])</f>
        <v>99361.694232052978</v>
      </c>
      <c r="Y487">
        <f t="shared" si="86"/>
        <v>956.91894757403395</v>
      </c>
      <c r="Z487">
        <f t="shared" si="87"/>
        <v>103.835016</v>
      </c>
      <c r="AA487">
        <f>SUM(Data__1___3[[#This Row],[Num_Workers_Direct]],Data__1___3[[#This Row],[Num_Workers_Indirect]])</f>
        <v>81</v>
      </c>
      <c r="AB487">
        <f>Data__1___3[[#This Row],[OUTPUT IN THOUSAND]]/Data__1___3[[#This Row],[Total Workers]]</f>
        <v>1.2819137777777778</v>
      </c>
    </row>
    <row r="488" spans="1:28" x14ac:dyDescent="0.25">
      <c r="A488" s="1">
        <v>40300</v>
      </c>
      <c r="B488">
        <f t="shared" si="77"/>
        <v>2010</v>
      </c>
      <c r="C488">
        <f>DAY(Data__1___3[[#This Row],[Date]])</f>
        <v>2</v>
      </c>
      <c r="D488">
        <f>MONTH(Data__1___3[[#This Row],[Date]])</f>
        <v>5</v>
      </c>
      <c r="E488">
        <f t="shared" si="78"/>
        <v>2</v>
      </c>
      <c r="F488">
        <f>WEEKDAY(Data__1___3[[#This Row],[Date]])</f>
        <v>1</v>
      </c>
      <c r="G488" t="str">
        <f>VLOOKUP(F488,VLOOKUP!$D$2:$E$8,2,FALSE)</f>
        <v>Monday</v>
      </c>
      <c r="H488" t="str">
        <f>VLOOKUP(D488,VLOOKUP!$A$2:$B$13,2,FALSE)</f>
        <v>May</v>
      </c>
      <c r="I488" t="str">
        <f>VLOOKUP(E488,VLOOKUP!$G$2:$H$5,2,FALSE)</f>
        <v>Quarter2</v>
      </c>
      <c r="J488" t="str">
        <f t="shared" si="79"/>
        <v>2010_May</v>
      </c>
      <c r="K488" t="str">
        <f t="shared" si="80"/>
        <v>2010_Quarter2</v>
      </c>
      <c r="L488" t="str">
        <f t="shared" si="81"/>
        <v>2010_Monday</v>
      </c>
      <c r="M488" t="s">
        <v>9</v>
      </c>
      <c r="N488">
        <v>43</v>
      </c>
      <c r="O488">
        <v>40</v>
      </c>
      <c r="P488">
        <v>9976</v>
      </c>
      <c r="Q488">
        <v>7680</v>
      </c>
      <c r="R488">
        <v>0.106353978</v>
      </c>
      <c r="S488">
        <v>0.129751853</v>
      </c>
      <c r="T488">
        <f t="shared" si="82"/>
        <v>68768.482090000005</v>
      </c>
      <c r="U488">
        <f t="shared" si="83"/>
        <v>9571.8580199999997</v>
      </c>
      <c r="V488">
        <f t="shared" si="84"/>
        <v>17656</v>
      </c>
      <c r="W488">
        <f t="shared" si="85"/>
        <v>23385.430463576158</v>
      </c>
      <c r="X488">
        <f>SUM(Data__1___3[[#This Row],[ cost of raw material]],Data__1___3[[#This Row],[operating cost]],Data__1___3[[#This Row],[Total Labor Cost (In USD)]])</f>
        <v>101725.77057357616</v>
      </c>
      <c r="Y488">
        <f t="shared" si="86"/>
        <v>956.48298715799945</v>
      </c>
      <c r="Z488">
        <f t="shared" si="87"/>
        <v>106.353978</v>
      </c>
      <c r="AA488">
        <f>SUM(Data__1___3[[#This Row],[Num_Workers_Direct]],Data__1___3[[#This Row],[Num_Workers_Indirect]])</f>
        <v>83</v>
      </c>
      <c r="AB488">
        <f>Data__1___3[[#This Row],[OUTPUT IN THOUSAND]]/Data__1___3[[#This Row],[Total Workers]]</f>
        <v>1.2813732289156625</v>
      </c>
    </row>
    <row r="489" spans="1:28" x14ac:dyDescent="0.25">
      <c r="A489" s="1">
        <v>40301</v>
      </c>
      <c r="B489">
        <f t="shared" si="77"/>
        <v>2010</v>
      </c>
      <c r="C489">
        <f>DAY(Data__1___3[[#This Row],[Date]])</f>
        <v>3</v>
      </c>
      <c r="D489">
        <f>MONTH(Data__1___3[[#This Row],[Date]])</f>
        <v>5</v>
      </c>
      <c r="E489">
        <f t="shared" si="78"/>
        <v>2</v>
      </c>
      <c r="F489">
        <f>WEEKDAY(Data__1___3[[#This Row],[Date]])</f>
        <v>2</v>
      </c>
      <c r="G489" t="str">
        <f>VLOOKUP(F489,VLOOKUP!$D$2:$E$8,2,FALSE)</f>
        <v>Tuesday</v>
      </c>
      <c r="H489" t="str">
        <f>VLOOKUP(D489,VLOOKUP!$A$2:$B$13,2,FALSE)</f>
        <v>May</v>
      </c>
      <c r="I489" t="str">
        <f>VLOOKUP(E489,VLOOKUP!$G$2:$H$5,2,FALSE)</f>
        <v>Quarter2</v>
      </c>
      <c r="J489" t="str">
        <f t="shared" si="79"/>
        <v>2010_May</v>
      </c>
      <c r="K489" t="str">
        <f t="shared" si="80"/>
        <v>2010_Quarter2</v>
      </c>
      <c r="L489" t="str">
        <f t="shared" si="81"/>
        <v>2010_Tuesday</v>
      </c>
      <c r="M489" t="s">
        <v>9</v>
      </c>
      <c r="N489">
        <v>40</v>
      </c>
      <c r="O489">
        <v>36</v>
      </c>
      <c r="P489">
        <v>9280</v>
      </c>
      <c r="Q489">
        <v>6912</v>
      </c>
      <c r="R489">
        <v>9.7369087000000007E-2</v>
      </c>
      <c r="S489">
        <v>0.11879028599999999</v>
      </c>
      <c r="T489">
        <f t="shared" si="82"/>
        <v>62958.851579999995</v>
      </c>
      <c r="U489">
        <f t="shared" si="83"/>
        <v>8763.2178300000014</v>
      </c>
      <c r="V489">
        <f t="shared" si="84"/>
        <v>16192</v>
      </c>
      <c r="W489">
        <f t="shared" si="85"/>
        <v>21446.357615894041</v>
      </c>
      <c r="X489">
        <f>SUM(Data__1___3[[#This Row],[ cost of raw material]],Data__1___3[[#This Row],[operating cost]],Data__1___3[[#This Row],[Total Labor Cost (In USD)]])</f>
        <v>93168.427025894038</v>
      </c>
      <c r="Y489">
        <f t="shared" si="86"/>
        <v>956.85838181777376</v>
      </c>
      <c r="Z489">
        <f t="shared" si="87"/>
        <v>97.369087000000007</v>
      </c>
      <c r="AA489">
        <f>SUM(Data__1___3[[#This Row],[Num_Workers_Direct]],Data__1___3[[#This Row],[Num_Workers_Indirect]])</f>
        <v>76</v>
      </c>
      <c r="AB489">
        <f>Data__1___3[[#This Row],[OUTPUT IN THOUSAND]]/Data__1___3[[#This Row],[Total Workers]]</f>
        <v>1.2811721973684211</v>
      </c>
    </row>
    <row r="490" spans="1:28" x14ac:dyDescent="0.25">
      <c r="A490" s="1">
        <v>40302</v>
      </c>
      <c r="B490">
        <f t="shared" si="77"/>
        <v>2010</v>
      </c>
      <c r="C490">
        <f>DAY(Data__1___3[[#This Row],[Date]])</f>
        <v>4</v>
      </c>
      <c r="D490">
        <f>MONTH(Data__1___3[[#This Row],[Date]])</f>
        <v>5</v>
      </c>
      <c r="E490">
        <f t="shared" si="78"/>
        <v>2</v>
      </c>
      <c r="F490">
        <f>WEEKDAY(Data__1___3[[#This Row],[Date]])</f>
        <v>3</v>
      </c>
      <c r="G490" t="str">
        <f>VLOOKUP(F490,VLOOKUP!$D$2:$E$8,2,FALSE)</f>
        <v>Wednesday</v>
      </c>
      <c r="H490" t="str">
        <f>VLOOKUP(D490,VLOOKUP!$A$2:$B$13,2,FALSE)</f>
        <v>May</v>
      </c>
      <c r="I490" t="str">
        <f>VLOOKUP(E490,VLOOKUP!$G$2:$H$5,2,FALSE)</f>
        <v>Quarter2</v>
      </c>
      <c r="J490" t="str">
        <f t="shared" si="79"/>
        <v>2010_May</v>
      </c>
      <c r="K490" t="str">
        <f t="shared" si="80"/>
        <v>2010_Quarter2</v>
      </c>
      <c r="L490" t="str">
        <f t="shared" si="81"/>
        <v>2010_Wednesday</v>
      </c>
      <c r="M490" t="s">
        <v>9</v>
      </c>
      <c r="N490">
        <v>40</v>
      </c>
      <c r="O490">
        <v>40</v>
      </c>
      <c r="P490">
        <v>9280</v>
      </c>
      <c r="Q490">
        <v>7680</v>
      </c>
      <c r="R490">
        <v>0.10257300699999999</v>
      </c>
      <c r="S490">
        <v>0.12513906799999999</v>
      </c>
      <c r="T490">
        <f t="shared" si="82"/>
        <v>66323.70603999999</v>
      </c>
      <c r="U490">
        <f t="shared" si="83"/>
        <v>9231.5706299999983</v>
      </c>
      <c r="V490">
        <f t="shared" si="84"/>
        <v>16960</v>
      </c>
      <c r="W490">
        <f t="shared" si="85"/>
        <v>22463.576158940396</v>
      </c>
      <c r="X490">
        <f>SUM(Data__1___3[[#This Row],[ cost of raw material]],Data__1___3[[#This Row],[operating cost]],Data__1___3[[#This Row],[Total Labor Cost (In USD)]])</f>
        <v>98018.852828940391</v>
      </c>
      <c r="Y490">
        <f t="shared" si="86"/>
        <v>955.60085148854421</v>
      </c>
      <c r="Z490">
        <f t="shared" si="87"/>
        <v>102.57300699999999</v>
      </c>
      <c r="AA490">
        <f>SUM(Data__1___3[[#This Row],[Num_Workers_Direct]],Data__1___3[[#This Row],[Num_Workers_Indirect]])</f>
        <v>80</v>
      </c>
      <c r="AB490">
        <f>Data__1___3[[#This Row],[OUTPUT IN THOUSAND]]/Data__1___3[[#This Row],[Total Workers]]</f>
        <v>1.2821625874999998</v>
      </c>
    </row>
    <row r="491" spans="1:28" x14ac:dyDescent="0.25">
      <c r="A491" s="1">
        <v>40303</v>
      </c>
      <c r="B491">
        <f t="shared" si="77"/>
        <v>2010</v>
      </c>
      <c r="C491">
        <f>DAY(Data__1___3[[#This Row],[Date]])</f>
        <v>5</v>
      </c>
      <c r="D491">
        <f>MONTH(Data__1___3[[#This Row],[Date]])</f>
        <v>5</v>
      </c>
      <c r="E491">
        <f t="shared" si="78"/>
        <v>2</v>
      </c>
      <c r="F491">
        <f>WEEKDAY(Data__1___3[[#This Row],[Date]])</f>
        <v>4</v>
      </c>
      <c r="G491" t="str">
        <f>VLOOKUP(F491,VLOOKUP!$D$2:$E$8,2,FALSE)</f>
        <v>Thursday</v>
      </c>
      <c r="H491" t="str">
        <f>VLOOKUP(D491,VLOOKUP!$A$2:$B$13,2,FALSE)</f>
        <v>May</v>
      </c>
      <c r="I491" t="str">
        <f>VLOOKUP(E491,VLOOKUP!$G$2:$H$5,2,FALSE)</f>
        <v>Quarter2</v>
      </c>
      <c r="J491" t="str">
        <f t="shared" si="79"/>
        <v>2010_May</v>
      </c>
      <c r="K491" t="str">
        <f t="shared" si="80"/>
        <v>2010_Quarter2</v>
      </c>
      <c r="L491" t="str">
        <f t="shared" si="81"/>
        <v>2010_Thursday</v>
      </c>
      <c r="M491" t="s">
        <v>9</v>
      </c>
      <c r="N491">
        <v>43</v>
      </c>
      <c r="O491">
        <v>36</v>
      </c>
      <c r="P491">
        <v>9976</v>
      </c>
      <c r="Q491">
        <v>6912</v>
      </c>
      <c r="R491">
        <v>0.101276359</v>
      </c>
      <c r="S491">
        <v>0.123557157</v>
      </c>
      <c r="T491">
        <f t="shared" si="82"/>
        <v>65485.293210000003</v>
      </c>
      <c r="U491">
        <f t="shared" si="83"/>
        <v>9114.8723100000007</v>
      </c>
      <c r="V491">
        <f t="shared" si="84"/>
        <v>16888</v>
      </c>
      <c r="W491">
        <f t="shared" si="85"/>
        <v>22368.2119205298</v>
      </c>
      <c r="X491">
        <f>SUM(Data__1___3[[#This Row],[ cost of raw material]],Data__1___3[[#This Row],[operating cost]],Data__1___3[[#This Row],[Total Labor Cost (In USD)]])</f>
        <v>96968.377440529817</v>
      </c>
      <c r="Y491">
        <f t="shared" si="86"/>
        <v>957.46310785649212</v>
      </c>
      <c r="Z491">
        <f t="shared" si="87"/>
        <v>101.276359</v>
      </c>
      <c r="AA491">
        <f>SUM(Data__1___3[[#This Row],[Num_Workers_Direct]],Data__1___3[[#This Row],[Num_Workers_Indirect]])</f>
        <v>79</v>
      </c>
      <c r="AB491">
        <f>Data__1___3[[#This Row],[OUTPUT IN THOUSAND]]/Data__1___3[[#This Row],[Total Workers]]</f>
        <v>1.2819792278481013</v>
      </c>
    </row>
    <row r="492" spans="1:28" x14ac:dyDescent="0.25">
      <c r="A492" s="1">
        <v>40304</v>
      </c>
      <c r="B492">
        <f t="shared" si="77"/>
        <v>2010</v>
      </c>
      <c r="C492">
        <f>DAY(Data__1___3[[#This Row],[Date]])</f>
        <v>6</v>
      </c>
      <c r="D492">
        <f>MONTH(Data__1___3[[#This Row],[Date]])</f>
        <v>5</v>
      </c>
      <c r="E492">
        <f t="shared" si="78"/>
        <v>2</v>
      </c>
      <c r="F492">
        <f>WEEKDAY(Data__1___3[[#This Row],[Date]])</f>
        <v>5</v>
      </c>
      <c r="G492" t="str">
        <f>VLOOKUP(F492,VLOOKUP!$D$2:$E$8,2,FALSE)</f>
        <v>Friday</v>
      </c>
      <c r="H492" t="str">
        <f>VLOOKUP(D492,VLOOKUP!$A$2:$B$13,2,FALSE)</f>
        <v>May</v>
      </c>
      <c r="I492" t="str">
        <f>VLOOKUP(E492,VLOOKUP!$G$2:$H$5,2,FALSE)</f>
        <v>Quarter2</v>
      </c>
      <c r="J492" t="str">
        <f t="shared" si="79"/>
        <v>2010_May</v>
      </c>
      <c r="K492" t="str">
        <f t="shared" si="80"/>
        <v>2010_Quarter2</v>
      </c>
      <c r="L492" t="str">
        <f t="shared" si="81"/>
        <v>2010_Friday</v>
      </c>
      <c r="M492" t="s">
        <v>9</v>
      </c>
      <c r="N492">
        <v>41</v>
      </c>
      <c r="O492">
        <v>36</v>
      </c>
      <c r="P492">
        <v>9512</v>
      </c>
      <c r="Q492">
        <v>6912</v>
      </c>
      <c r="R492">
        <v>9.8683015999999998E-2</v>
      </c>
      <c r="S492">
        <v>0.12039328000000001</v>
      </c>
      <c r="T492">
        <f t="shared" si="82"/>
        <v>63808.438399999999</v>
      </c>
      <c r="U492">
        <f t="shared" si="83"/>
        <v>8881.4714399999993</v>
      </c>
      <c r="V492">
        <f t="shared" si="84"/>
        <v>16424</v>
      </c>
      <c r="W492">
        <f t="shared" si="85"/>
        <v>21753.642384105959</v>
      </c>
      <c r="X492">
        <f>SUM(Data__1___3[[#This Row],[ cost of raw material]],Data__1___3[[#This Row],[operating cost]],Data__1___3[[#This Row],[Total Labor Cost (In USD)]])</f>
        <v>94443.552224105952</v>
      </c>
      <c r="Y492">
        <f t="shared" si="86"/>
        <v>957.03958038844246</v>
      </c>
      <c r="Z492">
        <f t="shared" si="87"/>
        <v>98.683015999999995</v>
      </c>
      <c r="AA492">
        <f>SUM(Data__1___3[[#This Row],[Num_Workers_Direct]],Data__1___3[[#This Row],[Num_Workers_Indirect]])</f>
        <v>77</v>
      </c>
      <c r="AB492">
        <f>Data__1___3[[#This Row],[OUTPUT IN THOUSAND]]/Data__1___3[[#This Row],[Total Workers]]</f>
        <v>1.2815976103896103</v>
      </c>
    </row>
    <row r="493" spans="1:28" x14ac:dyDescent="0.25">
      <c r="A493" s="1">
        <v>40305</v>
      </c>
      <c r="B493">
        <f t="shared" si="77"/>
        <v>2010</v>
      </c>
      <c r="C493">
        <f>DAY(Data__1___3[[#This Row],[Date]])</f>
        <v>7</v>
      </c>
      <c r="D493">
        <f>MONTH(Data__1___3[[#This Row],[Date]])</f>
        <v>5</v>
      </c>
      <c r="E493">
        <f t="shared" si="78"/>
        <v>2</v>
      </c>
      <c r="F493">
        <f>WEEKDAY(Data__1___3[[#This Row],[Date]])</f>
        <v>6</v>
      </c>
      <c r="G493" t="str">
        <f>VLOOKUP(F493,VLOOKUP!$D$2:$E$8,2,FALSE)</f>
        <v>Saturday</v>
      </c>
      <c r="H493" t="str">
        <f>VLOOKUP(D493,VLOOKUP!$A$2:$B$13,2,FALSE)</f>
        <v>May</v>
      </c>
      <c r="I493" t="str">
        <f>VLOOKUP(E493,VLOOKUP!$G$2:$H$5,2,FALSE)</f>
        <v>Quarter2</v>
      </c>
      <c r="J493" t="str">
        <f t="shared" si="79"/>
        <v>2010_May</v>
      </c>
      <c r="K493" t="str">
        <f t="shared" si="80"/>
        <v>2010_Quarter2</v>
      </c>
      <c r="L493" t="str">
        <f t="shared" si="81"/>
        <v>2010_Saturday</v>
      </c>
      <c r="M493" t="s">
        <v>9</v>
      </c>
      <c r="N493">
        <v>45</v>
      </c>
      <c r="O493">
        <v>38</v>
      </c>
      <c r="P493">
        <v>10440</v>
      </c>
      <c r="Q493">
        <v>7296</v>
      </c>
      <c r="R493">
        <v>0.106344994</v>
      </c>
      <c r="S493">
        <v>0.129740893</v>
      </c>
      <c r="T493">
        <f t="shared" si="82"/>
        <v>68762.673290000006</v>
      </c>
      <c r="U493">
        <f t="shared" si="83"/>
        <v>9571.0494600000002</v>
      </c>
      <c r="V493">
        <f t="shared" si="84"/>
        <v>17736</v>
      </c>
      <c r="W493">
        <f t="shared" si="85"/>
        <v>23491.390728476821</v>
      </c>
      <c r="X493">
        <f>SUM(Data__1___3[[#This Row],[ cost of raw material]],Data__1___3[[#This Row],[operating cost]],Data__1___3[[#This Row],[Total Labor Cost (In USD)]])</f>
        <v>101825.11347847682</v>
      </c>
      <c r="Y493">
        <f t="shared" si="86"/>
        <v>957.49794746781242</v>
      </c>
      <c r="Z493">
        <f t="shared" si="87"/>
        <v>106.344994</v>
      </c>
      <c r="AA493">
        <f>SUM(Data__1___3[[#This Row],[Num_Workers_Direct]],Data__1___3[[#This Row],[Num_Workers_Indirect]])</f>
        <v>83</v>
      </c>
      <c r="AB493">
        <f>Data__1___3[[#This Row],[OUTPUT IN THOUSAND]]/Data__1___3[[#This Row],[Total Workers]]</f>
        <v>1.2812649879518072</v>
      </c>
    </row>
    <row r="494" spans="1:28" x14ac:dyDescent="0.25">
      <c r="A494" s="1">
        <v>40306</v>
      </c>
      <c r="B494">
        <f t="shared" si="77"/>
        <v>2010</v>
      </c>
      <c r="C494">
        <f>DAY(Data__1___3[[#This Row],[Date]])</f>
        <v>8</v>
      </c>
      <c r="D494">
        <f>MONTH(Data__1___3[[#This Row],[Date]])</f>
        <v>5</v>
      </c>
      <c r="E494">
        <f t="shared" si="78"/>
        <v>2</v>
      </c>
      <c r="F494">
        <f>WEEKDAY(Data__1___3[[#This Row],[Date]])</f>
        <v>7</v>
      </c>
      <c r="G494" t="str">
        <f>VLOOKUP(F494,VLOOKUP!$D$2:$E$8,2,FALSE)</f>
        <v>Sunday</v>
      </c>
      <c r="H494" t="str">
        <f>VLOOKUP(D494,VLOOKUP!$A$2:$B$13,2,FALSE)</f>
        <v>May</v>
      </c>
      <c r="I494" t="str">
        <f>VLOOKUP(E494,VLOOKUP!$G$2:$H$5,2,FALSE)</f>
        <v>Quarter2</v>
      </c>
      <c r="J494" t="str">
        <f t="shared" si="79"/>
        <v>2010_May</v>
      </c>
      <c r="K494" t="str">
        <f t="shared" si="80"/>
        <v>2010_Quarter2</v>
      </c>
      <c r="L494" t="str">
        <f t="shared" si="81"/>
        <v>2010_Sunday</v>
      </c>
      <c r="M494" t="s">
        <v>9</v>
      </c>
      <c r="N494">
        <v>44</v>
      </c>
      <c r="O494">
        <v>36</v>
      </c>
      <c r="P494">
        <v>10208</v>
      </c>
      <c r="Q494">
        <v>6912</v>
      </c>
      <c r="R494">
        <v>0.102567903</v>
      </c>
      <c r="S494">
        <v>0.12513284199999999</v>
      </c>
      <c r="T494">
        <f t="shared" si="82"/>
        <v>66320.406260000003</v>
      </c>
      <c r="U494">
        <f t="shared" si="83"/>
        <v>9231.1112699999994</v>
      </c>
      <c r="V494">
        <f t="shared" si="84"/>
        <v>17120</v>
      </c>
      <c r="W494">
        <f t="shared" si="85"/>
        <v>22675.496688741721</v>
      </c>
      <c r="X494">
        <f>SUM(Data__1___3[[#This Row],[ cost of raw material]],Data__1___3[[#This Row],[operating cost]],Data__1___3[[#This Row],[Total Labor Cost (In USD)]])</f>
        <v>98227.014218741722</v>
      </c>
      <c r="Y494">
        <f t="shared" si="86"/>
        <v>957.67790259630954</v>
      </c>
      <c r="Z494">
        <f t="shared" si="87"/>
        <v>102.567903</v>
      </c>
      <c r="AA494">
        <f>SUM(Data__1___3[[#This Row],[Num_Workers_Direct]],Data__1___3[[#This Row],[Num_Workers_Indirect]])</f>
        <v>80</v>
      </c>
      <c r="AB494">
        <f>Data__1___3[[#This Row],[OUTPUT IN THOUSAND]]/Data__1___3[[#This Row],[Total Workers]]</f>
        <v>1.2820987875000001</v>
      </c>
    </row>
    <row r="495" spans="1:28" x14ac:dyDescent="0.25">
      <c r="A495" s="1">
        <v>40307</v>
      </c>
      <c r="B495">
        <f t="shared" si="77"/>
        <v>2010</v>
      </c>
      <c r="C495">
        <f>DAY(Data__1___3[[#This Row],[Date]])</f>
        <v>9</v>
      </c>
      <c r="D495">
        <f>MONTH(Data__1___3[[#This Row],[Date]])</f>
        <v>5</v>
      </c>
      <c r="E495">
        <f t="shared" si="78"/>
        <v>2</v>
      </c>
      <c r="F495">
        <f>WEEKDAY(Data__1___3[[#This Row],[Date]])</f>
        <v>1</v>
      </c>
      <c r="G495" t="str">
        <f>VLOOKUP(F495,VLOOKUP!$D$2:$E$8,2,FALSE)</f>
        <v>Monday</v>
      </c>
      <c r="H495" t="str">
        <f>VLOOKUP(D495,VLOOKUP!$A$2:$B$13,2,FALSE)</f>
        <v>May</v>
      </c>
      <c r="I495" t="str">
        <f>VLOOKUP(E495,VLOOKUP!$G$2:$H$5,2,FALSE)</f>
        <v>Quarter2</v>
      </c>
      <c r="J495" t="str">
        <f t="shared" si="79"/>
        <v>2010_May</v>
      </c>
      <c r="K495" t="str">
        <f t="shared" si="80"/>
        <v>2010_Quarter2</v>
      </c>
      <c r="L495" t="str">
        <f t="shared" si="81"/>
        <v>2010_Monday</v>
      </c>
      <c r="M495" t="s">
        <v>9</v>
      </c>
      <c r="N495">
        <v>42</v>
      </c>
      <c r="O495">
        <v>36</v>
      </c>
      <c r="P495">
        <v>9744</v>
      </c>
      <c r="Q495">
        <v>6912</v>
      </c>
      <c r="R495">
        <v>0.100013292</v>
      </c>
      <c r="S495">
        <v>0.122016216</v>
      </c>
      <c r="T495">
        <f t="shared" si="82"/>
        <v>64668.59448</v>
      </c>
      <c r="U495">
        <f t="shared" si="83"/>
        <v>9001.1962800000001</v>
      </c>
      <c r="V495">
        <f t="shared" si="84"/>
        <v>16656</v>
      </c>
      <c r="W495">
        <f t="shared" si="85"/>
        <v>22060.92715231788</v>
      </c>
      <c r="X495">
        <f>SUM(Data__1___3[[#This Row],[ cost of raw material]],Data__1___3[[#This Row],[operating cost]],Data__1___3[[#This Row],[Total Labor Cost (In USD)]])</f>
        <v>95730.717912317879</v>
      </c>
      <c r="Y495">
        <f t="shared" si="86"/>
        <v>957.17995076412319</v>
      </c>
      <c r="Z495">
        <f t="shared" si="87"/>
        <v>100.01329200000001</v>
      </c>
      <c r="AA495">
        <f>SUM(Data__1___3[[#This Row],[Num_Workers_Direct]],Data__1___3[[#This Row],[Num_Workers_Indirect]])</f>
        <v>78</v>
      </c>
      <c r="AB495">
        <f>Data__1___3[[#This Row],[OUTPUT IN THOUSAND]]/Data__1___3[[#This Row],[Total Workers]]</f>
        <v>1.2822216923076923</v>
      </c>
    </row>
    <row r="496" spans="1:28" x14ac:dyDescent="0.25">
      <c r="A496" s="1">
        <v>40308</v>
      </c>
      <c r="B496">
        <f t="shared" si="77"/>
        <v>2010</v>
      </c>
      <c r="C496">
        <f>DAY(Data__1___3[[#This Row],[Date]])</f>
        <v>10</v>
      </c>
      <c r="D496">
        <f>MONTH(Data__1___3[[#This Row],[Date]])</f>
        <v>5</v>
      </c>
      <c r="E496">
        <f t="shared" si="78"/>
        <v>2</v>
      </c>
      <c r="F496">
        <f>WEEKDAY(Data__1___3[[#This Row],[Date]])</f>
        <v>2</v>
      </c>
      <c r="G496" t="str">
        <f>VLOOKUP(F496,VLOOKUP!$D$2:$E$8,2,FALSE)</f>
        <v>Tuesday</v>
      </c>
      <c r="H496" t="str">
        <f>VLOOKUP(D496,VLOOKUP!$A$2:$B$13,2,FALSE)</f>
        <v>May</v>
      </c>
      <c r="I496" t="str">
        <f>VLOOKUP(E496,VLOOKUP!$G$2:$H$5,2,FALSE)</f>
        <v>Quarter2</v>
      </c>
      <c r="J496" t="str">
        <f t="shared" si="79"/>
        <v>2010_May</v>
      </c>
      <c r="K496" t="str">
        <f t="shared" si="80"/>
        <v>2010_Quarter2</v>
      </c>
      <c r="L496" t="str">
        <f t="shared" si="81"/>
        <v>2010_Tuesday</v>
      </c>
      <c r="M496" t="s">
        <v>9</v>
      </c>
      <c r="N496">
        <v>41</v>
      </c>
      <c r="O496">
        <v>39</v>
      </c>
      <c r="P496">
        <v>9512</v>
      </c>
      <c r="Q496">
        <v>7488</v>
      </c>
      <c r="R496">
        <v>0.102489891</v>
      </c>
      <c r="S496">
        <v>0.12503766699999999</v>
      </c>
      <c r="T496">
        <f t="shared" si="82"/>
        <v>66269.963509999987</v>
      </c>
      <c r="U496">
        <f t="shared" si="83"/>
        <v>9224.0901900000008</v>
      </c>
      <c r="V496">
        <f t="shared" si="84"/>
        <v>17000</v>
      </c>
      <c r="W496">
        <f t="shared" si="85"/>
        <v>22516.556291390727</v>
      </c>
      <c r="X496">
        <f>SUM(Data__1___3[[#This Row],[ cost of raw material]],Data__1___3[[#This Row],[operating cost]],Data__1___3[[#This Row],[Total Labor Cost (In USD)]])</f>
        <v>98010.609991390724</v>
      </c>
      <c r="Y496">
        <f t="shared" si="86"/>
        <v>956.29538713618808</v>
      </c>
      <c r="Z496">
        <f t="shared" si="87"/>
        <v>102.489891</v>
      </c>
      <c r="AA496">
        <f>SUM(Data__1___3[[#This Row],[Num_Workers_Direct]],Data__1___3[[#This Row],[Num_Workers_Indirect]])</f>
        <v>80</v>
      </c>
      <c r="AB496">
        <f>Data__1___3[[#This Row],[OUTPUT IN THOUSAND]]/Data__1___3[[#This Row],[Total Workers]]</f>
        <v>1.2811236374999999</v>
      </c>
    </row>
    <row r="497" spans="1:28" x14ac:dyDescent="0.25">
      <c r="A497" s="1">
        <v>40309</v>
      </c>
      <c r="B497">
        <f t="shared" si="77"/>
        <v>2010</v>
      </c>
      <c r="C497">
        <f>DAY(Data__1___3[[#This Row],[Date]])</f>
        <v>11</v>
      </c>
      <c r="D497">
        <f>MONTH(Data__1___3[[#This Row],[Date]])</f>
        <v>5</v>
      </c>
      <c r="E497">
        <f t="shared" si="78"/>
        <v>2</v>
      </c>
      <c r="F497">
        <f>WEEKDAY(Data__1___3[[#This Row],[Date]])</f>
        <v>3</v>
      </c>
      <c r="G497" t="str">
        <f>VLOOKUP(F497,VLOOKUP!$D$2:$E$8,2,FALSE)</f>
        <v>Wednesday</v>
      </c>
      <c r="H497" t="str">
        <f>VLOOKUP(D497,VLOOKUP!$A$2:$B$13,2,FALSE)</f>
        <v>May</v>
      </c>
      <c r="I497" t="str">
        <f>VLOOKUP(E497,VLOOKUP!$G$2:$H$5,2,FALSE)</f>
        <v>Quarter2</v>
      </c>
      <c r="J497" t="str">
        <f t="shared" si="79"/>
        <v>2010_May</v>
      </c>
      <c r="K497" t="str">
        <f t="shared" si="80"/>
        <v>2010_Quarter2</v>
      </c>
      <c r="L497" t="str">
        <f t="shared" si="81"/>
        <v>2010_Wednesday</v>
      </c>
      <c r="M497" t="s">
        <v>9</v>
      </c>
      <c r="N497">
        <v>46</v>
      </c>
      <c r="O497">
        <v>38</v>
      </c>
      <c r="P497">
        <v>10672</v>
      </c>
      <c r="Q497">
        <v>7296</v>
      </c>
      <c r="R497">
        <v>0.10763500099999999</v>
      </c>
      <c r="S497">
        <v>0.13131470100000001</v>
      </c>
      <c r="T497">
        <f t="shared" si="82"/>
        <v>69596.791530000002</v>
      </c>
      <c r="U497">
        <f t="shared" si="83"/>
        <v>9687.1500899999992</v>
      </c>
      <c r="V497">
        <f t="shared" si="84"/>
        <v>17968</v>
      </c>
      <c r="W497">
        <f t="shared" si="85"/>
        <v>23798.675496688742</v>
      </c>
      <c r="X497">
        <f>SUM(Data__1___3[[#This Row],[ cost of raw material]],Data__1___3[[#This Row],[operating cost]],Data__1___3[[#This Row],[Total Labor Cost (In USD)]])</f>
        <v>103082.61711668874</v>
      </c>
      <c r="Y497">
        <f t="shared" si="86"/>
        <v>957.70535754153752</v>
      </c>
      <c r="Z497">
        <f t="shared" si="87"/>
        <v>107.63500099999999</v>
      </c>
      <c r="AA497">
        <f>SUM(Data__1___3[[#This Row],[Num_Workers_Direct]],Data__1___3[[#This Row],[Num_Workers_Indirect]])</f>
        <v>84</v>
      </c>
      <c r="AB497">
        <f>Data__1___3[[#This Row],[OUTPUT IN THOUSAND]]/Data__1___3[[#This Row],[Total Workers]]</f>
        <v>1.2813690595238094</v>
      </c>
    </row>
    <row r="498" spans="1:28" x14ac:dyDescent="0.25">
      <c r="A498" s="1">
        <v>40310</v>
      </c>
      <c r="B498">
        <f t="shared" si="77"/>
        <v>2010</v>
      </c>
      <c r="C498">
        <f>DAY(Data__1___3[[#This Row],[Date]])</f>
        <v>12</v>
      </c>
      <c r="D498">
        <f>MONTH(Data__1___3[[#This Row],[Date]])</f>
        <v>5</v>
      </c>
      <c r="E498">
        <f t="shared" si="78"/>
        <v>2</v>
      </c>
      <c r="F498">
        <f>WEEKDAY(Data__1___3[[#This Row],[Date]])</f>
        <v>4</v>
      </c>
      <c r="G498" t="str">
        <f>VLOOKUP(F498,VLOOKUP!$D$2:$E$8,2,FALSE)</f>
        <v>Thursday</v>
      </c>
      <c r="H498" t="str">
        <f>VLOOKUP(D498,VLOOKUP!$A$2:$B$13,2,FALSE)</f>
        <v>May</v>
      </c>
      <c r="I498" t="str">
        <f>VLOOKUP(E498,VLOOKUP!$G$2:$H$5,2,FALSE)</f>
        <v>Quarter2</v>
      </c>
      <c r="J498" t="str">
        <f t="shared" si="79"/>
        <v>2010_May</v>
      </c>
      <c r="K498" t="str">
        <f t="shared" si="80"/>
        <v>2010_Quarter2</v>
      </c>
      <c r="L498" t="str">
        <f t="shared" si="81"/>
        <v>2010_Thursday</v>
      </c>
      <c r="M498" t="s">
        <v>9</v>
      </c>
      <c r="N498">
        <v>45</v>
      </c>
      <c r="O498">
        <v>39</v>
      </c>
      <c r="P498">
        <v>10440</v>
      </c>
      <c r="Q498">
        <v>7488</v>
      </c>
      <c r="R498">
        <v>0.107623971</v>
      </c>
      <c r="S498">
        <v>0.13130124500000001</v>
      </c>
      <c r="T498">
        <f t="shared" si="82"/>
        <v>69589.659850000011</v>
      </c>
      <c r="U498">
        <f t="shared" si="83"/>
        <v>9686.1573900000003</v>
      </c>
      <c r="V498">
        <f t="shared" si="84"/>
        <v>17928</v>
      </c>
      <c r="W498">
        <f t="shared" si="85"/>
        <v>23745.695364238411</v>
      </c>
      <c r="X498">
        <f>SUM(Data__1___3[[#This Row],[ cost of raw material]],Data__1___3[[#This Row],[operating cost]],Data__1___3[[#This Row],[Total Labor Cost (In USD)]])</f>
        <v>103021.51260423841</v>
      </c>
      <c r="Y498">
        <f t="shared" si="86"/>
        <v>957.23575005644807</v>
      </c>
      <c r="Z498">
        <f t="shared" si="87"/>
        <v>107.623971</v>
      </c>
      <c r="AA498">
        <f>SUM(Data__1___3[[#This Row],[Num_Workers_Direct]],Data__1___3[[#This Row],[Num_Workers_Indirect]])</f>
        <v>84</v>
      </c>
      <c r="AB498">
        <f>Data__1___3[[#This Row],[OUTPUT IN THOUSAND]]/Data__1___3[[#This Row],[Total Workers]]</f>
        <v>1.2812377500000001</v>
      </c>
    </row>
    <row r="499" spans="1:28" x14ac:dyDescent="0.25">
      <c r="A499" s="1">
        <v>40311</v>
      </c>
      <c r="B499">
        <f t="shared" si="77"/>
        <v>2010</v>
      </c>
      <c r="C499">
        <f>DAY(Data__1___3[[#This Row],[Date]])</f>
        <v>13</v>
      </c>
      <c r="D499">
        <f>MONTH(Data__1___3[[#This Row],[Date]])</f>
        <v>5</v>
      </c>
      <c r="E499">
        <f t="shared" si="78"/>
        <v>2</v>
      </c>
      <c r="F499">
        <f>WEEKDAY(Data__1___3[[#This Row],[Date]])</f>
        <v>5</v>
      </c>
      <c r="G499" t="str">
        <f>VLOOKUP(F499,VLOOKUP!$D$2:$E$8,2,FALSE)</f>
        <v>Friday</v>
      </c>
      <c r="H499" t="str">
        <f>VLOOKUP(D499,VLOOKUP!$A$2:$B$13,2,FALSE)</f>
        <v>May</v>
      </c>
      <c r="I499" t="str">
        <f>VLOOKUP(E499,VLOOKUP!$G$2:$H$5,2,FALSE)</f>
        <v>Quarter2</v>
      </c>
      <c r="J499" t="str">
        <f t="shared" si="79"/>
        <v>2010_May</v>
      </c>
      <c r="K499" t="str">
        <f t="shared" si="80"/>
        <v>2010_Quarter2</v>
      </c>
      <c r="L499" t="str">
        <f t="shared" si="81"/>
        <v>2010_Friday</v>
      </c>
      <c r="M499" t="s">
        <v>9</v>
      </c>
      <c r="N499">
        <v>46</v>
      </c>
      <c r="O499">
        <v>36</v>
      </c>
      <c r="P499">
        <v>10672</v>
      </c>
      <c r="Q499">
        <v>6912</v>
      </c>
      <c r="R499">
        <v>0.105106743</v>
      </c>
      <c r="S499">
        <v>0.128230227</v>
      </c>
      <c r="T499">
        <f t="shared" si="82"/>
        <v>67962.020310000007</v>
      </c>
      <c r="U499">
        <f t="shared" si="83"/>
        <v>9459.6068700000014</v>
      </c>
      <c r="V499">
        <f t="shared" si="84"/>
        <v>17584</v>
      </c>
      <c r="W499">
        <f t="shared" si="85"/>
        <v>23290.066225165563</v>
      </c>
      <c r="X499">
        <f>SUM(Data__1___3[[#This Row],[ cost of raw material]],Data__1___3[[#This Row],[operating cost]],Data__1___3[[#This Row],[Total Labor Cost (In USD)]])</f>
        <v>100711.69340516557</v>
      </c>
      <c r="Y499">
        <f t="shared" si="86"/>
        <v>958.18489404781155</v>
      </c>
      <c r="Z499">
        <f t="shared" si="87"/>
        <v>105.10674300000001</v>
      </c>
      <c r="AA499">
        <f>SUM(Data__1___3[[#This Row],[Num_Workers_Direct]],Data__1___3[[#This Row],[Num_Workers_Indirect]])</f>
        <v>82</v>
      </c>
      <c r="AB499">
        <f>Data__1___3[[#This Row],[OUTPUT IN THOUSAND]]/Data__1___3[[#This Row],[Total Workers]]</f>
        <v>1.281789548780488</v>
      </c>
    </row>
    <row r="500" spans="1:28" x14ac:dyDescent="0.25">
      <c r="A500" s="1">
        <v>40312</v>
      </c>
      <c r="B500">
        <f t="shared" si="77"/>
        <v>2010</v>
      </c>
      <c r="C500">
        <f>DAY(Data__1___3[[#This Row],[Date]])</f>
        <v>14</v>
      </c>
      <c r="D500">
        <f>MONTH(Data__1___3[[#This Row],[Date]])</f>
        <v>5</v>
      </c>
      <c r="E500">
        <f t="shared" si="78"/>
        <v>2</v>
      </c>
      <c r="F500">
        <f>WEEKDAY(Data__1___3[[#This Row],[Date]])</f>
        <v>6</v>
      </c>
      <c r="G500" t="str">
        <f>VLOOKUP(F500,VLOOKUP!$D$2:$E$8,2,FALSE)</f>
        <v>Saturday</v>
      </c>
      <c r="H500" t="str">
        <f>VLOOKUP(D500,VLOOKUP!$A$2:$B$13,2,FALSE)</f>
        <v>May</v>
      </c>
      <c r="I500" t="str">
        <f>VLOOKUP(E500,VLOOKUP!$G$2:$H$5,2,FALSE)</f>
        <v>Quarter2</v>
      </c>
      <c r="J500" t="str">
        <f t="shared" si="79"/>
        <v>2010_May</v>
      </c>
      <c r="K500" t="str">
        <f t="shared" si="80"/>
        <v>2010_Quarter2</v>
      </c>
      <c r="L500" t="str">
        <f t="shared" si="81"/>
        <v>2010_Saturday</v>
      </c>
      <c r="M500" t="s">
        <v>9</v>
      </c>
      <c r="N500">
        <v>43</v>
      </c>
      <c r="O500">
        <v>38</v>
      </c>
      <c r="P500">
        <v>9976</v>
      </c>
      <c r="Q500">
        <v>7296</v>
      </c>
      <c r="R500">
        <v>0.10379585199999999</v>
      </c>
      <c r="S500">
        <v>0.12663094</v>
      </c>
      <c r="T500">
        <f t="shared" si="82"/>
        <v>67114.398199999996</v>
      </c>
      <c r="U500">
        <f t="shared" si="83"/>
        <v>9341.6266799999994</v>
      </c>
      <c r="V500">
        <f t="shared" si="84"/>
        <v>17272</v>
      </c>
      <c r="W500">
        <f t="shared" si="85"/>
        <v>22876.821192052979</v>
      </c>
      <c r="X500">
        <f>SUM(Data__1___3[[#This Row],[ cost of raw material]],Data__1___3[[#This Row],[operating cost]],Data__1___3[[#This Row],[Total Labor Cost (In USD)]])</f>
        <v>99332.846072052984</v>
      </c>
      <c r="Y500">
        <f t="shared" si="86"/>
        <v>957.00207819531158</v>
      </c>
      <c r="Z500">
        <f t="shared" si="87"/>
        <v>103.795852</v>
      </c>
      <c r="AA500">
        <f>SUM(Data__1___3[[#This Row],[Num_Workers_Direct]],Data__1___3[[#This Row],[Num_Workers_Indirect]])</f>
        <v>81</v>
      </c>
      <c r="AB500">
        <f>Data__1___3[[#This Row],[OUTPUT IN THOUSAND]]/Data__1___3[[#This Row],[Total Workers]]</f>
        <v>1.2814302716049382</v>
      </c>
    </row>
    <row r="501" spans="1:28" x14ac:dyDescent="0.25">
      <c r="A501" s="1">
        <v>40313</v>
      </c>
      <c r="B501">
        <f t="shared" si="77"/>
        <v>2010</v>
      </c>
      <c r="C501">
        <f>DAY(Data__1___3[[#This Row],[Date]])</f>
        <v>15</v>
      </c>
      <c r="D501">
        <f>MONTH(Data__1___3[[#This Row],[Date]])</f>
        <v>5</v>
      </c>
      <c r="E501">
        <f t="shared" si="78"/>
        <v>2</v>
      </c>
      <c r="F501">
        <f>WEEKDAY(Data__1___3[[#This Row],[Date]])</f>
        <v>7</v>
      </c>
      <c r="G501" t="str">
        <f>VLOOKUP(F501,VLOOKUP!$D$2:$E$8,2,FALSE)</f>
        <v>Sunday</v>
      </c>
      <c r="H501" t="str">
        <f>VLOOKUP(D501,VLOOKUP!$A$2:$B$13,2,FALSE)</f>
        <v>May</v>
      </c>
      <c r="I501" t="str">
        <f>VLOOKUP(E501,VLOOKUP!$G$2:$H$5,2,FALSE)</f>
        <v>Quarter2</v>
      </c>
      <c r="J501" t="str">
        <f t="shared" si="79"/>
        <v>2010_May</v>
      </c>
      <c r="K501" t="str">
        <f t="shared" si="80"/>
        <v>2010_Quarter2</v>
      </c>
      <c r="L501" t="str">
        <f t="shared" si="81"/>
        <v>2010_Sunday</v>
      </c>
      <c r="M501" t="s">
        <v>9</v>
      </c>
      <c r="N501">
        <v>43</v>
      </c>
      <c r="O501">
        <v>36</v>
      </c>
      <c r="P501">
        <v>9976</v>
      </c>
      <c r="Q501">
        <v>6912</v>
      </c>
      <c r="R501">
        <v>0.101196103</v>
      </c>
      <c r="S501">
        <v>0.12345924599999999</v>
      </c>
      <c r="T501">
        <f t="shared" si="82"/>
        <v>65433.400379999999</v>
      </c>
      <c r="U501">
        <f t="shared" si="83"/>
        <v>9107.6492699999999</v>
      </c>
      <c r="V501">
        <f t="shared" si="84"/>
        <v>16888</v>
      </c>
      <c r="W501">
        <f t="shared" si="85"/>
        <v>22368.2119205298</v>
      </c>
      <c r="X501">
        <f>SUM(Data__1___3[[#This Row],[ cost of raw material]],Data__1___3[[#This Row],[operating cost]],Data__1___3[[#This Row],[Total Labor Cost (In USD)]])</f>
        <v>96909.261570529809</v>
      </c>
      <c r="Y501">
        <f t="shared" si="86"/>
        <v>957.63827556215097</v>
      </c>
      <c r="Z501">
        <f t="shared" si="87"/>
        <v>101.19610299999999</v>
      </c>
      <c r="AA501">
        <f>SUM(Data__1___3[[#This Row],[Num_Workers_Direct]],Data__1___3[[#This Row],[Num_Workers_Indirect]])</f>
        <v>79</v>
      </c>
      <c r="AB501">
        <f>Data__1___3[[#This Row],[OUTPUT IN THOUSAND]]/Data__1___3[[#This Row],[Total Workers]]</f>
        <v>1.280963329113924</v>
      </c>
    </row>
    <row r="502" spans="1:28" x14ac:dyDescent="0.25">
      <c r="A502" s="1">
        <v>40314</v>
      </c>
      <c r="B502">
        <f t="shared" si="77"/>
        <v>2010</v>
      </c>
      <c r="C502">
        <f>DAY(Data__1___3[[#This Row],[Date]])</f>
        <v>16</v>
      </c>
      <c r="D502">
        <f>MONTH(Data__1___3[[#This Row],[Date]])</f>
        <v>5</v>
      </c>
      <c r="E502">
        <f t="shared" si="78"/>
        <v>2</v>
      </c>
      <c r="F502">
        <f>WEEKDAY(Data__1___3[[#This Row],[Date]])</f>
        <v>1</v>
      </c>
      <c r="G502" t="str">
        <f>VLOOKUP(F502,VLOOKUP!$D$2:$E$8,2,FALSE)</f>
        <v>Monday</v>
      </c>
      <c r="H502" t="str">
        <f>VLOOKUP(D502,VLOOKUP!$A$2:$B$13,2,FALSE)</f>
        <v>May</v>
      </c>
      <c r="I502" t="str">
        <f>VLOOKUP(E502,VLOOKUP!$G$2:$H$5,2,FALSE)</f>
        <v>Quarter2</v>
      </c>
      <c r="J502" t="str">
        <f t="shared" si="79"/>
        <v>2010_May</v>
      </c>
      <c r="K502" t="str">
        <f t="shared" si="80"/>
        <v>2010_Quarter2</v>
      </c>
      <c r="L502" t="str">
        <f t="shared" si="81"/>
        <v>2010_Monday</v>
      </c>
      <c r="M502" t="s">
        <v>9</v>
      </c>
      <c r="N502">
        <v>43</v>
      </c>
      <c r="O502">
        <v>36</v>
      </c>
      <c r="P502">
        <v>9976</v>
      </c>
      <c r="Q502">
        <v>6912</v>
      </c>
      <c r="R502">
        <v>0.101252278</v>
      </c>
      <c r="S502">
        <v>0.123527779</v>
      </c>
      <c r="T502">
        <f t="shared" si="82"/>
        <v>65469.722870000005</v>
      </c>
      <c r="U502">
        <f t="shared" si="83"/>
        <v>9112.7050200000012</v>
      </c>
      <c r="V502">
        <f t="shared" si="84"/>
        <v>16888</v>
      </c>
      <c r="W502">
        <f t="shared" si="85"/>
        <v>22368.2119205298</v>
      </c>
      <c r="X502">
        <f>SUM(Data__1___3[[#This Row],[ cost of raw material]],Data__1___3[[#This Row],[operating cost]],Data__1___3[[#This Row],[Total Labor Cost (In USD)]])</f>
        <v>96950.639810529799</v>
      </c>
      <c r="Y502">
        <f t="shared" si="86"/>
        <v>957.51564039408368</v>
      </c>
      <c r="Z502">
        <f t="shared" si="87"/>
        <v>101.252278</v>
      </c>
      <c r="AA502">
        <f>SUM(Data__1___3[[#This Row],[Num_Workers_Direct]],Data__1___3[[#This Row],[Num_Workers_Indirect]])</f>
        <v>79</v>
      </c>
      <c r="AB502">
        <f>Data__1___3[[#This Row],[OUTPUT IN THOUSAND]]/Data__1___3[[#This Row],[Total Workers]]</f>
        <v>1.2816744050632911</v>
      </c>
    </row>
    <row r="503" spans="1:28" x14ac:dyDescent="0.25">
      <c r="A503" s="1">
        <v>40315</v>
      </c>
      <c r="B503">
        <f t="shared" si="77"/>
        <v>2010</v>
      </c>
      <c r="C503">
        <f>DAY(Data__1___3[[#This Row],[Date]])</f>
        <v>17</v>
      </c>
      <c r="D503">
        <f>MONTH(Data__1___3[[#This Row],[Date]])</f>
        <v>5</v>
      </c>
      <c r="E503">
        <f t="shared" si="78"/>
        <v>2</v>
      </c>
      <c r="F503">
        <f>WEEKDAY(Data__1___3[[#This Row],[Date]])</f>
        <v>2</v>
      </c>
      <c r="G503" t="str">
        <f>VLOOKUP(F503,VLOOKUP!$D$2:$E$8,2,FALSE)</f>
        <v>Tuesday</v>
      </c>
      <c r="H503" t="str">
        <f>VLOOKUP(D503,VLOOKUP!$A$2:$B$13,2,FALSE)</f>
        <v>May</v>
      </c>
      <c r="I503" t="str">
        <f>VLOOKUP(E503,VLOOKUP!$G$2:$H$5,2,FALSE)</f>
        <v>Quarter2</v>
      </c>
      <c r="J503" t="str">
        <f t="shared" si="79"/>
        <v>2010_May</v>
      </c>
      <c r="K503" t="str">
        <f t="shared" si="80"/>
        <v>2010_Quarter2</v>
      </c>
      <c r="L503" t="str">
        <f t="shared" si="81"/>
        <v>2010_Tuesday</v>
      </c>
      <c r="M503" t="s">
        <v>9</v>
      </c>
      <c r="N503">
        <v>45</v>
      </c>
      <c r="O503">
        <v>38</v>
      </c>
      <c r="P503">
        <v>10440</v>
      </c>
      <c r="Q503">
        <v>7296</v>
      </c>
      <c r="R503">
        <v>0.10634043</v>
      </c>
      <c r="S503">
        <v>0.12973532500000001</v>
      </c>
      <c r="T503">
        <f t="shared" si="82"/>
        <v>68759.722250000006</v>
      </c>
      <c r="U503">
        <f t="shared" si="83"/>
        <v>9570.6386999999995</v>
      </c>
      <c r="V503">
        <f t="shared" si="84"/>
        <v>17736</v>
      </c>
      <c r="W503">
        <f t="shared" si="85"/>
        <v>23491.390728476821</v>
      </c>
      <c r="X503">
        <f>SUM(Data__1___3[[#This Row],[ cost of raw material]],Data__1___3[[#This Row],[operating cost]],Data__1___3[[#This Row],[Total Labor Cost (In USD)]])</f>
        <v>101821.75167847682</v>
      </c>
      <c r="Y503">
        <f t="shared" si="86"/>
        <v>957.5074285337837</v>
      </c>
      <c r="Z503">
        <f t="shared" si="87"/>
        <v>106.34043</v>
      </c>
      <c r="AA503">
        <f>SUM(Data__1___3[[#This Row],[Num_Workers_Direct]],Data__1___3[[#This Row],[Num_Workers_Indirect]])</f>
        <v>83</v>
      </c>
      <c r="AB503">
        <f>Data__1___3[[#This Row],[OUTPUT IN THOUSAND]]/Data__1___3[[#This Row],[Total Workers]]</f>
        <v>1.28121</v>
      </c>
    </row>
    <row r="504" spans="1:28" x14ac:dyDescent="0.25">
      <c r="A504" s="1">
        <v>40316</v>
      </c>
      <c r="B504">
        <f t="shared" si="77"/>
        <v>2010</v>
      </c>
      <c r="C504">
        <f>DAY(Data__1___3[[#This Row],[Date]])</f>
        <v>18</v>
      </c>
      <c r="D504">
        <f>MONTH(Data__1___3[[#This Row],[Date]])</f>
        <v>5</v>
      </c>
      <c r="E504">
        <f t="shared" si="78"/>
        <v>2</v>
      </c>
      <c r="F504">
        <f>WEEKDAY(Data__1___3[[#This Row],[Date]])</f>
        <v>3</v>
      </c>
      <c r="G504" t="str">
        <f>VLOOKUP(F504,VLOOKUP!$D$2:$E$8,2,FALSE)</f>
        <v>Wednesday</v>
      </c>
      <c r="H504" t="str">
        <f>VLOOKUP(D504,VLOOKUP!$A$2:$B$13,2,FALSE)</f>
        <v>May</v>
      </c>
      <c r="I504" t="str">
        <f>VLOOKUP(E504,VLOOKUP!$G$2:$H$5,2,FALSE)</f>
        <v>Quarter2</v>
      </c>
      <c r="J504" t="str">
        <f t="shared" si="79"/>
        <v>2010_May</v>
      </c>
      <c r="K504" t="str">
        <f t="shared" si="80"/>
        <v>2010_Quarter2</v>
      </c>
      <c r="L504" t="str">
        <f t="shared" si="81"/>
        <v>2010_Wednesday</v>
      </c>
      <c r="M504" t="s">
        <v>9</v>
      </c>
      <c r="N504">
        <v>44</v>
      </c>
      <c r="O504">
        <v>38</v>
      </c>
      <c r="P504">
        <v>10208</v>
      </c>
      <c r="Q504">
        <v>7296</v>
      </c>
      <c r="R504">
        <v>0.105041198</v>
      </c>
      <c r="S504">
        <v>0.12815026099999999</v>
      </c>
      <c r="T504">
        <f t="shared" si="82"/>
        <v>67919.638330000002</v>
      </c>
      <c r="U504">
        <f t="shared" si="83"/>
        <v>9453.7078200000014</v>
      </c>
      <c r="V504">
        <f t="shared" si="84"/>
        <v>17504</v>
      </c>
      <c r="W504">
        <f t="shared" si="85"/>
        <v>23184.1059602649</v>
      </c>
      <c r="X504">
        <f>SUM(Data__1___3[[#This Row],[ cost of raw material]],Data__1___3[[#This Row],[operating cost]],Data__1___3[[#This Row],[Total Labor Cost (In USD)]])</f>
        <v>100557.4521102649</v>
      </c>
      <c r="Y504">
        <f t="shared" si="86"/>
        <v>957.31440639381219</v>
      </c>
      <c r="Z504">
        <f t="shared" si="87"/>
        <v>105.04119800000001</v>
      </c>
      <c r="AA504">
        <f>SUM(Data__1___3[[#This Row],[Num_Workers_Direct]],Data__1___3[[#This Row],[Num_Workers_Indirect]])</f>
        <v>82</v>
      </c>
      <c r="AB504">
        <f>Data__1___3[[#This Row],[OUTPUT IN THOUSAND]]/Data__1___3[[#This Row],[Total Workers]]</f>
        <v>1.2809902195121952</v>
      </c>
    </row>
    <row r="505" spans="1:28" x14ac:dyDescent="0.25">
      <c r="A505" s="1">
        <v>40317</v>
      </c>
      <c r="B505">
        <f t="shared" si="77"/>
        <v>2010</v>
      </c>
      <c r="C505">
        <f>DAY(Data__1___3[[#This Row],[Date]])</f>
        <v>19</v>
      </c>
      <c r="D505">
        <f>MONTH(Data__1___3[[#This Row],[Date]])</f>
        <v>5</v>
      </c>
      <c r="E505">
        <f t="shared" si="78"/>
        <v>2</v>
      </c>
      <c r="F505">
        <f>WEEKDAY(Data__1___3[[#This Row],[Date]])</f>
        <v>4</v>
      </c>
      <c r="G505" t="str">
        <f>VLOOKUP(F505,VLOOKUP!$D$2:$E$8,2,FALSE)</f>
        <v>Thursday</v>
      </c>
      <c r="H505" t="str">
        <f>VLOOKUP(D505,VLOOKUP!$A$2:$B$13,2,FALSE)</f>
        <v>May</v>
      </c>
      <c r="I505" t="str">
        <f>VLOOKUP(E505,VLOOKUP!$G$2:$H$5,2,FALSE)</f>
        <v>Quarter2</v>
      </c>
      <c r="J505" t="str">
        <f t="shared" si="79"/>
        <v>2010_May</v>
      </c>
      <c r="K505" t="str">
        <f t="shared" si="80"/>
        <v>2010_Quarter2</v>
      </c>
      <c r="L505" t="str">
        <f t="shared" si="81"/>
        <v>2010_Thursday</v>
      </c>
      <c r="M505" t="s">
        <v>9</v>
      </c>
      <c r="N505">
        <v>40</v>
      </c>
      <c r="O505">
        <v>40</v>
      </c>
      <c r="P505">
        <v>9280</v>
      </c>
      <c r="Q505">
        <v>7680</v>
      </c>
      <c r="R505">
        <v>0.102497545</v>
      </c>
      <c r="S505">
        <v>0.12504700399999999</v>
      </c>
      <c r="T505">
        <f t="shared" si="82"/>
        <v>66274.912119999994</v>
      </c>
      <c r="U505">
        <f t="shared" si="83"/>
        <v>9224.779050000001</v>
      </c>
      <c r="V505">
        <f t="shared" si="84"/>
        <v>16960</v>
      </c>
      <c r="W505">
        <f t="shared" si="85"/>
        <v>22463.576158940396</v>
      </c>
      <c r="X505">
        <f>SUM(Data__1___3[[#This Row],[ cost of raw material]],Data__1___3[[#This Row],[operating cost]],Data__1___3[[#This Row],[Total Labor Cost (In USD)]])</f>
        <v>97963.26732894039</v>
      </c>
      <c r="Y505">
        <f t="shared" si="86"/>
        <v>955.76208512057906</v>
      </c>
      <c r="Z505">
        <f t="shared" si="87"/>
        <v>102.497545</v>
      </c>
      <c r="AA505">
        <f>SUM(Data__1___3[[#This Row],[Num_Workers_Direct]],Data__1___3[[#This Row],[Num_Workers_Indirect]])</f>
        <v>80</v>
      </c>
      <c r="AB505">
        <f>Data__1___3[[#This Row],[OUTPUT IN THOUSAND]]/Data__1___3[[#This Row],[Total Workers]]</f>
        <v>1.2812193125</v>
      </c>
    </row>
    <row r="506" spans="1:28" x14ac:dyDescent="0.25">
      <c r="A506" s="1">
        <v>40318</v>
      </c>
      <c r="B506">
        <f t="shared" si="77"/>
        <v>2010</v>
      </c>
      <c r="C506">
        <f>DAY(Data__1___3[[#This Row],[Date]])</f>
        <v>20</v>
      </c>
      <c r="D506">
        <f>MONTH(Data__1___3[[#This Row],[Date]])</f>
        <v>5</v>
      </c>
      <c r="E506">
        <f t="shared" si="78"/>
        <v>2</v>
      </c>
      <c r="F506">
        <f>WEEKDAY(Data__1___3[[#This Row],[Date]])</f>
        <v>5</v>
      </c>
      <c r="G506" t="str">
        <f>VLOOKUP(F506,VLOOKUP!$D$2:$E$8,2,FALSE)</f>
        <v>Friday</v>
      </c>
      <c r="H506" t="str">
        <f>VLOOKUP(D506,VLOOKUP!$A$2:$B$13,2,FALSE)</f>
        <v>May</v>
      </c>
      <c r="I506" t="str">
        <f>VLOOKUP(E506,VLOOKUP!$G$2:$H$5,2,FALSE)</f>
        <v>Quarter2</v>
      </c>
      <c r="J506" t="str">
        <f t="shared" si="79"/>
        <v>2010_May</v>
      </c>
      <c r="K506" t="str">
        <f t="shared" si="80"/>
        <v>2010_Quarter2</v>
      </c>
      <c r="L506" t="str">
        <f t="shared" si="81"/>
        <v>2010_Friday</v>
      </c>
      <c r="M506" t="s">
        <v>9</v>
      </c>
      <c r="N506">
        <v>44</v>
      </c>
      <c r="O506">
        <v>38</v>
      </c>
      <c r="P506">
        <v>10208</v>
      </c>
      <c r="Q506">
        <v>7296</v>
      </c>
      <c r="R506">
        <v>0.10512818</v>
      </c>
      <c r="S506">
        <v>0.12825638</v>
      </c>
      <c r="T506">
        <f t="shared" si="82"/>
        <v>67975.881399999998</v>
      </c>
      <c r="U506">
        <f t="shared" si="83"/>
        <v>9461.5362000000005</v>
      </c>
      <c r="V506">
        <f t="shared" si="84"/>
        <v>17504</v>
      </c>
      <c r="W506">
        <f t="shared" si="85"/>
        <v>23184.1059602649</v>
      </c>
      <c r="X506">
        <f>SUM(Data__1___3[[#This Row],[ cost of raw material]],Data__1___3[[#This Row],[operating cost]],Data__1___3[[#This Row],[Total Labor Cost (In USD)]])</f>
        <v>100621.5235602649</v>
      </c>
      <c r="Y506">
        <f t="shared" si="86"/>
        <v>957.1317943510951</v>
      </c>
      <c r="Z506">
        <f t="shared" si="87"/>
        <v>105.12818</v>
      </c>
      <c r="AA506">
        <f>SUM(Data__1___3[[#This Row],[Num_Workers_Direct]],Data__1___3[[#This Row],[Num_Workers_Indirect]])</f>
        <v>82</v>
      </c>
      <c r="AB506">
        <f>Data__1___3[[#This Row],[OUTPUT IN THOUSAND]]/Data__1___3[[#This Row],[Total Workers]]</f>
        <v>1.282050975609756</v>
      </c>
    </row>
    <row r="507" spans="1:28" x14ac:dyDescent="0.25">
      <c r="A507" s="1">
        <v>40319</v>
      </c>
      <c r="B507">
        <f t="shared" si="77"/>
        <v>2010</v>
      </c>
      <c r="C507">
        <f>DAY(Data__1___3[[#This Row],[Date]])</f>
        <v>21</v>
      </c>
      <c r="D507">
        <f>MONTH(Data__1___3[[#This Row],[Date]])</f>
        <v>5</v>
      </c>
      <c r="E507">
        <f t="shared" si="78"/>
        <v>2</v>
      </c>
      <c r="F507">
        <f>WEEKDAY(Data__1___3[[#This Row],[Date]])</f>
        <v>6</v>
      </c>
      <c r="G507" t="str">
        <f>VLOOKUP(F507,VLOOKUP!$D$2:$E$8,2,FALSE)</f>
        <v>Saturday</v>
      </c>
      <c r="H507" t="str">
        <f>VLOOKUP(D507,VLOOKUP!$A$2:$B$13,2,FALSE)</f>
        <v>May</v>
      </c>
      <c r="I507" t="str">
        <f>VLOOKUP(E507,VLOOKUP!$G$2:$H$5,2,FALSE)</f>
        <v>Quarter2</v>
      </c>
      <c r="J507" t="str">
        <f t="shared" si="79"/>
        <v>2010_May</v>
      </c>
      <c r="K507" t="str">
        <f t="shared" si="80"/>
        <v>2010_Quarter2</v>
      </c>
      <c r="L507" t="str">
        <f t="shared" si="81"/>
        <v>2010_Saturday</v>
      </c>
      <c r="M507" t="s">
        <v>9</v>
      </c>
      <c r="N507">
        <v>45</v>
      </c>
      <c r="O507">
        <v>37</v>
      </c>
      <c r="P507">
        <v>10440</v>
      </c>
      <c r="Q507">
        <v>7104</v>
      </c>
      <c r="R507">
        <v>0.10505612</v>
      </c>
      <c r="S507">
        <v>0.12816846700000001</v>
      </c>
      <c r="T507">
        <f t="shared" si="82"/>
        <v>67929.287510000009</v>
      </c>
      <c r="U507">
        <f t="shared" si="83"/>
        <v>9455.0508000000009</v>
      </c>
      <c r="V507">
        <f t="shared" si="84"/>
        <v>17544</v>
      </c>
      <c r="W507">
        <f t="shared" si="85"/>
        <v>23237.086092715232</v>
      </c>
      <c r="X507">
        <f>SUM(Data__1___3[[#This Row],[ cost of raw material]],Data__1___3[[#This Row],[operating cost]],Data__1___3[[#This Row],[Total Labor Cost (In USD)]])</f>
        <v>100621.42440271523</v>
      </c>
      <c r="Y507">
        <f t="shared" si="86"/>
        <v>957.78736548346944</v>
      </c>
      <c r="Z507">
        <f t="shared" si="87"/>
        <v>105.05612000000001</v>
      </c>
      <c r="AA507">
        <f>SUM(Data__1___3[[#This Row],[Num_Workers_Direct]],Data__1___3[[#This Row],[Num_Workers_Indirect]])</f>
        <v>82</v>
      </c>
      <c r="AB507">
        <f>Data__1___3[[#This Row],[OUTPUT IN THOUSAND]]/Data__1___3[[#This Row],[Total Workers]]</f>
        <v>1.2811721951219512</v>
      </c>
    </row>
    <row r="508" spans="1:28" x14ac:dyDescent="0.25">
      <c r="A508" s="1">
        <v>40320</v>
      </c>
      <c r="B508">
        <f t="shared" si="77"/>
        <v>2010</v>
      </c>
      <c r="C508">
        <f>DAY(Data__1___3[[#This Row],[Date]])</f>
        <v>22</v>
      </c>
      <c r="D508">
        <f>MONTH(Data__1___3[[#This Row],[Date]])</f>
        <v>5</v>
      </c>
      <c r="E508">
        <f t="shared" si="78"/>
        <v>2</v>
      </c>
      <c r="F508">
        <f>WEEKDAY(Data__1___3[[#This Row],[Date]])</f>
        <v>7</v>
      </c>
      <c r="G508" t="str">
        <f>VLOOKUP(F508,VLOOKUP!$D$2:$E$8,2,FALSE)</f>
        <v>Sunday</v>
      </c>
      <c r="H508" t="str">
        <f>VLOOKUP(D508,VLOOKUP!$A$2:$B$13,2,FALSE)</f>
        <v>May</v>
      </c>
      <c r="I508" t="str">
        <f>VLOOKUP(E508,VLOOKUP!$G$2:$H$5,2,FALSE)</f>
        <v>Quarter2</v>
      </c>
      <c r="J508" t="str">
        <f t="shared" si="79"/>
        <v>2010_May</v>
      </c>
      <c r="K508" t="str">
        <f t="shared" si="80"/>
        <v>2010_Quarter2</v>
      </c>
      <c r="L508" t="str">
        <f t="shared" si="81"/>
        <v>2010_Sunday</v>
      </c>
      <c r="M508" t="s">
        <v>9</v>
      </c>
      <c r="N508">
        <v>44</v>
      </c>
      <c r="O508">
        <v>40</v>
      </c>
      <c r="P508">
        <v>10208</v>
      </c>
      <c r="Q508">
        <v>7680</v>
      </c>
      <c r="R508">
        <v>0.107612298</v>
      </c>
      <c r="S508">
        <v>0.13128700400000001</v>
      </c>
      <c r="T508">
        <f t="shared" si="82"/>
        <v>69582.11212000002</v>
      </c>
      <c r="U508">
        <f t="shared" si="83"/>
        <v>9685.1068199999991</v>
      </c>
      <c r="V508">
        <f t="shared" si="84"/>
        <v>17888</v>
      </c>
      <c r="W508">
        <f t="shared" si="85"/>
        <v>23692.715231788079</v>
      </c>
      <c r="X508">
        <f>SUM(Data__1___3[[#This Row],[ cost of raw material]],Data__1___3[[#This Row],[operating cost]],Data__1___3[[#This Row],[Total Labor Cost (In USD)]])</f>
        <v>102959.9341717881</v>
      </c>
      <c r="Y508">
        <f t="shared" si="86"/>
        <v>956.76735917105043</v>
      </c>
      <c r="Z508">
        <f t="shared" si="87"/>
        <v>107.612298</v>
      </c>
      <c r="AA508">
        <f>SUM(Data__1___3[[#This Row],[Num_Workers_Direct]],Data__1___3[[#This Row],[Num_Workers_Indirect]])</f>
        <v>84</v>
      </c>
      <c r="AB508">
        <f>Data__1___3[[#This Row],[OUTPUT IN THOUSAND]]/Data__1___3[[#This Row],[Total Workers]]</f>
        <v>1.2810987857142857</v>
      </c>
    </row>
    <row r="509" spans="1:28" x14ac:dyDescent="0.25">
      <c r="A509" s="1">
        <v>40321</v>
      </c>
      <c r="B509">
        <f t="shared" si="77"/>
        <v>2010</v>
      </c>
      <c r="C509">
        <f>DAY(Data__1___3[[#This Row],[Date]])</f>
        <v>23</v>
      </c>
      <c r="D509">
        <f>MONTH(Data__1___3[[#This Row],[Date]])</f>
        <v>5</v>
      </c>
      <c r="E509">
        <f t="shared" si="78"/>
        <v>2</v>
      </c>
      <c r="F509">
        <f>WEEKDAY(Data__1___3[[#This Row],[Date]])</f>
        <v>1</v>
      </c>
      <c r="G509" t="str">
        <f>VLOOKUP(F509,VLOOKUP!$D$2:$E$8,2,FALSE)</f>
        <v>Monday</v>
      </c>
      <c r="H509" t="str">
        <f>VLOOKUP(D509,VLOOKUP!$A$2:$B$13,2,FALSE)</f>
        <v>May</v>
      </c>
      <c r="I509" t="str">
        <f>VLOOKUP(E509,VLOOKUP!$G$2:$H$5,2,FALSE)</f>
        <v>Quarter2</v>
      </c>
      <c r="J509" t="str">
        <f t="shared" si="79"/>
        <v>2010_May</v>
      </c>
      <c r="K509" t="str">
        <f t="shared" si="80"/>
        <v>2010_Quarter2</v>
      </c>
      <c r="L509" t="str">
        <f t="shared" si="81"/>
        <v>2010_Monday</v>
      </c>
      <c r="M509" t="s">
        <v>9</v>
      </c>
      <c r="N509">
        <v>43</v>
      </c>
      <c r="O509">
        <v>39</v>
      </c>
      <c r="P509">
        <v>9976</v>
      </c>
      <c r="Q509">
        <v>7488</v>
      </c>
      <c r="R509">
        <v>0.105033104</v>
      </c>
      <c r="S509">
        <v>0.12814038699999999</v>
      </c>
      <c r="T509">
        <f t="shared" si="82"/>
        <v>67914.405110000007</v>
      </c>
      <c r="U509">
        <f t="shared" si="83"/>
        <v>9452.9793600000012</v>
      </c>
      <c r="V509">
        <f t="shared" si="84"/>
        <v>17464</v>
      </c>
      <c r="W509">
        <f t="shared" si="85"/>
        <v>23131.125827814569</v>
      </c>
      <c r="X509">
        <f>SUM(Data__1___3[[#This Row],[ cost of raw material]],Data__1___3[[#This Row],[operating cost]],Data__1___3[[#This Row],[Total Labor Cost (In USD)]])</f>
        <v>100498.51029781457</v>
      </c>
      <c r="Y509">
        <f t="shared" si="86"/>
        <v>956.82700472999989</v>
      </c>
      <c r="Z509">
        <f t="shared" si="87"/>
        <v>105.03310400000001</v>
      </c>
      <c r="AA509">
        <f>SUM(Data__1___3[[#This Row],[Num_Workers_Direct]],Data__1___3[[#This Row],[Num_Workers_Indirect]])</f>
        <v>82</v>
      </c>
      <c r="AB509">
        <f>Data__1___3[[#This Row],[OUTPUT IN THOUSAND]]/Data__1___3[[#This Row],[Total Workers]]</f>
        <v>1.2808915121951221</v>
      </c>
    </row>
    <row r="510" spans="1:28" x14ac:dyDescent="0.25">
      <c r="A510" s="1">
        <v>40322</v>
      </c>
      <c r="B510">
        <f t="shared" si="77"/>
        <v>2010</v>
      </c>
      <c r="C510">
        <f>DAY(Data__1___3[[#This Row],[Date]])</f>
        <v>24</v>
      </c>
      <c r="D510">
        <f>MONTH(Data__1___3[[#This Row],[Date]])</f>
        <v>5</v>
      </c>
      <c r="E510">
        <f t="shared" si="78"/>
        <v>2</v>
      </c>
      <c r="F510">
        <f>WEEKDAY(Data__1___3[[#This Row],[Date]])</f>
        <v>2</v>
      </c>
      <c r="G510" t="str">
        <f>VLOOKUP(F510,VLOOKUP!$D$2:$E$8,2,FALSE)</f>
        <v>Tuesday</v>
      </c>
      <c r="H510" t="str">
        <f>VLOOKUP(D510,VLOOKUP!$A$2:$B$13,2,FALSE)</f>
        <v>May</v>
      </c>
      <c r="I510" t="str">
        <f>VLOOKUP(E510,VLOOKUP!$G$2:$H$5,2,FALSE)</f>
        <v>Quarter2</v>
      </c>
      <c r="J510" t="str">
        <f t="shared" si="79"/>
        <v>2010_May</v>
      </c>
      <c r="K510" t="str">
        <f t="shared" si="80"/>
        <v>2010_Quarter2</v>
      </c>
      <c r="L510" t="str">
        <f t="shared" si="81"/>
        <v>2010_Tuesday</v>
      </c>
      <c r="M510" t="s">
        <v>9</v>
      </c>
      <c r="N510">
        <v>43</v>
      </c>
      <c r="O510">
        <v>39</v>
      </c>
      <c r="P510">
        <v>9976</v>
      </c>
      <c r="Q510">
        <v>7488</v>
      </c>
      <c r="R510">
        <v>0.10508782699999999</v>
      </c>
      <c r="S510">
        <v>0.12820714899999999</v>
      </c>
      <c r="T510">
        <f t="shared" si="82"/>
        <v>67949.788969999994</v>
      </c>
      <c r="U510">
        <f t="shared" si="83"/>
        <v>9457.9044299999987</v>
      </c>
      <c r="V510">
        <f t="shared" si="84"/>
        <v>17464</v>
      </c>
      <c r="W510">
        <f t="shared" si="85"/>
        <v>23131.125827814569</v>
      </c>
      <c r="X510">
        <f>SUM(Data__1___3[[#This Row],[ cost of raw material]],Data__1___3[[#This Row],[operating cost]],Data__1___3[[#This Row],[Total Labor Cost (In USD)]])</f>
        <v>100538.81922781456</v>
      </c>
      <c r="Y510">
        <f t="shared" si="86"/>
        <v>956.71232432862621</v>
      </c>
      <c r="Z510">
        <f t="shared" si="87"/>
        <v>105.08782699999999</v>
      </c>
      <c r="AA510">
        <f>SUM(Data__1___3[[#This Row],[Num_Workers_Direct]],Data__1___3[[#This Row],[Num_Workers_Indirect]])</f>
        <v>82</v>
      </c>
      <c r="AB510">
        <f>Data__1___3[[#This Row],[OUTPUT IN THOUSAND]]/Data__1___3[[#This Row],[Total Workers]]</f>
        <v>1.2815588658536585</v>
      </c>
    </row>
    <row r="511" spans="1:28" x14ac:dyDescent="0.25">
      <c r="A511" s="1">
        <v>40323</v>
      </c>
      <c r="B511">
        <f t="shared" si="77"/>
        <v>2010</v>
      </c>
      <c r="C511">
        <f>DAY(Data__1___3[[#This Row],[Date]])</f>
        <v>25</v>
      </c>
      <c r="D511">
        <f>MONTH(Data__1___3[[#This Row],[Date]])</f>
        <v>5</v>
      </c>
      <c r="E511">
        <f t="shared" si="78"/>
        <v>2</v>
      </c>
      <c r="F511">
        <f>WEEKDAY(Data__1___3[[#This Row],[Date]])</f>
        <v>3</v>
      </c>
      <c r="G511" t="str">
        <f>VLOOKUP(F511,VLOOKUP!$D$2:$E$8,2,FALSE)</f>
        <v>Wednesday</v>
      </c>
      <c r="H511" t="str">
        <f>VLOOKUP(D511,VLOOKUP!$A$2:$B$13,2,FALSE)</f>
        <v>May</v>
      </c>
      <c r="I511" t="str">
        <f>VLOOKUP(E511,VLOOKUP!$G$2:$H$5,2,FALSE)</f>
        <v>Quarter2</v>
      </c>
      <c r="J511" t="str">
        <f t="shared" si="79"/>
        <v>2010_May</v>
      </c>
      <c r="K511" t="str">
        <f t="shared" si="80"/>
        <v>2010_Quarter2</v>
      </c>
      <c r="L511" t="str">
        <f t="shared" si="81"/>
        <v>2010_Wednesday</v>
      </c>
      <c r="M511" t="s">
        <v>9</v>
      </c>
      <c r="N511">
        <v>43</v>
      </c>
      <c r="O511">
        <v>38</v>
      </c>
      <c r="P511">
        <v>9976</v>
      </c>
      <c r="Q511">
        <v>7296</v>
      </c>
      <c r="R511">
        <v>0.103832591</v>
      </c>
      <c r="S511">
        <v>0.126675761</v>
      </c>
      <c r="T511">
        <f t="shared" si="82"/>
        <v>67138.153330000001</v>
      </c>
      <c r="U511">
        <f t="shared" si="83"/>
        <v>9344.9331900000016</v>
      </c>
      <c r="V511">
        <f t="shared" si="84"/>
        <v>17272</v>
      </c>
      <c r="W511">
        <f t="shared" si="85"/>
        <v>22876.821192052979</v>
      </c>
      <c r="X511">
        <f>SUM(Data__1___3[[#This Row],[ cost of raw material]],Data__1___3[[#This Row],[operating cost]],Data__1___3[[#This Row],[Total Labor Cost (In USD)]])</f>
        <v>99359.907712052984</v>
      </c>
      <c r="Y511">
        <f t="shared" si="86"/>
        <v>956.92409054930522</v>
      </c>
      <c r="Z511">
        <f t="shared" si="87"/>
        <v>103.83259100000001</v>
      </c>
      <c r="AA511">
        <f>SUM(Data__1___3[[#This Row],[Num_Workers_Direct]],Data__1___3[[#This Row],[Num_Workers_Indirect]])</f>
        <v>81</v>
      </c>
      <c r="AB511">
        <f>Data__1___3[[#This Row],[OUTPUT IN THOUSAND]]/Data__1___3[[#This Row],[Total Workers]]</f>
        <v>1.2818838395061729</v>
      </c>
    </row>
    <row r="512" spans="1:28" x14ac:dyDescent="0.25">
      <c r="A512" s="1">
        <v>40324</v>
      </c>
      <c r="B512">
        <f t="shared" si="77"/>
        <v>2010</v>
      </c>
      <c r="C512">
        <f>DAY(Data__1___3[[#This Row],[Date]])</f>
        <v>26</v>
      </c>
      <c r="D512">
        <f>MONTH(Data__1___3[[#This Row],[Date]])</f>
        <v>5</v>
      </c>
      <c r="E512">
        <f t="shared" si="78"/>
        <v>2</v>
      </c>
      <c r="F512">
        <f>WEEKDAY(Data__1___3[[#This Row],[Date]])</f>
        <v>4</v>
      </c>
      <c r="G512" t="str">
        <f>VLOOKUP(F512,VLOOKUP!$D$2:$E$8,2,FALSE)</f>
        <v>Thursday</v>
      </c>
      <c r="H512" t="str">
        <f>VLOOKUP(D512,VLOOKUP!$A$2:$B$13,2,FALSE)</f>
        <v>May</v>
      </c>
      <c r="I512" t="str">
        <f>VLOOKUP(E512,VLOOKUP!$G$2:$H$5,2,FALSE)</f>
        <v>Quarter2</v>
      </c>
      <c r="J512" t="str">
        <f t="shared" si="79"/>
        <v>2010_May</v>
      </c>
      <c r="K512" t="str">
        <f t="shared" si="80"/>
        <v>2010_Quarter2</v>
      </c>
      <c r="L512" t="str">
        <f t="shared" si="81"/>
        <v>2010_Thursday</v>
      </c>
      <c r="M512" t="s">
        <v>9</v>
      </c>
      <c r="N512">
        <v>42</v>
      </c>
      <c r="O512">
        <v>37</v>
      </c>
      <c r="P512">
        <v>9744</v>
      </c>
      <c r="Q512">
        <v>7104</v>
      </c>
      <c r="R512">
        <v>0.101268622</v>
      </c>
      <c r="S512">
        <v>0.123547719</v>
      </c>
      <c r="T512">
        <f t="shared" si="82"/>
        <v>65480.291069999999</v>
      </c>
      <c r="U512">
        <f t="shared" si="83"/>
        <v>9114.17598</v>
      </c>
      <c r="V512">
        <f t="shared" si="84"/>
        <v>16848</v>
      </c>
      <c r="W512">
        <f t="shared" si="85"/>
        <v>22315.231788079469</v>
      </c>
      <c r="X512">
        <f>SUM(Data__1___3[[#This Row],[ cost of raw material]],Data__1___3[[#This Row],[operating cost]],Data__1___3[[#This Row],[Total Labor Cost (In USD)]])</f>
        <v>96909.698838079479</v>
      </c>
      <c r="Y512">
        <f t="shared" si="86"/>
        <v>956.95682358627801</v>
      </c>
      <c r="Z512">
        <f t="shared" si="87"/>
        <v>101.26862200000001</v>
      </c>
      <c r="AA512">
        <f>SUM(Data__1___3[[#This Row],[Num_Workers_Direct]],Data__1___3[[#This Row],[Num_Workers_Indirect]])</f>
        <v>79</v>
      </c>
      <c r="AB512">
        <f>Data__1___3[[#This Row],[OUTPUT IN THOUSAND]]/Data__1___3[[#This Row],[Total Workers]]</f>
        <v>1.2818812911392405</v>
      </c>
    </row>
    <row r="513" spans="1:28" x14ac:dyDescent="0.25">
      <c r="A513" s="1">
        <v>40325</v>
      </c>
      <c r="B513">
        <f t="shared" si="77"/>
        <v>2010</v>
      </c>
      <c r="C513">
        <f>DAY(Data__1___3[[#This Row],[Date]])</f>
        <v>27</v>
      </c>
      <c r="D513">
        <f>MONTH(Data__1___3[[#This Row],[Date]])</f>
        <v>5</v>
      </c>
      <c r="E513">
        <f t="shared" si="78"/>
        <v>2</v>
      </c>
      <c r="F513">
        <f>WEEKDAY(Data__1___3[[#This Row],[Date]])</f>
        <v>5</v>
      </c>
      <c r="G513" t="str">
        <f>VLOOKUP(F513,VLOOKUP!$D$2:$E$8,2,FALSE)</f>
        <v>Friday</v>
      </c>
      <c r="H513" t="str">
        <f>VLOOKUP(D513,VLOOKUP!$A$2:$B$13,2,FALSE)</f>
        <v>May</v>
      </c>
      <c r="I513" t="str">
        <f>VLOOKUP(E513,VLOOKUP!$G$2:$H$5,2,FALSE)</f>
        <v>Quarter2</v>
      </c>
      <c r="J513" t="str">
        <f t="shared" si="79"/>
        <v>2010_May</v>
      </c>
      <c r="K513" t="str">
        <f t="shared" si="80"/>
        <v>2010_Quarter2</v>
      </c>
      <c r="L513" t="str">
        <f t="shared" si="81"/>
        <v>2010_Friday</v>
      </c>
      <c r="M513" t="s">
        <v>9</v>
      </c>
      <c r="N513">
        <v>40</v>
      </c>
      <c r="O513">
        <v>39</v>
      </c>
      <c r="P513">
        <v>9280</v>
      </c>
      <c r="Q513">
        <v>7488</v>
      </c>
      <c r="R513">
        <v>0.101302297</v>
      </c>
      <c r="S513">
        <v>0.123588802</v>
      </c>
      <c r="T513">
        <f t="shared" si="82"/>
        <v>65502.065060000001</v>
      </c>
      <c r="U513">
        <f t="shared" si="83"/>
        <v>9117.2067299999999</v>
      </c>
      <c r="V513">
        <f t="shared" si="84"/>
        <v>16768</v>
      </c>
      <c r="W513">
        <f t="shared" si="85"/>
        <v>22209.271523178806</v>
      </c>
      <c r="X513">
        <f>SUM(Data__1___3[[#This Row],[ cost of raw material]],Data__1___3[[#This Row],[operating cost]],Data__1___3[[#This Row],[Total Labor Cost (In USD)]])</f>
        <v>96828.543313178801</v>
      </c>
      <c r="Y513">
        <f t="shared" si="86"/>
        <v>955.83758888684235</v>
      </c>
      <c r="Z513">
        <f t="shared" si="87"/>
        <v>101.302297</v>
      </c>
      <c r="AA513">
        <f>SUM(Data__1___3[[#This Row],[Num_Workers_Direct]],Data__1___3[[#This Row],[Num_Workers_Indirect]])</f>
        <v>79</v>
      </c>
      <c r="AB513">
        <f>Data__1___3[[#This Row],[OUTPUT IN THOUSAND]]/Data__1___3[[#This Row],[Total Workers]]</f>
        <v>1.2823075569620253</v>
      </c>
    </row>
    <row r="514" spans="1:28" x14ac:dyDescent="0.25">
      <c r="A514" s="1">
        <v>40326</v>
      </c>
      <c r="B514">
        <f t="shared" ref="B514:B577" si="88">YEAR(A514)</f>
        <v>2010</v>
      </c>
      <c r="C514">
        <f>DAY(Data__1___3[[#This Row],[Date]])</f>
        <v>28</v>
      </c>
      <c r="D514">
        <f>MONTH(Data__1___3[[#This Row],[Date]])</f>
        <v>5</v>
      </c>
      <c r="E514">
        <f t="shared" ref="E514:E577" si="89">IF(D514&lt;=3,1,IF(D514&lt;=6,2,IF(D514&lt;=9,3,4)))</f>
        <v>2</v>
      </c>
      <c r="F514">
        <f>WEEKDAY(Data__1___3[[#This Row],[Date]])</f>
        <v>6</v>
      </c>
      <c r="G514" t="str">
        <f>VLOOKUP(F514,VLOOKUP!$D$2:$E$8,2,FALSE)</f>
        <v>Saturday</v>
      </c>
      <c r="H514" t="str">
        <f>VLOOKUP(D514,VLOOKUP!$A$2:$B$13,2,FALSE)</f>
        <v>May</v>
      </c>
      <c r="I514" t="str">
        <f>VLOOKUP(E514,VLOOKUP!$G$2:$H$5,2,FALSE)</f>
        <v>Quarter2</v>
      </c>
      <c r="J514" t="str">
        <f t="shared" ref="J514:J577" si="90">CONCATENATE(B514,"_",H514)</f>
        <v>2010_May</v>
      </c>
      <c r="K514" t="str">
        <f t="shared" ref="K514:K577" si="91">CONCATENATE(B514,"_",I514)</f>
        <v>2010_Quarter2</v>
      </c>
      <c r="L514" t="str">
        <f t="shared" ref="L514:L577" si="92">CONCATENATE(B514,"_",G514)</f>
        <v>2010_Saturday</v>
      </c>
      <c r="M514" t="s">
        <v>9</v>
      </c>
      <c r="N514">
        <v>41</v>
      </c>
      <c r="O514">
        <v>38</v>
      </c>
      <c r="P514">
        <v>9512</v>
      </c>
      <c r="Q514">
        <v>7296</v>
      </c>
      <c r="R514">
        <v>0.10126204699999999</v>
      </c>
      <c r="S514">
        <v>0.123539697</v>
      </c>
      <c r="T514">
        <f t="shared" ref="T514:T577" si="93">IF(M514="Mexico",S514*1000*700,IF(M514="Frankfurt",S514*1000*530,IF(M514="Gary",S514*1000*608,IF(M514="Sunchem",S514*1000*918))))</f>
        <v>65476.039410000005</v>
      </c>
      <c r="U514">
        <f t="shared" ref="U514:U577" si="94">IF(M514="Mexico",R514*1000*110,IF(M514="Frankfurt",R514*1000*90,IF(M514="Gary",R514*1000*150,IF(M514="Sunchem",R514*1000*400))))</f>
        <v>9113.5842300000004</v>
      </c>
      <c r="V514">
        <f t="shared" ref="V514:V577" si="95">SUM(P514,Q514)</f>
        <v>16808</v>
      </c>
      <c r="W514">
        <f t="shared" ref="W514:W577" si="96">V514/VLOOKUP(M514,$AD$2:$AE$5,2,FALSE)</f>
        <v>22262.251655629138</v>
      </c>
      <c r="X514">
        <f>SUM(Data__1___3[[#This Row],[ cost of raw material]],Data__1___3[[#This Row],[operating cost]],Data__1___3[[#This Row],[Total Labor Cost (In USD)]])</f>
        <v>96851.875295629143</v>
      </c>
      <c r="Y514">
        <f t="shared" ref="Y514:Y577" si="97">X514/Z514</f>
        <v>956.44793054232002</v>
      </c>
      <c r="Z514">
        <f t="shared" ref="Z514:Z577" si="98">R514*1000</f>
        <v>101.262047</v>
      </c>
      <c r="AA514">
        <f>SUM(Data__1___3[[#This Row],[Num_Workers_Direct]],Data__1___3[[#This Row],[Num_Workers_Indirect]])</f>
        <v>79</v>
      </c>
      <c r="AB514">
        <f>Data__1___3[[#This Row],[OUTPUT IN THOUSAND]]/Data__1___3[[#This Row],[Total Workers]]</f>
        <v>1.2817980632911392</v>
      </c>
    </row>
    <row r="515" spans="1:28" x14ac:dyDescent="0.25">
      <c r="A515" s="1">
        <v>40327</v>
      </c>
      <c r="B515">
        <f t="shared" si="88"/>
        <v>2010</v>
      </c>
      <c r="C515">
        <f>DAY(Data__1___3[[#This Row],[Date]])</f>
        <v>29</v>
      </c>
      <c r="D515">
        <f>MONTH(Data__1___3[[#This Row],[Date]])</f>
        <v>5</v>
      </c>
      <c r="E515">
        <f t="shared" si="89"/>
        <v>2</v>
      </c>
      <c r="F515">
        <f>WEEKDAY(Data__1___3[[#This Row],[Date]])</f>
        <v>7</v>
      </c>
      <c r="G515" t="str">
        <f>VLOOKUP(F515,VLOOKUP!$D$2:$E$8,2,FALSE)</f>
        <v>Sunday</v>
      </c>
      <c r="H515" t="str">
        <f>VLOOKUP(D515,VLOOKUP!$A$2:$B$13,2,FALSE)</f>
        <v>May</v>
      </c>
      <c r="I515" t="str">
        <f>VLOOKUP(E515,VLOOKUP!$G$2:$H$5,2,FALSE)</f>
        <v>Quarter2</v>
      </c>
      <c r="J515" t="str">
        <f t="shared" si="90"/>
        <v>2010_May</v>
      </c>
      <c r="K515" t="str">
        <f t="shared" si="91"/>
        <v>2010_Quarter2</v>
      </c>
      <c r="L515" t="str">
        <f t="shared" si="92"/>
        <v>2010_Sunday</v>
      </c>
      <c r="M515" t="s">
        <v>9</v>
      </c>
      <c r="N515">
        <v>44</v>
      </c>
      <c r="O515">
        <v>37</v>
      </c>
      <c r="P515">
        <v>10208</v>
      </c>
      <c r="Q515">
        <v>7104</v>
      </c>
      <c r="R515">
        <v>0.103827225</v>
      </c>
      <c r="S515">
        <v>0.126669214</v>
      </c>
      <c r="T515">
        <f t="shared" si="93"/>
        <v>67134.683420000001</v>
      </c>
      <c r="U515">
        <f t="shared" si="94"/>
        <v>9344.4502499999999</v>
      </c>
      <c r="V515">
        <f t="shared" si="95"/>
        <v>17312</v>
      </c>
      <c r="W515">
        <f t="shared" si="96"/>
        <v>22929.801324503311</v>
      </c>
      <c r="X515">
        <f>SUM(Data__1___3[[#This Row],[ cost of raw material]],Data__1___3[[#This Row],[operating cost]],Data__1___3[[#This Row],[Total Labor Cost (In USD)]])</f>
        <v>99408.934994503303</v>
      </c>
      <c r="Y515">
        <f t="shared" si="97"/>
        <v>957.44574695609276</v>
      </c>
      <c r="Z515">
        <f t="shared" si="98"/>
        <v>103.827225</v>
      </c>
      <c r="AA515">
        <f>SUM(Data__1___3[[#This Row],[Num_Workers_Direct]],Data__1___3[[#This Row],[Num_Workers_Indirect]])</f>
        <v>81</v>
      </c>
      <c r="AB515">
        <f>Data__1___3[[#This Row],[OUTPUT IN THOUSAND]]/Data__1___3[[#This Row],[Total Workers]]</f>
        <v>1.2818175925925925</v>
      </c>
    </row>
    <row r="516" spans="1:28" x14ac:dyDescent="0.25">
      <c r="A516" s="1">
        <v>40328</v>
      </c>
      <c r="B516">
        <f t="shared" si="88"/>
        <v>2010</v>
      </c>
      <c r="C516">
        <f>DAY(Data__1___3[[#This Row],[Date]])</f>
        <v>30</v>
      </c>
      <c r="D516">
        <f>MONTH(Data__1___3[[#This Row],[Date]])</f>
        <v>5</v>
      </c>
      <c r="E516">
        <f t="shared" si="89"/>
        <v>2</v>
      </c>
      <c r="F516">
        <f>WEEKDAY(Data__1___3[[#This Row],[Date]])</f>
        <v>1</v>
      </c>
      <c r="G516" t="str">
        <f>VLOOKUP(F516,VLOOKUP!$D$2:$E$8,2,FALSE)</f>
        <v>Monday</v>
      </c>
      <c r="H516" t="str">
        <f>VLOOKUP(D516,VLOOKUP!$A$2:$B$13,2,FALSE)</f>
        <v>May</v>
      </c>
      <c r="I516" t="str">
        <f>VLOOKUP(E516,VLOOKUP!$G$2:$H$5,2,FALSE)</f>
        <v>Quarter2</v>
      </c>
      <c r="J516" t="str">
        <f t="shared" si="90"/>
        <v>2010_May</v>
      </c>
      <c r="K516" t="str">
        <f t="shared" si="91"/>
        <v>2010_Quarter2</v>
      </c>
      <c r="L516" t="str">
        <f t="shared" si="92"/>
        <v>2010_Monday</v>
      </c>
      <c r="M516" t="s">
        <v>9</v>
      </c>
      <c r="N516">
        <v>40</v>
      </c>
      <c r="O516">
        <v>36</v>
      </c>
      <c r="P516">
        <v>9280</v>
      </c>
      <c r="Q516">
        <v>6912</v>
      </c>
      <c r="R516">
        <v>9.7453611999999995E-2</v>
      </c>
      <c r="S516">
        <v>0.11889340700000001</v>
      </c>
      <c r="T516">
        <f t="shared" si="93"/>
        <v>63013.505710000005</v>
      </c>
      <c r="U516">
        <f t="shared" si="94"/>
        <v>8770.8250799999987</v>
      </c>
      <c r="V516">
        <f t="shared" si="95"/>
        <v>16192</v>
      </c>
      <c r="W516">
        <f t="shared" si="96"/>
        <v>21446.357615894041</v>
      </c>
      <c r="X516">
        <f>SUM(Data__1___3[[#This Row],[ cost of raw material]],Data__1___3[[#This Row],[operating cost]],Data__1___3[[#This Row],[Total Labor Cost (In USD)]])</f>
        <v>93230.688405894049</v>
      </c>
      <c r="Y516">
        <f t="shared" si="97"/>
        <v>956.66734657196753</v>
      </c>
      <c r="Z516">
        <f t="shared" si="98"/>
        <v>97.453611999999993</v>
      </c>
      <c r="AA516">
        <f>SUM(Data__1___3[[#This Row],[Num_Workers_Direct]],Data__1___3[[#This Row],[Num_Workers_Indirect]])</f>
        <v>76</v>
      </c>
      <c r="AB516">
        <f>Data__1___3[[#This Row],[OUTPUT IN THOUSAND]]/Data__1___3[[#This Row],[Total Workers]]</f>
        <v>1.2822843684210525</v>
      </c>
    </row>
    <row r="517" spans="1:28" x14ac:dyDescent="0.25">
      <c r="A517" s="1">
        <v>40329</v>
      </c>
      <c r="B517">
        <f t="shared" si="88"/>
        <v>2010</v>
      </c>
      <c r="C517">
        <f>DAY(Data__1___3[[#This Row],[Date]])</f>
        <v>31</v>
      </c>
      <c r="D517">
        <f>MONTH(Data__1___3[[#This Row],[Date]])</f>
        <v>5</v>
      </c>
      <c r="E517">
        <f t="shared" si="89"/>
        <v>2</v>
      </c>
      <c r="F517">
        <f>WEEKDAY(Data__1___3[[#This Row],[Date]])</f>
        <v>2</v>
      </c>
      <c r="G517" t="str">
        <f>VLOOKUP(F517,VLOOKUP!$D$2:$E$8,2,FALSE)</f>
        <v>Tuesday</v>
      </c>
      <c r="H517" t="str">
        <f>VLOOKUP(D517,VLOOKUP!$A$2:$B$13,2,FALSE)</f>
        <v>May</v>
      </c>
      <c r="I517" t="str">
        <f>VLOOKUP(E517,VLOOKUP!$G$2:$H$5,2,FALSE)</f>
        <v>Quarter2</v>
      </c>
      <c r="J517" t="str">
        <f t="shared" si="90"/>
        <v>2010_May</v>
      </c>
      <c r="K517" t="str">
        <f t="shared" si="91"/>
        <v>2010_Quarter2</v>
      </c>
      <c r="L517" t="str">
        <f t="shared" si="92"/>
        <v>2010_Tuesday</v>
      </c>
      <c r="M517" t="s">
        <v>9</v>
      </c>
      <c r="N517">
        <v>46</v>
      </c>
      <c r="O517">
        <v>38</v>
      </c>
      <c r="P517">
        <v>10672</v>
      </c>
      <c r="Q517">
        <v>7296</v>
      </c>
      <c r="R517">
        <v>0.10764014299999999</v>
      </c>
      <c r="S517">
        <v>0.13132097500000001</v>
      </c>
      <c r="T517">
        <f t="shared" si="93"/>
        <v>69600.116750000001</v>
      </c>
      <c r="U517">
        <f t="shared" si="94"/>
        <v>9687.612869999999</v>
      </c>
      <c r="V517">
        <f t="shared" si="95"/>
        <v>17968</v>
      </c>
      <c r="W517">
        <f t="shared" si="96"/>
        <v>23798.675496688742</v>
      </c>
      <c r="X517">
        <f>SUM(Data__1___3[[#This Row],[ cost of raw material]],Data__1___3[[#This Row],[operating cost]],Data__1___3[[#This Row],[Total Labor Cost (In USD)]])</f>
        <v>103086.40511668874</v>
      </c>
      <c r="Y517">
        <f t="shared" si="97"/>
        <v>957.69479901832483</v>
      </c>
      <c r="Z517">
        <f t="shared" si="98"/>
        <v>107.64014299999999</v>
      </c>
      <c r="AA517">
        <f>SUM(Data__1___3[[#This Row],[Num_Workers_Direct]],Data__1___3[[#This Row],[Num_Workers_Indirect]])</f>
        <v>84</v>
      </c>
      <c r="AB517">
        <f>Data__1___3[[#This Row],[OUTPUT IN THOUSAND]]/Data__1___3[[#This Row],[Total Workers]]</f>
        <v>1.2814302738095238</v>
      </c>
    </row>
    <row r="518" spans="1:28" x14ac:dyDescent="0.25">
      <c r="A518" s="1">
        <v>40330</v>
      </c>
      <c r="B518">
        <f t="shared" si="88"/>
        <v>2010</v>
      </c>
      <c r="C518">
        <f>DAY(Data__1___3[[#This Row],[Date]])</f>
        <v>1</v>
      </c>
      <c r="D518">
        <f>MONTH(Data__1___3[[#This Row],[Date]])</f>
        <v>6</v>
      </c>
      <c r="E518">
        <f t="shared" si="89"/>
        <v>2</v>
      </c>
      <c r="F518">
        <f>WEEKDAY(Data__1___3[[#This Row],[Date]])</f>
        <v>3</v>
      </c>
      <c r="G518" t="str">
        <f>VLOOKUP(F518,VLOOKUP!$D$2:$E$8,2,FALSE)</f>
        <v>Wednesday</v>
      </c>
      <c r="H518" t="str">
        <f>VLOOKUP(D518,VLOOKUP!$A$2:$B$13,2,FALSE)</f>
        <v>June</v>
      </c>
      <c r="I518" t="str">
        <f>VLOOKUP(E518,VLOOKUP!$G$2:$H$5,2,FALSE)</f>
        <v>Quarter2</v>
      </c>
      <c r="J518" t="str">
        <f t="shared" si="90"/>
        <v>2010_June</v>
      </c>
      <c r="K518" t="str">
        <f t="shared" si="91"/>
        <v>2010_Quarter2</v>
      </c>
      <c r="L518" t="str">
        <f t="shared" si="92"/>
        <v>2010_Wednesday</v>
      </c>
      <c r="M518" t="s">
        <v>9</v>
      </c>
      <c r="N518">
        <v>44</v>
      </c>
      <c r="O518">
        <v>37</v>
      </c>
      <c r="P518">
        <v>10208</v>
      </c>
      <c r="Q518">
        <v>7104</v>
      </c>
      <c r="R518">
        <v>0.10382964</v>
      </c>
      <c r="S518">
        <v>0.12667216000000001</v>
      </c>
      <c r="T518">
        <f t="shared" si="93"/>
        <v>67136.2448</v>
      </c>
      <c r="U518">
        <f t="shared" si="94"/>
        <v>9344.6676000000007</v>
      </c>
      <c r="V518">
        <f t="shared" si="95"/>
        <v>17312</v>
      </c>
      <c r="W518">
        <f t="shared" si="96"/>
        <v>22929.801324503311</v>
      </c>
      <c r="X518">
        <f>SUM(Data__1___3[[#This Row],[ cost of raw material]],Data__1___3[[#This Row],[operating cost]],Data__1___3[[#This Row],[Total Labor Cost (In USD)]])</f>
        <v>99410.713724503308</v>
      </c>
      <c r="Y518">
        <f t="shared" si="97"/>
        <v>957.44060871734996</v>
      </c>
      <c r="Z518">
        <f t="shared" si="98"/>
        <v>103.82964</v>
      </c>
      <c r="AA518">
        <f>SUM(Data__1___3[[#This Row],[Num_Workers_Direct]],Data__1___3[[#This Row],[Num_Workers_Indirect]])</f>
        <v>81</v>
      </c>
      <c r="AB518">
        <f>Data__1___3[[#This Row],[OUTPUT IN THOUSAND]]/Data__1___3[[#This Row],[Total Workers]]</f>
        <v>1.2818474074074073</v>
      </c>
    </row>
    <row r="519" spans="1:28" x14ac:dyDescent="0.25">
      <c r="A519" s="1">
        <v>40331</v>
      </c>
      <c r="B519">
        <f t="shared" si="88"/>
        <v>2010</v>
      </c>
      <c r="C519">
        <f>DAY(Data__1___3[[#This Row],[Date]])</f>
        <v>2</v>
      </c>
      <c r="D519">
        <f>MONTH(Data__1___3[[#This Row],[Date]])</f>
        <v>6</v>
      </c>
      <c r="E519">
        <f t="shared" si="89"/>
        <v>2</v>
      </c>
      <c r="F519">
        <f>WEEKDAY(Data__1___3[[#This Row],[Date]])</f>
        <v>4</v>
      </c>
      <c r="G519" t="str">
        <f>VLOOKUP(F519,VLOOKUP!$D$2:$E$8,2,FALSE)</f>
        <v>Thursday</v>
      </c>
      <c r="H519" t="str">
        <f>VLOOKUP(D519,VLOOKUP!$A$2:$B$13,2,FALSE)</f>
        <v>June</v>
      </c>
      <c r="I519" t="str">
        <f>VLOOKUP(E519,VLOOKUP!$G$2:$H$5,2,FALSE)</f>
        <v>Quarter2</v>
      </c>
      <c r="J519" t="str">
        <f t="shared" si="90"/>
        <v>2010_June</v>
      </c>
      <c r="K519" t="str">
        <f t="shared" si="91"/>
        <v>2010_Quarter2</v>
      </c>
      <c r="L519" t="str">
        <f t="shared" si="92"/>
        <v>2010_Thursday</v>
      </c>
      <c r="M519" t="s">
        <v>9</v>
      </c>
      <c r="N519">
        <v>42</v>
      </c>
      <c r="O519">
        <v>38</v>
      </c>
      <c r="P519">
        <v>9744</v>
      </c>
      <c r="Q519">
        <v>7296</v>
      </c>
      <c r="R519">
        <v>0.102483422</v>
      </c>
      <c r="S519">
        <v>0.12502977500000001</v>
      </c>
      <c r="T519">
        <f t="shared" si="93"/>
        <v>66265.780750000005</v>
      </c>
      <c r="U519">
        <f t="shared" si="94"/>
        <v>9223.5079800000003</v>
      </c>
      <c r="V519">
        <f t="shared" si="95"/>
        <v>17040</v>
      </c>
      <c r="W519">
        <f t="shared" si="96"/>
        <v>22569.536423841058</v>
      </c>
      <c r="X519">
        <f>SUM(Data__1___3[[#This Row],[ cost of raw material]],Data__1___3[[#This Row],[operating cost]],Data__1___3[[#This Row],[Total Labor Cost (In USD)]])</f>
        <v>98058.825153841055</v>
      </c>
      <c r="Y519">
        <f t="shared" si="97"/>
        <v>956.82621872092693</v>
      </c>
      <c r="Z519">
        <f t="shared" si="98"/>
        <v>102.483422</v>
      </c>
      <c r="AA519">
        <f>SUM(Data__1___3[[#This Row],[Num_Workers_Direct]],Data__1___3[[#This Row],[Num_Workers_Indirect]])</f>
        <v>80</v>
      </c>
      <c r="AB519">
        <f>Data__1___3[[#This Row],[OUTPUT IN THOUSAND]]/Data__1___3[[#This Row],[Total Workers]]</f>
        <v>1.281042775</v>
      </c>
    </row>
    <row r="520" spans="1:28" x14ac:dyDescent="0.25">
      <c r="A520" s="1">
        <v>40332</v>
      </c>
      <c r="B520">
        <f t="shared" si="88"/>
        <v>2010</v>
      </c>
      <c r="C520">
        <f>DAY(Data__1___3[[#This Row],[Date]])</f>
        <v>3</v>
      </c>
      <c r="D520">
        <f>MONTH(Data__1___3[[#This Row],[Date]])</f>
        <v>6</v>
      </c>
      <c r="E520">
        <f t="shared" si="89"/>
        <v>2</v>
      </c>
      <c r="F520">
        <f>WEEKDAY(Data__1___3[[#This Row],[Date]])</f>
        <v>5</v>
      </c>
      <c r="G520" t="str">
        <f>VLOOKUP(F520,VLOOKUP!$D$2:$E$8,2,FALSE)</f>
        <v>Friday</v>
      </c>
      <c r="H520" t="str">
        <f>VLOOKUP(D520,VLOOKUP!$A$2:$B$13,2,FALSE)</f>
        <v>June</v>
      </c>
      <c r="I520" t="str">
        <f>VLOOKUP(E520,VLOOKUP!$G$2:$H$5,2,FALSE)</f>
        <v>Quarter2</v>
      </c>
      <c r="J520" t="str">
        <f t="shared" si="90"/>
        <v>2010_June</v>
      </c>
      <c r="K520" t="str">
        <f t="shared" si="91"/>
        <v>2010_Quarter2</v>
      </c>
      <c r="L520" t="str">
        <f t="shared" si="92"/>
        <v>2010_Friday</v>
      </c>
      <c r="M520" t="s">
        <v>9</v>
      </c>
      <c r="N520">
        <v>46</v>
      </c>
      <c r="O520">
        <v>37</v>
      </c>
      <c r="P520">
        <v>10672</v>
      </c>
      <c r="Q520">
        <v>7104</v>
      </c>
      <c r="R520">
        <v>0.10640464500000001</v>
      </c>
      <c r="S520">
        <v>0.12981366599999999</v>
      </c>
      <c r="T520">
        <f t="shared" si="93"/>
        <v>68801.242979999995</v>
      </c>
      <c r="U520">
        <f t="shared" si="94"/>
        <v>9576.4180500000002</v>
      </c>
      <c r="V520">
        <f t="shared" si="95"/>
        <v>17776</v>
      </c>
      <c r="W520">
        <f t="shared" si="96"/>
        <v>23544.370860927153</v>
      </c>
      <c r="X520">
        <f>SUM(Data__1___3[[#This Row],[ cost of raw material]],Data__1___3[[#This Row],[operating cost]],Data__1___3[[#This Row],[Total Labor Cost (In USD)]])</f>
        <v>101922.03189092714</v>
      </c>
      <c r="Y520">
        <f t="shared" si="97"/>
        <v>957.87201668618081</v>
      </c>
      <c r="Z520">
        <f t="shared" si="98"/>
        <v>106.404645</v>
      </c>
      <c r="AA520">
        <f>SUM(Data__1___3[[#This Row],[Num_Workers_Direct]],Data__1___3[[#This Row],[Num_Workers_Indirect]])</f>
        <v>83</v>
      </c>
      <c r="AB520">
        <f>Data__1___3[[#This Row],[OUTPUT IN THOUSAND]]/Data__1___3[[#This Row],[Total Workers]]</f>
        <v>1.2819836746987952</v>
      </c>
    </row>
    <row r="521" spans="1:28" x14ac:dyDescent="0.25">
      <c r="A521" s="1">
        <v>40333</v>
      </c>
      <c r="B521">
        <f t="shared" si="88"/>
        <v>2010</v>
      </c>
      <c r="C521">
        <f>DAY(Data__1___3[[#This Row],[Date]])</f>
        <v>4</v>
      </c>
      <c r="D521">
        <f>MONTH(Data__1___3[[#This Row],[Date]])</f>
        <v>6</v>
      </c>
      <c r="E521">
        <f t="shared" si="89"/>
        <v>2</v>
      </c>
      <c r="F521">
        <f>WEEKDAY(Data__1___3[[#This Row],[Date]])</f>
        <v>6</v>
      </c>
      <c r="G521" t="str">
        <f>VLOOKUP(F521,VLOOKUP!$D$2:$E$8,2,FALSE)</f>
        <v>Saturday</v>
      </c>
      <c r="H521" t="str">
        <f>VLOOKUP(D521,VLOOKUP!$A$2:$B$13,2,FALSE)</f>
        <v>June</v>
      </c>
      <c r="I521" t="str">
        <f>VLOOKUP(E521,VLOOKUP!$G$2:$H$5,2,FALSE)</f>
        <v>Quarter2</v>
      </c>
      <c r="J521" t="str">
        <f t="shared" si="90"/>
        <v>2010_June</v>
      </c>
      <c r="K521" t="str">
        <f t="shared" si="91"/>
        <v>2010_Quarter2</v>
      </c>
      <c r="L521" t="str">
        <f t="shared" si="92"/>
        <v>2010_Saturday</v>
      </c>
      <c r="M521" t="s">
        <v>9</v>
      </c>
      <c r="N521">
        <v>42</v>
      </c>
      <c r="O521">
        <v>36</v>
      </c>
      <c r="P521">
        <v>9744</v>
      </c>
      <c r="Q521">
        <v>6912</v>
      </c>
      <c r="R521">
        <v>9.9963800000000005E-2</v>
      </c>
      <c r="S521">
        <v>0.121955836</v>
      </c>
      <c r="T521">
        <f t="shared" si="93"/>
        <v>64636.593080000006</v>
      </c>
      <c r="U521">
        <f t="shared" si="94"/>
        <v>8996.7420000000002</v>
      </c>
      <c r="V521">
        <f t="shared" si="95"/>
        <v>16656</v>
      </c>
      <c r="W521">
        <f t="shared" si="96"/>
        <v>22060.92715231788</v>
      </c>
      <c r="X521">
        <f>SUM(Data__1___3[[#This Row],[ cost of raw material]],Data__1___3[[#This Row],[operating cost]],Data__1___3[[#This Row],[Total Labor Cost (In USD)]])</f>
        <v>95694.26223231788</v>
      </c>
      <c r="Y521">
        <f t="shared" si="97"/>
        <v>957.28916099946059</v>
      </c>
      <c r="Z521">
        <f t="shared" si="98"/>
        <v>99.963800000000006</v>
      </c>
      <c r="AA521">
        <f>SUM(Data__1___3[[#This Row],[Num_Workers_Direct]],Data__1___3[[#This Row],[Num_Workers_Indirect]])</f>
        <v>78</v>
      </c>
      <c r="AB521">
        <f>Data__1___3[[#This Row],[OUTPUT IN THOUSAND]]/Data__1___3[[#This Row],[Total Workers]]</f>
        <v>1.2815871794871796</v>
      </c>
    </row>
    <row r="522" spans="1:28" x14ac:dyDescent="0.25">
      <c r="A522" s="1">
        <v>40334</v>
      </c>
      <c r="B522">
        <f t="shared" si="88"/>
        <v>2010</v>
      </c>
      <c r="C522">
        <f>DAY(Data__1___3[[#This Row],[Date]])</f>
        <v>5</v>
      </c>
      <c r="D522">
        <f>MONTH(Data__1___3[[#This Row],[Date]])</f>
        <v>6</v>
      </c>
      <c r="E522">
        <f t="shared" si="89"/>
        <v>2</v>
      </c>
      <c r="F522">
        <f>WEEKDAY(Data__1___3[[#This Row],[Date]])</f>
        <v>7</v>
      </c>
      <c r="G522" t="str">
        <f>VLOOKUP(F522,VLOOKUP!$D$2:$E$8,2,FALSE)</f>
        <v>Sunday</v>
      </c>
      <c r="H522" t="str">
        <f>VLOOKUP(D522,VLOOKUP!$A$2:$B$13,2,FALSE)</f>
        <v>June</v>
      </c>
      <c r="I522" t="str">
        <f>VLOOKUP(E522,VLOOKUP!$G$2:$H$5,2,FALSE)</f>
        <v>Quarter2</v>
      </c>
      <c r="J522" t="str">
        <f t="shared" si="90"/>
        <v>2010_June</v>
      </c>
      <c r="K522" t="str">
        <f t="shared" si="91"/>
        <v>2010_Quarter2</v>
      </c>
      <c r="L522" t="str">
        <f t="shared" si="92"/>
        <v>2010_Sunday</v>
      </c>
      <c r="M522" t="s">
        <v>9</v>
      </c>
      <c r="N522">
        <v>42</v>
      </c>
      <c r="O522">
        <v>40</v>
      </c>
      <c r="P522">
        <v>9744</v>
      </c>
      <c r="Q522">
        <v>7680</v>
      </c>
      <c r="R522">
        <v>0.10514051200000001</v>
      </c>
      <c r="S522">
        <v>0.12827142499999999</v>
      </c>
      <c r="T522">
        <f t="shared" si="93"/>
        <v>67983.855249999993</v>
      </c>
      <c r="U522">
        <f t="shared" si="94"/>
        <v>9462.6460800000004</v>
      </c>
      <c r="V522">
        <f t="shared" si="95"/>
        <v>17424</v>
      </c>
      <c r="W522">
        <f t="shared" si="96"/>
        <v>23078.145695364237</v>
      </c>
      <c r="X522">
        <f>SUM(Data__1___3[[#This Row],[ cost of raw material]],Data__1___3[[#This Row],[operating cost]],Data__1___3[[#This Row],[Total Labor Cost (In USD)]])</f>
        <v>100524.64702536423</v>
      </c>
      <c r="Y522">
        <f t="shared" si="97"/>
        <v>956.09813109302945</v>
      </c>
      <c r="Z522">
        <f t="shared" si="98"/>
        <v>105.140512</v>
      </c>
      <c r="AA522">
        <f>SUM(Data__1___3[[#This Row],[Num_Workers_Direct]],Data__1___3[[#This Row],[Num_Workers_Indirect]])</f>
        <v>82</v>
      </c>
      <c r="AB522">
        <f>Data__1___3[[#This Row],[OUTPUT IN THOUSAND]]/Data__1___3[[#This Row],[Total Workers]]</f>
        <v>1.2822013658536586</v>
      </c>
    </row>
    <row r="523" spans="1:28" x14ac:dyDescent="0.25">
      <c r="A523" s="1">
        <v>40335</v>
      </c>
      <c r="B523">
        <f t="shared" si="88"/>
        <v>2010</v>
      </c>
      <c r="C523">
        <f>DAY(Data__1___3[[#This Row],[Date]])</f>
        <v>6</v>
      </c>
      <c r="D523">
        <f>MONTH(Data__1___3[[#This Row],[Date]])</f>
        <v>6</v>
      </c>
      <c r="E523">
        <f t="shared" si="89"/>
        <v>2</v>
      </c>
      <c r="F523">
        <f>WEEKDAY(Data__1___3[[#This Row],[Date]])</f>
        <v>1</v>
      </c>
      <c r="G523" t="str">
        <f>VLOOKUP(F523,VLOOKUP!$D$2:$E$8,2,FALSE)</f>
        <v>Monday</v>
      </c>
      <c r="H523" t="str">
        <f>VLOOKUP(D523,VLOOKUP!$A$2:$B$13,2,FALSE)</f>
        <v>June</v>
      </c>
      <c r="I523" t="str">
        <f>VLOOKUP(E523,VLOOKUP!$G$2:$H$5,2,FALSE)</f>
        <v>Quarter2</v>
      </c>
      <c r="J523" t="str">
        <f t="shared" si="90"/>
        <v>2010_June</v>
      </c>
      <c r="K523" t="str">
        <f t="shared" si="91"/>
        <v>2010_Quarter2</v>
      </c>
      <c r="L523" t="str">
        <f t="shared" si="92"/>
        <v>2010_Monday</v>
      </c>
      <c r="M523" t="s">
        <v>9</v>
      </c>
      <c r="N523">
        <v>42</v>
      </c>
      <c r="O523">
        <v>36</v>
      </c>
      <c r="P523">
        <v>9744</v>
      </c>
      <c r="Q523">
        <v>6912</v>
      </c>
      <c r="R523">
        <v>9.9953104000000001E-2</v>
      </c>
      <c r="S523">
        <v>0.121942787</v>
      </c>
      <c r="T523">
        <f t="shared" si="93"/>
        <v>64629.677109999997</v>
      </c>
      <c r="U523">
        <f t="shared" si="94"/>
        <v>8995.7793600000005</v>
      </c>
      <c r="V523">
        <f t="shared" si="95"/>
        <v>16656</v>
      </c>
      <c r="W523">
        <f t="shared" si="96"/>
        <v>22060.92715231788</v>
      </c>
      <c r="X523">
        <f>SUM(Data__1___3[[#This Row],[ cost of raw material]],Data__1___3[[#This Row],[operating cost]],Data__1___3[[#This Row],[Total Labor Cost (In USD)]])</f>
        <v>95686.383622317881</v>
      </c>
      <c r="Y523">
        <f t="shared" si="97"/>
        <v>957.31277762337311</v>
      </c>
      <c r="Z523">
        <f t="shared" si="98"/>
        <v>99.953103999999996</v>
      </c>
      <c r="AA523">
        <f>SUM(Data__1___3[[#This Row],[Num_Workers_Direct]],Data__1___3[[#This Row],[Num_Workers_Indirect]])</f>
        <v>78</v>
      </c>
      <c r="AB523">
        <f>Data__1___3[[#This Row],[OUTPUT IN THOUSAND]]/Data__1___3[[#This Row],[Total Workers]]</f>
        <v>1.2814500512820513</v>
      </c>
    </row>
    <row r="524" spans="1:28" x14ac:dyDescent="0.25">
      <c r="A524" s="1">
        <v>40336</v>
      </c>
      <c r="B524">
        <f t="shared" si="88"/>
        <v>2010</v>
      </c>
      <c r="C524">
        <f>DAY(Data__1___3[[#This Row],[Date]])</f>
        <v>7</v>
      </c>
      <c r="D524">
        <f>MONTH(Data__1___3[[#This Row],[Date]])</f>
        <v>6</v>
      </c>
      <c r="E524">
        <f t="shared" si="89"/>
        <v>2</v>
      </c>
      <c r="F524">
        <f>WEEKDAY(Data__1___3[[#This Row],[Date]])</f>
        <v>2</v>
      </c>
      <c r="G524" t="str">
        <f>VLOOKUP(F524,VLOOKUP!$D$2:$E$8,2,FALSE)</f>
        <v>Tuesday</v>
      </c>
      <c r="H524" t="str">
        <f>VLOOKUP(D524,VLOOKUP!$A$2:$B$13,2,FALSE)</f>
        <v>June</v>
      </c>
      <c r="I524" t="str">
        <f>VLOOKUP(E524,VLOOKUP!$G$2:$H$5,2,FALSE)</f>
        <v>Quarter2</v>
      </c>
      <c r="J524" t="str">
        <f t="shared" si="90"/>
        <v>2010_June</v>
      </c>
      <c r="K524" t="str">
        <f t="shared" si="91"/>
        <v>2010_Quarter2</v>
      </c>
      <c r="L524" t="str">
        <f t="shared" si="92"/>
        <v>2010_Tuesday</v>
      </c>
      <c r="M524" t="s">
        <v>9</v>
      </c>
      <c r="N524">
        <v>45</v>
      </c>
      <c r="O524">
        <v>39</v>
      </c>
      <c r="P524">
        <v>10440</v>
      </c>
      <c r="Q524">
        <v>7488</v>
      </c>
      <c r="R524">
        <v>0.10770516400000001</v>
      </c>
      <c r="S524">
        <v>0.1314003</v>
      </c>
      <c r="T524">
        <f t="shared" si="93"/>
        <v>69642.159</v>
      </c>
      <c r="U524">
        <f t="shared" si="94"/>
        <v>9693.4647600000008</v>
      </c>
      <c r="V524">
        <f t="shared" si="95"/>
        <v>17928</v>
      </c>
      <c r="W524">
        <f t="shared" si="96"/>
        <v>23745.695364238411</v>
      </c>
      <c r="X524">
        <f>SUM(Data__1___3[[#This Row],[ cost of raw material]],Data__1___3[[#This Row],[operating cost]],Data__1___3[[#This Row],[Total Labor Cost (In USD)]])</f>
        <v>103081.31912423842</v>
      </c>
      <c r="Y524">
        <f t="shared" si="97"/>
        <v>957.06942263453971</v>
      </c>
      <c r="Z524">
        <f t="shared" si="98"/>
        <v>107.70516400000001</v>
      </c>
      <c r="AA524">
        <f>SUM(Data__1___3[[#This Row],[Num_Workers_Direct]],Data__1___3[[#This Row],[Num_Workers_Indirect]])</f>
        <v>84</v>
      </c>
      <c r="AB524">
        <f>Data__1___3[[#This Row],[OUTPUT IN THOUSAND]]/Data__1___3[[#This Row],[Total Workers]]</f>
        <v>1.2822043333333335</v>
      </c>
    </row>
    <row r="525" spans="1:28" x14ac:dyDescent="0.25">
      <c r="A525" s="1">
        <v>40337</v>
      </c>
      <c r="B525">
        <f t="shared" si="88"/>
        <v>2010</v>
      </c>
      <c r="C525">
        <f>DAY(Data__1___3[[#This Row],[Date]])</f>
        <v>8</v>
      </c>
      <c r="D525">
        <f>MONTH(Data__1___3[[#This Row],[Date]])</f>
        <v>6</v>
      </c>
      <c r="E525">
        <f t="shared" si="89"/>
        <v>2</v>
      </c>
      <c r="F525">
        <f>WEEKDAY(Data__1___3[[#This Row],[Date]])</f>
        <v>3</v>
      </c>
      <c r="G525" t="str">
        <f>VLOOKUP(F525,VLOOKUP!$D$2:$E$8,2,FALSE)</f>
        <v>Wednesday</v>
      </c>
      <c r="H525" t="str">
        <f>VLOOKUP(D525,VLOOKUP!$A$2:$B$13,2,FALSE)</f>
        <v>June</v>
      </c>
      <c r="I525" t="str">
        <f>VLOOKUP(E525,VLOOKUP!$G$2:$H$5,2,FALSE)</f>
        <v>Quarter2</v>
      </c>
      <c r="J525" t="str">
        <f t="shared" si="90"/>
        <v>2010_June</v>
      </c>
      <c r="K525" t="str">
        <f t="shared" si="91"/>
        <v>2010_Quarter2</v>
      </c>
      <c r="L525" t="str">
        <f t="shared" si="92"/>
        <v>2010_Wednesday</v>
      </c>
      <c r="M525" t="s">
        <v>9</v>
      </c>
      <c r="N525">
        <v>44</v>
      </c>
      <c r="O525">
        <v>39</v>
      </c>
      <c r="P525">
        <v>10208</v>
      </c>
      <c r="Q525">
        <v>7488</v>
      </c>
      <c r="R525">
        <v>0.106323949</v>
      </c>
      <c r="S525">
        <v>0.12971521799999999</v>
      </c>
      <c r="T525">
        <f t="shared" si="93"/>
        <v>68749.065539999996</v>
      </c>
      <c r="U525">
        <f t="shared" si="94"/>
        <v>9569.1554099999994</v>
      </c>
      <c r="V525">
        <f t="shared" si="95"/>
        <v>17696</v>
      </c>
      <c r="W525">
        <f t="shared" si="96"/>
        <v>23438.41059602649</v>
      </c>
      <c r="X525">
        <f>SUM(Data__1___3[[#This Row],[ cost of raw material]],Data__1___3[[#This Row],[operating cost]],Data__1___3[[#This Row],[Total Labor Cost (In USD)]])</f>
        <v>101756.63154602647</v>
      </c>
      <c r="Y525">
        <f t="shared" si="97"/>
        <v>957.04338018922226</v>
      </c>
      <c r="Z525">
        <f t="shared" si="98"/>
        <v>106.323949</v>
      </c>
      <c r="AA525">
        <f>SUM(Data__1___3[[#This Row],[Num_Workers_Direct]],Data__1___3[[#This Row],[Num_Workers_Indirect]])</f>
        <v>83</v>
      </c>
      <c r="AB525">
        <f>Data__1___3[[#This Row],[OUTPUT IN THOUSAND]]/Data__1___3[[#This Row],[Total Workers]]</f>
        <v>1.2810114337349396</v>
      </c>
    </row>
    <row r="526" spans="1:28" x14ac:dyDescent="0.25">
      <c r="A526" s="1">
        <v>40338</v>
      </c>
      <c r="B526">
        <f t="shared" si="88"/>
        <v>2010</v>
      </c>
      <c r="C526">
        <f>DAY(Data__1___3[[#This Row],[Date]])</f>
        <v>9</v>
      </c>
      <c r="D526">
        <f>MONTH(Data__1___3[[#This Row],[Date]])</f>
        <v>6</v>
      </c>
      <c r="E526">
        <f t="shared" si="89"/>
        <v>2</v>
      </c>
      <c r="F526">
        <f>WEEKDAY(Data__1___3[[#This Row],[Date]])</f>
        <v>4</v>
      </c>
      <c r="G526" t="str">
        <f>VLOOKUP(F526,VLOOKUP!$D$2:$E$8,2,FALSE)</f>
        <v>Thursday</v>
      </c>
      <c r="H526" t="str">
        <f>VLOOKUP(D526,VLOOKUP!$A$2:$B$13,2,FALSE)</f>
        <v>June</v>
      </c>
      <c r="I526" t="str">
        <f>VLOOKUP(E526,VLOOKUP!$G$2:$H$5,2,FALSE)</f>
        <v>Quarter2</v>
      </c>
      <c r="J526" t="str">
        <f t="shared" si="90"/>
        <v>2010_June</v>
      </c>
      <c r="K526" t="str">
        <f t="shared" si="91"/>
        <v>2010_Quarter2</v>
      </c>
      <c r="L526" t="str">
        <f t="shared" si="92"/>
        <v>2010_Thursday</v>
      </c>
      <c r="M526" t="s">
        <v>9</v>
      </c>
      <c r="N526">
        <v>44</v>
      </c>
      <c r="O526">
        <v>39</v>
      </c>
      <c r="P526">
        <v>10208</v>
      </c>
      <c r="Q526">
        <v>7488</v>
      </c>
      <c r="R526">
        <v>0.106415549</v>
      </c>
      <c r="S526">
        <v>0.12982697000000001</v>
      </c>
      <c r="T526">
        <f t="shared" si="93"/>
        <v>68808.294100000014</v>
      </c>
      <c r="U526">
        <f t="shared" si="94"/>
        <v>9577.39941</v>
      </c>
      <c r="V526">
        <f t="shared" si="95"/>
        <v>17696</v>
      </c>
      <c r="W526">
        <f t="shared" si="96"/>
        <v>23438.41059602649</v>
      </c>
      <c r="X526">
        <f>SUM(Data__1___3[[#This Row],[ cost of raw material]],Data__1___3[[#This Row],[operating cost]],Data__1___3[[#This Row],[Total Labor Cost (In USD)]])</f>
        <v>101824.1041060265</v>
      </c>
      <c r="Y526">
        <f t="shared" si="97"/>
        <v>956.8536277158754</v>
      </c>
      <c r="Z526">
        <f t="shared" si="98"/>
        <v>106.415549</v>
      </c>
      <c r="AA526">
        <f>SUM(Data__1___3[[#This Row],[Num_Workers_Direct]],Data__1___3[[#This Row],[Num_Workers_Indirect]])</f>
        <v>83</v>
      </c>
      <c r="AB526">
        <f>Data__1___3[[#This Row],[OUTPUT IN THOUSAND]]/Data__1___3[[#This Row],[Total Workers]]</f>
        <v>1.282115048192771</v>
      </c>
    </row>
    <row r="527" spans="1:28" x14ac:dyDescent="0.25">
      <c r="A527" s="1">
        <v>40339</v>
      </c>
      <c r="B527">
        <f t="shared" si="88"/>
        <v>2010</v>
      </c>
      <c r="C527">
        <f>DAY(Data__1___3[[#This Row],[Date]])</f>
        <v>10</v>
      </c>
      <c r="D527">
        <f>MONTH(Data__1___3[[#This Row],[Date]])</f>
        <v>6</v>
      </c>
      <c r="E527">
        <f t="shared" si="89"/>
        <v>2</v>
      </c>
      <c r="F527">
        <f>WEEKDAY(Data__1___3[[#This Row],[Date]])</f>
        <v>5</v>
      </c>
      <c r="G527" t="str">
        <f>VLOOKUP(F527,VLOOKUP!$D$2:$E$8,2,FALSE)</f>
        <v>Friday</v>
      </c>
      <c r="H527" t="str">
        <f>VLOOKUP(D527,VLOOKUP!$A$2:$B$13,2,FALSE)</f>
        <v>June</v>
      </c>
      <c r="I527" t="str">
        <f>VLOOKUP(E527,VLOOKUP!$G$2:$H$5,2,FALSE)</f>
        <v>Quarter2</v>
      </c>
      <c r="J527" t="str">
        <f t="shared" si="90"/>
        <v>2010_June</v>
      </c>
      <c r="K527" t="str">
        <f t="shared" si="91"/>
        <v>2010_Quarter2</v>
      </c>
      <c r="L527" t="str">
        <f t="shared" si="92"/>
        <v>2010_Friday</v>
      </c>
      <c r="M527" t="s">
        <v>9</v>
      </c>
      <c r="N527">
        <v>45</v>
      </c>
      <c r="O527">
        <v>37</v>
      </c>
      <c r="P527">
        <v>10440</v>
      </c>
      <c r="Q527">
        <v>7104</v>
      </c>
      <c r="R527">
        <v>0.105144315</v>
      </c>
      <c r="S527">
        <v>0.12827606499999999</v>
      </c>
      <c r="T527">
        <f t="shared" si="93"/>
        <v>67986.314449999991</v>
      </c>
      <c r="U527">
        <f t="shared" si="94"/>
        <v>9462.9883499999996</v>
      </c>
      <c r="V527">
        <f t="shared" si="95"/>
        <v>17544</v>
      </c>
      <c r="W527">
        <f t="shared" si="96"/>
        <v>23237.086092715232</v>
      </c>
      <c r="X527">
        <f>SUM(Data__1___3[[#This Row],[ cost of raw material]],Data__1___3[[#This Row],[operating cost]],Data__1___3[[#This Row],[Total Labor Cost (In USD)]])</f>
        <v>100686.38889271521</v>
      </c>
      <c r="Y527">
        <f t="shared" si="97"/>
        <v>957.60183413354503</v>
      </c>
      <c r="Z527">
        <f t="shared" si="98"/>
        <v>105.14431500000001</v>
      </c>
      <c r="AA527">
        <f>SUM(Data__1___3[[#This Row],[Num_Workers_Direct]],Data__1___3[[#This Row],[Num_Workers_Indirect]])</f>
        <v>82</v>
      </c>
      <c r="AB527">
        <f>Data__1___3[[#This Row],[OUTPUT IN THOUSAND]]/Data__1___3[[#This Row],[Total Workers]]</f>
        <v>1.2822477439024391</v>
      </c>
    </row>
    <row r="528" spans="1:28" x14ac:dyDescent="0.25">
      <c r="A528" s="1">
        <v>40340</v>
      </c>
      <c r="B528">
        <f t="shared" si="88"/>
        <v>2010</v>
      </c>
      <c r="C528">
        <f>DAY(Data__1___3[[#This Row],[Date]])</f>
        <v>11</v>
      </c>
      <c r="D528">
        <f>MONTH(Data__1___3[[#This Row],[Date]])</f>
        <v>6</v>
      </c>
      <c r="E528">
        <f t="shared" si="89"/>
        <v>2</v>
      </c>
      <c r="F528">
        <f>WEEKDAY(Data__1___3[[#This Row],[Date]])</f>
        <v>6</v>
      </c>
      <c r="G528" t="str">
        <f>VLOOKUP(F528,VLOOKUP!$D$2:$E$8,2,FALSE)</f>
        <v>Saturday</v>
      </c>
      <c r="H528" t="str">
        <f>VLOOKUP(D528,VLOOKUP!$A$2:$B$13,2,FALSE)</f>
        <v>June</v>
      </c>
      <c r="I528" t="str">
        <f>VLOOKUP(E528,VLOOKUP!$G$2:$H$5,2,FALSE)</f>
        <v>Quarter2</v>
      </c>
      <c r="J528" t="str">
        <f t="shared" si="90"/>
        <v>2010_June</v>
      </c>
      <c r="K528" t="str">
        <f t="shared" si="91"/>
        <v>2010_Quarter2</v>
      </c>
      <c r="L528" t="str">
        <f t="shared" si="92"/>
        <v>2010_Saturday</v>
      </c>
      <c r="M528" t="s">
        <v>9</v>
      </c>
      <c r="N528">
        <v>46</v>
      </c>
      <c r="O528">
        <v>36</v>
      </c>
      <c r="P528">
        <v>10672</v>
      </c>
      <c r="Q528">
        <v>6912</v>
      </c>
      <c r="R528">
        <v>0.10508986200000001</v>
      </c>
      <c r="S528">
        <v>0.12820963099999999</v>
      </c>
      <c r="T528">
        <f t="shared" si="93"/>
        <v>67951.104430000007</v>
      </c>
      <c r="U528">
        <f t="shared" si="94"/>
        <v>9458.0875800000013</v>
      </c>
      <c r="V528">
        <f t="shared" si="95"/>
        <v>17584</v>
      </c>
      <c r="W528">
        <f t="shared" si="96"/>
        <v>23290.066225165563</v>
      </c>
      <c r="X528">
        <f>SUM(Data__1___3[[#This Row],[ cost of raw material]],Data__1___3[[#This Row],[operating cost]],Data__1___3[[#This Row],[Total Labor Cost (In USD)]])</f>
        <v>100699.25823516557</v>
      </c>
      <c r="Y528">
        <f t="shared" si="97"/>
        <v>958.22048215426867</v>
      </c>
      <c r="Z528">
        <f t="shared" si="98"/>
        <v>105.08986200000001</v>
      </c>
      <c r="AA528">
        <f>SUM(Data__1___3[[#This Row],[Num_Workers_Direct]],Data__1___3[[#This Row],[Num_Workers_Indirect]])</f>
        <v>82</v>
      </c>
      <c r="AB528">
        <f>Data__1___3[[#This Row],[OUTPUT IN THOUSAND]]/Data__1___3[[#This Row],[Total Workers]]</f>
        <v>1.2815836829268294</v>
      </c>
    </row>
    <row r="529" spans="1:28" x14ac:dyDescent="0.25">
      <c r="A529" s="1">
        <v>40341</v>
      </c>
      <c r="B529">
        <f t="shared" si="88"/>
        <v>2010</v>
      </c>
      <c r="C529">
        <f>DAY(Data__1___3[[#This Row],[Date]])</f>
        <v>12</v>
      </c>
      <c r="D529">
        <f>MONTH(Data__1___3[[#This Row],[Date]])</f>
        <v>6</v>
      </c>
      <c r="E529">
        <f t="shared" si="89"/>
        <v>2</v>
      </c>
      <c r="F529">
        <f>WEEKDAY(Data__1___3[[#This Row],[Date]])</f>
        <v>7</v>
      </c>
      <c r="G529" t="str">
        <f>VLOOKUP(F529,VLOOKUP!$D$2:$E$8,2,FALSE)</f>
        <v>Sunday</v>
      </c>
      <c r="H529" t="str">
        <f>VLOOKUP(D529,VLOOKUP!$A$2:$B$13,2,FALSE)</f>
        <v>June</v>
      </c>
      <c r="I529" t="str">
        <f>VLOOKUP(E529,VLOOKUP!$G$2:$H$5,2,FALSE)</f>
        <v>Quarter2</v>
      </c>
      <c r="J529" t="str">
        <f t="shared" si="90"/>
        <v>2010_June</v>
      </c>
      <c r="K529" t="str">
        <f t="shared" si="91"/>
        <v>2010_Quarter2</v>
      </c>
      <c r="L529" t="str">
        <f t="shared" si="92"/>
        <v>2010_Sunday</v>
      </c>
      <c r="M529" t="s">
        <v>9</v>
      </c>
      <c r="N529">
        <v>46</v>
      </c>
      <c r="O529">
        <v>39</v>
      </c>
      <c r="P529">
        <v>10672</v>
      </c>
      <c r="Q529">
        <v>7488</v>
      </c>
      <c r="R529">
        <v>0.108965715</v>
      </c>
      <c r="S529">
        <v>0.13293817199999999</v>
      </c>
      <c r="T529">
        <f t="shared" si="93"/>
        <v>70457.231159999996</v>
      </c>
      <c r="U529">
        <f t="shared" si="94"/>
        <v>9806.9143500000009</v>
      </c>
      <c r="V529">
        <f t="shared" si="95"/>
        <v>18160</v>
      </c>
      <c r="W529">
        <f t="shared" si="96"/>
        <v>24052.980132450331</v>
      </c>
      <c r="X529">
        <f>SUM(Data__1___3[[#This Row],[ cost of raw material]],Data__1___3[[#This Row],[operating cost]],Data__1___3[[#This Row],[Total Labor Cost (In USD)]])</f>
        <v>104317.12564245034</v>
      </c>
      <c r="Y529">
        <f t="shared" si="97"/>
        <v>957.33897256077591</v>
      </c>
      <c r="Z529">
        <f t="shared" si="98"/>
        <v>108.965715</v>
      </c>
      <c r="AA529">
        <f>SUM(Data__1___3[[#This Row],[Num_Workers_Direct]],Data__1___3[[#This Row],[Num_Workers_Indirect]])</f>
        <v>85</v>
      </c>
      <c r="AB529">
        <f>Data__1___3[[#This Row],[OUTPUT IN THOUSAND]]/Data__1___3[[#This Row],[Total Workers]]</f>
        <v>1.2819495882352943</v>
      </c>
    </row>
    <row r="530" spans="1:28" x14ac:dyDescent="0.25">
      <c r="A530" s="1">
        <v>40342</v>
      </c>
      <c r="B530">
        <f t="shared" si="88"/>
        <v>2010</v>
      </c>
      <c r="C530">
        <f>DAY(Data__1___3[[#This Row],[Date]])</f>
        <v>13</v>
      </c>
      <c r="D530">
        <f>MONTH(Data__1___3[[#This Row],[Date]])</f>
        <v>6</v>
      </c>
      <c r="E530">
        <f t="shared" si="89"/>
        <v>2</v>
      </c>
      <c r="F530">
        <f>WEEKDAY(Data__1___3[[#This Row],[Date]])</f>
        <v>1</v>
      </c>
      <c r="G530" t="str">
        <f>VLOOKUP(F530,VLOOKUP!$D$2:$E$8,2,FALSE)</f>
        <v>Monday</v>
      </c>
      <c r="H530" t="str">
        <f>VLOOKUP(D530,VLOOKUP!$A$2:$B$13,2,FALSE)</f>
        <v>June</v>
      </c>
      <c r="I530" t="str">
        <f>VLOOKUP(E530,VLOOKUP!$G$2:$H$5,2,FALSE)</f>
        <v>Quarter2</v>
      </c>
      <c r="J530" t="str">
        <f t="shared" si="90"/>
        <v>2010_June</v>
      </c>
      <c r="K530" t="str">
        <f t="shared" si="91"/>
        <v>2010_Quarter2</v>
      </c>
      <c r="L530" t="str">
        <f t="shared" si="92"/>
        <v>2010_Monday</v>
      </c>
      <c r="M530" t="s">
        <v>9</v>
      </c>
      <c r="N530">
        <v>44</v>
      </c>
      <c r="O530">
        <v>40</v>
      </c>
      <c r="P530">
        <v>10208</v>
      </c>
      <c r="Q530">
        <v>7680</v>
      </c>
      <c r="R530">
        <v>0.107704539</v>
      </c>
      <c r="S530">
        <v>0.13139953700000001</v>
      </c>
      <c r="T530">
        <f t="shared" si="93"/>
        <v>69641.754610000004</v>
      </c>
      <c r="U530">
        <f t="shared" si="94"/>
        <v>9693.4085099999993</v>
      </c>
      <c r="V530">
        <f t="shared" si="95"/>
        <v>17888</v>
      </c>
      <c r="W530">
        <f t="shared" si="96"/>
        <v>23692.715231788079</v>
      </c>
      <c r="X530">
        <f>SUM(Data__1___3[[#This Row],[ cost of raw material]],Data__1___3[[#This Row],[operating cost]],Data__1___3[[#This Row],[Total Labor Cost (In USD)]])</f>
        <v>103027.87835178808</v>
      </c>
      <c r="Y530">
        <f t="shared" si="97"/>
        <v>956.57879703461788</v>
      </c>
      <c r="Z530">
        <f t="shared" si="98"/>
        <v>107.704539</v>
      </c>
      <c r="AA530">
        <f>SUM(Data__1___3[[#This Row],[Num_Workers_Direct]],Data__1___3[[#This Row],[Num_Workers_Indirect]])</f>
        <v>84</v>
      </c>
      <c r="AB530">
        <f>Data__1___3[[#This Row],[OUTPUT IN THOUSAND]]/Data__1___3[[#This Row],[Total Workers]]</f>
        <v>1.2821968928571428</v>
      </c>
    </row>
    <row r="531" spans="1:28" x14ac:dyDescent="0.25">
      <c r="A531" s="1">
        <v>40343</v>
      </c>
      <c r="B531">
        <f t="shared" si="88"/>
        <v>2010</v>
      </c>
      <c r="C531">
        <f>DAY(Data__1___3[[#This Row],[Date]])</f>
        <v>14</v>
      </c>
      <c r="D531">
        <f>MONTH(Data__1___3[[#This Row],[Date]])</f>
        <v>6</v>
      </c>
      <c r="E531">
        <f t="shared" si="89"/>
        <v>2</v>
      </c>
      <c r="F531">
        <f>WEEKDAY(Data__1___3[[#This Row],[Date]])</f>
        <v>2</v>
      </c>
      <c r="G531" t="str">
        <f>VLOOKUP(F531,VLOOKUP!$D$2:$E$8,2,FALSE)</f>
        <v>Tuesday</v>
      </c>
      <c r="H531" t="str">
        <f>VLOOKUP(D531,VLOOKUP!$A$2:$B$13,2,FALSE)</f>
        <v>June</v>
      </c>
      <c r="I531" t="str">
        <f>VLOOKUP(E531,VLOOKUP!$G$2:$H$5,2,FALSE)</f>
        <v>Quarter2</v>
      </c>
      <c r="J531" t="str">
        <f t="shared" si="90"/>
        <v>2010_June</v>
      </c>
      <c r="K531" t="str">
        <f t="shared" si="91"/>
        <v>2010_Quarter2</v>
      </c>
      <c r="L531" t="str">
        <f t="shared" si="92"/>
        <v>2010_Tuesday</v>
      </c>
      <c r="M531" t="s">
        <v>9</v>
      </c>
      <c r="N531">
        <v>43</v>
      </c>
      <c r="O531">
        <v>36</v>
      </c>
      <c r="P531">
        <v>9976</v>
      </c>
      <c r="Q531">
        <v>6912</v>
      </c>
      <c r="R531">
        <v>0.101227493</v>
      </c>
      <c r="S531">
        <v>0.123497542</v>
      </c>
      <c r="T531">
        <f t="shared" si="93"/>
        <v>65453.697260000001</v>
      </c>
      <c r="U531">
        <f t="shared" si="94"/>
        <v>9110.4743699999999</v>
      </c>
      <c r="V531">
        <f t="shared" si="95"/>
        <v>16888</v>
      </c>
      <c r="W531">
        <f t="shared" si="96"/>
        <v>22368.2119205298</v>
      </c>
      <c r="X531">
        <f>SUM(Data__1___3[[#This Row],[ cost of raw material]],Data__1___3[[#This Row],[operating cost]],Data__1___3[[#This Row],[Total Labor Cost (In USD)]])</f>
        <v>96932.383550529805</v>
      </c>
      <c r="Y531">
        <f t="shared" si="97"/>
        <v>957.56973404971916</v>
      </c>
      <c r="Z531">
        <f t="shared" si="98"/>
        <v>101.227493</v>
      </c>
      <c r="AA531">
        <f>SUM(Data__1___3[[#This Row],[Num_Workers_Direct]],Data__1___3[[#This Row],[Num_Workers_Indirect]])</f>
        <v>79</v>
      </c>
      <c r="AB531">
        <f>Data__1___3[[#This Row],[OUTPUT IN THOUSAND]]/Data__1___3[[#This Row],[Total Workers]]</f>
        <v>1.2813606708860759</v>
      </c>
    </row>
    <row r="532" spans="1:28" x14ac:dyDescent="0.25">
      <c r="A532" s="1">
        <v>40344</v>
      </c>
      <c r="B532">
        <f t="shared" si="88"/>
        <v>2010</v>
      </c>
      <c r="C532">
        <f>DAY(Data__1___3[[#This Row],[Date]])</f>
        <v>15</v>
      </c>
      <c r="D532">
        <f>MONTH(Data__1___3[[#This Row],[Date]])</f>
        <v>6</v>
      </c>
      <c r="E532">
        <f t="shared" si="89"/>
        <v>2</v>
      </c>
      <c r="F532">
        <f>WEEKDAY(Data__1___3[[#This Row],[Date]])</f>
        <v>3</v>
      </c>
      <c r="G532" t="str">
        <f>VLOOKUP(F532,VLOOKUP!$D$2:$E$8,2,FALSE)</f>
        <v>Wednesday</v>
      </c>
      <c r="H532" t="str">
        <f>VLOOKUP(D532,VLOOKUP!$A$2:$B$13,2,FALSE)</f>
        <v>June</v>
      </c>
      <c r="I532" t="str">
        <f>VLOOKUP(E532,VLOOKUP!$G$2:$H$5,2,FALSE)</f>
        <v>Quarter2</v>
      </c>
      <c r="J532" t="str">
        <f t="shared" si="90"/>
        <v>2010_June</v>
      </c>
      <c r="K532" t="str">
        <f t="shared" si="91"/>
        <v>2010_Quarter2</v>
      </c>
      <c r="L532" t="str">
        <f t="shared" si="92"/>
        <v>2010_Wednesday</v>
      </c>
      <c r="M532" t="s">
        <v>9</v>
      </c>
      <c r="N532">
        <v>46</v>
      </c>
      <c r="O532">
        <v>36</v>
      </c>
      <c r="P532">
        <v>10672</v>
      </c>
      <c r="Q532">
        <v>6912</v>
      </c>
      <c r="R532">
        <v>0.105140997</v>
      </c>
      <c r="S532">
        <v>0.12827201599999999</v>
      </c>
      <c r="T532">
        <f t="shared" si="93"/>
        <v>67984.168479999993</v>
      </c>
      <c r="U532">
        <f t="shared" si="94"/>
        <v>9462.6897300000001</v>
      </c>
      <c r="V532">
        <f t="shared" si="95"/>
        <v>17584</v>
      </c>
      <c r="W532">
        <f t="shared" si="96"/>
        <v>23290.066225165563</v>
      </c>
      <c r="X532">
        <f>SUM(Data__1___3[[#This Row],[ cost of raw material]],Data__1___3[[#This Row],[operating cost]],Data__1___3[[#This Row],[Total Labor Cost (In USD)]])</f>
        <v>100736.92443516555</v>
      </c>
      <c r="Y532">
        <f t="shared" si="97"/>
        <v>958.11269922773852</v>
      </c>
      <c r="Z532">
        <f t="shared" si="98"/>
        <v>105.140997</v>
      </c>
      <c r="AA532">
        <f>SUM(Data__1___3[[#This Row],[Num_Workers_Direct]],Data__1___3[[#This Row],[Num_Workers_Indirect]])</f>
        <v>82</v>
      </c>
      <c r="AB532">
        <f>Data__1___3[[#This Row],[OUTPUT IN THOUSAND]]/Data__1___3[[#This Row],[Total Workers]]</f>
        <v>1.2822072804878049</v>
      </c>
    </row>
    <row r="533" spans="1:28" x14ac:dyDescent="0.25">
      <c r="A533" s="1">
        <v>40345</v>
      </c>
      <c r="B533">
        <f t="shared" si="88"/>
        <v>2010</v>
      </c>
      <c r="C533">
        <f>DAY(Data__1___3[[#This Row],[Date]])</f>
        <v>16</v>
      </c>
      <c r="D533">
        <f>MONTH(Data__1___3[[#This Row],[Date]])</f>
        <v>6</v>
      </c>
      <c r="E533">
        <f t="shared" si="89"/>
        <v>2</v>
      </c>
      <c r="F533">
        <f>WEEKDAY(Data__1___3[[#This Row],[Date]])</f>
        <v>4</v>
      </c>
      <c r="G533" t="str">
        <f>VLOOKUP(F533,VLOOKUP!$D$2:$E$8,2,FALSE)</f>
        <v>Thursday</v>
      </c>
      <c r="H533" t="str">
        <f>VLOOKUP(D533,VLOOKUP!$A$2:$B$13,2,FALSE)</f>
        <v>June</v>
      </c>
      <c r="I533" t="str">
        <f>VLOOKUP(E533,VLOOKUP!$G$2:$H$5,2,FALSE)</f>
        <v>Quarter2</v>
      </c>
      <c r="J533" t="str">
        <f t="shared" si="90"/>
        <v>2010_June</v>
      </c>
      <c r="K533" t="str">
        <f t="shared" si="91"/>
        <v>2010_Quarter2</v>
      </c>
      <c r="L533" t="str">
        <f t="shared" si="92"/>
        <v>2010_Thursday</v>
      </c>
      <c r="M533" t="s">
        <v>9</v>
      </c>
      <c r="N533">
        <v>45</v>
      </c>
      <c r="O533">
        <v>40</v>
      </c>
      <c r="P533">
        <v>10440</v>
      </c>
      <c r="Q533">
        <v>7680</v>
      </c>
      <c r="R533">
        <v>0.108978241</v>
      </c>
      <c r="S533">
        <v>0.132953454</v>
      </c>
      <c r="T533">
        <f t="shared" si="93"/>
        <v>70465.330619999993</v>
      </c>
      <c r="U533">
        <f t="shared" si="94"/>
        <v>9808.04169</v>
      </c>
      <c r="V533">
        <f t="shared" si="95"/>
        <v>18120</v>
      </c>
      <c r="W533">
        <f t="shared" si="96"/>
        <v>24000</v>
      </c>
      <c r="X533">
        <f>SUM(Data__1___3[[#This Row],[ cost of raw material]],Data__1___3[[#This Row],[operating cost]],Data__1___3[[#This Row],[Total Labor Cost (In USD)]])</f>
        <v>104273.37230999999</v>
      </c>
      <c r="Y533">
        <f t="shared" si="97"/>
        <v>956.82744879319523</v>
      </c>
      <c r="Z533">
        <f t="shared" si="98"/>
        <v>108.978241</v>
      </c>
      <c r="AA533">
        <f>SUM(Data__1___3[[#This Row],[Num_Workers_Direct]],Data__1___3[[#This Row],[Num_Workers_Indirect]])</f>
        <v>85</v>
      </c>
      <c r="AB533">
        <f>Data__1___3[[#This Row],[OUTPUT IN THOUSAND]]/Data__1___3[[#This Row],[Total Workers]]</f>
        <v>1.2820969529411765</v>
      </c>
    </row>
    <row r="534" spans="1:28" x14ac:dyDescent="0.25">
      <c r="A534" s="1">
        <v>40346</v>
      </c>
      <c r="B534">
        <f t="shared" si="88"/>
        <v>2010</v>
      </c>
      <c r="C534">
        <f>DAY(Data__1___3[[#This Row],[Date]])</f>
        <v>17</v>
      </c>
      <c r="D534">
        <f>MONTH(Data__1___3[[#This Row],[Date]])</f>
        <v>6</v>
      </c>
      <c r="E534">
        <f t="shared" si="89"/>
        <v>2</v>
      </c>
      <c r="F534">
        <f>WEEKDAY(Data__1___3[[#This Row],[Date]])</f>
        <v>5</v>
      </c>
      <c r="G534" t="str">
        <f>VLOOKUP(F534,VLOOKUP!$D$2:$E$8,2,FALSE)</f>
        <v>Friday</v>
      </c>
      <c r="H534" t="str">
        <f>VLOOKUP(D534,VLOOKUP!$A$2:$B$13,2,FALSE)</f>
        <v>June</v>
      </c>
      <c r="I534" t="str">
        <f>VLOOKUP(E534,VLOOKUP!$G$2:$H$5,2,FALSE)</f>
        <v>Quarter2</v>
      </c>
      <c r="J534" t="str">
        <f t="shared" si="90"/>
        <v>2010_June</v>
      </c>
      <c r="K534" t="str">
        <f t="shared" si="91"/>
        <v>2010_Quarter2</v>
      </c>
      <c r="L534" t="str">
        <f t="shared" si="92"/>
        <v>2010_Friday</v>
      </c>
      <c r="M534" t="s">
        <v>9</v>
      </c>
      <c r="N534">
        <v>46</v>
      </c>
      <c r="O534">
        <v>36</v>
      </c>
      <c r="P534">
        <v>10672</v>
      </c>
      <c r="Q534">
        <v>6912</v>
      </c>
      <c r="R534">
        <v>0.105101166</v>
      </c>
      <c r="S534">
        <v>0.128223422</v>
      </c>
      <c r="T534">
        <f t="shared" si="93"/>
        <v>67958.413660000006</v>
      </c>
      <c r="U534">
        <f t="shared" si="94"/>
        <v>9459.1049399999993</v>
      </c>
      <c r="V534">
        <f t="shared" si="95"/>
        <v>17584</v>
      </c>
      <c r="W534">
        <f t="shared" si="96"/>
        <v>23290.066225165563</v>
      </c>
      <c r="X534">
        <f>SUM(Data__1___3[[#This Row],[ cost of raw material]],Data__1___3[[#This Row],[operating cost]],Data__1___3[[#This Row],[Total Labor Cost (In USD)]])</f>
        <v>100707.58482516557</v>
      </c>
      <c r="Y534">
        <f t="shared" si="97"/>
        <v>958.19664669719816</v>
      </c>
      <c r="Z534">
        <f t="shared" si="98"/>
        <v>105.10116599999999</v>
      </c>
      <c r="AA534">
        <f>SUM(Data__1___3[[#This Row],[Num_Workers_Direct]],Data__1___3[[#This Row],[Num_Workers_Indirect]])</f>
        <v>82</v>
      </c>
      <c r="AB534">
        <f>Data__1___3[[#This Row],[OUTPUT IN THOUSAND]]/Data__1___3[[#This Row],[Total Workers]]</f>
        <v>1.2817215365853658</v>
      </c>
    </row>
    <row r="535" spans="1:28" x14ac:dyDescent="0.25">
      <c r="A535" s="1">
        <v>40347</v>
      </c>
      <c r="B535">
        <f t="shared" si="88"/>
        <v>2010</v>
      </c>
      <c r="C535">
        <f>DAY(Data__1___3[[#This Row],[Date]])</f>
        <v>18</v>
      </c>
      <c r="D535">
        <f>MONTH(Data__1___3[[#This Row],[Date]])</f>
        <v>6</v>
      </c>
      <c r="E535">
        <f t="shared" si="89"/>
        <v>2</v>
      </c>
      <c r="F535">
        <f>WEEKDAY(Data__1___3[[#This Row],[Date]])</f>
        <v>6</v>
      </c>
      <c r="G535" t="str">
        <f>VLOOKUP(F535,VLOOKUP!$D$2:$E$8,2,FALSE)</f>
        <v>Saturday</v>
      </c>
      <c r="H535" t="str">
        <f>VLOOKUP(D535,VLOOKUP!$A$2:$B$13,2,FALSE)</f>
        <v>June</v>
      </c>
      <c r="I535" t="str">
        <f>VLOOKUP(E535,VLOOKUP!$G$2:$H$5,2,FALSE)</f>
        <v>Quarter2</v>
      </c>
      <c r="J535" t="str">
        <f t="shared" si="90"/>
        <v>2010_June</v>
      </c>
      <c r="K535" t="str">
        <f t="shared" si="91"/>
        <v>2010_Quarter2</v>
      </c>
      <c r="L535" t="str">
        <f t="shared" si="92"/>
        <v>2010_Saturday</v>
      </c>
      <c r="M535" t="s">
        <v>9</v>
      </c>
      <c r="N535">
        <v>40</v>
      </c>
      <c r="O535">
        <v>36</v>
      </c>
      <c r="P535">
        <v>9280</v>
      </c>
      <c r="Q535">
        <v>6912</v>
      </c>
      <c r="R535">
        <v>9.7417927000000001E-2</v>
      </c>
      <c r="S535">
        <v>0.118849871</v>
      </c>
      <c r="T535">
        <f t="shared" si="93"/>
        <v>62990.431629999999</v>
      </c>
      <c r="U535">
        <f t="shared" si="94"/>
        <v>8767.6134300000012</v>
      </c>
      <c r="V535">
        <f t="shared" si="95"/>
        <v>16192</v>
      </c>
      <c r="W535">
        <f t="shared" si="96"/>
        <v>21446.357615894041</v>
      </c>
      <c r="X535">
        <f>SUM(Data__1___3[[#This Row],[ cost of raw material]],Data__1___3[[#This Row],[operating cost]],Data__1___3[[#This Row],[Total Labor Cost (In USD)]])</f>
        <v>93204.402675894045</v>
      </c>
      <c r="Y535">
        <f t="shared" si="97"/>
        <v>956.74795744621053</v>
      </c>
      <c r="Z535">
        <f t="shared" si="98"/>
        <v>97.417927000000006</v>
      </c>
      <c r="AA535">
        <f>SUM(Data__1___3[[#This Row],[Num_Workers_Direct]],Data__1___3[[#This Row],[Num_Workers_Indirect]])</f>
        <v>76</v>
      </c>
      <c r="AB535">
        <f>Data__1___3[[#This Row],[OUTPUT IN THOUSAND]]/Data__1___3[[#This Row],[Total Workers]]</f>
        <v>1.2818148289473685</v>
      </c>
    </row>
    <row r="536" spans="1:28" x14ac:dyDescent="0.25">
      <c r="A536" s="1">
        <v>40348</v>
      </c>
      <c r="B536">
        <f t="shared" si="88"/>
        <v>2010</v>
      </c>
      <c r="C536">
        <f>DAY(Data__1___3[[#This Row],[Date]])</f>
        <v>19</v>
      </c>
      <c r="D536">
        <f>MONTH(Data__1___3[[#This Row],[Date]])</f>
        <v>6</v>
      </c>
      <c r="E536">
        <f t="shared" si="89"/>
        <v>2</v>
      </c>
      <c r="F536">
        <f>WEEKDAY(Data__1___3[[#This Row],[Date]])</f>
        <v>7</v>
      </c>
      <c r="G536" t="str">
        <f>VLOOKUP(F536,VLOOKUP!$D$2:$E$8,2,FALSE)</f>
        <v>Sunday</v>
      </c>
      <c r="H536" t="str">
        <f>VLOOKUP(D536,VLOOKUP!$A$2:$B$13,2,FALSE)</f>
        <v>June</v>
      </c>
      <c r="I536" t="str">
        <f>VLOOKUP(E536,VLOOKUP!$G$2:$H$5,2,FALSE)</f>
        <v>Quarter2</v>
      </c>
      <c r="J536" t="str">
        <f t="shared" si="90"/>
        <v>2010_June</v>
      </c>
      <c r="K536" t="str">
        <f t="shared" si="91"/>
        <v>2010_Quarter2</v>
      </c>
      <c r="L536" t="str">
        <f t="shared" si="92"/>
        <v>2010_Sunday</v>
      </c>
      <c r="M536" t="s">
        <v>9</v>
      </c>
      <c r="N536">
        <v>45</v>
      </c>
      <c r="O536">
        <v>37</v>
      </c>
      <c r="P536">
        <v>10440</v>
      </c>
      <c r="Q536">
        <v>7104</v>
      </c>
      <c r="R536">
        <v>0.105084842</v>
      </c>
      <c r="S536">
        <v>0.12820350699999999</v>
      </c>
      <c r="T536">
        <f t="shared" si="93"/>
        <v>67947.85871</v>
      </c>
      <c r="U536">
        <f t="shared" si="94"/>
        <v>9457.6357799999987</v>
      </c>
      <c r="V536">
        <f t="shared" si="95"/>
        <v>17544</v>
      </c>
      <c r="W536">
        <f t="shared" si="96"/>
        <v>23237.086092715232</v>
      </c>
      <c r="X536">
        <f>SUM(Data__1___3[[#This Row],[ cost of raw material]],Data__1___3[[#This Row],[operating cost]],Data__1___3[[#This Row],[Total Labor Cost (In USD)]])</f>
        <v>100642.58058271522</v>
      </c>
      <c r="Y536">
        <f t="shared" si="97"/>
        <v>957.72690587206887</v>
      </c>
      <c r="Z536">
        <f t="shared" si="98"/>
        <v>105.08484199999999</v>
      </c>
      <c r="AA536">
        <f>SUM(Data__1___3[[#This Row],[Num_Workers_Direct]],Data__1___3[[#This Row],[Num_Workers_Indirect]])</f>
        <v>82</v>
      </c>
      <c r="AB536">
        <f>Data__1___3[[#This Row],[OUTPUT IN THOUSAND]]/Data__1___3[[#This Row],[Total Workers]]</f>
        <v>1.281522463414634</v>
      </c>
    </row>
    <row r="537" spans="1:28" x14ac:dyDescent="0.25">
      <c r="A537" s="1">
        <v>40349</v>
      </c>
      <c r="B537">
        <f t="shared" si="88"/>
        <v>2010</v>
      </c>
      <c r="C537">
        <f>DAY(Data__1___3[[#This Row],[Date]])</f>
        <v>20</v>
      </c>
      <c r="D537">
        <f>MONTH(Data__1___3[[#This Row],[Date]])</f>
        <v>6</v>
      </c>
      <c r="E537">
        <f t="shared" si="89"/>
        <v>2</v>
      </c>
      <c r="F537">
        <f>WEEKDAY(Data__1___3[[#This Row],[Date]])</f>
        <v>1</v>
      </c>
      <c r="G537" t="str">
        <f>VLOOKUP(F537,VLOOKUP!$D$2:$E$8,2,FALSE)</f>
        <v>Monday</v>
      </c>
      <c r="H537" t="str">
        <f>VLOOKUP(D537,VLOOKUP!$A$2:$B$13,2,FALSE)</f>
        <v>June</v>
      </c>
      <c r="I537" t="str">
        <f>VLOOKUP(E537,VLOOKUP!$G$2:$H$5,2,FALSE)</f>
        <v>Quarter2</v>
      </c>
      <c r="J537" t="str">
        <f t="shared" si="90"/>
        <v>2010_June</v>
      </c>
      <c r="K537" t="str">
        <f t="shared" si="91"/>
        <v>2010_Quarter2</v>
      </c>
      <c r="L537" t="str">
        <f t="shared" si="92"/>
        <v>2010_Monday</v>
      </c>
      <c r="M537" t="s">
        <v>9</v>
      </c>
      <c r="N537">
        <v>43</v>
      </c>
      <c r="O537">
        <v>36</v>
      </c>
      <c r="P537">
        <v>9976</v>
      </c>
      <c r="Q537">
        <v>6912</v>
      </c>
      <c r="R537">
        <v>0.1012995</v>
      </c>
      <c r="S537">
        <v>0.12358539</v>
      </c>
      <c r="T537">
        <f t="shared" si="93"/>
        <v>65500.256700000005</v>
      </c>
      <c r="U537">
        <f t="shared" si="94"/>
        <v>9116.9549999999999</v>
      </c>
      <c r="V537">
        <f t="shared" si="95"/>
        <v>16888</v>
      </c>
      <c r="W537">
        <f t="shared" si="96"/>
        <v>22368.2119205298</v>
      </c>
      <c r="X537">
        <f>SUM(Data__1___3[[#This Row],[ cost of raw material]],Data__1___3[[#This Row],[operating cost]],Data__1___3[[#This Row],[Total Labor Cost (In USD)]])</f>
        <v>96985.423620529793</v>
      </c>
      <c r="Y537">
        <f t="shared" si="97"/>
        <v>957.41265870542099</v>
      </c>
      <c r="Z537">
        <f t="shared" si="98"/>
        <v>101.29949999999999</v>
      </c>
      <c r="AA537">
        <f>SUM(Data__1___3[[#This Row],[Num_Workers_Direct]],Data__1___3[[#This Row],[Num_Workers_Indirect]])</f>
        <v>79</v>
      </c>
      <c r="AB537">
        <f>Data__1___3[[#This Row],[OUTPUT IN THOUSAND]]/Data__1___3[[#This Row],[Total Workers]]</f>
        <v>1.2822721518987341</v>
      </c>
    </row>
    <row r="538" spans="1:28" x14ac:dyDescent="0.25">
      <c r="A538" s="1">
        <v>40350</v>
      </c>
      <c r="B538">
        <f t="shared" si="88"/>
        <v>2010</v>
      </c>
      <c r="C538">
        <f>DAY(Data__1___3[[#This Row],[Date]])</f>
        <v>21</v>
      </c>
      <c r="D538">
        <f>MONTH(Data__1___3[[#This Row],[Date]])</f>
        <v>6</v>
      </c>
      <c r="E538">
        <f t="shared" si="89"/>
        <v>2</v>
      </c>
      <c r="F538">
        <f>WEEKDAY(Data__1___3[[#This Row],[Date]])</f>
        <v>2</v>
      </c>
      <c r="G538" t="str">
        <f>VLOOKUP(F538,VLOOKUP!$D$2:$E$8,2,FALSE)</f>
        <v>Tuesday</v>
      </c>
      <c r="H538" t="str">
        <f>VLOOKUP(D538,VLOOKUP!$A$2:$B$13,2,FALSE)</f>
        <v>June</v>
      </c>
      <c r="I538" t="str">
        <f>VLOOKUP(E538,VLOOKUP!$G$2:$H$5,2,FALSE)</f>
        <v>Quarter2</v>
      </c>
      <c r="J538" t="str">
        <f t="shared" si="90"/>
        <v>2010_June</v>
      </c>
      <c r="K538" t="str">
        <f t="shared" si="91"/>
        <v>2010_Quarter2</v>
      </c>
      <c r="L538" t="str">
        <f t="shared" si="92"/>
        <v>2010_Tuesday</v>
      </c>
      <c r="M538" t="s">
        <v>9</v>
      </c>
      <c r="N538">
        <v>46</v>
      </c>
      <c r="O538">
        <v>36</v>
      </c>
      <c r="P538">
        <v>10672</v>
      </c>
      <c r="Q538">
        <v>6912</v>
      </c>
      <c r="R538">
        <v>0.105128991</v>
      </c>
      <c r="S538">
        <v>0.12825736900000001</v>
      </c>
      <c r="T538">
        <f t="shared" si="93"/>
        <v>67976.405570000003</v>
      </c>
      <c r="U538">
        <f t="shared" si="94"/>
        <v>9461.6091899999992</v>
      </c>
      <c r="V538">
        <f t="shared" si="95"/>
        <v>17584</v>
      </c>
      <c r="W538">
        <f t="shared" si="96"/>
        <v>23290.066225165563</v>
      </c>
      <c r="X538">
        <f>SUM(Data__1___3[[#This Row],[ cost of raw material]],Data__1___3[[#This Row],[operating cost]],Data__1___3[[#This Row],[Total Labor Cost (In USD)]])</f>
        <v>100728.08098516556</v>
      </c>
      <c r="Y538">
        <f t="shared" si="97"/>
        <v>958.13799815852474</v>
      </c>
      <c r="Z538">
        <f t="shared" si="98"/>
        <v>105.128991</v>
      </c>
      <c r="AA538">
        <f>SUM(Data__1___3[[#This Row],[Num_Workers_Direct]],Data__1___3[[#This Row],[Num_Workers_Indirect]])</f>
        <v>82</v>
      </c>
      <c r="AB538">
        <f>Data__1___3[[#This Row],[OUTPUT IN THOUSAND]]/Data__1___3[[#This Row],[Total Workers]]</f>
        <v>1.2820608658536585</v>
      </c>
    </row>
    <row r="539" spans="1:28" x14ac:dyDescent="0.25">
      <c r="A539" s="1">
        <v>40351</v>
      </c>
      <c r="B539">
        <f t="shared" si="88"/>
        <v>2010</v>
      </c>
      <c r="C539">
        <f>DAY(Data__1___3[[#This Row],[Date]])</f>
        <v>22</v>
      </c>
      <c r="D539">
        <f>MONTH(Data__1___3[[#This Row],[Date]])</f>
        <v>6</v>
      </c>
      <c r="E539">
        <f t="shared" si="89"/>
        <v>2</v>
      </c>
      <c r="F539">
        <f>WEEKDAY(Data__1___3[[#This Row],[Date]])</f>
        <v>3</v>
      </c>
      <c r="G539" t="str">
        <f>VLOOKUP(F539,VLOOKUP!$D$2:$E$8,2,FALSE)</f>
        <v>Wednesday</v>
      </c>
      <c r="H539" t="str">
        <f>VLOOKUP(D539,VLOOKUP!$A$2:$B$13,2,FALSE)</f>
        <v>June</v>
      </c>
      <c r="I539" t="str">
        <f>VLOOKUP(E539,VLOOKUP!$G$2:$H$5,2,FALSE)</f>
        <v>Quarter2</v>
      </c>
      <c r="J539" t="str">
        <f t="shared" si="90"/>
        <v>2010_June</v>
      </c>
      <c r="K539" t="str">
        <f t="shared" si="91"/>
        <v>2010_Quarter2</v>
      </c>
      <c r="L539" t="str">
        <f t="shared" si="92"/>
        <v>2010_Wednesday</v>
      </c>
      <c r="M539" t="s">
        <v>9</v>
      </c>
      <c r="N539">
        <v>45</v>
      </c>
      <c r="O539">
        <v>38</v>
      </c>
      <c r="P539">
        <v>10440</v>
      </c>
      <c r="Q539">
        <v>7296</v>
      </c>
      <c r="R539">
        <v>0.106321745</v>
      </c>
      <c r="S539">
        <v>0.12971252799999999</v>
      </c>
      <c r="T539">
        <f t="shared" si="93"/>
        <v>68747.639839999989</v>
      </c>
      <c r="U539">
        <f t="shared" si="94"/>
        <v>9568.9570499999991</v>
      </c>
      <c r="V539">
        <f t="shared" si="95"/>
        <v>17736</v>
      </c>
      <c r="W539">
        <f t="shared" si="96"/>
        <v>23491.390728476821</v>
      </c>
      <c r="X539">
        <f>SUM(Data__1___3[[#This Row],[ cost of raw material]],Data__1___3[[#This Row],[operating cost]],Data__1___3[[#This Row],[Total Labor Cost (In USD)]])</f>
        <v>101807.98761847681</v>
      </c>
      <c r="Y539">
        <f t="shared" si="97"/>
        <v>957.54624435929657</v>
      </c>
      <c r="Z539">
        <f t="shared" si="98"/>
        <v>106.32174499999999</v>
      </c>
      <c r="AA539">
        <f>SUM(Data__1___3[[#This Row],[Num_Workers_Direct]],Data__1___3[[#This Row],[Num_Workers_Indirect]])</f>
        <v>83</v>
      </c>
      <c r="AB539">
        <f>Data__1___3[[#This Row],[OUTPUT IN THOUSAND]]/Data__1___3[[#This Row],[Total Workers]]</f>
        <v>1.2809848795180723</v>
      </c>
    </row>
    <row r="540" spans="1:28" x14ac:dyDescent="0.25">
      <c r="A540" s="1">
        <v>40352</v>
      </c>
      <c r="B540">
        <f t="shared" si="88"/>
        <v>2010</v>
      </c>
      <c r="C540">
        <f>DAY(Data__1___3[[#This Row],[Date]])</f>
        <v>23</v>
      </c>
      <c r="D540">
        <f>MONTH(Data__1___3[[#This Row],[Date]])</f>
        <v>6</v>
      </c>
      <c r="E540">
        <f t="shared" si="89"/>
        <v>2</v>
      </c>
      <c r="F540">
        <f>WEEKDAY(Data__1___3[[#This Row],[Date]])</f>
        <v>4</v>
      </c>
      <c r="G540" t="str">
        <f>VLOOKUP(F540,VLOOKUP!$D$2:$E$8,2,FALSE)</f>
        <v>Thursday</v>
      </c>
      <c r="H540" t="str">
        <f>VLOOKUP(D540,VLOOKUP!$A$2:$B$13,2,FALSE)</f>
        <v>June</v>
      </c>
      <c r="I540" t="str">
        <f>VLOOKUP(E540,VLOOKUP!$G$2:$H$5,2,FALSE)</f>
        <v>Quarter2</v>
      </c>
      <c r="J540" t="str">
        <f t="shared" si="90"/>
        <v>2010_June</v>
      </c>
      <c r="K540" t="str">
        <f t="shared" si="91"/>
        <v>2010_Quarter2</v>
      </c>
      <c r="L540" t="str">
        <f t="shared" si="92"/>
        <v>2010_Thursday</v>
      </c>
      <c r="M540" t="s">
        <v>9</v>
      </c>
      <c r="N540">
        <v>46</v>
      </c>
      <c r="O540">
        <v>37</v>
      </c>
      <c r="P540">
        <v>10672</v>
      </c>
      <c r="Q540">
        <v>7104</v>
      </c>
      <c r="R540">
        <v>0.106345367</v>
      </c>
      <c r="S540">
        <v>0.12974134800000001</v>
      </c>
      <c r="T540">
        <f t="shared" si="93"/>
        <v>68762.914440000008</v>
      </c>
      <c r="U540">
        <f t="shared" si="94"/>
        <v>9571.0830299999998</v>
      </c>
      <c r="V540">
        <f t="shared" si="95"/>
        <v>17776</v>
      </c>
      <c r="W540">
        <f t="shared" si="96"/>
        <v>23544.370860927153</v>
      </c>
      <c r="X540">
        <f>SUM(Data__1___3[[#This Row],[ cost of raw material]],Data__1___3[[#This Row],[operating cost]],Data__1___3[[#This Row],[Total Labor Cost (In USD)]])</f>
        <v>101878.36833092716</v>
      </c>
      <c r="Y540">
        <f t="shared" si="97"/>
        <v>957.99536176246556</v>
      </c>
      <c r="Z540">
        <f t="shared" si="98"/>
        <v>106.345367</v>
      </c>
      <c r="AA540">
        <f>SUM(Data__1___3[[#This Row],[Num_Workers_Direct]],Data__1___3[[#This Row],[Num_Workers_Indirect]])</f>
        <v>83</v>
      </c>
      <c r="AB540">
        <f>Data__1___3[[#This Row],[OUTPUT IN THOUSAND]]/Data__1___3[[#This Row],[Total Workers]]</f>
        <v>1.2812694819277108</v>
      </c>
    </row>
    <row r="541" spans="1:28" x14ac:dyDescent="0.25">
      <c r="A541" s="1">
        <v>40353</v>
      </c>
      <c r="B541">
        <f t="shared" si="88"/>
        <v>2010</v>
      </c>
      <c r="C541">
        <f>DAY(Data__1___3[[#This Row],[Date]])</f>
        <v>24</v>
      </c>
      <c r="D541">
        <f>MONTH(Data__1___3[[#This Row],[Date]])</f>
        <v>6</v>
      </c>
      <c r="E541">
        <f t="shared" si="89"/>
        <v>2</v>
      </c>
      <c r="F541">
        <f>WEEKDAY(Data__1___3[[#This Row],[Date]])</f>
        <v>5</v>
      </c>
      <c r="G541" t="str">
        <f>VLOOKUP(F541,VLOOKUP!$D$2:$E$8,2,FALSE)</f>
        <v>Friday</v>
      </c>
      <c r="H541" t="str">
        <f>VLOOKUP(D541,VLOOKUP!$A$2:$B$13,2,FALSE)</f>
        <v>June</v>
      </c>
      <c r="I541" t="str">
        <f>VLOOKUP(E541,VLOOKUP!$G$2:$H$5,2,FALSE)</f>
        <v>Quarter2</v>
      </c>
      <c r="J541" t="str">
        <f t="shared" si="90"/>
        <v>2010_June</v>
      </c>
      <c r="K541" t="str">
        <f t="shared" si="91"/>
        <v>2010_Quarter2</v>
      </c>
      <c r="L541" t="str">
        <f t="shared" si="92"/>
        <v>2010_Friday</v>
      </c>
      <c r="M541" t="s">
        <v>9</v>
      </c>
      <c r="N541">
        <v>43</v>
      </c>
      <c r="O541">
        <v>36</v>
      </c>
      <c r="P541">
        <v>9976</v>
      </c>
      <c r="Q541">
        <v>6912</v>
      </c>
      <c r="R541">
        <v>0.101274748</v>
      </c>
      <c r="S541">
        <v>0.12355519299999999</v>
      </c>
      <c r="T541">
        <f t="shared" si="93"/>
        <v>65484.252289999997</v>
      </c>
      <c r="U541">
        <f t="shared" si="94"/>
        <v>9114.72732</v>
      </c>
      <c r="V541">
        <f t="shared" si="95"/>
        <v>16888</v>
      </c>
      <c r="W541">
        <f t="shared" si="96"/>
        <v>22368.2119205298</v>
      </c>
      <c r="X541">
        <f>SUM(Data__1___3[[#This Row],[ cost of raw material]],Data__1___3[[#This Row],[operating cost]],Data__1___3[[#This Row],[Total Labor Cost (In USD)]])</f>
        <v>96967.191530529788</v>
      </c>
      <c r="Y541">
        <f t="shared" si="97"/>
        <v>957.4666286064695</v>
      </c>
      <c r="Z541">
        <f t="shared" si="98"/>
        <v>101.274748</v>
      </c>
      <c r="AA541">
        <f>SUM(Data__1___3[[#This Row],[Num_Workers_Direct]],Data__1___3[[#This Row],[Num_Workers_Indirect]])</f>
        <v>79</v>
      </c>
      <c r="AB541">
        <f>Data__1___3[[#This Row],[OUTPUT IN THOUSAND]]/Data__1___3[[#This Row],[Total Workers]]</f>
        <v>1.281958835443038</v>
      </c>
    </row>
    <row r="542" spans="1:28" x14ac:dyDescent="0.25">
      <c r="A542" s="1">
        <v>40354</v>
      </c>
      <c r="B542">
        <f t="shared" si="88"/>
        <v>2010</v>
      </c>
      <c r="C542">
        <f>DAY(Data__1___3[[#This Row],[Date]])</f>
        <v>25</v>
      </c>
      <c r="D542">
        <f>MONTH(Data__1___3[[#This Row],[Date]])</f>
        <v>6</v>
      </c>
      <c r="E542">
        <f t="shared" si="89"/>
        <v>2</v>
      </c>
      <c r="F542">
        <f>WEEKDAY(Data__1___3[[#This Row],[Date]])</f>
        <v>6</v>
      </c>
      <c r="G542" t="str">
        <f>VLOOKUP(F542,VLOOKUP!$D$2:$E$8,2,FALSE)</f>
        <v>Saturday</v>
      </c>
      <c r="H542" t="str">
        <f>VLOOKUP(D542,VLOOKUP!$A$2:$B$13,2,FALSE)</f>
        <v>June</v>
      </c>
      <c r="I542" t="str">
        <f>VLOOKUP(E542,VLOOKUP!$G$2:$H$5,2,FALSE)</f>
        <v>Quarter2</v>
      </c>
      <c r="J542" t="str">
        <f t="shared" si="90"/>
        <v>2010_June</v>
      </c>
      <c r="K542" t="str">
        <f t="shared" si="91"/>
        <v>2010_Quarter2</v>
      </c>
      <c r="L542" t="str">
        <f t="shared" si="92"/>
        <v>2010_Saturday</v>
      </c>
      <c r="M542" t="s">
        <v>9</v>
      </c>
      <c r="N542">
        <v>44</v>
      </c>
      <c r="O542">
        <v>38</v>
      </c>
      <c r="P542">
        <v>10208</v>
      </c>
      <c r="Q542">
        <v>7296</v>
      </c>
      <c r="R542">
        <v>0.105102661</v>
      </c>
      <c r="S542">
        <v>0.12822524599999999</v>
      </c>
      <c r="T542">
        <f t="shared" si="93"/>
        <v>67959.380380000002</v>
      </c>
      <c r="U542">
        <f t="shared" si="94"/>
        <v>9459.2394899999999</v>
      </c>
      <c r="V542">
        <f t="shared" si="95"/>
        <v>17504</v>
      </c>
      <c r="W542">
        <f t="shared" si="96"/>
        <v>23184.1059602649</v>
      </c>
      <c r="X542">
        <f>SUM(Data__1___3[[#This Row],[ cost of raw material]],Data__1___3[[#This Row],[operating cost]],Data__1___3[[#This Row],[Total Labor Cost (In USD)]])</f>
        <v>100602.7258302649</v>
      </c>
      <c r="Y542">
        <f t="shared" si="97"/>
        <v>957.18533549083884</v>
      </c>
      <c r="Z542">
        <f t="shared" si="98"/>
        <v>105.102661</v>
      </c>
      <c r="AA542">
        <f>SUM(Data__1___3[[#This Row],[Num_Workers_Direct]],Data__1___3[[#This Row],[Num_Workers_Indirect]])</f>
        <v>82</v>
      </c>
      <c r="AB542">
        <f>Data__1___3[[#This Row],[OUTPUT IN THOUSAND]]/Data__1___3[[#This Row],[Total Workers]]</f>
        <v>1.281739768292683</v>
      </c>
    </row>
    <row r="543" spans="1:28" x14ac:dyDescent="0.25">
      <c r="A543" s="1">
        <v>40355</v>
      </c>
      <c r="B543">
        <f t="shared" si="88"/>
        <v>2010</v>
      </c>
      <c r="C543">
        <f>DAY(Data__1___3[[#This Row],[Date]])</f>
        <v>26</v>
      </c>
      <c r="D543">
        <f>MONTH(Data__1___3[[#This Row],[Date]])</f>
        <v>6</v>
      </c>
      <c r="E543">
        <f t="shared" si="89"/>
        <v>2</v>
      </c>
      <c r="F543">
        <f>WEEKDAY(Data__1___3[[#This Row],[Date]])</f>
        <v>7</v>
      </c>
      <c r="G543" t="str">
        <f>VLOOKUP(F543,VLOOKUP!$D$2:$E$8,2,FALSE)</f>
        <v>Sunday</v>
      </c>
      <c r="H543" t="str">
        <f>VLOOKUP(D543,VLOOKUP!$A$2:$B$13,2,FALSE)</f>
        <v>June</v>
      </c>
      <c r="I543" t="str">
        <f>VLOOKUP(E543,VLOOKUP!$G$2:$H$5,2,FALSE)</f>
        <v>Quarter2</v>
      </c>
      <c r="J543" t="str">
        <f t="shared" si="90"/>
        <v>2010_June</v>
      </c>
      <c r="K543" t="str">
        <f t="shared" si="91"/>
        <v>2010_Quarter2</v>
      </c>
      <c r="L543" t="str">
        <f t="shared" si="92"/>
        <v>2010_Sunday</v>
      </c>
      <c r="M543" t="s">
        <v>9</v>
      </c>
      <c r="N543">
        <v>42</v>
      </c>
      <c r="O543">
        <v>38</v>
      </c>
      <c r="P543">
        <v>9744</v>
      </c>
      <c r="Q543">
        <v>7296</v>
      </c>
      <c r="R543">
        <v>0.102562949</v>
      </c>
      <c r="S543">
        <v>0.12512679700000001</v>
      </c>
      <c r="T543">
        <f t="shared" si="93"/>
        <v>66317.202410000013</v>
      </c>
      <c r="U543">
        <f t="shared" si="94"/>
        <v>9230.6654099999996</v>
      </c>
      <c r="V543">
        <f t="shared" si="95"/>
        <v>17040</v>
      </c>
      <c r="W543">
        <f t="shared" si="96"/>
        <v>22569.536423841058</v>
      </c>
      <c r="X543">
        <f>SUM(Data__1___3[[#This Row],[ cost of raw material]],Data__1___3[[#This Row],[operating cost]],Data__1___3[[#This Row],[Total Labor Cost (In USD)]])</f>
        <v>98117.404243841069</v>
      </c>
      <c r="Y543">
        <f t="shared" si="97"/>
        <v>956.655451120473</v>
      </c>
      <c r="Z543">
        <f t="shared" si="98"/>
        <v>102.562949</v>
      </c>
      <c r="AA543">
        <f>SUM(Data__1___3[[#This Row],[Num_Workers_Direct]],Data__1___3[[#This Row],[Num_Workers_Indirect]])</f>
        <v>80</v>
      </c>
      <c r="AB543">
        <f>Data__1___3[[#This Row],[OUTPUT IN THOUSAND]]/Data__1___3[[#This Row],[Total Workers]]</f>
        <v>1.2820368625</v>
      </c>
    </row>
    <row r="544" spans="1:28" x14ac:dyDescent="0.25">
      <c r="A544" s="1">
        <v>40356</v>
      </c>
      <c r="B544">
        <f t="shared" si="88"/>
        <v>2010</v>
      </c>
      <c r="C544">
        <f>DAY(Data__1___3[[#This Row],[Date]])</f>
        <v>27</v>
      </c>
      <c r="D544">
        <f>MONTH(Data__1___3[[#This Row],[Date]])</f>
        <v>6</v>
      </c>
      <c r="E544">
        <f t="shared" si="89"/>
        <v>2</v>
      </c>
      <c r="F544">
        <f>WEEKDAY(Data__1___3[[#This Row],[Date]])</f>
        <v>1</v>
      </c>
      <c r="G544" t="str">
        <f>VLOOKUP(F544,VLOOKUP!$D$2:$E$8,2,FALSE)</f>
        <v>Monday</v>
      </c>
      <c r="H544" t="str">
        <f>VLOOKUP(D544,VLOOKUP!$A$2:$B$13,2,FALSE)</f>
        <v>June</v>
      </c>
      <c r="I544" t="str">
        <f>VLOOKUP(E544,VLOOKUP!$G$2:$H$5,2,FALSE)</f>
        <v>Quarter2</v>
      </c>
      <c r="J544" t="str">
        <f t="shared" si="90"/>
        <v>2010_June</v>
      </c>
      <c r="K544" t="str">
        <f t="shared" si="91"/>
        <v>2010_Quarter2</v>
      </c>
      <c r="L544" t="str">
        <f t="shared" si="92"/>
        <v>2010_Monday</v>
      </c>
      <c r="M544" t="s">
        <v>9</v>
      </c>
      <c r="N544">
        <v>45</v>
      </c>
      <c r="O544">
        <v>37</v>
      </c>
      <c r="P544">
        <v>10440</v>
      </c>
      <c r="Q544">
        <v>7104</v>
      </c>
      <c r="R544">
        <v>0.10514894299999999</v>
      </c>
      <c r="S544">
        <v>0.12828170999999999</v>
      </c>
      <c r="T544">
        <f t="shared" si="93"/>
        <v>67989.306299999997</v>
      </c>
      <c r="U544">
        <f t="shared" si="94"/>
        <v>9463.4048699999985</v>
      </c>
      <c r="V544">
        <f t="shared" si="95"/>
        <v>17544</v>
      </c>
      <c r="W544">
        <f t="shared" si="96"/>
        <v>23237.086092715232</v>
      </c>
      <c r="X544">
        <f>SUM(Data__1___3[[#This Row],[ cost of raw material]],Data__1___3[[#This Row],[operating cost]],Data__1___3[[#This Row],[Total Labor Cost (In USD)]])</f>
        <v>100689.79726271523</v>
      </c>
      <c r="Y544">
        <f t="shared" si="97"/>
        <v>957.59210116563179</v>
      </c>
      <c r="Z544">
        <f t="shared" si="98"/>
        <v>105.14894299999999</v>
      </c>
      <c r="AA544">
        <f>SUM(Data__1___3[[#This Row],[Num_Workers_Direct]],Data__1___3[[#This Row],[Num_Workers_Indirect]])</f>
        <v>82</v>
      </c>
      <c r="AB544">
        <f>Data__1___3[[#This Row],[OUTPUT IN THOUSAND]]/Data__1___3[[#This Row],[Total Workers]]</f>
        <v>1.2823041829268291</v>
      </c>
    </row>
    <row r="545" spans="1:28" x14ac:dyDescent="0.25">
      <c r="A545" s="1">
        <v>40357</v>
      </c>
      <c r="B545">
        <f t="shared" si="88"/>
        <v>2010</v>
      </c>
      <c r="C545">
        <f>DAY(Data__1___3[[#This Row],[Date]])</f>
        <v>28</v>
      </c>
      <c r="D545">
        <f>MONTH(Data__1___3[[#This Row],[Date]])</f>
        <v>6</v>
      </c>
      <c r="E545">
        <f t="shared" si="89"/>
        <v>2</v>
      </c>
      <c r="F545">
        <f>WEEKDAY(Data__1___3[[#This Row],[Date]])</f>
        <v>2</v>
      </c>
      <c r="G545" t="str">
        <f>VLOOKUP(F545,VLOOKUP!$D$2:$E$8,2,FALSE)</f>
        <v>Tuesday</v>
      </c>
      <c r="H545" t="str">
        <f>VLOOKUP(D545,VLOOKUP!$A$2:$B$13,2,FALSE)</f>
        <v>June</v>
      </c>
      <c r="I545" t="str">
        <f>VLOOKUP(E545,VLOOKUP!$G$2:$H$5,2,FALSE)</f>
        <v>Quarter2</v>
      </c>
      <c r="J545" t="str">
        <f t="shared" si="90"/>
        <v>2010_June</v>
      </c>
      <c r="K545" t="str">
        <f t="shared" si="91"/>
        <v>2010_Quarter2</v>
      </c>
      <c r="L545" t="str">
        <f t="shared" si="92"/>
        <v>2010_Tuesday</v>
      </c>
      <c r="M545" t="s">
        <v>9</v>
      </c>
      <c r="N545">
        <v>46</v>
      </c>
      <c r="O545">
        <v>40</v>
      </c>
      <c r="P545">
        <v>10672</v>
      </c>
      <c r="Q545">
        <v>7680</v>
      </c>
      <c r="R545">
        <v>0.110180397</v>
      </c>
      <c r="S545">
        <v>0.13442008499999999</v>
      </c>
      <c r="T545">
        <f t="shared" si="93"/>
        <v>71242.645050000006</v>
      </c>
      <c r="U545">
        <f t="shared" si="94"/>
        <v>9916.2357300000003</v>
      </c>
      <c r="V545">
        <f t="shared" si="95"/>
        <v>18352</v>
      </c>
      <c r="W545">
        <f t="shared" si="96"/>
        <v>24307.284768211921</v>
      </c>
      <c r="X545">
        <f>SUM(Data__1___3[[#This Row],[ cost of raw material]],Data__1___3[[#This Row],[operating cost]],Data__1___3[[#This Row],[Total Labor Cost (In USD)]])</f>
        <v>105466.16554821192</v>
      </c>
      <c r="Y545">
        <f t="shared" si="97"/>
        <v>957.21351910006206</v>
      </c>
      <c r="Z545">
        <f t="shared" si="98"/>
        <v>110.180397</v>
      </c>
      <c r="AA545">
        <f>SUM(Data__1___3[[#This Row],[Num_Workers_Direct]],Data__1___3[[#This Row],[Num_Workers_Indirect]])</f>
        <v>86</v>
      </c>
      <c r="AB545">
        <f>Data__1___3[[#This Row],[OUTPUT IN THOUSAND]]/Data__1___3[[#This Row],[Total Workers]]</f>
        <v>1.2811674069767442</v>
      </c>
    </row>
    <row r="546" spans="1:28" x14ac:dyDescent="0.25">
      <c r="A546" s="1">
        <v>40358</v>
      </c>
      <c r="B546">
        <f t="shared" si="88"/>
        <v>2010</v>
      </c>
      <c r="C546">
        <f>DAY(Data__1___3[[#This Row],[Date]])</f>
        <v>29</v>
      </c>
      <c r="D546">
        <f>MONTH(Data__1___3[[#This Row],[Date]])</f>
        <v>6</v>
      </c>
      <c r="E546">
        <f t="shared" si="89"/>
        <v>2</v>
      </c>
      <c r="F546">
        <f>WEEKDAY(Data__1___3[[#This Row],[Date]])</f>
        <v>3</v>
      </c>
      <c r="G546" t="str">
        <f>VLOOKUP(F546,VLOOKUP!$D$2:$E$8,2,FALSE)</f>
        <v>Wednesday</v>
      </c>
      <c r="H546" t="str">
        <f>VLOOKUP(D546,VLOOKUP!$A$2:$B$13,2,FALSE)</f>
        <v>June</v>
      </c>
      <c r="I546" t="str">
        <f>VLOOKUP(E546,VLOOKUP!$G$2:$H$5,2,FALSE)</f>
        <v>Quarter2</v>
      </c>
      <c r="J546" t="str">
        <f t="shared" si="90"/>
        <v>2010_June</v>
      </c>
      <c r="K546" t="str">
        <f t="shared" si="91"/>
        <v>2010_Quarter2</v>
      </c>
      <c r="L546" t="str">
        <f t="shared" si="92"/>
        <v>2010_Wednesday</v>
      </c>
      <c r="M546" t="s">
        <v>9</v>
      </c>
      <c r="N546">
        <v>43</v>
      </c>
      <c r="O546">
        <v>36</v>
      </c>
      <c r="P546">
        <v>9976</v>
      </c>
      <c r="Q546">
        <v>6912</v>
      </c>
      <c r="R546">
        <v>0.101204409</v>
      </c>
      <c r="S546">
        <v>0.123469379</v>
      </c>
      <c r="T546">
        <f t="shared" si="93"/>
        <v>65438.77087</v>
      </c>
      <c r="U546">
        <f t="shared" si="94"/>
        <v>9108.3968100000002</v>
      </c>
      <c r="V546">
        <f t="shared" si="95"/>
        <v>16888</v>
      </c>
      <c r="W546">
        <f t="shared" si="96"/>
        <v>22368.2119205298</v>
      </c>
      <c r="X546">
        <f>SUM(Data__1___3[[#This Row],[ cost of raw material]],Data__1___3[[#This Row],[operating cost]],Data__1___3[[#This Row],[Total Labor Cost (In USD)]])</f>
        <v>96915.379600529792</v>
      </c>
      <c r="Y546">
        <f t="shared" si="97"/>
        <v>957.62013293837617</v>
      </c>
      <c r="Z546">
        <f t="shared" si="98"/>
        <v>101.204409</v>
      </c>
      <c r="AA546">
        <f>SUM(Data__1___3[[#This Row],[Num_Workers_Direct]],Data__1___3[[#This Row],[Num_Workers_Indirect]])</f>
        <v>79</v>
      </c>
      <c r="AB546">
        <f>Data__1___3[[#This Row],[OUTPUT IN THOUSAND]]/Data__1___3[[#This Row],[Total Workers]]</f>
        <v>1.2810684683544304</v>
      </c>
    </row>
    <row r="547" spans="1:28" x14ac:dyDescent="0.25">
      <c r="A547" s="1">
        <v>40359</v>
      </c>
      <c r="B547">
        <f t="shared" si="88"/>
        <v>2010</v>
      </c>
      <c r="C547">
        <f>DAY(Data__1___3[[#This Row],[Date]])</f>
        <v>30</v>
      </c>
      <c r="D547">
        <f>MONTH(Data__1___3[[#This Row],[Date]])</f>
        <v>6</v>
      </c>
      <c r="E547">
        <f t="shared" si="89"/>
        <v>2</v>
      </c>
      <c r="F547">
        <f>WEEKDAY(Data__1___3[[#This Row],[Date]])</f>
        <v>4</v>
      </c>
      <c r="G547" t="str">
        <f>VLOOKUP(F547,VLOOKUP!$D$2:$E$8,2,FALSE)</f>
        <v>Thursday</v>
      </c>
      <c r="H547" t="str">
        <f>VLOOKUP(D547,VLOOKUP!$A$2:$B$13,2,FALSE)</f>
        <v>June</v>
      </c>
      <c r="I547" t="str">
        <f>VLOOKUP(E547,VLOOKUP!$G$2:$H$5,2,FALSE)</f>
        <v>Quarter2</v>
      </c>
      <c r="J547" t="str">
        <f t="shared" si="90"/>
        <v>2010_June</v>
      </c>
      <c r="K547" t="str">
        <f t="shared" si="91"/>
        <v>2010_Quarter2</v>
      </c>
      <c r="L547" t="str">
        <f t="shared" si="92"/>
        <v>2010_Thursday</v>
      </c>
      <c r="M547" t="s">
        <v>9</v>
      </c>
      <c r="N547">
        <v>41</v>
      </c>
      <c r="O547">
        <v>36</v>
      </c>
      <c r="P547">
        <v>9512</v>
      </c>
      <c r="Q547">
        <v>6912</v>
      </c>
      <c r="R547">
        <v>9.8660478999999995E-2</v>
      </c>
      <c r="S547">
        <v>0.120365784</v>
      </c>
      <c r="T547">
        <f t="shared" si="93"/>
        <v>63793.865519999999</v>
      </c>
      <c r="U547">
        <f t="shared" si="94"/>
        <v>8879.4431100000002</v>
      </c>
      <c r="V547">
        <f t="shared" si="95"/>
        <v>16424</v>
      </c>
      <c r="W547">
        <f t="shared" si="96"/>
        <v>21753.642384105959</v>
      </c>
      <c r="X547">
        <f>SUM(Data__1___3[[#This Row],[ cost of raw material]],Data__1___3[[#This Row],[operating cost]],Data__1___3[[#This Row],[Total Labor Cost (In USD)]])</f>
        <v>94426.951014105958</v>
      </c>
      <c r="Y547">
        <f t="shared" si="97"/>
        <v>957.08993075237311</v>
      </c>
      <c r="Z547">
        <f t="shared" si="98"/>
        <v>98.660478999999995</v>
      </c>
      <c r="AA547">
        <f>SUM(Data__1___3[[#This Row],[Num_Workers_Direct]],Data__1___3[[#This Row],[Num_Workers_Indirect]])</f>
        <v>77</v>
      </c>
      <c r="AB547">
        <f>Data__1___3[[#This Row],[OUTPUT IN THOUSAND]]/Data__1___3[[#This Row],[Total Workers]]</f>
        <v>1.281304922077922</v>
      </c>
    </row>
    <row r="548" spans="1:28" x14ac:dyDescent="0.25">
      <c r="A548" s="1">
        <v>40360</v>
      </c>
      <c r="B548">
        <f t="shared" si="88"/>
        <v>2010</v>
      </c>
      <c r="C548">
        <f>DAY(Data__1___3[[#This Row],[Date]])</f>
        <v>1</v>
      </c>
      <c r="D548">
        <f>MONTH(Data__1___3[[#This Row],[Date]])</f>
        <v>7</v>
      </c>
      <c r="E548">
        <f t="shared" si="89"/>
        <v>3</v>
      </c>
      <c r="F548">
        <f>WEEKDAY(Data__1___3[[#This Row],[Date]])</f>
        <v>5</v>
      </c>
      <c r="G548" t="str">
        <f>VLOOKUP(F548,VLOOKUP!$D$2:$E$8,2,FALSE)</f>
        <v>Friday</v>
      </c>
      <c r="H548" t="str">
        <f>VLOOKUP(D548,VLOOKUP!$A$2:$B$13,2,FALSE)</f>
        <v>July</v>
      </c>
      <c r="I548" t="str">
        <f>VLOOKUP(E548,VLOOKUP!$G$2:$H$5,2,FALSE)</f>
        <v>Quarter3</v>
      </c>
      <c r="J548" t="str">
        <f t="shared" si="90"/>
        <v>2010_July</v>
      </c>
      <c r="K548" t="str">
        <f t="shared" si="91"/>
        <v>2010_Quarter3</v>
      </c>
      <c r="L548" t="str">
        <f t="shared" si="92"/>
        <v>2010_Friday</v>
      </c>
      <c r="M548" t="s">
        <v>9</v>
      </c>
      <c r="N548">
        <v>45</v>
      </c>
      <c r="O548">
        <v>39</v>
      </c>
      <c r="P548">
        <v>10440</v>
      </c>
      <c r="Q548">
        <v>7488</v>
      </c>
      <c r="R548">
        <v>0.107594887</v>
      </c>
      <c r="S548">
        <v>0.13126576200000001</v>
      </c>
      <c r="T548">
        <f t="shared" si="93"/>
        <v>69570.853860000003</v>
      </c>
      <c r="U548">
        <f t="shared" si="94"/>
        <v>9683.5398299999997</v>
      </c>
      <c r="V548">
        <f t="shared" si="95"/>
        <v>17928</v>
      </c>
      <c r="W548">
        <f t="shared" si="96"/>
        <v>23745.695364238411</v>
      </c>
      <c r="X548">
        <f>SUM(Data__1___3[[#This Row],[ cost of raw material]],Data__1___3[[#This Row],[operating cost]],Data__1___3[[#This Row],[Total Labor Cost (In USD)]])</f>
        <v>103000.0890542384</v>
      </c>
      <c r="Y548">
        <f t="shared" si="97"/>
        <v>957.29538759809657</v>
      </c>
      <c r="Z548">
        <f t="shared" si="98"/>
        <v>107.594887</v>
      </c>
      <c r="AA548">
        <f>SUM(Data__1___3[[#This Row],[Num_Workers_Direct]],Data__1___3[[#This Row],[Num_Workers_Indirect]])</f>
        <v>84</v>
      </c>
      <c r="AB548">
        <f>Data__1___3[[#This Row],[OUTPUT IN THOUSAND]]/Data__1___3[[#This Row],[Total Workers]]</f>
        <v>1.2808915119047619</v>
      </c>
    </row>
    <row r="549" spans="1:28" x14ac:dyDescent="0.25">
      <c r="A549" s="1">
        <v>40361</v>
      </c>
      <c r="B549">
        <f t="shared" si="88"/>
        <v>2010</v>
      </c>
      <c r="C549">
        <f>DAY(Data__1___3[[#This Row],[Date]])</f>
        <v>2</v>
      </c>
      <c r="D549">
        <f>MONTH(Data__1___3[[#This Row],[Date]])</f>
        <v>7</v>
      </c>
      <c r="E549">
        <f t="shared" si="89"/>
        <v>3</v>
      </c>
      <c r="F549">
        <f>WEEKDAY(Data__1___3[[#This Row],[Date]])</f>
        <v>6</v>
      </c>
      <c r="G549" t="str">
        <f>VLOOKUP(F549,VLOOKUP!$D$2:$E$8,2,FALSE)</f>
        <v>Saturday</v>
      </c>
      <c r="H549" t="str">
        <f>VLOOKUP(D549,VLOOKUP!$A$2:$B$13,2,FALSE)</f>
        <v>July</v>
      </c>
      <c r="I549" t="str">
        <f>VLOOKUP(E549,VLOOKUP!$G$2:$H$5,2,FALSE)</f>
        <v>Quarter3</v>
      </c>
      <c r="J549" t="str">
        <f t="shared" si="90"/>
        <v>2010_July</v>
      </c>
      <c r="K549" t="str">
        <f t="shared" si="91"/>
        <v>2010_Quarter3</v>
      </c>
      <c r="L549" t="str">
        <f t="shared" si="92"/>
        <v>2010_Saturday</v>
      </c>
      <c r="M549" t="s">
        <v>9</v>
      </c>
      <c r="N549">
        <v>45</v>
      </c>
      <c r="O549">
        <v>36</v>
      </c>
      <c r="P549">
        <v>10440</v>
      </c>
      <c r="Q549">
        <v>6912</v>
      </c>
      <c r="R549">
        <v>0.103866455</v>
      </c>
      <c r="S549">
        <v>0.12671707500000001</v>
      </c>
      <c r="T549">
        <f t="shared" si="93"/>
        <v>67160.049750000006</v>
      </c>
      <c r="U549">
        <f t="shared" si="94"/>
        <v>9347.980950000001</v>
      </c>
      <c r="V549">
        <f t="shared" si="95"/>
        <v>17352</v>
      </c>
      <c r="W549">
        <f t="shared" si="96"/>
        <v>22982.781456953642</v>
      </c>
      <c r="X549">
        <f>SUM(Data__1___3[[#This Row],[ cost of raw material]],Data__1___3[[#This Row],[operating cost]],Data__1___3[[#This Row],[Total Labor Cost (In USD)]])</f>
        <v>99490.812156953645</v>
      </c>
      <c r="Y549">
        <f t="shared" si="97"/>
        <v>957.87241566060618</v>
      </c>
      <c r="Z549">
        <f t="shared" si="98"/>
        <v>103.866455</v>
      </c>
      <c r="AA549">
        <f>SUM(Data__1___3[[#This Row],[Num_Workers_Direct]],Data__1___3[[#This Row],[Num_Workers_Indirect]])</f>
        <v>81</v>
      </c>
      <c r="AB549">
        <f>Data__1___3[[#This Row],[OUTPUT IN THOUSAND]]/Data__1___3[[#This Row],[Total Workers]]</f>
        <v>1.2823019135802469</v>
      </c>
    </row>
    <row r="550" spans="1:28" x14ac:dyDescent="0.25">
      <c r="A550" s="1">
        <v>40362</v>
      </c>
      <c r="B550">
        <f t="shared" si="88"/>
        <v>2010</v>
      </c>
      <c r="C550">
        <f>DAY(Data__1___3[[#This Row],[Date]])</f>
        <v>3</v>
      </c>
      <c r="D550">
        <f>MONTH(Data__1___3[[#This Row],[Date]])</f>
        <v>7</v>
      </c>
      <c r="E550">
        <f t="shared" si="89"/>
        <v>3</v>
      </c>
      <c r="F550">
        <f>WEEKDAY(Data__1___3[[#This Row],[Date]])</f>
        <v>7</v>
      </c>
      <c r="G550" t="str">
        <f>VLOOKUP(F550,VLOOKUP!$D$2:$E$8,2,FALSE)</f>
        <v>Sunday</v>
      </c>
      <c r="H550" t="str">
        <f>VLOOKUP(D550,VLOOKUP!$A$2:$B$13,2,FALSE)</f>
        <v>July</v>
      </c>
      <c r="I550" t="str">
        <f>VLOOKUP(E550,VLOOKUP!$G$2:$H$5,2,FALSE)</f>
        <v>Quarter3</v>
      </c>
      <c r="J550" t="str">
        <f t="shared" si="90"/>
        <v>2010_July</v>
      </c>
      <c r="K550" t="str">
        <f t="shared" si="91"/>
        <v>2010_Quarter3</v>
      </c>
      <c r="L550" t="str">
        <f t="shared" si="92"/>
        <v>2010_Sunday</v>
      </c>
      <c r="M550" t="s">
        <v>9</v>
      </c>
      <c r="N550">
        <v>45</v>
      </c>
      <c r="O550">
        <v>39</v>
      </c>
      <c r="P550">
        <v>10440</v>
      </c>
      <c r="Q550">
        <v>7488</v>
      </c>
      <c r="R550">
        <v>0.107705288</v>
      </c>
      <c r="S550">
        <v>0.131400451</v>
      </c>
      <c r="T550">
        <f t="shared" si="93"/>
        <v>69642.239029999997</v>
      </c>
      <c r="U550">
        <f t="shared" si="94"/>
        <v>9693.475919999999</v>
      </c>
      <c r="V550">
        <f t="shared" si="95"/>
        <v>17928</v>
      </c>
      <c r="W550">
        <f t="shared" si="96"/>
        <v>23745.695364238411</v>
      </c>
      <c r="X550">
        <f>SUM(Data__1___3[[#This Row],[ cost of raw material]],Data__1___3[[#This Row],[operating cost]],Data__1___3[[#This Row],[Total Labor Cost (In USD)]])</f>
        <v>103081.4103142384</v>
      </c>
      <c r="Y550">
        <f t="shared" si="97"/>
        <v>957.06916743250713</v>
      </c>
      <c r="Z550">
        <f t="shared" si="98"/>
        <v>107.705288</v>
      </c>
      <c r="AA550">
        <f>SUM(Data__1___3[[#This Row],[Num_Workers_Direct]],Data__1___3[[#This Row],[Num_Workers_Indirect]])</f>
        <v>84</v>
      </c>
      <c r="AB550">
        <f>Data__1___3[[#This Row],[OUTPUT IN THOUSAND]]/Data__1___3[[#This Row],[Total Workers]]</f>
        <v>1.2822058095238096</v>
      </c>
    </row>
    <row r="551" spans="1:28" x14ac:dyDescent="0.25">
      <c r="A551" s="1">
        <v>40363</v>
      </c>
      <c r="B551">
        <f t="shared" si="88"/>
        <v>2010</v>
      </c>
      <c r="C551">
        <f>DAY(Data__1___3[[#This Row],[Date]])</f>
        <v>4</v>
      </c>
      <c r="D551">
        <f>MONTH(Data__1___3[[#This Row],[Date]])</f>
        <v>7</v>
      </c>
      <c r="E551">
        <f t="shared" si="89"/>
        <v>3</v>
      </c>
      <c r="F551">
        <f>WEEKDAY(Data__1___3[[#This Row],[Date]])</f>
        <v>1</v>
      </c>
      <c r="G551" t="str">
        <f>VLOOKUP(F551,VLOOKUP!$D$2:$E$8,2,FALSE)</f>
        <v>Monday</v>
      </c>
      <c r="H551" t="str">
        <f>VLOOKUP(D551,VLOOKUP!$A$2:$B$13,2,FALSE)</f>
        <v>July</v>
      </c>
      <c r="I551" t="str">
        <f>VLOOKUP(E551,VLOOKUP!$G$2:$H$5,2,FALSE)</f>
        <v>Quarter3</v>
      </c>
      <c r="J551" t="str">
        <f t="shared" si="90"/>
        <v>2010_July</v>
      </c>
      <c r="K551" t="str">
        <f t="shared" si="91"/>
        <v>2010_Quarter3</v>
      </c>
      <c r="L551" t="str">
        <f t="shared" si="92"/>
        <v>2010_Monday</v>
      </c>
      <c r="M551" t="s">
        <v>9</v>
      </c>
      <c r="N551">
        <v>44</v>
      </c>
      <c r="O551">
        <v>37</v>
      </c>
      <c r="P551">
        <v>10208</v>
      </c>
      <c r="Q551">
        <v>7104</v>
      </c>
      <c r="R551">
        <v>0.10384985300000001</v>
      </c>
      <c r="S551">
        <v>0.12669682099999999</v>
      </c>
      <c r="T551">
        <f t="shared" si="93"/>
        <v>67149.315129999988</v>
      </c>
      <c r="U551">
        <f t="shared" si="94"/>
        <v>9346.4867700000013</v>
      </c>
      <c r="V551">
        <f t="shared" si="95"/>
        <v>17312</v>
      </c>
      <c r="W551">
        <f t="shared" si="96"/>
        <v>22929.801324503311</v>
      </c>
      <c r="X551">
        <f>SUM(Data__1___3[[#This Row],[ cost of raw material]],Data__1___3[[#This Row],[operating cost]],Data__1___3[[#This Row],[Total Labor Cost (In USD)]])</f>
        <v>99425.603224503298</v>
      </c>
      <c r="Y551">
        <f t="shared" si="97"/>
        <v>957.39763083249898</v>
      </c>
      <c r="Z551">
        <f t="shared" si="98"/>
        <v>103.84985300000001</v>
      </c>
      <c r="AA551">
        <f>SUM(Data__1___3[[#This Row],[Num_Workers_Direct]],Data__1___3[[#This Row],[Num_Workers_Indirect]])</f>
        <v>81</v>
      </c>
      <c r="AB551">
        <f>Data__1___3[[#This Row],[OUTPUT IN THOUSAND]]/Data__1___3[[#This Row],[Total Workers]]</f>
        <v>1.2820969506172841</v>
      </c>
    </row>
    <row r="552" spans="1:28" x14ac:dyDescent="0.25">
      <c r="A552" s="1">
        <v>40364</v>
      </c>
      <c r="B552">
        <f t="shared" si="88"/>
        <v>2010</v>
      </c>
      <c r="C552">
        <f>DAY(Data__1___3[[#This Row],[Date]])</f>
        <v>5</v>
      </c>
      <c r="D552">
        <f>MONTH(Data__1___3[[#This Row],[Date]])</f>
        <v>7</v>
      </c>
      <c r="E552">
        <f t="shared" si="89"/>
        <v>3</v>
      </c>
      <c r="F552">
        <f>WEEKDAY(Data__1___3[[#This Row],[Date]])</f>
        <v>2</v>
      </c>
      <c r="G552" t="str">
        <f>VLOOKUP(F552,VLOOKUP!$D$2:$E$8,2,FALSE)</f>
        <v>Tuesday</v>
      </c>
      <c r="H552" t="str">
        <f>VLOOKUP(D552,VLOOKUP!$A$2:$B$13,2,FALSE)</f>
        <v>July</v>
      </c>
      <c r="I552" t="str">
        <f>VLOOKUP(E552,VLOOKUP!$G$2:$H$5,2,FALSE)</f>
        <v>Quarter3</v>
      </c>
      <c r="J552" t="str">
        <f t="shared" si="90"/>
        <v>2010_July</v>
      </c>
      <c r="K552" t="str">
        <f t="shared" si="91"/>
        <v>2010_Quarter3</v>
      </c>
      <c r="L552" t="str">
        <f t="shared" si="92"/>
        <v>2010_Tuesday</v>
      </c>
      <c r="M552" t="s">
        <v>9</v>
      </c>
      <c r="N552">
        <v>41</v>
      </c>
      <c r="O552">
        <v>36</v>
      </c>
      <c r="P552">
        <v>9512</v>
      </c>
      <c r="Q552">
        <v>6912</v>
      </c>
      <c r="R552">
        <v>9.8665738000000003E-2</v>
      </c>
      <c r="S552">
        <v>0.120372201</v>
      </c>
      <c r="T552">
        <f t="shared" si="93"/>
        <v>63797.266530000001</v>
      </c>
      <c r="U552">
        <f t="shared" si="94"/>
        <v>8879.9164199999996</v>
      </c>
      <c r="V552">
        <f t="shared" si="95"/>
        <v>16424</v>
      </c>
      <c r="W552">
        <f t="shared" si="96"/>
        <v>21753.642384105959</v>
      </c>
      <c r="X552">
        <f>SUM(Data__1___3[[#This Row],[ cost of raw material]],Data__1___3[[#This Row],[operating cost]],Data__1___3[[#This Row],[Total Labor Cost (In USD)]])</f>
        <v>94430.825334105961</v>
      </c>
      <c r="Y552">
        <f t="shared" si="97"/>
        <v>957.07818385857468</v>
      </c>
      <c r="Z552">
        <f t="shared" si="98"/>
        <v>98.665738000000005</v>
      </c>
      <c r="AA552">
        <f>SUM(Data__1___3[[#This Row],[Num_Workers_Direct]],Data__1___3[[#This Row],[Num_Workers_Indirect]])</f>
        <v>77</v>
      </c>
      <c r="AB552">
        <f>Data__1___3[[#This Row],[OUTPUT IN THOUSAND]]/Data__1___3[[#This Row],[Total Workers]]</f>
        <v>1.2813732207792208</v>
      </c>
    </row>
    <row r="553" spans="1:28" x14ac:dyDescent="0.25">
      <c r="A553" s="1">
        <v>40365</v>
      </c>
      <c r="B553">
        <f t="shared" si="88"/>
        <v>2010</v>
      </c>
      <c r="C553">
        <f>DAY(Data__1___3[[#This Row],[Date]])</f>
        <v>6</v>
      </c>
      <c r="D553">
        <f>MONTH(Data__1___3[[#This Row],[Date]])</f>
        <v>7</v>
      </c>
      <c r="E553">
        <f t="shared" si="89"/>
        <v>3</v>
      </c>
      <c r="F553">
        <f>WEEKDAY(Data__1___3[[#This Row],[Date]])</f>
        <v>3</v>
      </c>
      <c r="G553" t="str">
        <f>VLOOKUP(F553,VLOOKUP!$D$2:$E$8,2,FALSE)</f>
        <v>Wednesday</v>
      </c>
      <c r="H553" t="str">
        <f>VLOOKUP(D553,VLOOKUP!$A$2:$B$13,2,FALSE)</f>
        <v>July</v>
      </c>
      <c r="I553" t="str">
        <f>VLOOKUP(E553,VLOOKUP!$G$2:$H$5,2,FALSE)</f>
        <v>Quarter3</v>
      </c>
      <c r="J553" t="str">
        <f t="shared" si="90"/>
        <v>2010_July</v>
      </c>
      <c r="K553" t="str">
        <f t="shared" si="91"/>
        <v>2010_Quarter3</v>
      </c>
      <c r="L553" t="str">
        <f t="shared" si="92"/>
        <v>2010_Wednesday</v>
      </c>
      <c r="M553" t="s">
        <v>9</v>
      </c>
      <c r="N553">
        <v>42</v>
      </c>
      <c r="O553">
        <v>40</v>
      </c>
      <c r="P553">
        <v>9744</v>
      </c>
      <c r="Q553">
        <v>7680</v>
      </c>
      <c r="R553">
        <v>0.105124799</v>
      </c>
      <c r="S553">
        <v>0.12825225500000001</v>
      </c>
      <c r="T553">
        <f t="shared" si="93"/>
        <v>67973.695150000014</v>
      </c>
      <c r="U553">
        <f t="shared" si="94"/>
        <v>9461.2319100000004</v>
      </c>
      <c r="V553">
        <f t="shared" si="95"/>
        <v>17424</v>
      </c>
      <c r="W553">
        <f t="shared" si="96"/>
        <v>23078.145695364237</v>
      </c>
      <c r="X553">
        <f>SUM(Data__1___3[[#This Row],[ cost of raw material]],Data__1___3[[#This Row],[operating cost]],Data__1___3[[#This Row],[Total Labor Cost (In USD)]])</f>
        <v>100513.07275536425</v>
      </c>
      <c r="Y553">
        <f t="shared" si="97"/>
        <v>956.13093876511709</v>
      </c>
      <c r="Z553">
        <f t="shared" si="98"/>
        <v>105.12479900000001</v>
      </c>
      <c r="AA553">
        <f>SUM(Data__1___3[[#This Row],[Num_Workers_Direct]],Data__1___3[[#This Row],[Num_Workers_Indirect]])</f>
        <v>82</v>
      </c>
      <c r="AB553">
        <f>Data__1___3[[#This Row],[OUTPUT IN THOUSAND]]/Data__1___3[[#This Row],[Total Workers]]</f>
        <v>1.2820097439024392</v>
      </c>
    </row>
    <row r="554" spans="1:28" x14ac:dyDescent="0.25">
      <c r="A554" s="1">
        <v>40366</v>
      </c>
      <c r="B554">
        <f t="shared" si="88"/>
        <v>2010</v>
      </c>
      <c r="C554">
        <f>DAY(Data__1___3[[#This Row],[Date]])</f>
        <v>7</v>
      </c>
      <c r="D554">
        <f>MONTH(Data__1___3[[#This Row],[Date]])</f>
        <v>7</v>
      </c>
      <c r="E554">
        <f t="shared" si="89"/>
        <v>3</v>
      </c>
      <c r="F554">
        <f>WEEKDAY(Data__1___3[[#This Row],[Date]])</f>
        <v>4</v>
      </c>
      <c r="G554" t="str">
        <f>VLOOKUP(F554,VLOOKUP!$D$2:$E$8,2,FALSE)</f>
        <v>Thursday</v>
      </c>
      <c r="H554" t="str">
        <f>VLOOKUP(D554,VLOOKUP!$A$2:$B$13,2,FALSE)</f>
        <v>July</v>
      </c>
      <c r="I554" t="str">
        <f>VLOOKUP(E554,VLOOKUP!$G$2:$H$5,2,FALSE)</f>
        <v>Quarter3</v>
      </c>
      <c r="J554" t="str">
        <f t="shared" si="90"/>
        <v>2010_July</v>
      </c>
      <c r="K554" t="str">
        <f t="shared" si="91"/>
        <v>2010_Quarter3</v>
      </c>
      <c r="L554" t="str">
        <f t="shared" si="92"/>
        <v>2010_Thursday</v>
      </c>
      <c r="M554" t="s">
        <v>9</v>
      </c>
      <c r="N554">
        <v>41</v>
      </c>
      <c r="O554">
        <v>40</v>
      </c>
      <c r="P554">
        <v>9512</v>
      </c>
      <c r="Q554">
        <v>7680</v>
      </c>
      <c r="R554">
        <v>0.103768596</v>
      </c>
      <c r="S554">
        <v>0.12659768699999999</v>
      </c>
      <c r="T554">
        <f t="shared" si="93"/>
        <v>67096.774109999998</v>
      </c>
      <c r="U554">
        <f t="shared" si="94"/>
        <v>9339.1736400000009</v>
      </c>
      <c r="V554">
        <f t="shared" si="95"/>
        <v>17192</v>
      </c>
      <c r="W554">
        <f t="shared" si="96"/>
        <v>22770.860927152316</v>
      </c>
      <c r="X554">
        <f>SUM(Data__1___3[[#This Row],[ cost of raw material]],Data__1___3[[#This Row],[operating cost]],Data__1___3[[#This Row],[Total Labor Cost (In USD)]])</f>
        <v>99206.808677152309</v>
      </c>
      <c r="Y554">
        <f t="shared" si="97"/>
        <v>956.03884509676038</v>
      </c>
      <c r="Z554">
        <f t="shared" si="98"/>
        <v>103.768596</v>
      </c>
      <c r="AA554">
        <f>SUM(Data__1___3[[#This Row],[Num_Workers_Direct]],Data__1___3[[#This Row],[Num_Workers_Indirect]])</f>
        <v>81</v>
      </c>
      <c r="AB554">
        <f>Data__1___3[[#This Row],[OUTPUT IN THOUSAND]]/Data__1___3[[#This Row],[Total Workers]]</f>
        <v>1.2810937777777778</v>
      </c>
    </row>
    <row r="555" spans="1:28" x14ac:dyDescent="0.25">
      <c r="A555" s="1">
        <v>40367</v>
      </c>
      <c r="B555">
        <f t="shared" si="88"/>
        <v>2010</v>
      </c>
      <c r="C555">
        <f>DAY(Data__1___3[[#This Row],[Date]])</f>
        <v>8</v>
      </c>
      <c r="D555">
        <f>MONTH(Data__1___3[[#This Row],[Date]])</f>
        <v>7</v>
      </c>
      <c r="E555">
        <f t="shared" si="89"/>
        <v>3</v>
      </c>
      <c r="F555">
        <f>WEEKDAY(Data__1___3[[#This Row],[Date]])</f>
        <v>5</v>
      </c>
      <c r="G555" t="str">
        <f>VLOOKUP(F555,VLOOKUP!$D$2:$E$8,2,FALSE)</f>
        <v>Friday</v>
      </c>
      <c r="H555" t="str">
        <f>VLOOKUP(D555,VLOOKUP!$A$2:$B$13,2,FALSE)</f>
        <v>July</v>
      </c>
      <c r="I555" t="str">
        <f>VLOOKUP(E555,VLOOKUP!$G$2:$H$5,2,FALSE)</f>
        <v>Quarter3</v>
      </c>
      <c r="J555" t="str">
        <f t="shared" si="90"/>
        <v>2010_July</v>
      </c>
      <c r="K555" t="str">
        <f t="shared" si="91"/>
        <v>2010_Quarter3</v>
      </c>
      <c r="L555" t="str">
        <f t="shared" si="92"/>
        <v>2010_Friday</v>
      </c>
      <c r="M555" t="s">
        <v>9</v>
      </c>
      <c r="N555">
        <v>45</v>
      </c>
      <c r="O555">
        <v>38</v>
      </c>
      <c r="P555">
        <v>10440</v>
      </c>
      <c r="Q555">
        <v>7296</v>
      </c>
      <c r="R555">
        <v>0.106405738</v>
      </c>
      <c r="S555">
        <v>0.12981500000000001</v>
      </c>
      <c r="T555">
        <f t="shared" si="93"/>
        <v>68801.950000000012</v>
      </c>
      <c r="U555">
        <f t="shared" si="94"/>
        <v>9576.5164199999999</v>
      </c>
      <c r="V555">
        <f t="shared" si="95"/>
        <v>17736</v>
      </c>
      <c r="W555">
        <f t="shared" si="96"/>
        <v>23491.390728476821</v>
      </c>
      <c r="X555">
        <f>SUM(Data__1___3[[#This Row],[ cost of raw material]],Data__1___3[[#This Row],[operating cost]],Data__1___3[[#This Row],[Total Labor Cost (In USD)]])</f>
        <v>101869.85714847683</v>
      </c>
      <c r="Y555">
        <f t="shared" si="97"/>
        <v>957.37183974492837</v>
      </c>
      <c r="Z555">
        <f t="shared" si="98"/>
        <v>106.405738</v>
      </c>
      <c r="AA555">
        <f>SUM(Data__1___3[[#This Row],[Num_Workers_Direct]],Data__1___3[[#This Row],[Num_Workers_Indirect]])</f>
        <v>83</v>
      </c>
      <c r="AB555">
        <f>Data__1___3[[#This Row],[OUTPUT IN THOUSAND]]/Data__1___3[[#This Row],[Total Workers]]</f>
        <v>1.2819968433734941</v>
      </c>
    </row>
    <row r="556" spans="1:28" x14ac:dyDescent="0.25">
      <c r="A556" s="1">
        <v>40368</v>
      </c>
      <c r="B556">
        <f t="shared" si="88"/>
        <v>2010</v>
      </c>
      <c r="C556">
        <f>DAY(Data__1___3[[#This Row],[Date]])</f>
        <v>9</v>
      </c>
      <c r="D556">
        <f>MONTH(Data__1___3[[#This Row],[Date]])</f>
        <v>7</v>
      </c>
      <c r="E556">
        <f t="shared" si="89"/>
        <v>3</v>
      </c>
      <c r="F556">
        <f>WEEKDAY(Data__1___3[[#This Row],[Date]])</f>
        <v>6</v>
      </c>
      <c r="G556" t="str">
        <f>VLOOKUP(F556,VLOOKUP!$D$2:$E$8,2,FALSE)</f>
        <v>Saturday</v>
      </c>
      <c r="H556" t="str">
        <f>VLOOKUP(D556,VLOOKUP!$A$2:$B$13,2,FALSE)</f>
        <v>July</v>
      </c>
      <c r="I556" t="str">
        <f>VLOOKUP(E556,VLOOKUP!$G$2:$H$5,2,FALSE)</f>
        <v>Quarter3</v>
      </c>
      <c r="J556" t="str">
        <f t="shared" si="90"/>
        <v>2010_July</v>
      </c>
      <c r="K556" t="str">
        <f t="shared" si="91"/>
        <v>2010_Quarter3</v>
      </c>
      <c r="L556" t="str">
        <f t="shared" si="92"/>
        <v>2010_Saturday</v>
      </c>
      <c r="M556" t="s">
        <v>9</v>
      </c>
      <c r="N556">
        <v>40</v>
      </c>
      <c r="O556">
        <v>37</v>
      </c>
      <c r="P556">
        <v>9280</v>
      </c>
      <c r="Q556">
        <v>7104</v>
      </c>
      <c r="R556">
        <v>9.8639092999999997E-2</v>
      </c>
      <c r="S556">
        <v>0.120339693</v>
      </c>
      <c r="T556">
        <f t="shared" si="93"/>
        <v>63780.03729</v>
      </c>
      <c r="U556">
        <f t="shared" si="94"/>
        <v>8877.5183699999998</v>
      </c>
      <c r="V556">
        <f t="shared" si="95"/>
        <v>16384</v>
      </c>
      <c r="W556">
        <f t="shared" si="96"/>
        <v>21700.662251655631</v>
      </c>
      <c r="X556">
        <f>SUM(Data__1___3[[#This Row],[ cost of raw material]],Data__1___3[[#This Row],[operating cost]],Data__1___3[[#This Row],[Total Labor Cost (In USD)]])</f>
        <v>94358.217911655636</v>
      </c>
      <c r="Y556">
        <f t="shared" si="97"/>
        <v>956.60062397021056</v>
      </c>
      <c r="Z556">
        <f t="shared" si="98"/>
        <v>98.639093000000003</v>
      </c>
      <c r="AA556">
        <f>SUM(Data__1___3[[#This Row],[Num_Workers_Direct]],Data__1___3[[#This Row],[Num_Workers_Indirect]])</f>
        <v>77</v>
      </c>
      <c r="AB556">
        <f>Data__1___3[[#This Row],[OUTPUT IN THOUSAND]]/Data__1___3[[#This Row],[Total Workers]]</f>
        <v>1.2810271818181818</v>
      </c>
    </row>
    <row r="557" spans="1:28" x14ac:dyDescent="0.25">
      <c r="A557" s="1">
        <v>40369</v>
      </c>
      <c r="B557">
        <f t="shared" si="88"/>
        <v>2010</v>
      </c>
      <c r="C557">
        <f>DAY(Data__1___3[[#This Row],[Date]])</f>
        <v>10</v>
      </c>
      <c r="D557">
        <f>MONTH(Data__1___3[[#This Row],[Date]])</f>
        <v>7</v>
      </c>
      <c r="E557">
        <f t="shared" si="89"/>
        <v>3</v>
      </c>
      <c r="F557">
        <f>WEEKDAY(Data__1___3[[#This Row],[Date]])</f>
        <v>7</v>
      </c>
      <c r="G557" t="str">
        <f>VLOOKUP(F557,VLOOKUP!$D$2:$E$8,2,FALSE)</f>
        <v>Sunday</v>
      </c>
      <c r="H557" t="str">
        <f>VLOOKUP(D557,VLOOKUP!$A$2:$B$13,2,FALSE)</f>
        <v>July</v>
      </c>
      <c r="I557" t="str">
        <f>VLOOKUP(E557,VLOOKUP!$G$2:$H$5,2,FALSE)</f>
        <v>Quarter3</v>
      </c>
      <c r="J557" t="str">
        <f t="shared" si="90"/>
        <v>2010_July</v>
      </c>
      <c r="K557" t="str">
        <f t="shared" si="91"/>
        <v>2010_Quarter3</v>
      </c>
      <c r="L557" t="str">
        <f t="shared" si="92"/>
        <v>2010_Sunday</v>
      </c>
      <c r="M557" t="s">
        <v>9</v>
      </c>
      <c r="N557">
        <v>43</v>
      </c>
      <c r="O557">
        <v>39</v>
      </c>
      <c r="P557">
        <v>9976</v>
      </c>
      <c r="Q557">
        <v>7488</v>
      </c>
      <c r="R557">
        <v>0.105106509</v>
      </c>
      <c r="S557">
        <v>0.12822994099999999</v>
      </c>
      <c r="T557">
        <f t="shared" si="93"/>
        <v>67961.868730000002</v>
      </c>
      <c r="U557">
        <f t="shared" si="94"/>
        <v>9459.5858100000005</v>
      </c>
      <c r="V557">
        <f t="shared" si="95"/>
        <v>17464</v>
      </c>
      <c r="W557">
        <f t="shared" si="96"/>
        <v>23131.125827814569</v>
      </c>
      <c r="X557">
        <f>SUM(Data__1___3[[#This Row],[ cost of raw material]],Data__1___3[[#This Row],[operating cost]],Data__1___3[[#This Row],[Total Labor Cost (In USD)]])</f>
        <v>100552.58036781457</v>
      </c>
      <c r="Y557">
        <f t="shared" si="97"/>
        <v>956.673200589457</v>
      </c>
      <c r="Z557">
        <f t="shared" si="98"/>
        <v>105.106509</v>
      </c>
      <c r="AA557">
        <f>SUM(Data__1___3[[#This Row],[Num_Workers_Direct]],Data__1___3[[#This Row],[Num_Workers_Indirect]])</f>
        <v>82</v>
      </c>
      <c r="AB557">
        <f>Data__1___3[[#This Row],[OUTPUT IN THOUSAND]]/Data__1___3[[#This Row],[Total Workers]]</f>
        <v>1.2817866951219512</v>
      </c>
    </row>
    <row r="558" spans="1:28" x14ac:dyDescent="0.25">
      <c r="A558" s="1">
        <v>40370</v>
      </c>
      <c r="B558">
        <f t="shared" si="88"/>
        <v>2010</v>
      </c>
      <c r="C558">
        <f>DAY(Data__1___3[[#This Row],[Date]])</f>
        <v>11</v>
      </c>
      <c r="D558">
        <f>MONTH(Data__1___3[[#This Row],[Date]])</f>
        <v>7</v>
      </c>
      <c r="E558">
        <f t="shared" si="89"/>
        <v>3</v>
      </c>
      <c r="F558">
        <f>WEEKDAY(Data__1___3[[#This Row],[Date]])</f>
        <v>1</v>
      </c>
      <c r="G558" t="str">
        <f>VLOOKUP(F558,VLOOKUP!$D$2:$E$8,2,FALSE)</f>
        <v>Monday</v>
      </c>
      <c r="H558" t="str">
        <f>VLOOKUP(D558,VLOOKUP!$A$2:$B$13,2,FALSE)</f>
        <v>July</v>
      </c>
      <c r="I558" t="str">
        <f>VLOOKUP(E558,VLOOKUP!$G$2:$H$5,2,FALSE)</f>
        <v>Quarter3</v>
      </c>
      <c r="J558" t="str">
        <f t="shared" si="90"/>
        <v>2010_July</v>
      </c>
      <c r="K558" t="str">
        <f t="shared" si="91"/>
        <v>2010_Quarter3</v>
      </c>
      <c r="L558" t="str">
        <f t="shared" si="92"/>
        <v>2010_Monday</v>
      </c>
      <c r="M558" t="s">
        <v>9</v>
      </c>
      <c r="N558">
        <v>41</v>
      </c>
      <c r="O558">
        <v>37</v>
      </c>
      <c r="P558">
        <v>9512</v>
      </c>
      <c r="Q558">
        <v>7104</v>
      </c>
      <c r="R558">
        <v>0.10000830099999999</v>
      </c>
      <c r="S558">
        <v>0.122010127</v>
      </c>
      <c r="T558">
        <f t="shared" si="93"/>
        <v>64665.367310000001</v>
      </c>
      <c r="U558">
        <f t="shared" si="94"/>
        <v>9000.7470899999989</v>
      </c>
      <c r="V558">
        <f t="shared" si="95"/>
        <v>16616</v>
      </c>
      <c r="W558">
        <f t="shared" si="96"/>
        <v>22007.947019867548</v>
      </c>
      <c r="X558">
        <f>SUM(Data__1___3[[#This Row],[ cost of raw material]],Data__1___3[[#This Row],[operating cost]],Data__1___3[[#This Row],[Total Labor Cost (In USD)]])</f>
        <v>95674.061419867561</v>
      </c>
      <c r="Y558">
        <f t="shared" si="97"/>
        <v>956.66120175231822</v>
      </c>
      <c r="Z558">
        <f t="shared" si="98"/>
        <v>100.00830099999999</v>
      </c>
      <c r="AA558">
        <f>SUM(Data__1___3[[#This Row],[Num_Workers_Direct]],Data__1___3[[#This Row],[Num_Workers_Indirect]])</f>
        <v>78</v>
      </c>
      <c r="AB558">
        <f>Data__1___3[[#This Row],[OUTPUT IN THOUSAND]]/Data__1___3[[#This Row],[Total Workers]]</f>
        <v>1.2821577051282049</v>
      </c>
    </row>
    <row r="559" spans="1:28" x14ac:dyDescent="0.25">
      <c r="A559" s="1">
        <v>40371</v>
      </c>
      <c r="B559">
        <f t="shared" si="88"/>
        <v>2010</v>
      </c>
      <c r="C559">
        <f>DAY(Data__1___3[[#This Row],[Date]])</f>
        <v>12</v>
      </c>
      <c r="D559">
        <f>MONTH(Data__1___3[[#This Row],[Date]])</f>
        <v>7</v>
      </c>
      <c r="E559">
        <f t="shared" si="89"/>
        <v>3</v>
      </c>
      <c r="F559">
        <f>WEEKDAY(Data__1___3[[#This Row],[Date]])</f>
        <v>2</v>
      </c>
      <c r="G559" t="str">
        <f>VLOOKUP(F559,VLOOKUP!$D$2:$E$8,2,FALSE)</f>
        <v>Tuesday</v>
      </c>
      <c r="H559" t="str">
        <f>VLOOKUP(D559,VLOOKUP!$A$2:$B$13,2,FALSE)</f>
        <v>July</v>
      </c>
      <c r="I559" t="str">
        <f>VLOOKUP(E559,VLOOKUP!$G$2:$H$5,2,FALSE)</f>
        <v>Quarter3</v>
      </c>
      <c r="J559" t="str">
        <f t="shared" si="90"/>
        <v>2010_July</v>
      </c>
      <c r="K559" t="str">
        <f t="shared" si="91"/>
        <v>2010_Quarter3</v>
      </c>
      <c r="L559" t="str">
        <f t="shared" si="92"/>
        <v>2010_Tuesday</v>
      </c>
      <c r="M559" t="s">
        <v>9</v>
      </c>
      <c r="N559">
        <v>42</v>
      </c>
      <c r="O559">
        <v>36</v>
      </c>
      <c r="P559">
        <v>9744</v>
      </c>
      <c r="Q559">
        <v>6912</v>
      </c>
      <c r="R559">
        <v>9.9940063999999995E-2</v>
      </c>
      <c r="S559">
        <v>0.121926878</v>
      </c>
      <c r="T559">
        <f t="shared" si="93"/>
        <v>64621.245340000001</v>
      </c>
      <c r="U559">
        <f t="shared" si="94"/>
        <v>8994.6057599999986</v>
      </c>
      <c r="V559">
        <f t="shared" si="95"/>
        <v>16656</v>
      </c>
      <c r="W559">
        <f t="shared" si="96"/>
        <v>22060.92715231788</v>
      </c>
      <c r="X559">
        <f>SUM(Data__1___3[[#This Row],[ cost of raw material]],Data__1___3[[#This Row],[operating cost]],Data__1___3[[#This Row],[Total Labor Cost (In USD)]])</f>
        <v>95676.778252317876</v>
      </c>
      <c r="Y559">
        <f t="shared" si="97"/>
        <v>957.34157476943267</v>
      </c>
      <c r="Z559">
        <f t="shared" si="98"/>
        <v>99.940063999999992</v>
      </c>
      <c r="AA559">
        <f>SUM(Data__1___3[[#This Row],[Num_Workers_Direct]],Data__1___3[[#This Row],[Num_Workers_Indirect]])</f>
        <v>78</v>
      </c>
      <c r="AB559">
        <f>Data__1___3[[#This Row],[OUTPUT IN THOUSAND]]/Data__1___3[[#This Row],[Total Workers]]</f>
        <v>1.2812828717948717</v>
      </c>
    </row>
    <row r="560" spans="1:28" x14ac:dyDescent="0.25">
      <c r="A560" s="1">
        <v>40372</v>
      </c>
      <c r="B560">
        <f t="shared" si="88"/>
        <v>2010</v>
      </c>
      <c r="C560">
        <f>DAY(Data__1___3[[#This Row],[Date]])</f>
        <v>13</v>
      </c>
      <c r="D560">
        <f>MONTH(Data__1___3[[#This Row],[Date]])</f>
        <v>7</v>
      </c>
      <c r="E560">
        <f t="shared" si="89"/>
        <v>3</v>
      </c>
      <c r="F560">
        <f>WEEKDAY(Data__1___3[[#This Row],[Date]])</f>
        <v>3</v>
      </c>
      <c r="G560" t="str">
        <f>VLOOKUP(F560,VLOOKUP!$D$2:$E$8,2,FALSE)</f>
        <v>Wednesday</v>
      </c>
      <c r="H560" t="str">
        <f>VLOOKUP(D560,VLOOKUP!$A$2:$B$13,2,FALSE)</f>
        <v>July</v>
      </c>
      <c r="I560" t="str">
        <f>VLOOKUP(E560,VLOOKUP!$G$2:$H$5,2,FALSE)</f>
        <v>Quarter3</v>
      </c>
      <c r="J560" t="str">
        <f t="shared" si="90"/>
        <v>2010_July</v>
      </c>
      <c r="K560" t="str">
        <f t="shared" si="91"/>
        <v>2010_Quarter3</v>
      </c>
      <c r="L560" t="str">
        <f t="shared" si="92"/>
        <v>2010_Wednesday</v>
      </c>
      <c r="M560" t="s">
        <v>9</v>
      </c>
      <c r="N560">
        <v>44</v>
      </c>
      <c r="O560">
        <v>40</v>
      </c>
      <c r="P560">
        <v>10208</v>
      </c>
      <c r="Q560">
        <v>7680</v>
      </c>
      <c r="R560">
        <v>0.107675628</v>
      </c>
      <c r="S560">
        <v>0.13136426600000001</v>
      </c>
      <c r="T560">
        <f t="shared" si="93"/>
        <v>69623.060980000009</v>
      </c>
      <c r="U560">
        <f t="shared" si="94"/>
        <v>9690.8065199999983</v>
      </c>
      <c r="V560">
        <f t="shared" si="95"/>
        <v>17888</v>
      </c>
      <c r="W560">
        <f t="shared" si="96"/>
        <v>23692.715231788079</v>
      </c>
      <c r="X560">
        <f>SUM(Data__1___3[[#This Row],[ cost of raw material]],Data__1___3[[#This Row],[operating cost]],Data__1___3[[#This Row],[Total Labor Cost (In USD)]])</f>
        <v>103006.58273178809</v>
      </c>
      <c r="Y560">
        <f t="shared" si="97"/>
        <v>956.63786360074073</v>
      </c>
      <c r="Z560">
        <f t="shared" si="98"/>
        <v>107.67562799999999</v>
      </c>
      <c r="AA560">
        <f>SUM(Data__1___3[[#This Row],[Num_Workers_Direct]],Data__1___3[[#This Row],[Num_Workers_Indirect]])</f>
        <v>84</v>
      </c>
      <c r="AB560">
        <f>Data__1___3[[#This Row],[OUTPUT IN THOUSAND]]/Data__1___3[[#This Row],[Total Workers]]</f>
        <v>1.2818527142857141</v>
      </c>
    </row>
    <row r="561" spans="1:28" x14ac:dyDescent="0.25">
      <c r="A561" s="1">
        <v>40373</v>
      </c>
      <c r="B561">
        <f t="shared" si="88"/>
        <v>2010</v>
      </c>
      <c r="C561">
        <f>DAY(Data__1___3[[#This Row],[Date]])</f>
        <v>14</v>
      </c>
      <c r="D561">
        <f>MONTH(Data__1___3[[#This Row],[Date]])</f>
        <v>7</v>
      </c>
      <c r="E561">
        <f t="shared" si="89"/>
        <v>3</v>
      </c>
      <c r="F561">
        <f>WEEKDAY(Data__1___3[[#This Row],[Date]])</f>
        <v>4</v>
      </c>
      <c r="G561" t="str">
        <f>VLOOKUP(F561,VLOOKUP!$D$2:$E$8,2,FALSE)</f>
        <v>Thursday</v>
      </c>
      <c r="H561" t="str">
        <f>VLOOKUP(D561,VLOOKUP!$A$2:$B$13,2,FALSE)</f>
        <v>July</v>
      </c>
      <c r="I561" t="str">
        <f>VLOOKUP(E561,VLOOKUP!$G$2:$H$5,2,FALSE)</f>
        <v>Quarter3</v>
      </c>
      <c r="J561" t="str">
        <f t="shared" si="90"/>
        <v>2010_July</v>
      </c>
      <c r="K561" t="str">
        <f t="shared" si="91"/>
        <v>2010_Quarter3</v>
      </c>
      <c r="L561" t="str">
        <f t="shared" si="92"/>
        <v>2010_Thursday</v>
      </c>
      <c r="M561" t="s">
        <v>9</v>
      </c>
      <c r="N561">
        <v>44</v>
      </c>
      <c r="O561">
        <v>37</v>
      </c>
      <c r="P561">
        <v>10208</v>
      </c>
      <c r="Q561">
        <v>7104</v>
      </c>
      <c r="R561">
        <v>0.103812978</v>
      </c>
      <c r="S561">
        <v>0.12665183299999999</v>
      </c>
      <c r="T561">
        <f t="shared" si="93"/>
        <v>67125.471489999996</v>
      </c>
      <c r="U561">
        <f t="shared" si="94"/>
        <v>9343.168020000001</v>
      </c>
      <c r="V561">
        <f t="shared" si="95"/>
        <v>17312</v>
      </c>
      <c r="W561">
        <f t="shared" si="96"/>
        <v>22929.801324503311</v>
      </c>
      <c r="X561">
        <f>SUM(Data__1___3[[#This Row],[ cost of raw material]],Data__1___3[[#This Row],[operating cost]],Data__1___3[[#This Row],[Total Labor Cost (In USD)]])</f>
        <v>99398.440834503301</v>
      </c>
      <c r="Y561">
        <f t="shared" si="97"/>
        <v>957.4760569386932</v>
      </c>
      <c r="Z561">
        <f t="shared" si="98"/>
        <v>103.812978</v>
      </c>
      <c r="AA561">
        <f>SUM(Data__1___3[[#This Row],[Num_Workers_Direct]],Data__1___3[[#This Row],[Num_Workers_Indirect]])</f>
        <v>81</v>
      </c>
      <c r="AB561">
        <f>Data__1___3[[#This Row],[OUTPUT IN THOUSAND]]/Data__1___3[[#This Row],[Total Workers]]</f>
        <v>1.2816417037037038</v>
      </c>
    </row>
    <row r="562" spans="1:28" x14ac:dyDescent="0.25">
      <c r="A562" s="1">
        <v>40374</v>
      </c>
      <c r="B562">
        <f t="shared" si="88"/>
        <v>2010</v>
      </c>
      <c r="C562">
        <f>DAY(Data__1___3[[#This Row],[Date]])</f>
        <v>15</v>
      </c>
      <c r="D562">
        <f>MONTH(Data__1___3[[#This Row],[Date]])</f>
        <v>7</v>
      </c>
      <c r="E562">
        <f t="shared" si="89"/>
        <v>3</v>
      </c>
      <c r="F562">
        <f>WEEKDAY(Data__1___3[[#This Row],[Date]])</f>
        <v>5</v>
      </c>
      <c r="G562" t="str">
        <f>VLOOKUP(F562,VLOOKUP!$D$2:$E$8,2,FALSE)</f>
        <v>Friday</v>
      </c>
      <c r="H562" t="str">
        <f>VLOOKUP(D562,VLOOKUP!$A$2:$B$13,2,FALSE)</f>
        <v>July</v>
      </c>
      <c r="I562" t="str">
        <f>VLOOKUP(E562,VLOOKUP!$G$2:$H$5,2,FALSE)</f>
        <v>Quarter3</v>
      </c>
      <c r="J562" t="str">
        <f t="shared" si="90"/>
        <v>2010_July</v>
      </c>
      <c r="K562" t="str">
        <f t="shared" si="91"/>
        <v>2010_Quarter3</v>
      </c>
      <c r="L562" t="str">
        <f t="shared" si="92"/>
        <v>2010_Friday</v>
      </c>
      <c r="M562" t="s">
        <v>9</v>
      </c>
      <c r="N562">
        <v>42</v>
      </c>
      <c r="O562">
        <v>38</v>
      </c>
      <c r="P562">
        <v>9744</v>
      </c>
      <c r="Q562">
        <v>7296</v>
      </c>
      <c r="R562">
        <v>0.102561793</v>
      </c>
      <c r="S562">
        <v>0.125125387</v>
      </c>
      <c r="T562">
        <f t="shared" si="93"/>
        <v>66316.455109999995</v>
      </c>
      <c r="U562">
        <f t="shared" si="94"/>
        <v>9230.5613699999994</v>
      </c>
      <c r="V562">
        <f t="shared" si="95"/>
        <v>17040</v>
      </c>
      <c r="W562">
        <f t="shared" si="96"/>
        <v>22569.536423841058</v>
      </c>
      <c r="X562">
        <f>SUM(Data__1___3[[#This Row],[ cost of raw material]],Data__1___3[[#This Row],[operating cost]],Data__1___3[[#This Row],[Total Labor Cost (In USD)]])</f>
        <v>98116.552903841046</v>
      </c>
      <c r="Y562">
        <f t="shared" si="97"/>
        <v>956.65793307495176</v>
      </c>
      <c r="Z562">
        <f t="shared" si="98"/>
        <v>102.56179299999999</v>
      </c>
      <c r="AA562">
        <f>SUM(Data__1___3[[#This Row],[Num_Workers_Direct]],Data__1___3[[#This Row],[Num_Workers_Indirect]])</f>
        <v>80</v>
      </c>
      <c r="AB562">
        <f>Data__1___3[[#This Row],[OUTPUT IN THOUSAND]]/Data__1___3[[#This Row],[Total Workers]]</f>
        <v>1.2820224124999999</v>
      </c>
    </row>
    <row r="563" spans="1:28" x14ac:dyDescent="0.25">
      <c r="A563" s="1">
        <v>40375</v>
      </c>
      <c r="B563">
        <f t="shared" si="88"/>
        <v>2010</v>
      </c>
      <c r="C563">
        <f>DAY(Data__1___3[[#This Row],[Date]])</f>
        <v>16</v>
      </c>
      <c r="D563">
        <f>MONTH(Data__1___3[[#This Row],[Date]])</f>
        <v>7</v>
      </c>
      <c r="E563">
        <f t="shared" si="89"/>
        <v>3</v>
      </c>
      <c r="F563">
        <f>WEEKDAY(Data__1___3[[#This Row],[Date]])</f>
        <v>6</v>
      </c>
      <c r="G563" t="str">
        <f>VLOOKUP(F563,VLOOKUP!$D$2:$E$8,2,FALSE)</f>
        <v>Saturday</v>
      </c>
      <c r="H563" t="str">
        <f>VLOOKUP(D563,VLOOKUP!$A$2:$B$13,2,FALSE)</f>
        <v>July</v>
      </c>
      <c r="I563" t="str">
        <f>VLOOKUP(E563,VLOOKUP!$G$2:$H$5,2,FALSE)</f>
        <v>Quarter3</v>
      </c>
      <c r="J563" t="str">
        <f t="shared" si="90"/>
        <v>2010_July</v>
      </c>
      <c r="K563" t="str">
        <f t="shared" si="91"/>
        <v>2010_Quarter3</v>
      </c>
      <c r="L563" t="str">
        <f t="shared" si="92"/>
        <v>2010_Saturday</v>
      </c>
      <c r="M563" t="s">
        <v>9</v>
      </c>
      <c r="N563">
        <v>46</v>
      </c>
      <c r="O563">
        <v>40</v>
      </c>
      <c r="P563">
        <v>10672</v>
      </c>
      <c r="Q563">
        <v>7680</v>
      </c>
      <c r="R563">
        <v>0.110259701</v>
      </c>
      <c r="S563">
        <v>0.134516835</v>
      </c>
      <c r="T563">
        <f t="shared" si="93"/>
        <v>71293.922550000003</v>
      </c>
      <c r="U563">
        <f t="shared" si="94"/>
        <v>9923.373090000001</v>
      </c>
      <c r="V563">
        <f t="shared" si="95"/>
        <v>18352</v>
      </c>
      <c r="W563">
        <f t="shared" si="96"/>
        <v>24307.284768211921</v>
      </c>
      <c r="X563">
        <f>SUM(Data__1___3[[#This Row],[ cost of raw material]],Data__1___3[[#This Row],[operating cost]],Data__1___3[[#This Row],[Total Labor Cost (In USD)]])</f>
        <v>105524.58040821191</v>
      </c>
      <c r="Y563">
        <f t="shared" si="97"/>
        <v>957.05483917657193</v>
      </c>
      <c r="Z563">
        <f t="shared" si="98"/>
        <v>110.25970100000001</v>
      </c>
      <c r="AA563">
        <f>SUM(Data__1___3[[#This Row],[Num_Workers_Direct]],Data__1___3[[#This Row],[Num_Workers_Indirect]])</f>
        <v>86</v>
      </c>
      <c r="AB563">
        <f>Data__1___3[[#This Row],[OUTPUT IN THOUSAND]]/Data__1___3[[#This Row],[Total Workers]]</f>
        <v>1.282089546511628</v>
      </c>
    </row>
    <row r="564" spans="1:28" x14ac:dyDescent="0.25">
      <c r="A564" s="1">
        <v>40376</v>
      </c>
      <c r="B564">
        <f t="shared" si="88"/>
        <v>2010</v>
      </c>
      <c r="C564">
        <f>DAY(Data__1___3[[#This Row],[Date]])</f>
        <v>17</v>
      </c>
      <c r="D564">
        <f>MONTH(Data__1___3[[#This Row],[Date]])</f>
        <v>7</v>
      </c>
      <c r="E564">
        <f t="shared" si="89"/>
        <v>3</v>
      </c>
      <c r="F564">
        <f>WEEKDAY(Data__1___3[[#This Row],[Date]])</f>
        <v>7</v>
      </c>
      <c r="G564" t="str">
        <f>VLOOKUP(F564,VLOOKUP!$D$2:$E$8,2,FALSE)</f>
        <v>Sunday</v>
      </c>
      <c r="H564" t="str">
        <f>VLOOKUP(D564,VLOOKUP!$A$2:$B$13,2,FALSE)</f>
        <v>July</v>
      </c>
      <c r="I564" t="str">
        <f>VLOOKUP(E564,VLOOKUP!$G$2:$H$5,2,FALSE)</f>
        <v>Quarter3</v>
      </c>
      <c r="J564" t="str">
        <f t="shared" si="90"/>
        <v>2010_July</v>
      </c>
      <c r="K564" t="str">
        <f t="shared" si="91"/>
        <v>2010_Quarter3</v>
      </c>
      <c r="L564" t="str">
        <f t="shared" si="92"/>
        <v>2010_Sunday</v>
      </c>
      <c r="M564" t="s">
        <v>9</v>
      </c>
      <c r="N564">
        <v>42</v>
      </c>
      <c r="O564">
        <v>40</v>
      </c>
      <c r="P564">
        <v>9744</v>
      </c>
      <c r="Q564">
        <v>7680</v>
      </c>
      <c r="R564">
        <v>0.105044656</v>
      </c>
      <c r="S564">
        <v>0.12815448099999999</v>
      </c>
      <c r="T564">
        <f t="shared" si="93"/>
        <v>67921.874929999991</v>
      </c>
      <c r="U564">
        <f t="shared" si="94"/>
        <v>9454.019040000001</v>
      </c>
      <c r="V564">
        <f t="shared" si="95"/>
        <v>17424</v>
      </c>
      <c r="W564">
        <f t="shared" si="96"/>
        <v>23078.145695364237</v>
      </c>
      <c r="X564">
        <f>SUM(Data__1___3[[#This Row],[ cost of raw material]],Data__1___3[[#This Row],[operating cost]],Data__1___3[[#This Row],[Total Labor Cost (In USD)]])</f>
        <v>100454.03966536422</v>
      </c>
      <c r="Y564">
        <f t="shared" si="97"/>
        <v>956.29843050144518</v>
      </c>
      <c r="Z564">
        <f t="shared" si="98"/>
        <v>105.044656</v>
      </c>
      <c r="AA564">
        <f>SUM(Data__1___3[[#This Row],[Num_Workers_Direct]],Data__1___3[[#This Row],[Num_Workers_Indirect]])</f>
        <v>82</v>
      </c>
      <c r="AB564">
        <f>Data__1___3[[#This Row],[OUTPUT IN THOUSAND]]/Data__1___3[[#This Row],[Total Workers]]</f>
        <v>1.2810323902439025</v>
      </c>
    </row>
    <row r="565" spans="1:28" x14ac:dyDescent="0.25">
      <c r="A565" s="1">
        <v>40377</v>
      </c>
      <c r="B565">
        <f t="shared" si="88"/>
        <v>2010</v>
      </c>
      <c r="C565">
        <f>DAY(Data__1___3[[#This Row],[Date]])</f>
        <v>18</v>
      </c>
      <c r="D565">
        <f>MONTH(Data__1___3[[#This Row],[Date]])</f>
        <v>7</v>
      </c>
      <c r="E565">
        <f t="shared" si="89"/>
        <v>3</v>
      </c>
      <c r="F565">
        <f>WEEKDAY(Data__1___3[[#This Row],[Date]])</f>
        <v>1</v>
      </c>
      <c r="G565" t="str">
        <f>VLOOKUP(F565,VLOOKUP!$D$2:$E$8,2,FALSE)</f>
        <v>Monday</v>
      </c>
      <c r="H565" t="str">
        <f>VLOOKUP(D565,VLOOKUP!$A$2:$B$13,2,FALSE)</f>
        <v>July</v>
      </c>
      <c r="I565" t="str">
        <f>VLOOKUP(E565,VLOOKUP!$G$2:$H$5,2,FALSE)</f>
        <v>Quarter3</v>
      </c>
      <c r="J565" t="str">
        <f t="shared" si="90"/>
        <v>2010_July</v>
      </c>
      <c r="K565" t="str">
        <f t="shared" si="91"/>
        <v>2010_Quarter3</v>
      </c>
      <c r="L565" t="str">
        <f t="shared" si="92"/>
        <v>2010_Monday</v>
      </c>
      <c r="M565" t="s">
        <v>9</v>
      </c>
      <c r="N565">
        <v>44</v>
      </c>
      <c r="O565">
        <v>36</v>
      </c>
      <c r="P565">
        <v>10208</v>
      </c>
      <c r="Q565">
        <v>6912</v>
      </c>
      <c r="R565">
        <v>0.102582167</v>
      </c>
      <c r="S565">
        <v>0.12515024399999999</v>
      </c>
      <c r="T565">
        <f t="shared" si="93"/>
        <v>66329.629320000007</v>
      </c>
      <c r="U565">
        <f t="shared" si="94"/>
        <v>9232.3950299999997</v>
      </c>
      <c r="V565">
        <f t="shared" si="95"/>
        <v>17120</v>
      </c>
      <c r="W565">
        <f t="shared" si="96"/>
        <v>22675.496688741721</v>
      </c>
      <c r="X565">
        <f>SUM(Data__1___3[[#This Row],[ cost of raw material]],Data__1___3[[#This Row],[operating cost]],Data__1___3[[#This Row],[Total Labor Cost (In USD)]])</f>
        <v>98237.521038741732</v>
      </c>
      <c r="Y565">
        <f t="shared" si="97"/>
        <v>957.64716140907547</v>
      </c>
      <c r="Z565">
        <f t="shared" si="98"/>
        <v>102.582167</v>
      </c>
      <c r="AA565">
        <f>SUM(Data__1___3[[#This Row],[Num_Workers_Direct]],Data__1___3[[#This Row],[Num_Workers_Indirect]])</f>
        <v>80</v>
      </c>
      <c r="AB565">
        <f>Data__1___3[[#This Row],[OUTPUT IN THOUSAND]]/Data__1___3[[#This Row],[Total Workers]]</f>
        <v>1.2822770875</v>
      </c>
    </row>
    <row r="566" spans="1:28" x14ac:dyDescent="0.25">
      <c r="A566" s="1">
        <v>40378</v>
      </c>
      <c r="B566">
        <f t="shared" si="88"/>
        <v>2010</v>
      </c>
      <c r="C566">
        <f>DAY(Data__1___3[[#This Row],[Date]])</f>
        <v>19</v>
      </c>
      <c r="D566">
        <f>MONTH(Data__1___3[[#This Row],[Date]])</f>
        <v>7</v>
      </c>
      <c r="E566">
        <f t="shared" si="89"/>
        <v>3</v>
      </c>
      <c r="F566">
        <f>WEEKDAY(Data__1___3[[#This Row],[Date]])</f>
        <v>2</v>
      </c>
      <c r="G566" t="str">
        <f>VLOOKUP(F566,VLOOKUP!$D$2:$E$8,2,FALSE)</f>
        <v>Tuesday</v>
      </c>
      <c r="H566" t="str">
        <f>VLOOKUP(D566,VLOOKUP!$A$2:$B$13,2,FALSE)</f>
        <v>July</v>
      </c>
      <c r="I566" t="str">
        <f>VLOOKUP(E566,VLOOKUP!$G$2:$H$5,2,FALSE)</f>
        <v>Quarter3</v>
      </c>
      <c r="J566" t="str">
        <f t="shared" si="90"/>
        <v>2010_July</v>
      </c>
      <c r="K566" t="str">
        <f t="shared" si="91"/>
        <v>2010_Quarter3</v>
      </c>
      <c r="L566" t="str">
        <f t="shared" si="92"/>
        <v>2010_Tuesday</v>
      </c>
      <c r="M566" t="s">
        <v>9</v>
      </c>
      <c r="N566">
        <v>46</v>
      </c>
      <c r="O566">
        <v>37</v>
      </c>
      <c r="P566">
        <v>10672</v>
      </c>
      <c r="Q566">
        <v>7104</v>
      </c>
      <c r="R566">
        <v>0.106376811</v>
      </c>
      <c r="S566">
        <v>0.12977970899999999</v>
      </c>
      <c r="T566">
        <f t="shared" si="93"/>
        <v>68783.245769999994</v>
      </c>
      <c r="U566">
        <f t="shared" si="94"/>
        <v>9573.9129900000007</v>
      </c>
      <c r="V566">
        <f t="shared" si="95"/>
        <v>17776</v>
      </c>
      <c r="W566">
        <f t="shared" si="96"/>
        <v>23544.370860927153</v>
      </c>
      <c r="X566">
        <f>SUM(Data__1___3[[#This Row],[ cost of raw material]],Data__1___3[[#This Row],[operating cost]],Data__1___3[[#This Row],[Total Labor Cost (In USD)]])</f>
        <v>101901.52962092715</v>
      </c>
      <c r="Y566">
        <f t="shared" si="97"/>
        <v>957.92991595628064</v>
      </c>
      <c r="Z566">
        <f t="shared" si="98"/>
        <v>106.376811</v>
      </c>
      <c r="AA566">
        <f>SUM(Data__1___3[[#This Row],[Num_Workers_Direct]],Data__1___3[[#This Row],[Num_Workers_Indirect]])</f>
        <v>83</v>
      </c>
      <c r="AB566">
        <f>Data__1___3[[#This Row],[OUTPUT IN THOUSAND]]/Data__1___3[[#This Row],[Total Workers]]</f>
        <v>1.2816483253012048</v>
      </c>
    </row>
    <row r="567" spans="1:28" x14ac:dyDescent="0.25">
      <c r="A567" s="1">
        <v>40379</v>
      </c>
      <c r="B567">
        <f t="shared" si="88"/>
        <v>2010</v>
      </c>
      <c r="C567">
        <f>DAY(Data__1___3[[#This Row],[Date]])</f>
        <v>20</v>
      </c>
      <c r="D567">
        <f>MONTH(Data__1___3[[#This Row],[Date]])</f>
        <v>7</v>
      </c>
      <c r="E567">
        <f t="shared" si="89"/>
        <v>3</v>
      </c>
      <c r="F567">
        <f>WEEKDAY(Data__1___3[[#This Row],[Date]])</f>
        <v>3</v>
      </c>
      <c r="G567" t="str">
        <f>VLOOKUP(F567,VLOOKUP!$D$2:$E$8,2,FALSE)</f>
        <v>Wednesday</v>
      </c>
      <c r="H567" t="str">
        <f>VLOOKUP(D567,VLOOKUP!$A$2:$B$13,2,FALSE)</f>
        <v>July</v>
      </c>
      <c r="I567" t="str">
        <f>VLOOKUP(E567,VLOOKUP!$G$2:$H$5,2,FALSE)</f>
        <v>Quarter3</v>
      </c>
      <c r="J567" t="str">
        <f t="shared" si="90"/>
        <v>2010_July</v>
      </c>
      <c r="K567" t="str">
        <f t="shared" si="91"/>
        <v>2010_Quarter3</v>
      </c>
      <c r="L567" t="str">
        <f t="shared" si="92"/>
        <v>2010_Wednesday</v>
      </c>
      <c r="M567" t="s">
        <v>9</v>
      </c>
      <c r="N567">
        <v>43</v>
      </c>
      <c r="O567">
        <v>37</v>
      </c>
      <c r="P567">
        <v>9976</v>
      </c>
      <c r="Q567">
        <v>7104</v>
      </c>
      <c r="R567">
        <v>0.102491848</v>
      </c>
      <c r="S567">
        <v>0.12504005500000001</v>
      </c>
      <c r="T567">
        <f t="shared" si="93"/>
        <v>66271.229149999999</v>
      </c>
      <c r="U567">
        <f t="shared" si="94"/>
        <v>9224.2663199999988</v>
      </c>
      <c r="V567">
        <f t="shared" si="95"/>
        <v>17080</v>
      </c>
      <c r="W567">
        <f t="shared" si="96"/>
        <v>22622.51655629139</v>
      </c>
      <c r="X567">
        <f>SUM(Data__1___3[[#This Row],[ cost of raw material]],Data__1___3[[#This Row],[operating cost]],Data__1___3[[#This Row],[Total Labor Cost (In USD)]])</f>
        <v>98118.012026291384</v>
      </c>
      <c r="Y567">
        <f t="shared" si="97"/>
        <v>957.32503551200864</v>
      </c>
      <c r="Z567">
        <f t="shared" si="98"/>
        <v>102.49184799999999</v>
      </c>
      <c r="AA567">
        <f>SUM(Data__1___3[[#This Row],[Num_Workers_Direct]],Data__1___3[[#This Row],[Num_Workers_Indirect]])</f>
        <v>80</v>
      </c>
      <c r="AB567">
        <f>Data__1___3[[#This Row],[OUTPUT IN THOUSAND]]/Data__1___3[[#This Row],[Total Workers]]</f>
        <v>1.2811480999999998</v>
      </c>
    </row>
    <row r="568" spans="1:28" x14ac:dyDescent="0.25">
      <c r="A568" s="1">
        <v>40380</v>
      </c>
      <c r="B568">
        <f t="shared" si="88"/>
        <v>2010</v>
      </c>
      <c r="C568">
        <f>DAY(Data__1___3[[#This Row],[Date]])</f>
        <v>21</v>
      </c>
      <c r="D568">
        <f>MONTH(Data__1___3[[#This Row],[Date]])</f>
        <v>7</v>
      </c>
      <c r="E568">
        <f t="shared" si="89"/>
        <v>3</v>
      </c>
      <c r="F568">
        <f>WEEKDAY(Data__1___3[[#This Row],[Date]])</f>
        <v>4</v>
      </c>
      <c r="G568" t="str">
        <f>VLOOKUP(F568,VLOOKUP!$D$2:$E$8,2,FALSE)</f>
        <v>Thursday</v>
      </c>
      <c r="H568" t="str">
        <f>VLOOKUP(D568,VLOOKUP!$A$2:$B$13,2,FALSE)</f>
        <v>July</v>
      </c>
      <c r="I568" t="str">
        <f>VLOOKUP(E568,VLOOKUP!$G$2:$H$5,2,FALSE)</f>
        <v>Quarter3</v>
      </c>
      <c r="J568" t="str">
        <f t="shared" si="90"/>
        <v>2010_July</v>
      </c>
      <c r="K568" t="str">
        <f t="shared" si="91"/>
        <v>2010_Quarter3</v>
      </c>
      <c r="L568" t="str">
        <f t="shared" si="92"/>
        <v>2010_Thursday</v>
      </c>
      <c r="M568" t="s">
        <v>9</v>
      </c>
      <c r="N568">
        <v>46</v>
      </c>
      <c r="O568">
        <v>36</v>
      </c>
      <c r="P568">
        <v>10672</v>
      </c>
      <c r="Q568">
        <v>6912</v>
      </c>
      <c r="R568">
        <v>0.105047615</v>
      </c>
      <c r="S568">
        <v>0.12815809</v>
      </c>
      <c r="T568">
        <f t="shared" si="93"/>
        <v>67923.787700000015</v>
      </c>
      <c r="U568">
        <f t="shared" si="94"/>
        <v>9454.2853500000001</v>
      </c>
      <c r="V568">
        <f t="shared" si="95"/>
        <v>17584</v>
      </c>
      <c r="W568">
        <f t="shared" si="96"/>
        <v>23290.066225165563</v>
      </c>
      <c r="X568">
        <f>SUM(Data__1___3[[#This Row],[ cost of raw material]],Data__1___3[[#This Row],[operating cost]],Data__1___3[[#This Row],[Total Labor Cost (In USD)]])</f>
        <v>100668.13927516558</v>
      </c>
      <c r="Y568">
        <f t="shared" si="97"/>
        <v>958.3096129804145</v>
      </c>
      <c r="Z568">
        <f t="shared" si="98"/>
        <v>105.04761499999999</v>
      </c>
      <c r="AA568">
        <f>SUM(Data__1___3[[#This Row],[Num_Workers_Direct]],Data__1___3[[#This Row],[Num_Workers_Indirect]])</f>
        <v>82</v>
      </c>
      <c r="AB568">
        <f>Data__1___3[[#This Row],[OUTPUT IN THOUSAND]]/Data__1___3[[#This Row],[Total Workers]]</f>
        <v>1.2810684756097561</v>
      </c>
    </row>
    <row r="569" spans="1:28" x14ac:dyDescent="0.25">
      <c r="A569" s="1">
        <v>40381</v>
      </c>
      <c r="B569">
        <f t="shared" si="88"/>
        <v>2010</v>
      </c>
      <c r="C569">
        <f>DAY(Data__1___3[[#This Row],[Date]])</f>
        <v>22</v>
      </c>
      <c r="D569">
        <f>MONTH(Data__1___3[[#This Row],[Date]])</f>
        <v>7</v>
      </c>
      <c r="E569">
        <f t="shared" si="89"/>
        <v>3</v>
      </c>
      <c r="F569">
        <f>WEEKDAY(Data__1___3[[#This Row],[Date]])</f>
        <v>5</v>
      </c>
      <c r="G569" t="str">
        <f>VLOOKUP(F569,VLOOKUP!$D$2:$E$8,2,FALSE)</f>
        <v>Friday</v>
      </c>
      <c r="H569" t="str">
        <f>VLOOKUP(D569,VLOOKUP!$A$2:$B$13,2,FALSE)</f>
        <v>July</v>
      </c>
      <c r="I569" t="str">
        <f>VLOOKUP(E569,VLOOKUP!$G$2:$H$5,2,FALSE)</f>
        <v>Quarter3</v>
      </c>
      <c r="J569" t="str">
        <f t="shared" si="90"/>
        <v>2010_July</v>
      </c>
      <c r="K569" t="str">
        <f t="shared" si="91"/>
        <v>2010_Quarter3</v>
      </c>
      <c r="L569" t="str">
        <f t="shared" si="92"/>
        <v>2010_Friday</v>
      </c>
      <c r="M569" t="s">
        <v>9</v>
      </c>
      <c r="N569">
        <v>40</v>
      </c>
      <c r="O569">
        <v>40</v>
      </c>
      <c r="P569">
        <v>9280</v>
      </c>
      <c r="Q569">
        <v>7680</v>
      </c>
      <c r="R569">
        <v>0.102581271</v>
      </c>
      <c r="S569">
        <v>0.12514915099999999</v>
      </c>
      <c r="T569">
        <f t="shared" si="93"/>
        <v>66329.050029999999</v>
      </c>
      <c r="U569">
        <f t="shared" si="94"/>
        <v>9232.3143899999995</v>
      </c>
      <c r="V569">
        <f t="shared" si="95"/>
        <v>16960</v>
      </c>
      <c r="W569">
        <f t="shared" si="96"/>
        <v>22463.576158940396</v>
      </c>
      <c r="X569">
        <f>SUM(Data__1___3[[#This Row],[ cost of raw material]],Data__1___3[[#This Row],[operating cost]],Data__1___3[[#This Row],[Total Labor Cost (In USD)]])</f>
        <v>98024.940578940397</v>
      </c>
      <c r="Y569">
        <f t="shared" si="97"/>
        <v>955.58321342051215</v>
      </c>
      <c r="Z569">
        <f t="shared" si="98"/>
        <v>102.581271</v>
      </c>
      <c r="AA569">
        <f>SUM(Data__1___3[[#This Row],[Num_Workers_Direct]],Data__1___3[[#This Row],[Num_Workers_Indirect]])</f>
        <v>80</v>
      </c>
      <c r="AB569">
        <f>Data__1___3[[#This Row],[OUTPUT IN THOUSAND]]/Data__1___3[[#This Row],[Total Workers]]</f>
        <v>1.2822658874999999</v>
      </c>
    </row>
    <row r="570" spans="1:28" x14ac:dyDescent="0.25">
      <c r="A570" s="1">
        <v>40382</v>
      </c>
      <c r="B570">
        <f t="shared" si="88"/>
        <v>2010</v>
      </c>
      <c r="C570">
        <f>DAY(Data__1___3[[#This Row],[Date]])</f>
        <v>23</v>
      </c>
      <c r="D570">
        <f>MONTH(Data__1___3[[#This Row],[Date]])</f>
        <v>7</v>
      </c>
      <c r="E570">
        <f t="shared" si="89"/>
        <v>3</v>
      </c>
      <c r="F570">
        <f>WEEKDAY(Data__1___3[[#This Row],[Date]])</f>
        <v>6</v>
      </c>
      <c r="G570" t="str">
        <f>VLOOKUP(F570,VLOOKUP!$D$2:$E$8,2,FALSE)</f>
        <v>Saturday</v>
      </c>
      <c r="H570" t="str">
        <f>VLOOKUP(D570,VLOOKUP!$A$2:$B$13,2,FALSE)</f>
        <v>July</v>
      </c>
      <c r="I570" t="str">
        <f>VLOOKUP(E570,VLOOKUP!$G$2:$H$5,2,FALSE)</f>
        <v>Quarter3</v>
      </c>
      <c r="J570" t="str">
        <f t="shared" si="90"/>
        <v>2010_July</v>
      </c>
      <c r="K570" t="str">
        <f t="shared" si="91"/>
        <v>2010_Quarter3</v>
      </c>
      <c r="L570" t="str">
        <f t="shared" si="92"/>
        <v>2010_Saturday</v>
      </c>
      <c r="M570" t="s">
        <v>9</v>
      </c>
      <c r="N570">
        <v>41</v>
      </c>
      <c r="O570">
        <v>37</v>
      </c>
      <c r="P570">
        <v>9512</v>
      </c>
      <c r="Q570">
        <v>7104</v>
      </c>
      <c r="R570">
        <v>0.100013402</v>
      </c>
      <c r="S570">
        <v>0.122016351</v>
      </c>
      <c r="T570">
        <f t="shared" si="93"/>
        <v>64668.66603</v>
      </c>
      <c r="U570">
        <f t="shared" si="94"/>
        <v>9001.2061799999992</v>
      </c>
      <c r="V570">
        <f t="shared" si="95"/>
        <v>16616</v>
      </c>
      <c r="W570">
        <f t="shared" si="96"/>
        <v>22007.947019867548</v>
      </c>
      <c r="X570">
        <f>SUM(Data__1___3[[#This Row],[ cost of raw material]],Data__1___3[[#This Row],[operating cost]],Data__1___3[[#This Row],[Total Labor Cost (In USD)]])</f>
        <v>95677.819229867542</v>
      </c>
      <c r="Y570">
        <f t="shared" si="97"/>
        <v>956.64998206807866</v>
      </c>
      <c r="Z570">
        <f t="shared" si="98"/>
        <v>100.013402</v>
      </c>
      <c r="AA570">
        <f>SUM(Data__1___3[[#This Row],[Num_Workers_Direct]],Data__1___3[[#This Row],[Num_Workers_Indirect]])</f>
        <v>78</v>
      </c>
      <c r="AB570">
        <f>Data__1___3[[#This Row],[OUTPUT IN THOUSAND]]/Data__1___3[[#This Row],[Total Workers]]</f>
        <v>1.2822231025641027</v>
      </c>
    </row>
    <row r="571" spans="1:28" x14ac:dyDescent="0.25">
      <c r="A571" s="1">
        <v>40383</v>
      </c>
      <c r="B571">
        <f t="shared" si="88"/>
        <v>2010</v>
      </c>
      <c r="C571">
        <f>DAY(Data__1___3[[#This Row],[Date]])</f>
        <v>24</v>
      </c>
      <c r="D571">
        <f>MONTH(Data__1___3[[#This Row],[Date]])</f>
        <v>7</v>
      </c>
      <c r="E571">
        <f t="shared" si="89"/>
        <v>3</v>
      </c>
      <c r="F571">
        <f>WEEKDAY(Data__1___3[[#This Row],[Date]])</f>
        <v>7</v>
      </c>
      <c r="G571" t="str">
        <f>VLOOKUP(F571,VLOOKUP!$D$2:$E$8,2,FALSE)</f>
        <v>Sunday</v>
      </c>
      <c r="H571" t="str">
        <f>VLOOKUP(D571,VLOOKUP!$A$2:$B$13,2,FALSE)</f>
        <v>July</v>
      </c>
      <c r="I571" t="str">
        <f>VLOOKUP(E571,VLOOKUP!$G$2:$H$5,2,FALSE)</f>
        <v>Quarter3</v>
      </c>
      <c r="J571" t="str">
        <f t="shared" si="90"/>
        <v>2010_July</v>
      </c>
      <c r="K571" t="str">
        <f t="shared" si="91"/>
        <v>2010_Quarter3</v>
      </c>
      <c r="L571" t="str">
        <f t="shared" si="92"/>
        <v>2010_Sunday</v>
      </c>
      <c r="M571" t="s">
        <v>9</v>
      </c>
      <c r="N571">
        <v>44</v>
      </c>
      <c r="O571">
        <v>36</v>
      </c>
      <c r="P571">
        <v>10208</v>
      </c>
      <c r="Q571">
        <v>6912</v>
      </c>
      <c r="R571">
        <v>0.102474443</v>
      </c>
      <c r="S571">
        <v>0.12501882</v>
      </c>
      <c r="T571">
        <f t="shared" si="93"/>
        <v>66259.974600000001</v>
      </c>
      <c r="U571">
        <f t="shared" si="94"/>
        <v>9222.6998699999986</v>
      </c>
      <c r="V571">
        <f t="shared" si="95"/>
        <v>17120</v>
      </c>
      <c r="W571">
        <f t="shared" si="96"/>
        <v>22675.496688741721</v>
      </c>
      <c r="X571">
        <f>SUM(Data__1___3[[#This Row],[ cost of raw material]],Data__1___3[[#This Row],[operating cost]],Data__1___3[[#This Row],[Total Labor Cost (In USD)]])</f>
        <v>98158.171158741723</v>
      </c>
      <c r="Y571">
        <f t="shared" si="97"/>
        <v>957.87952864249019</v>
      </c>
      <c r="Z571">
        <f t="shared" si="98"/>
        <v>102.47444299999999</v>
      </c>
      <c r="AA571">
        <f>SUM(Data__1___3[[#This Row],[Num_Workers_Direct]],Data__1___3[[#This Row],[Num_Workers_Indirect]])</f>
        <v>80</v>
      </c>
      <c r="AB571">
        <f>Data__1___3[[#This Row],[OUTPUT IN THOUSAND]]/Data__1___3[[#This Row],[Total Workers]]</f>
        <v>1.2809305375</v>
      </c>
    </row>
    <row r="572" spans="1:28" x14ac:dyDescent="0.25">
      <c r="A572" s="1">
        <v>40384</v>
      </c>
      <c r="B572">
        <f t="shared" si="88"/>
        <v>2010</v>
      </c>
      <c r="C572">
        <f>DAY(Data__1___3[[#This Row],[Date]])</f>
        <v>25</v>
      </c>
      <c r="D572">
        <f>MONTH(Data__1___3[[#This Row],[Date]])</f>
        <v>7</v>
      </c>
      <c r="E572">
        <f t="shared" si="89"/>
        <v>3</v>
      </c>
      <c r="F572">
        <f>WEEKDAY(Data__1___3[[#This Row],[Date]])</f>
        <v>1</v>
      </c>
      <c r="G572" t="str">
        <f>VLOOKUP(F572,VLOOKUP!$D$2:$E$8,2,FALSE)</f>
        <v>Monday</v>
      </c>
      <c r="H572" t="str">
        <f>VLOOKUP(D572,VLOOKUP!$A$2:$B$13,2,FALSE)</f>
        <v>July</v>
      </c>
      <c r="I572" t="str">
        <f>VLOOKUP(E572,VLOOKUP!$G$2:$H$5,2,FALSE)</f>
        <v>Quarter3</v>
      </c>
      <c r="J572" t="str">
        <f t="shared" si="90"/>
        <v>2010_July</v>
      </c>
      <c r="K572" t="str">
        <f t="shared" si="91"/>
        <v>2010_Quarter3</v>
      </c>
      <c r="L572" t="str">
        <f t="shared" si="92"/>
        <v>2010_Monday</v>
      </c>
      <c r="M572" t="s">
        <v>9</v>
      </c>
      <c r="N572">
        <v>45</v>
      </c>
      <c r="O572">
        <v>38</v>
      </c>
      <c r="P572">
        <v>10440</v>
      </c>
      <c r="Q572">
        <v>7296</v>
      </c>
      <c r="R572">
        <v>0.106341203</v>
      </c>
      <c r="S572">
        <v>0.12973626699999999</v>
      </c>
      <c r="T572">
        <f t="shared" si="93"/>
        <v>68760.221510000003</v>
      </c>
      <c r="U572">
        <f t="shared" si="94"/>
        <v>9570.7082699999992</v>
      </c>
      <c r="V572">
        <f t="shared" si="95"/>
        <v>17736</v>
      </c>
      <c r="W572">
        <f t="shared" si="96"/>
        <v>23491.390728476821</v>
      </c>
      <c r="X572">
        <f>SUM(Data__1___3[[#This Row],[ cost of raw material]],Data__1___3[[#This Row],[operating cost]],Data__1___3[[#This Row],[Total Labor Cost (In USD)]])</f>
        <v>101822.32050847683</v>
      </c>
      <c r="Y572">
        <f t="shared" si="97"/>
        <v>957.50581746265209</v>
      </c>
      <c r="Z572">
        <f t="shared" si="98"/>
        <v>106.34120299999999</v>
      </c>
      <c r="AA572">
        <f>SUM(Data__1___3[[#This Row],[Num_Workers_Direct]],Data__1___3[[#This Row],[Num_Workers_Indirect]])</f>
        <v>83</v>
      </c>
      <c r="AB572">
        <f>Data__1___3[[#This Row],[OUTPUT IN THOUSAND]]/Data__1___3[[#This Row],[Total Workers]]</f>
        <v>1.2812193132530119</v>
      </c>
    </row>
    <row r="573" spans="1:28" x14ac:dyDescent="0.25">
      <c r="A573" s="1">
        <v>40385</v>
      </c>
      <c r="B573">
        <f t="shared" si="88"/>
        <v>2010</v>
      </c>
      <c r="C573">
        <f>DAY(Data__1___3[[#This Row],[Date]])</f>
        <v>26</v>
      </c>
      <c r="D573">
        <f>MONTH(Data__1___3[[#This Row],[Date]])</f>
        <v>7</v>
      </c>
      <c r="E573">
        <f t="shared" si="89"/>
        <v>3</v>
      </c>
      <c r="F573">
        <f>WEEKDAY(Data__1___3[[#This Row],[Date]])</f>
        <v>2</v>
      </c>
      <c r="G573" t="str">
        <f>VLOOKUP(F573,VLOOKUP!$D$2:$E$8,2,FALSE)</f>
        <v>Tuesday</v>
      </c>
      <c r="H573" t="str">
        <f>VLOOKUP(D573,VLOOKUP!$A$2:$B$13,2,FALSE)</f>
        <v>July</v>
      </c>
      <c r="I573" t="str">
        <f>VLOOKUP(E573,VLOOKUP!$G$2:$H$5,2,FALSE)</f>
        <v>Quarter3</v>
      </c>
      <c r="J573" t="str">
        <f t="shared" si="90"/>
        <v>2010_July</v>
      </c>
      <c r="K573" t="str">
        <f t="shared" si="91"/>
        <v>2010_Quarter3</v>
      </c>
      <c r="L573" t="str">
        <f t="shared" si="92"/>
        <v>2010_Tuesday</v>
      </c>
      <c r="M573" t="s">
        <v>9</v>
      </c>
      <c r="N573">
        <v>44</v>
      </c>
      <c r="O573">
        <v>38</v>
      </c>
      <c r="P573">
        <v>10208</v>
      </c>
      <c r="Q573">
        <v>7296</v>
      </c>
      <c r="R573">
        <v>0.10513863699999999</v>
      </c>
      <c r="S573">
        <v>0.12826913700000001</v>
      </c>
      <c r="T573">
        <f t="shared" si="93"/>
        <v>67982.642609999995</v>
      </c>
      <c r="U573">
        <f t="shared" si="94"/>
        <v>9462.4773299999997</v>
      </c>
      <c r="V573">
        <f t="shared" si="95"/>
        <v>17504</v>
      </c>
      <c r="W573">
        <f t="shared" si="96"/>
        <v>23184.1059602649</v>
      </c>
      <c r="X573">
        <f>SUM(Data__1___3[[#This Row],[ cost of raw material]],Data__1___3[[#This Row],[operating cost]],Data__1___3[[#This Row],[Total Labor Cost (In USD)]])</f>
        <v>100629.22590026489</v>
      </c>
      <c r="Y573">
        <f t="shared" si="97"/>
        <v>957.10985772304525</v>
      </c>
      <c r="Z573">
        <f t="shared" si="98"/>
        <v>105.13863699999999</v>
      </c>
      <c r="AA573">
        <f>SUM(Data__1___3[[#This Row],[Num_Workers_Direct]],Data__1___3[[#This Row],[Num_Workers_Indirect]])</f>
        <v>82</v>
      </c>
      <c r="AB573">
        <f>Data__1___3[[#This Row],[OUTPUT IN THOUSAND]]/Data__1___3[[#This Row],[Total Workers]]</f>
        <v>1.2821784999999999</v>
      </c>
    </row>
    <row r="574" spans="1:28" x14ac:dyDescent="0.25">
      <c r="A574" s="1">
        <v>40386</v>
      </c>
      <c r="B574">
        <f t="shared" si="88"/>
        <v>2010</v>
      </c>
      <c r="C574">
        <f>DAY(Data__1___3[[#This Row],[Date]])</f>
        <v>27</v>
      </c>
      <c r="D574">
        <f>MONTH(Data__1___3[[#This Row],[Date]])</f>
        <v>7</v>
      </c>
      <c r="E574">
        <f t="shared" si="89"/>
        <v>3</v>
      </c>
      <c r="F574">
        <f>WEEKDAY(Data__1___3[[#This Row],[Date]])</f>
        <v>3</v>
      </c>
      <c r="G574" t="str">
        <f>VLOOKUP(F574,VLOOKUP!$D$2:$E$8,2,FALSE)</f>
        <v>Wednesday</v>
      </c>
      <c r="H574" t="str">
        <f>VLOOKUP(D574,VLOOKUP!$A$2:$B$13,2,FALSE)</f>
        <v>July</v>
      </c>
      <c r="I574" t="str">
        <f>VLOOKUP(E574,VLOOKUP!$G$2:$H$5,2,FALSE)</f>
        <v>Quarter3</v>
      </c>
      <c r="J574" t="str">
        <f t="shared" si="90"/>
        <v>2010_July</v>
      </c>
      <c r="K574" t="str">
        <f t="shared" si="91"/>
        <v>2010_Quarter3</v>
      </c>
      <c r="L574" t="str">
        <f t="shared" si="92"/>
        <v>2010_Wednesday</v>
      </c>
      <c r="M574" t="s">
        <v>9</v>
      </c>
      <c r="N574">
        <v>45</v>
      </c>
      <c r="O574">
        <v>37</v>
      </c>
      <c r="P574">
        <v>10440</v>
      </c>
      <c r="Q574">
        <v>7104</v>
      </c>
      <c r="R574">
        <v>0.105135706</v>
      </c>
      <c r="S574">
        <v>0.128265562</v>
      </c>
      <c r="T574">
        <f t="shared" si="93"/>
        <v>67980.747859999989</v>
      </c>
      <c r="U574">
        <f t="shared" si="94"/>
        <v>9462.2135400000006</v>
      </c>
      <c r="V574">
        <f t="shared" si="95"/>
        <v>17544</v>
      </c>
      <c r="W574">
        <f t="shared" si="96"/>
        <v>23237.086092715232</v>
      </c>
      <c r="X574">
        <f>SUM(Data__1___3[[#This Row],[ cost of raw material]],Data__1___3[[#This Row],[operating cost]],Data__1___3[[#This Row],[Total Labor Cost (In USD)]])</f>
        <v>100680.04749271521</v>
      </c>
      <c r="Y574">
        <f t="shared" si="97"/>
        <v>957.61993068953393</v>
      </c>
      <c r="Z574">
        <f t="shared" si="98"/>
        <v>105.135706</v>
      </c>
      <c r="AA574">
        <f>SUM(Data__1___3[[#This Row],[Num_Workers_Direct]],Data__1___3[[#This Row],[Num_Workers_Indirect]])</f>
        <v>82</v>
      </c>
      <c r="AB574">
        <f>Data__1___3[[#This Row],[OUTPUT IN THOUSAND]]/Data__1___3[[#This Row],[Total Workers]]</f>
        <v>1.2821427560975609</v>
      </c>
    </row>
    <row r="575" spans="1:28" x14ac:dyDescent="0.25">
      <c r="A575" s="1">
        <v>40387</v>
      </c>
      <c r="B575">
        <f t="shared" si="88"/>
        <v>2010</v>
      </c>
      <c r="C575">
        <f>DAY(Data__1___3[[#This Row],[Date]])</f>
        <v>28</v>
      </c>
      <c r="D575">
        <f>MONTH(Data__1___3[[#This Row],[Date]])</f>
        <v>7</v>
      </c>
      <c r="E575">
        <f t="shared" si="89"/>
        <v>3</v>
      </c>
      <c r="F575">
        <f>WEEKDAY(Data__1___3[[#This Row],[Date]])</f>
        <v>4</v>
      </c>
      <c r="G575" t="str">
        <f>VLOOKUP(F575,VLOOKUP!$D$2:$E$8,2,FALSE)</f>
        <v>Thursday</v>
      </c>
      <c r="H575" t="str">
        <f>VLOOKUP(D575,VLOOKUP!$A$2:$B$13,2,FALSE)</f>
        <v>July</v>
      </c>
      <c r="I575" t="str">
        <f>VLOOKUP(E575,VLOOKUP!$G$2:$H$5,2,FALSE)</f>
        <v>Quarter3</v>
      </c>
      <c r="J575" t="str">
        <f t="shared" si="90"/>
        <v>2010_July</v>
      </c>
      <c r="K575" t="str">
        <f t="shared" si="91"/>
        <v>2010_Quarter3</v>
      </c>
      <c r="L575" t="str">
        <f t="shared" si="92"/>
        <v>2010_Thursday</v>
      </c>
      <c r="M575" t="s">
        <v>9</v>
      </c>
      <c r="N575">
        <v>44</v>
      </c>
      <c r="O575">
        <v>39</v>
      </c>
      <c r="P575">
        <v>10208</v>
      </c>
      <c r="Q575">
        <v>7488</v>
      </c>
      <c r="R575">
        <v>0.106428589</v>
      </c>
      <c r="S575">
        <v>0.12984287799999999</v>
      </c>
      <c r="T575">
        <f t="shared" si="93"/>
        <v>68816.72533999999</v>
      </c>
      <c r="U575">
        <f t="shared" si="94"/>
        <v>9578.5730100000001</v>
      </c>
      <c r="V575">
        <f t="shared" si="95"/>
        <v>17696</v>
      </c>
      <c r="W575">
        <f t="shared" si="96"/>
        <v>23438.41059602649</v>
      </c>
      <c r="X575">
        <f>SUM(Data__1___3[[#This Row],[ cost of raw material]],Data__1___3[[#This Row],[operating cost]],Data__1___3[[#This Row],[Total Labor Cost (In USD)]])</f>
        <v>101833.70894602648</v>
      </c>
      <c r="Y575">
        <f t="shared" si="97"/>
        <v>956.82663749330061</v>
      </c>
      <c r="Z575">
        <f t="shared" si="98"/>
        <v>106.428589</v>
      </c>
      <c r="AA575">
        <f>SUM(Data__1___3[[#This Row],[Num_Workers_Direct]],Data__1___3[[#This Row],[Num_Workers_Indirect]])</f>
        <v>83</v>
      </c>
      <c r="AB575">
        <f>Data__1___3[[#This Row],[OUTPUT IN THOUSAND]]/Data__1___3[[#This Row],[Total Workers]]</f>
        <v>1.2822721566265061</v>
      </c>
    </row>
    <row r="576" spans="1:28" x14ac:dyDescent="0.25">
      <c r="A576" s="1">
        <v>40388</v>
      </c>
      <c r="B576">
        <f t="shared" si="88"/>
        <v>2010</v>
      </c>
      <c r="C576">
        <f>DAY(Data__1___3[[#This Row],[Date]])</f>
        <v>29</v>
      </c>
      <c r="D576">
        <f>MONTH(Data__1___3[[#This Row],[Date]])</f>
        <v>7</v>
      </c>
      <c r="E576">
        <f t="shared" si="89"/>
        <v>3</v>
      </c>
      <c r="F576">
        <f>WEEKDAY(Data__1___3[[#This Row],[Date]])</f>
        <v>5</v>
      </c>
      <c r="G576" t="str">
        <f>VLOOKUP(F576,VLOOKUP!$D$2:$E$8,2,FALSE)</f>
        <v>Friday</v>
      </c>
      <c r="H576" t="str">
        <f>VLOOKUP(D576,VLOOKUP!$A$2:$B$13,2,FALSE)</f>
        <v>July</v>
      </c>
      <c r="I576" t="str">
        <f>VLOOKUP(E576,VLOOKUP!$G$2:$H$5,2,FALSE)</f>
        <v>Quarter3</v>
      </c>
      <c r="J576" t="str">
        <f t="shared" si="90"/>
        <v>2010_July</v>
      </c>
      <c r="K576" t="str">
        <f t="shared" si="91"/>
        <v>2010_Quarter3</v>
      </c>
      <c r="L576" t="str">
        <f t="shared" si="92"/>
        <v>2010_Friday</v>
      </c>
      <c r="M576" t="s">
        <v>9</v>
      </c>
      <c r="N576">
        <v>46</v>
      </c>
      <c r="O576">
        <v>37</v>
      </c>
      <c r="P576">
        <v>10672</v>
      </c>
      <c r="Q576">
        <v>7104</v>
      </c>
      <c r="R576">
        <v>0.106428589</v>
      </c>
      <c r="S576">
        <v>0.12984287799999999</v>
      </c>
      <c r="T576">
        <f t="shared" si="93"/>
        <v>68816.72533999999</v>
      </c>
      <c r="U576">
        <f t="shared" si="94"/>
        <v>9578.5730100000001</v>
      </c>
      <c r="V576">
        <f t="shared" si="95"/>
        <v>17776</v>
      </c>
      <c r="W576">
        <f t="shared" si="96"/>
        <v>23544.370860927153</v>
      </c>
      <c r="X576">
        <f>SUM(Data__1___3[[#This Row],[ cost of raw material]],Data__1___3[[#This Row],[operating cost]],Data__1___3[[#This Row],[Total Labor Cost (In USD)]])</f>
        <v>101939.66921092715</v>
      </c>
      <c r="Y576">
        <f t="shared" si="97"/>
        <v>957.82223713336225</v>
      </c>
      <c r="Z576">
        <f t="shared" si="98"/>
        <v>106.428589</v>
      </c>
      <c r="AA576">
        <f>SUM(Data__1___3[[#This Row],[Num_Workers_Direct]],Data__1___3[[#This Row],[Num_Workers_Indirect]])</f>
        <v>83</v>
      </c>
      <c r="AB576">
        <f>Data__1___3[[#This Row],[OUTPUT IN THOUSAND]]/Data__1___3[[#This Row],[Total Workers]]</f>
        <v>1.2822721566265061</v>
      </c>
    </row>
    <row r="577" spans="1:28" x14ac:dyDescent="0.25">
      <c r="A577" s="1">
        <v>40389</v>
      </c>
      <c r="B577">
        <f t="shared" si="88"/>
        <v>2010</v>
      </c>
      <c r="C577">
        <f>DAY(Data__1___3[[#This Row],[Date]])</f>
        <v>30</v>
      </c>
      <c r="D577">
        <f>MONTH(Data__1___3[[#This Row],[Date]])</f>
        <v>7</v>
      </c>
      <c r="E577">
        <f t="shared" si="89"/>
        <v>3</v>
      </c>
      <c r="F577">
        <f>WEEKDAY(Data__1___3[[#This Row],[Date]])</f>
        <v>6</v>
      </c>
      <c r="G577" t="str">
        <f>VLOOKUP(F577,VLOOKUP!$D$2:$E$8,2,FALSE)</f>
        <v>Saturday</v>
      </c>
      <c r="H577" t="str">
        <f>VLOOKUP(D577,VLOOKUP!$A$2:$B$13,2,FALSE)</f>
        <v>July</v>
      </c>
      <c r="I577" t="str">
        <f>VLOOKUP(E577,VLOOKUP!$G$2:$H$5,2,FALSE)</f>
        <v>Quarter3</v>
      </c>
      <c r="J577" t="str">
        <f t="shared" si="90"/>
        <v>2010_July</v>
      </c>
      <c r="K577" t="str">
        <f t="shared" si="91"/>
        <v>2010_Quarter3</v>
      </c>
      <c r="L577" t="str">
        <f t="shared" si="92"/>
        <v>2010_Saturday</v>
      </c>
      <c r="M577" t="s">
        <v>9</v>
      </c>
      <c r="N577">
        <v>42</v>
      </c>
      <c r="O577">
        <v>40</v>
      </c>
      <c r="P577">
        <v>9744</v>
      </c>
      <c r="Q577">
        <v>7680</v>
      </c>
      <c r="R577">
        <v>0.105038993</v>
      </c>
      <c r="S577">
        <v>0.12814757199999999</v>
      </c>
      <c r="T577">
        <f t="shared" si="93"/>
        <v>67918.213159999999</v>
      </c>
      <c r="U577">
        <f t="shared" si="94"/>
        <v>9453.5093699999998</v>
      </c>
      <c r="V577">
        <f t="shared" si="95"/>
        <v>17424</v>
      </c>
      <c r="W577">
        <f t="shared" si="96"/>
        <v>23078.145695364237</v>
      </c>
      <c r="X577">
        <f>SUM(Data__1___3[[#This Row],[ cost of raw material]],Data__1___3[[#This Row],[operating cost]],Data__1___3[[#This Row],[Total Labor Cost (In USD)]])</f>
        <v>100449.86822536423</v>
      </c>
      <c r="Y577">
        <f t="shared" si="97"/>
        <v>956.31027446506687</v>
      </c>
      <c r="Z577">
        <f t="shared" si="98"/>
        <v>105.03899299999999</v>
      </c>
      <c r="AA577">
        <f>SUM(Data__1___3[[#This Row],[Num_Workers_Direct]],Data__1___3[[#This Row],[Num_Workers_Indirect]])</f>
        <v>82</v>
      </c>
      <c r="AB577">
        <f>Data__1___3[[#This Row],[OUTPUT IN THOUSAND]]/Data__1___3[[#This Row],[Total Workers]]</f>
        <v>1.2809633292682925</v>
      </c>
    </row>
    <row r="578" spans="1:28" x14ac:dyDescent="0.25">
      <c r="A578" s="1">
        <v>40390</v>
      </c>
      <c r="B578">
        <f t="shared" ref="B578:B641" si="99">YEAR(A578)</f>
        <v>2010</v>
      </c>
      <c r="C578">
        <f>DAY(Data__1___3[[#This Row],[Date]])</f>
        <v>31</v>
      </c>
      <c r="D578">
        <f>MONTH(Data__1___3[[#This Row],[Date]])</f>
        <v>7</v>
      </c>
      <c r="E578">
        <f t="shared" ref="E578:E641" si="100">IF(D578&lt;=3,1,IF(D578&lt;=6,2,IF(D578&lt;=9,3,4)))</f>
        <v>3</v>
      </c>
      <c r="F578">
        <f>WEEKDAY(Data__1___3[[#This Row],[Date]])</f>
        <v>7</v>
      </c>
      <c r="G578" t="str">
        <f>VLOOKUP(F578,VLOOKUP!$D$2:$E$8,2,FALSE)</f>
        <v>Sunday</v>
      </c>
      <c r="H578" t="str">
        <f>VLOOKUP(D578,VLOOKUP!$A$2:$B$13,2,FALSE)</f>
        <v>July</v>
      </c>
      <c r="I578" t="str">
        <f>VLOOKUP(E578,VLOOKUP!$G$2:$H$5,2,FALSE)</f>
        <v>Quarter3</v>
      </c>
      <c r="J578" t="str">
        <f t="shared" ref="J578:J641" si="101">CONCATENATE(B578,"_",H578)</f>
        <v>2010_July</v>
      </c>
      <c r="K578" t="str">
        <f t="shared" ref="K578:K641" si="102">CONCATENATE(B578,"_",I578)</f>
        <v>2010_Quarter3</v>
      </c>
      <c r="L578" t="str">
        <f t="shared" ref="L578:L641" si="103">CONCATENATE(B578,"_",G578)</f>
        <v>2010_Sunday</v>
      </c>
      <c r="M578" t="s">
        <v>9</v>
      </c>
      <c r="N578">
        <v>46</v>
      </c>
      <c r="O578">
        <v>36</v>
      </c>
      <c r="P578">
        <v>10672</v>
      </c>
      <c r="Q578">
        <v>6912</v>
      </c>
      <c r="R578">
        <v>0.10514770900000001</v>
      </c>
      <c r="S578">
        <v>0.12828020500000001</v>
      </c>
      <c r="T578">
        <f t="shared" ref="T578:T641" si="104">IF(M578="Mexico",S578*1000*700,IF(M578="Frankfurt",S578*1000*530,IF(M578="Gary",S578*1000*608,IF(M578="Sunchem",S578*1000*918))))</f>
        <v>67988.508650000003</v>
      </c>
      <c r="U578">
        <f t="shared" ref="U578:U641" si="105">IF(M578="Mexico",R578*1000*110,IF(M578="Frankfurt",R578*1000*90,IF(M578="Gary",R578*1000*150,IF(M578="Sunchem",R578*1000*400))))</f>
        <v>9463.293810000001</v>
      </c>
      <c r="V578">
        <f t="shared" ref="V578:V641" si="106">SUM(P578,Q578)</f>
        <v>17584</v>
      </c>
      <c r="W578">
        <f t="shared" ref="W578:W641" si="107">V578/VLOOKUP(M578,$AD$2:$AE$5,2,FALSE)</f>
        <v>23290.066225165563</v>
      </c>
      <c r="X578">
        <f>SUM(Data__1___3[[#This Row],[ cost of raw material]],Data__1___3[[#This Row],[operating cost]],Data__1___3[[#This Row],[Total Labor Cost (In USD)]])</f>
        <v>100741.86868516557</v>
      </c>
      <c r="Y578">
        <f t="shared" ref="Y578:Y641" si="108">X578/Z578</f>
        <v>958.09856099827687</v>
      </c>
      <c r="Z578">
        <f t="shared" ref="Z578:Z641" si="109">R578*1000</f>
        <v>105.14770900000001</v>
      </c>
      <c r="AA578">
        <f>SUM(Data__1___3[[#This Row],[Num_Workers_Direct]],Data__1___3[[#This Row],[Num_Workers_Indirect]])</f>
        <v>82</v>
      </c>
      <c r="AB578">
        <f>Data__1___3[[#This Row],[OUTPUT IN THOUSAND]]/Data__1___3[[#This Row],[Total Workers]]</f>
        <v>1.2822891341463416</v>
      </c>
    </row>
    <row r="579" spans="1:28" x14ac:dyDescent="0.25">
      <c r="A579" s="1">
        <v>40391</v>
      </c>
      <c r="B579">
        <f t="shared" si="99"/>
        <v>2010</v>
      </c>
      <c r="C579">
        <f>DAY(Data__1___3[[#This Row],[Date]])</f>
        <v>1</v>
      </c>
      <c r="D579">
        <f>MONTH(Data__1___3[[#This Row],[Date]])</f>
        <v>8</v>
      </c>
      <c r="E579">
        <f t="shared" si="100"/>
        <v>3</v>
      </c>
      <c r="F579">
        <f>WEEKDAY(Data__1___3[[#This Row],[Date]])</f>
        <v>1</v>
      </c>
      <c r="G579" t="str">
        <f>VLOOKUP(F579,VLOOKUP!$D$2:$E$8,2,FALSE)</f>
        <v>Monday</v>
      </c>
      <c r="H579" t="str">
        <f>VLOOKUP(D579,VLOOKUP!$A$2:$B$13,2,FALSE)</f>
        <v>August</v>
      </c>
      <c r="I579" t="str">
        <f>VLOOKUP(E579,VLOOKUP!$G$2:$H$5,2,FALSE)</f>
        <v>Quarter3</v>
      </c>
      <c r="J579" t="str">
        <f t="shared" si="101"/>
        <v>2010_August</v>
      </c>
      <c r="K579" t="str">
        <f t="shared" si="102"/>
        <v>2010_Quarter3</v>
      </c>
      <c r="L579" t="str">
        <f t="shared" si="103"/>
        <v>2010_Monday</v>
      </c>
      <c r="M579" t="s">
        <v>9</v>
      </c>
      <c r="N579">
        <v>41</v>
      </c>
      <c r="O579">
        <v>40</v>
      </c>
      <c r="P579">
        <v>9512</v>
      </c>
      <c r="Q579">
        <v>7680</v>
      </c>
      <c r="R579">
        <v>0.10382189</v>
      </c>
      <c r="S579">
        <v>0.12666270600000001</v>
      </c>
      <c r="T579">
        <f t="shared" si="104"/>
        <v>67131.234180000014</v>
      </c>
      <c r="U579">
        <f t="shared" si="105"/>
        <v>9343.9701000000005</v>
      </c>
      <c r="V579">
        <f t="shared" si="106"/>
        <v>17192</v>
      </c>
      <c r="W579">
        <f t="shared" si="107"/>
        <v>22770.860927152316</v>
      </c>
      <c r="X579">
        <f>SUM(Data__1___3[[#This Row],[ cost of raw material]],Data__1___3[[#This Row],[operating cost]],Data__1___3[[#This Row],[Total Labor Cost (In USD)]])</f>
        <v>99246.065207152336</v>
      </c>
      <c r="Y579">
        <f t="shared" si="108"/>
        <v>955.92620407076333</v>
      </c>
      <c r="Z579">
        <f t="shared" si="109"/>
        <v>103.82189</v>
      </c>
      <c r="AA579">
        <f>SUM(Data__1___3[[#This Row],[Num_Workers_Direct]],Data__1___3[[#This Row],[Num_Workers_Indirect]])</f>
        <v>81</v>
      </c>
      <c r="AB579">
        <f>Data__1___3[[#This Row],[OUTPUT IN THOUSAND]]/Data__1___3[[#This Row],[Total Workers]]</f>
        <v>1.2817517283950617</v>
      </c>
    </row>
    <row r="580" spans="1:28" x14ac:dyDescent="0.25">
      <c r="A580" s="1">
        <v>40392</v>
      </c>
      <c r="B580">
        <f t="shared" si="99"/>
        <v>2010</v>
      </c>
      <c r="C580">
        <f>DAY(Data__1___3[[#This Row],[Date]])</f>
        <v>2</v>
      </c>
      <c r="D580">
        <f>MONTH(Data__1___3[[#This Row],[Date]])</f>
        <v>8</v>
      </c>
      <c r="E580">
        <f t="shared" si="100"/>
        <v>3</v>
      </c>
      <c r="F580">
        <f>WEEKDAY(Data__1___3[[#This Row],[Date]])</f>
        <v>2</v>
      </c>
      <c r="G580" t="str">
        <f>VLOOKUP(F580,VLOOKUP!$D$2:$E$8,2,FALSE)</f>
        <v>Tuesday</v>
      </c>
      <c r="H580" t="str">
        <f>VLOOKUP(D580,VLOOKUP!$A$2:$B$13,2,FALSE)</f>
        <v>August</v>
      </c>
      <c r="I580" t="str">
        <f>VLOOKUP(E580,VLOOKUP!$G$2:$H$5,2,FALSE)</f>
        <v>Quarter3</v>
      </c>
      <c r="J580" t="str">
        <f t="shared" si="101"/>
        <v>2010_August</v>
      </c>
      <c r="K580" t="str">
        <f t="shared" si="102"/>
        <v>2010_Quarter3</v>
      </c>
      <c r="L580" t="str">
        <f t="shared" si="103"/>
        <v>2010_Tuesday</v>
      </c>
      <c r="M580" t="s">
        <v>9</v>
      </c>
      <c r="N580">
        <v>46</v>
      </c>
      <c r="O580">
        <v>40</v>
      </c>
      <c r="P580">
        <v>10672</v>
      </c>
      <c r="Q580">
        <v>7680</v>
      </c>
      <c r="R580">
        <v>0.110257402</v>
      </c>
      <c r="S580">
        <v>0.13451403100000001</v>
      </c>
      <c r="T580">
        <f t="shared" si="104"/>
        <v>71292.436430000016</v>
      </c>
      <c r="U580">
        <f t="shared" si="105"/>
        <v>9923.1661800000002</v>
      </c>
      <c r="V580">
        <f t="shared" si="106"/>
        <v>18352</v>
      </c>
      <c r="W580">
        <f t="shared" si="107"/>
        <v>24307.284768211921</v>
      </c>
      <c r="X580">
        <f>SUM(Data__1___3[[#This Row],[ cost of raw material]],Data__1___3[[#This Row],[operating cost]],Data__1___3[[#This Row],[Total Labor Cost (In USD)]])</f>
        <v>105522.88737821193</v>
      </c>
      <c r="Y580">
        <f t="shared" si="108"/>
        <v>957.05943967564133</v>
      </c>
      <c r="Z580">
        <f t="shared" si="109"/>
        <v>110.257402</v>
      </c>
      <c r="AA580">
        <f>SUM(Data__1___3[[#This Row],[Num_Workers_Direct]],Data__1___3[[#This Row],[Num_Workers_Indirect]])</f>
        <v>86</v>
      </c>
      <c r="AB580">
        <f>Data__1___3[[#This Row],[OUTPUT IN THOUSAND]]/Data__1___3[[#This Row],[Total Workers]]</f>
        <v>1.2820628139534884</v>
      </c>
    </row>
    <row r="581" spans="1:28" x14ac:dyDescent="0.25">
      <c r="A581" s="1">
        <v>40393</v>
      </c>
      <c r="B581">
        <f t="shared" si="99"/>
        <v>2010</v>
      </c>
      <c r="C581">
        <f>DAY(Data__1___3[[#This Row],[Date]])</f>
        <v>3</v>
      </c>
      <c r="D581">
        <f>MONTH(Data__1___3[[#This Row],[Date]])</f>
        <v>8</v>
      </c>
      <c r="E581">
        <f t="shared" si="100"/>
        <v>3</v>
      </c>
      <c r="F581">
        <f>WEEKDAY(Data__1___3[[#This Row],[Date]])</f>
        <v>3</v>
      </c>
      <c r="G581" t="str">
        <f>VLOOKUP(F581,VLOOKUP!$D$2:$E$8,2,FALSE)</f>
        <v>Wednesday</v>
      </c>
      <c r="H581" t="str">
        <f>VLOOKUP(D581,VLOOKUP!$A$2:$B$13,2,FALSE)</f>
        <v>August</v>
      </c>
      <c r="I581" t="str">
        <f>VLOOKUP(E581,VLOOKUP!$G$2:$H$5,2,FALSE)</f>
        <v>Quarter3</v>
      </c>
      <c r="J581" t="str">
        <f t="shared" si="101"/>
        <v>2010_August</v>
      </c>
      <c r="K581" t="str">
        <f t="shared" si="102"/>
        <v>2010_Quarter3</v>
      </c>
      <c r="L581" t="str">
        <f t="shared" si="103"/>
        <v>2010_Wednesday</v>
      </c>
      <c r="M581" t="s">
        <v>9</v>
      </c>
      <c r="N581">
        <v>46</v>
      </c>
      <c r="O581">
        <v>37</v>
      </c>
      <c r="P581">
        <v>10672</v>
      </c>
      <c r="Q581">
        <v>7104</v>
      </c>
      <c r="R581">
        <v>0.106374872</v>
      </c>
      <c r="S581">
        <v>0.12977734299999999</v>
      </c>
      <c r="T581">
        <f t="shared" si="104"/>
        <v>68781.99179</v>
      </c>
      <c r="U581">
        <f t="shared" si="105"/>
        <v>9573.73848</v>
      </c>
      <c r="V581">
        <f t="shared" si="106"/>
        <v>17776</v>
      </c>
      <c r="W581">
        <f t="shared" si="107"/>
        <v>23544.370860927153</v>
      </c>
      <c r="X581">
        <f>SUM(Data__1___3[[#This Row],[ cost of raw material]],Data__1___3[[#This Row],[operating cost]],Data__1___3[[#This Row],[Total Labor Cost (In USD)]])</f>
        <v>101900.10113092716</v>
      </c>
      <c r="Y581">
        <f t="shared" si="108"/>
        <v>957.93394826296162</v>
      </c>
      <c r="Z581">
        <f t="shared" si="109"/>
        <v>106.374872</v>
      </c>
      <c r="AA581">
        <f>SUM(Data__1___3[[#This Row],[Num_Workers_Direct]],Data__1___3[[#This Row],[Num_Workers_Indirect]])</f>
        <v>83</v>
      </c>
      <c r="AB581">
        <f>Data__1___3[[#This Row],[OUTPUT IN THOUSAND]]/Data__1___3[[#This Row],[Total Workers]]</f>
        <v>1.2816249638554216</v>
      </c>
    </row>
    <row r="582" spans="1:28" x14ac:dyDescent="0.25">
      <c r="A582" s="1">
        <v>40394</v>
      </c>
      <c r="B582">
        <f t="shared" si="99"/>
        <v>2010</v>
      </c>
      <c r="C582">
        <f>DAY(Data__1___3[[#This Row],[Date]])</f>
        <v>4</v>
      </c>
      <c r="D582">
        <f>MONTH(Data__1___3[[#This Row],[Date]])</f>
        <v>8</v>
      </c>
      <c r="E582">
        <f t="shared" si="100"/>
        <v>3</v>
      </c>
      <c r="F582">
        <f>WEEKDAY(Data__1___3[[#This Row],[Date]])</f>
        <v>4</v>
      </c>
      <c r="G582" t="str">
        <f>VLOOKUP(F582,VLOOKUP!$D$2:$E$8,2,FALSE)</f>
        <v>Thursday</v>
      </c>
      <c r="H582" t="str">
        <f>VLOOKUP(D582,VLOOKUP!$A$2:$B$13,2,FALSE)</f>
        <v>August</v>
      </c>
      <c r="I582" t="str">
        <f>VLOOKUP(E582,VLOOKUP!$G$2:$H$5,2,FALSE)</f>
        <v>Quarter3</v>
      </c>
      <c r="J582" t="str">
        <f t="shared" si="101"/>
        <v>2010_August</v>
      </c>
      <c r="K582" t="str">
        <f t="shared" si="102"/>
        <v>2010_Quarter3</v>
      </c>
      <c r="L582" t="str">
        <f t="shared" si="103"/>
        <v>2010_Thursday</v>
      </c>
      <c r="M582" t="s">
        <v>9</v>
      </c>
      <c r="N582">
        <v>42</v>
      </c>
      <c r="O582">
        <v>39</v>
      </c>
      <c r="P582">
        <v>9744</v>
      </c>
      <c r="Q582">
        <v>7488</v>
      </c>
      <c r="R582">
        <v>0.103866083</v>
      </c>
      <c r="S582">
        <v>0.126716621</v>
      </c>
      <c r="T582">
        <f t="shared" si="104"/>
        <v>67159.809130000009</v>
      </c>
      <c r="U582">
        <f t="shared" si="105"/>
        <v>9347.947470000001</v>
      </c>
      <c r="V582">
        <f t="shared" si="106"/>
        <v>17232</v>
      </c>
      <c r="W582">
        <f t="shared" si="107"/>
        <v>22823.841059602648</v>
      </c>
      <c r="X582">
        <f>SUM(Data__1___3[[#This Row],[ cost of raw material]],Data__1___3[[#This Row],[operating cost]],Data__1___3[[#This Row],[Total Labor Cost (In USD)]])</f>
        <v>99331.597659602659</v>
      </c>
      <c r="Y582">
        <f t="shared" si="108"/>
        <v>956.34296384896561</v>
      </c>
      <c r="Z582">
        <f t="shared" si="109"/>
        <v>103.866083</v>
      </c>
      <c r="AA582">
        <f>SUM(Data__1___3[[#This Row],[Num_Workers_Direct]],Data__1___3[[#This Row],[Num_Workers_Indirect]])</f>
        <v>81</v>
      </c>
      <c r="AB582">
        <f>Data__1___3[[#This Row],[OUTPUT IN THOUSAND]]/Data__1___3[[#This Row],[Total Workers]]</f>
        <v>1.2822973209876543</v>
      </c>
    </row>
    <row r="583" spans="1:28" x14ac:dyDescent="0.25">
      <c r="A583" s="1">
        <v>40395</v>
      </c>
      <c r="B583">
        <f t="shared" si="99"/>
        <v>2010</v>
      </c>
      <c r="C583">
        <f>DAY(Data__1___3[[#This Row],[Date]])</f>
        <v>5</v>
      </c>
      <c r="D583">
        <f>MONTH(Data__1___3[[#This Row],[Date]])</f>
        <v>8</v>
      </c>
      <c r="E583">
        <f t="shared" si="100"/>
        <v>3</v>
      </c>
      <c r="F583">
        <f>WEEKDAY(Data__1___3[[#This Row],[Date]])</f>
        <v>5</v>
      </c>
      <c r="G583" t="str">
        <f>VLOOKUP(F583,VLOOKUP!$D$2:$E$8,2,FALSE)</f>
        <v>Friday</v>
      </c>
      <c r="H583" t="str">
        <f>VLOOKUP(D583,VLOOKUP!$A$2:$B$13,2,FALSE)</f>
        <v>August</v>
      </c>
      <c r="I583" t="str">
        <f>VLOOKUP(E583,VLOOKUP!$G$2:$H$5,2,FALSE)</f>
        <v>Quarter3</v>
      </c>
      <c r="J583" t="str">
        <f t="shared" si="101"/>
        <v>2010_August</v>
      </c>
      <c r="K583" t="str">
        <f t="shared" si="102"/>
        <v>2010_Quarter3</v>
      </c>
      <c r="L583" t="str">
        <f t="shared" si="103"/>
        <v>2010_Friday</v>
      </c>
      <c r="M583" t="s">
        <v>9</v>
      </c>
      <c r="N583">
        <v>43</v>
      </c>
      <c r="O583">
        <v>39</v>
      </c>
      <c r="P583">
        <v>9976</v>
      </c>
      <c r="Q583">
        <v>7488</v>
      </c>
      <c r="R583">
        <v>0.105034484</v>
      </c>
      <c r="S583">
        <v>0.12814207</v>
      </c>
      <c r="T583">
        <f t="shared" si="104"/>
        <v>67915.297099999996</v>
      </c>
      <c r="U583">
        <f t="shared" si="105"/>
        <v>9453.1035599999996</v>
      </c>
      <c r="V583">
        <f t="shared" si="106"/>
        <v>17464</v>
      </c>
      <c r="W583">
        <f t="shared" si="107"/>
        <v>23131.125827814569</v>
      </c>
      <c r="X583">
        <f>SUM(Data__1___3[[#This Row],[ cost of raw material]],Data__1___3[[#This Row],[operating cost]],Data__1___3[[#This Row],[Total Labor Cost (In USD)]])</f>
        <v>100499.52648781457</v>
      </c>
      <c r="Y583">
        <f t="shared" si="108"/>
        <v>956.82410824062868</v>
      </c>
      <c r="Z583">
        <f t="shared" si="109"/>
        <v>105.03448399999999</v>
      </c>
      <c r="AA583">
        <f>SUM(Data__1___3[[#This Row],[Num_Workers_Direct]],Data__1___3[[#This Row],[Num_Workers_Indirect]])</f>
        <v>82</v>
      </c>
      <c r="AB583">
        <f>Data__1___3[[#This Row],[OUTPUT IN THOUSAND]]/Data__1___3[[#This Row],[Total Workers]]</f>
        <v>1.2809083414634146</v>
      </c>
    </row>
    <row r="584" spans="1:28" x14ac:dyDescent="0.25">
      <c r="A584" s="1">
        <v>40396</v>
      </c>
      <c r="B584">
        <f t="shared" si="99"/>
        <v>2010</v>
      </c>
      <c r="C584">
        <f>DAY(Data__1___3[[#This Row],[Date]])</f>
        <v>6</v>
      </c>
      <c r="D584">
        <f>MONTH(Data__1___3[[#This Row],[Date]])</f>
        <v>8</v>
      </c>
      <c r="E584">
        <f t="shared" si="100"/>
        <v>3</v>
      </c>
      <c r="F584">
        <f>WEEKDAY(Data__1___3[[#This Row],[Date]])</f>
        <v>6</v>
      </c>
      <c r="G584" t="str">
        <f>VLOOKUP(F584,VLOOKUP!$D$2:$E$8,2,FALSE)</f>
        <v>Saturday</v>
      </c>
      <c r="H584" t="str">
        <f>VLOOKUP(D584,VLOOKUP!$A$2:$B$13,2,FALSE)</f>
        <v>August</v>
      </c>
      <c r="I584" t="str">
        <f>VLOOKUP(E584,VLOOKUP!$G$2:$H$5,2,FALSE)</f>
        <v>Quarter3</v>
      </c>
      <c r="J584" t="str">
        <f t="shared" si="101"/>
        <v>2010_August</v>
      </c>
      <c r="K584" t="str">
        <f t="shared" si="102"/>
        <v>2010_Quarter3</v>
      </c>
      <c r="L584" t="str">
        <f t="shared" si="103"/>
        <v>2010_Saturday</v>
      </c>
      <c r="M584" t="s">
        <v>9</v>
      </c>
      <c r="N584">
        <v>44</v>
      </c>
      <c r="O584">
        <v>38</v>
      </c>
      <c r="P584">
        <v>10208</v>
      </c>
      <c r="Q584">
        <v>7296</v>
      </c>
      <c r="R584">
        <v>0.10503765499999999</v>
      </c>
      <c r="S584">
        <v>0.12814593899999999</v>
      </c>
      <c r="T584">
        <f t="shared" si="104"/>
        <v>67917.347670000003</v>
      </c>
      <c r="U584">
        <f t="shared" si="105"/>
        <v>9453.3889499999987</v>
      </c>
      <c r="V584">
        <f t="shared" si="106"/>
        <v>17504</v>
      </c>
      <c r="W584">
        <f t="shared" si="107"/>
        <v>23184.1059602649</v>
      </c>
      <c r="X584">
        <f>SUM(Data__1___3[[#This Row],[ cost of raw material]],Data__1___3[[#This Row],[operating cost]],Data__1___3[[#This Row],[Total Labor Cost (In USD)]])</f>
        <v>100554.8425802649</v>
      </c>
      <c r="Y584">
        <f t="shared" si="108"/>
        <v>957.32185357969877</v>
      </c>
      <c r="Z584">
        <f t="shared" si="109"/>
        <v>105.03765499999999</v>
      </c>
      <c r="AA584">
        <f>SUM(Data__1___3[[#This Row],[Num_Workers_Direct]],Data__1___3[[#This Row],[Num_Workers_Indirect]])</f>
        <v>82</v>
      </c>
      <c r="AB584">
        <f>Data__1___3[[#This Row],[OUTPUT IN THOUSAND]]/Data__1___3[[#This Row],[Total Workers]]</f>
        <v>1.2809470121951219</v>
      </c>
    </row>
    <row r="585" spans="1:28" x14ac:dyDescent="0.25">
      <c r="A585" s="1">
        <v>40397</v>
      </c>
      <c r="B585">
        <f t="shared" si="99"/>
        <v>2010</v>
      </c>
      <c r="C585">
        <f>DAY(Data__1___3[[#This Row],[Date]])</f>
        <v>7</v>
      </c>
      <c r="D585">
        <f>MONTH(Data__1___3[[#This Row],[Date]])</f>
        <v>8</v>
      </c>
      <c r="E585">
        <f t="shared" si="100"/>
        <v>3</v>
      </c>
      <c r="F585">
        <f>WEEKDAY(Data__1___3[[#This Row],[Date]])</f>
        <v>7</v>
      </c>
      <c r="G585" t="str">
        <f>VLOOKUP(F585,VLOOKUP!$D$2:$E$8,2,FALSE)</f>
        <v>Sunday</v>
      </c>
      <c r="H585" t="str">
        <f>VLOOKUP(D585,VLOOKUP!$A$2:$B$13,2,FALSE)</f>
        <v>August</v>
      </c>
      <c r="I585" t="str">
        <f>VLOOKUP(E585,VLOOKUP!$G$2:$H$5,2,FALSE)</f>
        <v>Quarter3</v>
      </c>
      <c r="J585" t="str">
        <f t="shared" si="101"/>
        <v>2010_August</v>
      </c>
      <c r="K585" t="str">
        <f t="shared" si="102"/>
        <v>2010_Quarter3</v>
      </c>
      <c r="L585" t="str">
        <f t="shared" si="103"/>
        <v>2010_Sunday</v>
      </c>
      <c r="M585" t="s">
        <v>9</v>
      </c>
      <c r="N585">
        <v>43</v>
      </c>
      <c r="O585">
        <v>38</v>
      </c>
      <c r="P585">
        <v>9976</v>
      </c>
      <c r="Q585">
        <v>7296</v>
      </c>
      <c r="R585">
        <v>0.103793567</v>
      </c>
      <c r="S585">
        <v>0.12662815199999999</v>
      </c>
      <c r="T585">
        <f t="shared" si="104"/>
        <v>67112.920559999999</v>
      </c>
      <c r="U585">
        <f t="shared" si="105"/>
        <v>9341.4210300000013</v>
      </c>
      <c r="V585">
        <f t="shared" si="106"/>
        <v>17272</v>
      </c>
      <c r="W585">
        <f t="shared" si="107"/>
        <v>22876.821192052979</v>
      </c>
      <c r="X585">
        <f>SUM(Data__1___3[[#This Row],[ cost of raw material]],Data__1___3[[#This Row],[operating cost]],Data__1___3[[#This Row],[Total Labor Cost (In USD)]])</f>
        <v>99331.162782052968</v>
      </c>
      <c r="Y585">
        <f t="shared" si="108"/>
        <v>957.00692878252232</v>
      </c>
      <c r="Z585">
        <f t="shared" si="109"/>
        <v>103.79356700000001</v>
      </c>
      <c r="AA585">
        <f>SUM(Data__1___3[[#This Row],[Num_Workers_Direct]],Data__1___3[[#This Row],[Num_Workers_Indirect]])</f>
        <v>81</v>
      </c>
      <c r="AB585">
        <f>Data__1___3[[#This Row],[OUTPUT IN THOUSAND]]/Data__1___3[[#This Row],[Total Workers]]</f>
        <v>1.2814020617283952</v>
      </c>
    </row>
    <row r="586" spans="1:28" x14ac:dyDescent="0.25">
      <c r="A586" s="1">
        <v>40398</v>
      </c>
      <c r="B586">
        <f t="shared" si="99"/>
        <v>2010</v>
      </c>
      <c r="C586">
        <f>DAY(Data__1___3[[#This Row],[Date]])</f>
        <v>8</v>
      </c>
      <c r="D586">
        <f>MONTH(Data__1___3[[#This Row],[Date]])</f>
        <v>8</v>
      </c>
      <c r="E586">
        <f t="shared" si="100"/>
        <v>3</v>
      </c>
      <c r="F586">
        <f>WEEKDAY(Data__1___3[[#This Row],[Date]])</f>
        <v>1</v>
      </c>
      <c r="G586" t="str">
        <f>VLOOKUP(F586,VLOOKUP!$D$2:$E$8,2,FALSE)</f>
        <v>Monday</v>
      </c>
      <c r="H586" t="str">
        <f>VLOOKUP(D586,VLOOKUP!$A$2:$B$13,2,FALSE)</f>
        <v>August</v>
      </c>
      <c r="I586" t="str">
        <f>VLOOKUP(E586,VLOOKUP!$G$2:$H$5,2,FALSE)</f>
        <v>Quarter3</v>
      </c>
      <c r="J586" t="str">
        <f t="shared" si="101"/>
        <v>2010_August</v>
      </c>
      <c r="K586" t="str">
        <f t="shared" si="102"/>
        <v>2010_Quarter3</v>
      </c>
      <c r="L586" t="str">
        <f t="shared" si="103"/>
        <v>2010_Monday</v>
      </c>
      <c r="M586" t="s">
        <v>9</v>
      </c>
      <c r="N586">
        <v>46</v>
      </c>
      <c r="O586">
        <v>36</v>
      </c>
      <c r="P586">
        <v>10672</v>
      </c>
      <c r="Q586">
        <v>6912</v>
      </c>
      <c r="R586">
        <v>0.105108589</v>
      </c>
      <c r="S586">
        <v>0.12823247800000001</v>
      </c>
      <c r="T586">
        <f t="shared" si="104"/>
        <v>67963.213340000002</v>
      </c>
      <c r="U586">
        <f t="shared" si="105"/>
        <v>9459.7730100000008</v>
      </c>
      <c r="V586">
        <f t="shared" si="106"/>
        <v>17584</v>
      </c>
      <c r="W586">
        <f t="shared" si="107"/>
        <v>23290.066225165563</v>
      </c>
      <c r="X586">
        <f>SUM(Data__1___3[[#This Row],[ cost of raw material]],Data__1___3[[#This Row],[operating cost]],Data__1___3[[#This Row],[Total Labor Cost (In USD)]])</f>
        <v>100713.05257516557</v>
      </c>
      <c r="Y586">
        <f t="shared" si="108"/>
        <v>958.18099675151723</v>
      </c>
      <c r="Z586">
        <f t="shared" si="109"/>
        <v>105.10858900000001</v>
      </c>
      <c r="AA586">
        <f>SUM(Data__1___3[[#This Row],[Num_Workers_Direct]],Data__1___3[[#This Row],[Num_Workers_Indirect]])</f>
        <v>82</v>
      </c>
      <c r="AB586">
        <f>Data__1___3[[#This Row],[OUTPUT IN THOUSAND]]/Data__1___3[[#This Row],[Total Workers]]</f>
        <v>1.2818120609756098</v>
      </c>
    </row>
    <row r="587" spans="1:28" x14ac:dyDescent="0.25">
      <c r="A587" s="1">
        <v>40399</v>
      </c>
      <c r="B587">
        <f t="shared" si="99"/>
        <v>2010</v>
      </c>
      <c r="C587">
        <f>DAY(Data__1___3[[#This Row],[Date]])</f>
        <v>9</v>
      </c>
      <c r="D587">
        <f>MONTH(Data__1___3[[#This Row],[Date]])</f>
        <v>8</v>
      </c>
      <c r="E587">
        <f t="shared" si="100"/>
        <v>3</v>
      </c>
      <c r="F587">
        <f>WEEKDAY(Data__1___3[[#This Row],[Date]])</f>
        <v>2</v>
      </c>
      <c r="G587" t="str">
        <f>VLOOKUP(F587,VLOOKUP!$D$2:$E$8,2,FALSE)</f>
        <v>Tuesday</v>
      </c>
      <c r="H587" t="str">
        <f>VLOOKUP(D587,VLOOKUP!$A$2:$B$13,2,FALSE)</f>
        <v>August</v>
      </c>
      <c r="I587" t="str">
        <f>VLOOKUP(E587,VLOOKUP!$G$2:$H$5,2,FALSE)</f>
        <v>Quarter3</v>
      </c>
      <c r="J587" t="str">
        <f t="shared" si="101"/>
        <v>2010_August</v>
      </c>
      <c r="K587" t="str">
        <f t="shared" si="102"/>
        <v>2010_Quarter3</v>
      </c>
      <c r="L587" t="str">
        <f t="shared" si="103"/>
        <v>2010_Tuesday</v>
      </c>
      <c r="M587" t="s">
        <v>9</v>
      </c>
      <c r="N587">
        <v>45</v>
      </c>
      <c r="O587">
        <v>38</v>
      </c>
      <c r="P587">
        <v>10440</v>
      </c>
      <c r="Q587">
        <v>7296</v>
      </c>
      <c r="R587">
        <v>0.10632868299999999</v>
      </c>
      <c r="S587">
        <v>0.12972099300000001</v>
      </c>
      <c r="T587">
        <f t="shared" si="104"/>
        <v>68752.12629</v>
      </c>
      <c r="U587">
        <f t="shared" si="105"/>
        <v>9569.5814699999992</v>
      </c>
      <c r="V587">
        <f t="shared" si="106"/>
        <v>17736</v>
      </c>
      <c r="W587">
        <f t="shared" si="107"/>
        <v>23491.390728476821</v>
      </c>
      <c r="X587">
        <f>SUM(Data__1___3[[#This Row],[ cost of raw material]],Data__1___3[[#This Row],[operating cost]],Data__1___3[[#This Row],[Total Labor Cost (In USD)]])</f>
        <v>101813.09848847683</v>
      </c>
      <c r="Y587">
        <f t="shared" si="108"/>
        <v>957.53183069592637</v>
      </c>
      <c r="Z587">
        <f t="shared" si="109"/>
        <v>106.328683</v>
      </c>
      <c r="AA587">
        <f>SUM(Data__1___3[[#This Row],[Num_Workers_Direct]],Data__1___3[[#This Row],[Num_Workers_Indirect]])</f>
        <v>83</v>
      </c>
      <c r="AB587">
        <f>Data__1___3[[#This Row],[OUTPUT IN THOUSAND]]/Data__1___3[[#This Row],[Total Workers]]</f>
        <v>1.2810684698795181</v>
      </c>
    </row>
    <row r="588" spans="1:28" x14ac:dyDescent="0.25">
      <c r="A588" s="1">
        <v>40400</v>
      </c>
      <c r="B588">
        <f t="shared" si="99"/>
        <v>2010</v>
      </c>
      <c r="C588">
        <f>DAY(Data__1___3[[#This Row],[Date]])</f>
        <v>10</v>
      </c>
      <c r="D588">
        <f>MONTH(Data__1___3[[#This Row],[Date]])</f>
        <v>8</v>
      </c>
      <c r="E588">
        <f t="shared" si="100"/>
        <v>3</v>
      </c>
      <c r="F588">
        <f>WEEKDAY(Data__1___3[[#This Row],[Date]])</f>
        <v>3</v>
      </c>
      <c r="G588" t="str">
        <f>VLOOKUP(F588,VLOOKUP!$D$2:$E$8,2,FALSE)</f>
        <v>Wednesday</v>
      </c>
      <c r="H588" t="str">
        <f>VLOOKUP(D588,VLOOKUP!$A$2:$B$13,2,FALSE)</f>
        <v>August</v>
      </c>
      <c r="I588" t="str">
        <f>VLOOKUP(E588,VLOOKUP!$G$2:$H$5,2,FALSE)</f>
        <v>Quarter3</v>
      </c>
      <c r="J588" t="str">
        <f t="shared" si="101"/>
        <v>2010_August</v>
      </c>
      <c r="K588" t="str">
        <f t="shared" si="102"/>
        <v>2010_Quarter3</v>
      </c>
      <c r="L588" t="str">
        <f t="shared" si="103"/>
        <v>2010_Wednesday</v>
      </c>
      <c r="M588" t="s">
        <v>9</v>
      </c>
      <c r="N588">
        <v>41</v>
      </c>
      <c r="O588">
        <v>39</v>
      </c>
      <c r="P588">
        <v>9512</v>
      </c>
      <c r="Q588">
        <v>7488</v>
      </c>
      <c r="R588">
        <v>0.10257195700000001</v>
      </c>
      <c r="S588">
        <v>0.125137787</v>
      </c>
      <c r="T588">
        <f t="shared" si="104"/>
        <v>66323.027109999995</v>
      </c>
      <c r="U588">
        <f t="shared" si="105"/>
        <v>9231.4761300000009</v>
      </c>
      <c r="V588">
        <f t="shared" si="106"/>
        <v>17000</v>
      </c>
      <c r="W588">
        <f t="shared" si="107"/>
        <v>22516.556291390727</v>
      </c>
      <c r="X588">
        <f>SUM(Data__1___3[[#This Row],[ cost of raw material]],Data__1___3[[#This Row],[operating cost]],Data__1___3[[#This Row],[Total Labor Cost (In USD)]])</f>
        <v>98071.059531390725</v>
      </c>
      <c r="Y588">
        <f t="shared" si="108"/>
        <v>956.11961007423031</v>
      </c>
      <c r="Z588">
        <f t="shared" si="109"/>
        <v>102.57195700000001</v>
      </c>
      <c r="AA588">
        <f>SUM(Data__1___3[[#This Row],[Num_Workers_Direct]],Data__1___3[[#This Row],[Num_Workers_Indirect]])</f>
        <v>80</v>
      </c>
      <c r="AB588">
        <f>Data__1___3[[#This Row],[OUTPUT IN THOUSAND]]/Data__1___3[[#This Row],[Total Workers]]</f>
        <v>1.2821494625000001</v>
      </c>
    </row>
    <row r="589" spans="1:28" x14ac:dyDescent="0.25">
      <c r="A589" s="1">
        <v>40401</v>
      </c>
      <c r="B589">
        <f t="shared" si="99"/>
        <v>2010</v>
      </c>
      <c r="C589">
        <f>DAY(Data__1___3[[#This Row],[Date]])</f>
        <v>11</v>
      </c>
      <c r="D589">
        <f>MONTH(Data__1___3[[#This Row],[Date]])</f>
        <v>8</v>
      </c>
      <c r="E589">
        <f t="shared" si="100"/>
        <v>3</v>
      </c>
      <c r="F589">
        <f>WEEKDAY(Data__1___3[[#This Row],[Date]])</f>
        <v>4</v>
      </c>
      <c r="G589" t="str">
        <f>VLOOKUP(F589,VLOOKUP!$D$2:$E$8,2,FALSE)</f>
        <v>Thursday</v>
      </c>
      <c r="H589" t="str">
        <f>VLOOKUP(D589,VLOOKUP!$A$2:$B$13,2,FALSE)</f>
        <v>August</v>
      </c>
      <c r="I589" t="str">
        <f>VLOOKUP(E589,VLOOKUP!$G$2:$H$5,2,FALSE)</f>
        <v>Quarter3</v>
      </c>
      <c r="J589" t="str">
        <f t="shared" si="101"/>
        <v>2010_August</v>
      </c>
      <c r="K589" t="str">
        <f t="shared" si="102"/>
        <v>2010_Quarter3</v>
      </c>
      <c r="L589" t="str">
        <f t="shared" si="103"/>
        <v>2010_Thursday</v>
      </c>
      <c r="M589" t="s">
        <v>9</v>
      </c>
      <c r="N589">
        <v>41</v>
      </c>
      <c r="O589">
        <v>39</v>
      </c>
      <c r="P589">
        <v>9512</v>
      </c>
      <c r="Q589">
        <v>7488</v>
      </c>
      <c r="R589">
        <v>0.10248091500000001</v>
      </c>
      <c r="S589">
        <v>0.12502671600000001</v>
      </c>
      <c r="T589">
        <f t="shared" si="104"/>
        <v>66264.159480000002</v>
      </c>
      <c r="U589">
        <f t="shared" si="105"/>
        <v>9223.2823500000013</v>
      </c>
      <c r="V589">
        <f t="shared" si="106"/>
        <v>17000</v>
      </c>
      <c r="W589">
        <f t="shared" si="107"/>
        <v>22516.556291390727</v>
      </c>
      <c r="X589">
        <f>SUM(Data__1___3[[#This Row],[ cost of raw material]],Data__1___3[[#This Row],[operating cost]],Data__1___3[[#This Row],[Total Labor Cost (In USD)]])</f>
        <v>98003.99812139073</v>
      </c>
      <c r="Y589">
        <f t="shared" si="108"/>
        <v>956.31462815677162</v>
      </c>
      <c r="Z589">
        <f t="shared" si="109"/>
        <v>102.48091500000001</v>
      </c>
      <c r="AA589">
        <f>SUM(Data__1___3[[#This Row],[Num_Workers_Direct]],Data__1___3[[#This Row],[Num_Workers_Indirect]])</f>
        <v>80</v>
      </c>
      <c r="AB589">
        <f>Data__1___3[[#This Row],[OUTPUT IN THOUSAND]]/Data__1___3[[#This Row],[Total Workers]]</f>
        <v>1.2810114375000001</v>
      </c>
    </row>
    <row r="590" spans="1:28" x14ac:dyDescent="0.25">
      <c r="A590" s="1">
        <v>40402</v>
      </c>
      <c r="B590">
        <f t="shared" si="99"/>
        <v>2010</v>
      </c>
      <c r="C590">
        <f>DAY(Data__1___3[[#This Row],[Date]])</f>
        <v>12</v>
      </c>
      <c r="D590">
        <f>MONTH(Data__1___3[[#This Row],[Date]])</f>
        <v>8</v>
      </c>
      <c r="E590">
        <f t="shared" si="100"/>
        <v>3</v>
      </c>
      <c r="F590">
        <f>WEEKDAY(Data__1___3[[#This Row],[Date]])</f>
        <v>5</v>
      </c>
      <c r="G590" t="str">
        <f>VLOOKUP(F590,VLOOKUP!$D$2:$E$8,2,FALSE)</f>
        <v>Friday</v>
      </c>
      <c r="H590" t="str">
        <f>VLOOKUP(D590,VLOOKUP!$A$2:$B$13,2,FALSE)</f>
        <v>August</v>
      </c>
      <c r="I590" t="str">
        <f>VLOOKUP(E590,VLOOKUP!$G$2:$H$5,2,FALSE)</f>
        <v>Quarter3</v>
      </c>
      <c r="J590" t="str">
        <f t="shared" si="101"/>
        <v>2010_August</v>
      </c>
      <c r="K590" t="str">
        <f t="shared" si="102"/>
        <v>2010_Quarter3</v>
      </c>
      <c r="L590" t="str">
        <f t="shared" si="103"/>
        <v>2010_Friday</v>
      </c>
      <c r="M590" t="s">
        <v>9</v>
      </c>
      <c r="N590">
        <v>46</v>
      </c>
      <c r="O590">
        <v>37</v>
      </c>
      <c r="P590">
        <v>10672</v>
      </c>
      <c r="Q590">
        <v>7104</v>
      </c>
      <c r="R590">
        <v>0.106400249</v>
      </c>
      <c r="S590">
        <v>0.12980830300000001</v>
      </c>
      <c r="T590">
        <f t="shared" si="104"/>
        <v>68798.400590000019</v>
      </c>
      <c r="U590">
        <f t="shared" si="105"/>
        <v>9576.0224099999996</v>
      </c>
      <c r="V590">
        <f t="shared" si="106"/>
        <v>17776</v>
      </c>
      <c r="W590">
        <f t="shared" si="107"/>
        <v>23544.370860927153</v>
      </c>
      <c r="X590">
        <f>SUM(Data__1___3[[#This Row],[ cost of raw material]],Data__1___3[[#This Row],[operating cost]],Data__1___3[[#This Row],[Total Labor Cost (In USD)]])</f>
        <v>101918.79386092718</v>
      </c>
      <c r="Y590">
        <f t="shared" si="108"/>
        <v>957.88115929058756</v>
      </c>
      <c r="Z590">
        <f t="shared" si="109"/>
        <v>106.400249</v>
      </c>
      <c r="AA590">
        <f>SUM(Data__1___3[[#This Row],[Num_Workers_Direct]],Data__1___3[[#This Row],[Num_Workers_Indirect]])</f>
        <v>83</v>
      </c>
      <c r="AB590">
        <f>Data__1___3[[#This Row],[OUTPUT IN THOUSAND]]/Data__1___3[[#This Row],[Total Workers]]</f>
        <v>1.2819307108433735</v>
      </c>
    </row>
    <row r="591" spans="1:28" x14ac:dyDescent="0.25">
      <c r="A591" s="1">
        <v>40403</v>
      </c>
      <c r="B591">
        <f t="shared" si="99"/>
        <v>2010</v>
      </c>
      <c r="C591">
        <f>DAY(Data__1___3[[#This Row],[Date]])</f>
        <v>13</v>
      </c>
      <c r="D591">
        <f>MONTH(Data__1___3[[#This Row],[Date]])</f>
        <v>8</v>
      </c>
      <c r="E591">
        <f t="shared" si="100"/>
        <v>3</v>
      </c>
      <c r="F591">
        <f>WEEKDAY(Data__1___3[[#This Row],[Date]])</f>
        <v>6</v>
      </c>
      <c r="G591" t="str">
        <f>VLOOKUP(F591,VLOOKUP!$D$2:$E$8,2,FALSE)</f>
        <v>Saturday</v>
      </c>
      <c r="H591" t="str">
        <f>VLOOKUP(D591,VLOOKUP!$A$2:$B$13,2,FALSE)</f>
        <v>August</v>
      </c>
      <c r="I591" t="str">
        <f>VLOOKUP(E591,VLOOKUP!$G$2:$H$5,2,FALSE)</f>
        <v>Quarter3</v>
      </c>
      <c r="J591" t="str">
        <f t="shared" si="101"/>
        <v>2010_August</v>
      </c>
      <c r="K591" t="str">
        <f t="shared" si="102"/>
        <v>2010_Quarter3</v>
      </c>
      <c r="L591" t="str">
        <f t="shared" si="103"/>
        <v>2010_Saturday</v>
      </c>
      <c r="M591" t="s">
        <v>9</v>
      </c>
      <c r="N591">
        <v>46</v>
      </c>
      <c r="O591">
        <v>37</v>
      </c>
      <c r="P591">
        <v>10672</v>
      </c>
      <c r="Q591">
        <v>7104</v>
      </c>
      <c r="R591">
        <v>0.10641540100000001</v>
      </c>
      <c r="S591">
        <v>0.129826789</v>
      </c>
      <c r="T591">
        <f t="shared" si="104"/>
        <v>68808.198169999989</v>
      </c>
      <c r="U591">
        <f t="shared" si="105"/>
        <v>9577.38609</v>
      </c>
      <c r="V591">
        <f t="shared" si="106"/>
        <v>17776</v>
      </c>
      <c r="W591">
        <f t="shared" si="107"/>
        <v>23544.370860927153</v>
      </c>
      <c r="X591">
        <f>SUM(Data__1___3[[#This Row],[ cost of raw material]],Data__1___3[[#This Row],[operating cost]],Data__1___3[[#This Row],[Total Labor Cost (In USD)]])</f>
        <v>101929.95512092714</v>
      </c>
      <c r="Y591">
        <f t="shared" si="108"/>
        <v>957.84965487210957</v>
      </c>
      <c r="Z591">
        <f t="shared" si="109"/>
        <v>106.415401</v>
      </c>
      <c r="AA591">
        <f>SUM(Data__1___3[[#This Row],[Num_Workers_Direct]],Data__1___3[[#This Row],[Num_Workers_Indirect]])</f>
        <v>83</v>
      </c>
      <c r="AB591">
        <f>Data__1___3[[#This Row],[OUTPUT IN THOUSAND]]/Data__1___3[[#This Row],[Total Workers]]</f>
        <v>1.2821132650602409</v>
      </c>
    </row>
    <row r="592" spans="1:28" x14ac:dyDescent="0.25">
      <c r="A592" s="1">
        <v>40404</v>
      </c>
      <c r="B592">
        <f t="shared" si="99"/>
        <v>2010</v>
      </c>
      <c r="C592">
        <f>DAY(Data__1___3[[#This Row],[Date]])</f>
        <v>14</v>
      </c>
      <c r="D592">
        <f>MONTH(Data__1___3[[#This Row],[Date]])</f>
        <v>8</v>
      </c>
      <c r="E592">
        <f t="shared" si="100"/>
        <v>3</v>
      </c>
      <c r="F592">
        <f>WEEKDAY(Data__1___3[[#This Row],[Date]])</f>
        <v>7</v>
      </c>
      <c r="G592" t="str">
        <f>VLOOKUP(F592,VLOOKUP!$D$2:$E$8,2,FALSE)</f>
        <v>Sunday</v>
      </c>
      <c r="H592" t="str">
        <f>VLOOKUP(D592,VLOOKUP!$A$2:$B$13,2,FALSE)</f>
        <v>August</v>
      </c>
      <c r="I592" t="str">
        <f>VLOOKUP(E592,VLOOKUP!$G$2:$H$5,2,FALSE)</f>
        <v>Quarter3</v>
      </c>
      <c r="J592" t="str">
        <f t="shared" si="101"/>
        <v>2010_August</v>
      </c>
      <c r="K592" t="str">
        <f t="shared" si="102"/>
        <v>2010_Quarter3</v>
      </c>
      <c r="L592" t="str">
        <f t="shared" si="103"/>
        <v>2010_Sunday</v>
      </c>
      <c r="M592" t="s">
        <v>9</v>
      </c>
      <c r="N592">
        <v>45</v>
      </c>
      <c r="O592">
        <v>37</v>
      </c>
      <c r="P592">
        <v>10440</v>
      </c>
      <c r="Q592">
        <v>7104</v>
      </c>
      <c r="R592">
        <v>0.105134585</v>
      </c>
      <c r="S592">
        <v>0.128264194</v>
      </c>
      <c r="T592">
        <f t="shared" si="104"/>
        <v>67980.022819999998</v>
      </c>
      <c r="U592">
        <f t="shared" si="105"/>
        <v>9462.1126500000009</v>
      </c>
      <c r="V592">
        <f t="shared" si="106"/>
        <v>17544</v>
      </c>
      <c r="W592">
        <f t="shared" si="107"/>
        <v>23237.086092715232</v>
      </c>
      <c r="X592">
        <f>SUM(Data__1___3[[#This Row],[ cost of raw material]],Data__1___3[[#This Row],[operating cost]],Data__1___3[[#This Row],[Total Labor Cost (In USD)]])</f>
        <v>100679.22156271522</v>
      </c>
      <c r="Y592">
        <f t="shared" si="108"/>
        <v>957.62228540413435</v>
      </c>
      <c r="Z592">
        <f t="shared" si="109"/>
        <v>105.134585</v>
      </c>
      <c r="AA592">
        <f>SUM(Data__1___3[[#This Row],[Num_Workers_Direct]],Data__1___3[[#This Row],[Num_Workers_Indirect]])</f>
        <v>82</v>
      </c>
      <c r="AB592">
        <f>Data__1___3[[#This Row],[OUTPUT IN THOUSAND]]/Data__1___3[[#This Row],[Total Workers]]</f>
        <v>1.2821290853658536</v>
      </c>
    </row>
    <row r="593" spans="1:28" x14ac:dyDescent="0.25">
      <c r="A593" s="1">
        <v>40405</v>
      </c>
      <c r="B593">
        <f t="shared" si="99"/>
        <v>2010</v>
      </c>
      <c r="C593">
        <f>DAY(Data__1___3[[#This Row],[Date]])</f>
        <v>15</v>
      </c>
      <c r="D593">
        <f>MONTH(Data__1___3[[#This Row],[Date]])</f>
        <v>8</v>
      </c>
      <c r="E593">
        <f t="shared" si="100"/>
        <v>3</v>
      </c>
      <c r="F593">
        <f>WEEKDAY(Data__1___3[[#This Row],[Date]])</f>
        <v>1</v>
      </c>
      <c r="G593" t="str">
        <f>VLOOKUP(F593,VLOOKUP!$D$2:$E$8,2,FALSE)</f>
        <v>Monday</v>
      </c>
      <c r="H593" t="str">
        <f>VLOOKUP(D593,VLOOKUP!$A$2:$B$13,2,FALSE)</f>
        <v>August</v>
      </c>
      <c r="I593" t="str">
        <f>VLOOKUP(E593,VLOOKUP!$G$2:$H$5,2,FALSE)</f>
        <v>Quarter3</v>
      </c>
      <c r="J593" t="str">
        <f t="shared" si="101"/>
        <v>2010_August</v>
      </c>
      <c r="K593" t="str">
        <f t="shared" si="102"/>
        <v>2010_Quarter3</v>
      </c>
      <c r="L593" t="str">
        <f t="shared" si="103"/>
        <v>2010_Monday</v>
      </c>
      <c r="M593" t="s">
        <v>9</v>
      </c>
      <c r="N593">
        <v>43</v>
      </c>
      <c r="O593">
        <v>40</v>
      </c>
      <c r="P593">
        <v>9976</v>
      </c>
      <c r="Q593">
        <v>7680</v>
      </c>
      <c r="R593">
        <v>0.106337689</v>
      </c>
      <c r="S593">
        <v>0.129731981</v>
      </c>
      <c r="T593">
        <f t="shared" si="104"/>
        <v>68757.949929999988</v>
      </c>
      <c r="U593">
        <f t="shared" si="105"/>
        <v>9570.3920099999996</v>
      </c>
      <c r="V593">
        <f t="shared" si="106"/>
        <v>17656</v>
      </c>
      <c r="W593">
        <f t="shared" si="107"/>
        <v>23385.430463576158</v>
      </c>
      <c r="X593">
        <f>SUM(Data__1___3[[#This Row],[ cost of raw material]],Data__1___3[[#This Row],[operating cost]],Data__1___3[[#This Row],[Total Labor Cost (In USD)]])</f>
        <v>101713.77240357615</v>
      </c>
      <c r="Y593">
        <f t="shared" si="108"/>
        <v>956.51667212342886</v>
      </c>
      <c r="Z593">
        <f t="shared" si="109"/>
        <v>106.337689</v>
      </c>
      <c r="AA593">
        <f>SUM(Data__1___3[[#This Row],[Num_Workers_Direct]],Data__1___3[[#This Row],[Num_Workers_Indirect]])</f>
        <v>83</v>
      </c>
      <c r="AB593">
        <f>Data__1___3[[#This Row],[OUTPUT IN THOUSAND]]/Data__1___3[[#This Row],[Total Workers]]</f>
        <v>1.2811769759036145</v>
      </c>
    </row>
    <row r="594" spans="1:28" x14ac:dyDescent="0.25">
      <c r="A594" s="1">
        <v>40406</v>
      </c>
      <c r="B594">
        <f t="shared" si="99"/>
        <v>2010</v>
      </c>
      <c r="C594">
        <f>DAY(Data__1___3[[#This Row],[Date]])</f>
        <v>16</v>
      </c>
      <c r="D594">
        <f>MONTH(Data__1___3[[#This Row],[Date]])</f>
        <v>8</v>
      </c>
      <c r="E594">
        <f t="shared" si="100"/>
        <v>3</v>
      </c>
      <c r="F594">
        <f>WEEKDAY(Data__1___3[[#This Row],[Date]])</f>
        <v>2</v>
      </c>
      <c r="G594" t="str">
        <f>VLOOKUP(F594,VLOOKUP!$D$2:$E$8,2,FALSE)</f>
        <v>Tuesday</v>
      </c>
      <c r="H594" t="str">
        <f>VLOOKUP(D594,VLOOKUP!$A$2:$B$13,2,FALSE)</f>
        <v>August</v>
      </c>
      <c r="I594" t="str">
        <f>VLOOKUP(E594,VLOOKUP!$G$2:$H$5,2,FALSE)</f>
        <v>Quarter3</v>
      </c>
      <c r="J594" t="str">
        <f t="shared" si="101"/>
        <v>2010_August</v>
      </c>
      <c r="K594" t="str">
        <f t="shared" si="102"/>
        <v>2010_Quarter3</v>
      </c>
      <c r="L594" t="str">
        <f t="shared" si="103"/>
        <v>2010_Tuesday</v>
      </c>
      <c r="M594" t="s">
        <v>9</v>
      </c>
      <c r="N594">
        <v>41</v>
      </c>
      <c r="O594">
        <v>39</v>
      </c>
      <c r="P594">
        <v>9512</v>
      </c>
      <c r="Q594">
        <v>7488</v>
      </c>
      <c r="R594">
        <v>0.102555593</v>
      </c>
      <c r="S594">
        <v>0.12511782299999999</v>
      </c>
      <c r="T594">
        <f t="shared" si="104"/>
        <v>66312.446189999988</v>
      </c>
      <c r="U594">
        <f t="shared" si="105"/>
        <v>9230.0033700000004</v>
      </c>
      <c r="V594">
        <f t="shared" si="106"/>
        <v>17000</v>
      </c>
      <c r="W594">
        <f t="shared" si="107"/>
        <v>22516.556291390727</v>
      </c>
      <c r="X594">
        <f>SUM(Data__1___3[[#This Row],[ cost of raw material]],Data__1___3[[#This Row],[operating cost]],Data__1___3[[#This Row],[Total Labor Cost (In USD)]])</f>
        <v>98059.005851390713</v>
      </c>
      <c r="Y594">
        <f t="shared" si="108"/>
        <v>956.15463752806454</v>
      </c>
      <c r="Z594">
        <f t="shared" si="109"/>
        <v>102.555593</v>
      </c>
      <c r="AA594">
        <f>SUM(Data__1___3[[#This Row],[Num_Workers_Direct]],Data__1___3[[#This Row],[Num_Workers_Indirect]])</f>
        <v>80</v>
      </c>
      <c r="AB594">
        <f>Data__1___3[[#This Row],[OUTPUT IN THOUSAND]]/Data__1___3[[#This Row],[Total Workers]]</f>
        <v>1.2819449125</v>
      </c>
    </row>
    <row r="595" spans="1:28" x14ac:dyDescent="0.25">
      <c r="A595" s="1">
        <v>40407</v>
      </c>
      <c r="B595">
        <f t="shared" si="99"/>
        <v>2010</v>
      </c>
      <c r="C595">
        <f>DAY(Data__1___3[[#This Row],[Date]])</f>
        <v>17</v>
      </c>
      <c r="D595">
        <f>MONTH(Data__1___3[[#This Row],[Date]])</f>
        <v>8</v>
      </c>
      <c r="E595">
        <f t="shared" si="100"/>
        <v>3</v>
      </c>
      <c r="F595">
        <f>WEEKDAY(Data__1___3[[#This Row],[Date]])</f>
        <v>3</v>
      </c>
      <c r="G595" t="str">
        <f>VLOOKUP(F595,VLOOKUP!$D$2:$E$8,2,FALSE)</f>
        <v>Wednesday</v>
      </c>
      <c r="H595" t="str">
        <f>VLOOKUP(D595,VLOOKUP!$A$2:$B$13,2,FALSE)</f>
        <v>August</v>
      </c>
      <c r="I595" t="str">
        <f>VLOOKUP(E595,VLOOKUP!$G$2:$H$5,2,FALSE)</f>
        <v>Quarter3</v>
      </c>
      <c r="J595" t="str">
        <f t="shared" si="101"/>
        <v>2010_August</v>
      </c>
      <c r="K595" t="str">
        <f t="shared" si="102"/>
        <v>2010_Quarter3</v>
      </c>
      <c r="L595" t="str">
        <f t="shared" si="103"/>
        <v>2010_Wednesday</v>
      </c>
      <c r="M595" t="s">
        <v>9</v>
      </c>
      <c r="N595">
        <v>45</v>
      </c>
      <c r="O595">
        <v>37</v>
      </c>
      <c r="P595">
        <v>10440</v>
      </c>
      <c r="Q595">
        <v>7104</v>
      </c>
      <c r="R595">
        <v>0.105099128</v>
      </c>
      <c r="S595">
        <v>0.12822093600000001</v>
      </c>
      <c r="T595">
        <f t="shared" si="104"/>
        <v>67957.096080000003</v>
      </c>
      <c r="U595">
        <f t="shared" si="105"/>
        <v>9458.9215199999999</v>
      </c>
      <c r="V595">
        <f t="shared" si="106"/>
        <v>17544</v>
      </c>
      <c r="W595">
        <f t="shared" si="107"/>
        <v>23237.086092715232</v>
      </c>
      <c r="X595">
        <f>SUM(Data__1___3[[#This Row],[ cost of raw material]],Data__1___3[[#This Row],[operating cost]],Data__1___3[[#This Row],[Total Labor Cost (In USD)]])</f>
        <v>100653.10369271523</v>
      </c>
      <c r="Y595">
        <f t="shared" si="108"/>
        <v>957.69684875706332</v>
      </c>
      <c r="Z595">
        <f t="shared" si="109"/>
        <v>105.09912799999999</v>
      </c>
      <c r="AA595">
        <f>SUM(Data__1___3[[#This Row],[Num_Workers_Direct]],Data__1___3[[#This Row],[Num_Workers_Indirect]])</f>
        <v>82</v>
      </c>
      <c r="AB595">
        <f>Data__1___3[[#This Row],[OUTPUT IN THOUSAND]]/Data__1___3[[#This Row],[Total Workers]]</f>
        <v>1.2816966829268293</v>
      </c>
    </row>
    <row r="596" spans="1:28" x14ac:dyDescent="0.25">
      <c r="A596" s="1">
        <v>40408</v>
      </c>
      <c r="B596">
        <f t="shared" si="99"/>
        <v>2010</v>
      </c>
      <c r="C596">
        <f>DAY(Data__1___3[[#This Row],[Date]])</f>
        <v>18</v>
      </c>
      <c r="D596">
        <f>MONTH(Data__1___3[[#This Row],[Date]])</f>
        <v>8</v>
      </c>
      <c r="E596">
        <f t="shared" si="100"/>
        <v>3</v>
      </c>
      <c r="F596">
        <f>WEEKDAY(Data__1___3[[#This Row],[Date]])</f>
        <v>4</v>
      </c>
      <c r="G596" t="str">
        <f>VLOOKUP(F596,VLOOKUP!$D$2:$E$8,2,FALSE)</f>
        <v>Thursday</v>
      </c>
      <c r="H596" t="str">
        <f>VLOOKUP(D596,VLOOKUP!$A$2:$B$13,2,FALSE)</f>
        <v>August</v>
      </c>
      <c r="I596" t="str">
        <f>VLOOKUP(E596,VLOOKUP!$G$2:$H$5,2,FALSE)</f>
        <v>Quarter3</v>
      </c>
      <c r="J596" t="str">
        <f t="shared" si="101"/>
        <v>2010_August</v>
      </c>
      <c r="K596" t="str">
        <f t="shared" si="102"/>
        <v>2010_Quarter3</v>
      </c>
      <c r="L596" t="str">
        <f t="shared" si="103"/>
        <v>2010_Thursday</v>
      </c>
      <c r="M596" t="s">
        <v>9</v>
      </c>
      <c r="N596">
        <v>41</v>
      </c>
      <c r="O596">
        <v>39</v>
      </c>
      <c r="P596">
        <v>9512</v>
      </c>
      <c r="Q596">
        <v>7488</v>
      </c>
      <c r="R596">
        <v>0.10256145699999999</v>
      </c>
      <c r="S596">
        <v>0.125124978</v>
      </c>
      <c r="T596">
        <f t="shared" si="104"/>
        <v>66316.238339999996</v>
      </c>
      <c r="U596">
        <f t="shared" si="105"/>
        <v>9230.5311299999994</v>
      </c>
      <c r="V596">
        <f t="shared" si="106"/>
        <v>17000</v>
      </c>
      <c r="W596">
        <f t="shared" si="107"/>
        <v>22516.556291390727</v>
      </c>
      <c r="X596">
        <f>SUM(Data__1___3[[#This Row],[ cost of raw material]],Data__1___3[[#This Row],[operating cost]],Data__1___3[[#This Row],[Total Labor Cost (In USD)]])</f>
        <v>98063.325761390734</v>
      </c>
      <c r="Y596">
        <f t="shared" si="108"/>
        <v>956.1420891416426</v>
      </c>
      <c r="Z596">
        <f t="shared" si="109"/>
        <v>102.56145699999999</v>
      </c>
      <c r="AA596">
        <f>SUM(Data__1___3[[#This Row],[Num_Workers_Direct]],Data__1___3[[#This Row],[Num_Workers_Indirect]])</f>
        <v>80</v>
      </c>
      <c r="AB596">
        <f>Data__1___3[[#This Row],[OUTPUT IN THOUSAND]]/Data__1___3[[#This Row],[Total Workers]]</f>
        <v>1.2820182124999999</v>
      </c>
    </row>
    <row r="597" spans="1:28" x14ac:dyDescent="0.25">
      <c r="A597" s="1">
        <v>40409</v>
      </c>
      <c r="B597">
        <f t="shared" si="99"/>
        <v>2010</v>
      </c>
      <c r="C597">
        <f>DAY(Data__1___3[[#This Row],[Date]])</f>
        <v>19</v>
      </c>
      <c r="D597">
        <f>MONTH(Data__1___3[[#This Row],[Date]])</f>
        <v>8</v>
      </c>
      <c r="E597">
        <f t="shared" si="100"/>
        <v>3</v>
      </c>
      <c r="F597">
        <f>WEEKDAY(Data__1___3[[#This Row],[Date]])</f>
        <v>5</v>
      </c>
      <c r="G597" t="str">
        <f>VLOOKUP(F597,VLOOKUP!$D$2:$E$8,2,FALSE)</f>
        <v>Friday</v>
      </c>
      <c r="H597" t="str">
        <f>VLOOKUP(D597,VLOOKUP!$A$2:$B$13,2,FALSE)</f>
        <v>August</v>
      </c>
      <c r="I597" t="str">
        <f>VLOOKUP(E597,VLOOKUP!$G$2:$H$5,2,FALSE)</f>
        <v>Quarter3</v>
      </c>
      <c r="J597" t="str">
        <f t="shared" si="101"/>
        <v>2010_August</v>
      </c>
      <c r="K597" t="str">
        <f t="shared" si="102"/>
        <v>2010_Quarter3</v>
      </c>
      <c r="L597" t="str">
        <f t="shared" si="103"/>
        <v>2010_Friday</v>
      </c>
      <c r="M597" t="s">
        <v>9</v>
      </c>
      <c r="N597">
        <v>40</v>
      </c>
      <c r="O597">
        <v>36</v>
      </c>
      <c r="P597">
        <v>9280</v>
      </c>
      <c r="Q597">
        <v>6912</v>
      </c>
      <c r="R597">
        <v>9.7358856999999993E-2</v>
      </c>
      <c r="S597">
        <v>0.118777806</v>
      </c>
      <c r="T597">
        <f t="shared" si="104"/>
        <v>62952.237179999996</v>
      </c>
      <c r="U597">
        <f t="shared" si="105"/>
        <v>8762.297129999999</v>
      </c>
      <c r="V597">
        <f t="shared" si="106"/>
        <v>16192</v>
      </c>
      <c r="W597">
        <f t="shared" si="107"/>
        <v>21446.357615894041</v>
      </c>
      <c r="X597">
        <f>SUM(Data__1___3[[#This Row],[ cost of raw material]],Data__1___3[[#This Row],[operating cost]],Data__1___3[[#This Row],[Total Labor Cost (In USD)]])</f>
        <v>93160.89192589403</v>
      </c>
      <c r="Y597">
        <f t="shared" si="108"/>
        <v>956.88152877446009</v>
      </c>
      <c r="Z597">
        <f t="shared" si="109"/>
        <v>97.358856999999986</v>
      </c>
      <c r="AA597">
        <f>SUM(Data__1___3[[#This Row],[Num_Workers_Direct]],Data__1___3[[#This Row],[Num_Workers_Indirect]])</f>
        <v>76</v>
      </c>
      <c r="AB597">
        <f>Data__1___3[[#This Row],[OUTPUT IN THOUSAND]]/Data__1___3[[#This Row],[Total Workers]]</f>
        <v>1.281037592105263</v>
      </c>
    </row>
    <row r="598" spans="1:28" x14ac:dyDescent="0.25">
      <c r="A598" s="1">
        <v>40410</v>
      </c>
      <c r="B598">
        <f t="shared" si="99"/>
        <v>2010</v>
      </c>
      <c r="C598">
        <f>DAY(Data__1___3[[#This Row],[Date]])</f>
        <v>20</v>
      </c>
      <c r="D598">
        <f>MONTH(Data__1___3[[#This Row],[Date]])</f>
        <v>8</v>
      </c>
      <c r="E598">
        <f t="shared" si="100"/>
        <v>3</v>
      </c>
      <c r="F598">
        <f>WEEKDAY(Data__1___3[[#This Row],[Date]])</f>
        <v>6</v>
      </c>
      <c r="G598" t="str">
        <f>VLOOKUP(F598,VLOOKUP!$D$2:$E$8,2,FALSE)</f>
        <v>Saturday</v>
      </c>
      <c r="H598" t="str">
        <f>VLOOKUP(D598,VLOOKUP!$A$2:$B$13,2,FALSE)</f>
        <v>August</v>
      </c>
      <c r="I598" t="str">
        <f>VLOOKUP(E598,VLOOKUP!$G$2:$H$5,2,FALSE)</f>
        <v>Quarter3</v>
      </c>
      <c r="J598" t="str">
        <f t="shared" si="101"/>
        <v>2010_August</v>
      </c>
      <c r="K598" t="str">
        <f t="shared" si="102"/>
        <v>2010_Quarter3</v>
      </c>
      <c r="L598" t="str">
        <f t="shared" si="103"/>
        <v>2010_Saturday</v>
      </c>
      <c r="M598" t="s">
        <v>9</v>
      </c>
      <c r="N598">
        <v>43</v>
      </c>
      <c r="O598">
        <v>36</v>
      </c>
      <c r="P598">
        <v>9976</v>
      </c>
      <c r="Q598">
        <v>6912</v>
      </c>
      <c r="R598">
        <v>0.101259319</v>
      </c>
      <c r="S598">
        <v>0.12353636899999999</v>
      </c>
      <c r="T598">
        <f t="shared" si="104"/>
        <v>65474.275569999998</v>
      </c>
      <c r="U598">
        <f t="shared" si="105"/>
        <v>9113.33871</v>
      </c>
      <c r="V598">
        <f t="shared" si="106"/>
        <v>16888</v>
      </c>
      <c r="W598">
        <f t="shared" si="107"/>
        <v>22368.2119205298</v>
      </c>
      <c r="X598">
        <f>SUM(Data__1___3[[#This Row],[ cost of raw material]],Data__1___3[[#This Row],[operating cost]],Data__1___3[[#This Row],[Total Labor Cost (In USD)]])</f>
        <v>96955.826200529787</v>
      </c>
      <c r="Y598">
        <f t="shared" si="108"/>
        <v>957.50027906596711</v>
      </c>
      <c r="Z598">
        <f t="shared" si="109"/>
        <v>101.259319</v>
      </c>
      <c r="AA598">
        <f>SUM(Data__1___3[[#This Row],[Num_Workers_Direct]],Data__1___3[[#This Row],[Num_Workers_Indirect]])</f>
        <v>79</v>
      </c>
      <c r="AB598">
        <f>Data__1___3[[#This Row],[OUTPUT IN THOUSAND]]/Data__1___3[[#This Row],[Total Workers]]</f>
        <v>1.2817635316455698</v>
      </c>
    </row>
    <row r="599" spans="1:28" x14ac:dyDescent="0.25">
      <c r="A599" s="1">
        <v>40411</v>
      </c>
      <c r="B599">
        <f t="shared" si="99"/>
        <v>2010</v>
      </c>
      <c r="C599">
        <f>DAY(Data__1___3[[#This Row],[Date]])</f>
        <v>21</v>
      </c>
      <c r="D599">
        <f>MONTH(Data__1___3[[#This Row],[Date]])</f>
        <v>8</v>
      </c>
      <c r="E599">
        <f t="shared" si="100"/>
        <v>3</v>
      </c>
      <c r="F599">
        <f>WEEKDAY(Data__1___3[[#This Row],[Date]])</f>
        <v>7</v>
      </c>
      <c r="G599" t="str">
        <f>VLOOKUP(F599,VLOOKUP!$D$2:$E$8,2,FALSE)</f>
        <v>Sunday</v>
      </c>
      <c r="H599" t="str">
        <f>VLOOKUP(D599,VLOOKUP!$A$2:$B$13,2,FALSE)</f>
        <v>August</v>
      </c>
      <c r="I599" t="str">
        <f>VLOOKUP(E599,VLOOKUP!$G$2:$H$5,2,FALSE)</f>
        <v>Quarter3</v>
      </c>
      <c r="J599" t="str">
        <f t="shared" si="101"/>
        <v>2010_August</v>
      </c>
      <c r="K599" t="str">
        <f t="shared" si="102"/>
        <v>2010_Quarter3</v>
      </c>
      <c r="L599" t="str">
        <f t="shared" si="103"/>
        <v>2010_Sunday</v>
      </c>
      <c r="M599" t="s">
        <v>9</v>
      </c>
      <c r="N599">
        <v>45</v>
      </c>
      <c r="O599">
        <v>36</v>
      </c>
      <c r="P599">
        <v>10440</v>
      </c>
      <c r="Q599">
        <v>6912</v>
      </c>
      <c r="R599">
        <v>0.10386174400000001</v>
      </c>
      <c r="S599">
        <v>0.12671132700000001</v>
      </c>
      <c r="T599">
        <f t="shared" si="104"/>
        <v>67157.00331</v>
      </c>
      <c r="U599">
        <f t="shared" si="105"/>
        <v>9347.5569599999999</v>
      </c>
      <c r="V599">
        <f t="shared" si="106"/>
        <v>17352</v>
      </c>
      <c r="W599">
        <f t="shared" si="107"/>
        <v>22982.781456953642</v>
      </c>
      <c r="X599">
        <f>SUM(Data__1___3[[#This Row],[ cost of raw material]],Data__1___3[[#This Row],[operating cost]],Data__1___3[[#This Row],[Total Labor Cost (In USD)]])</f>
        <v>99487.341726953644</v>
      </c>
      <c r="Y599">
        <f t="shared" si="108"/>
        <v>957.88244925825279</v>
      </c>
      <c r="Z599">
        <f t="shared" si="109"/>
        <v>103.861744</v>
      </c>
      <c r="AA599">
        <f>SUM(Data__1___3[[#This Row],[Num_Workers_Direct]],Data__1___3[[#This Row],[Num_Workers_Indirect]])</f>
        <v>81</v>
      </c>
      <c r="AB599">
        <f>Data__1___3[[#This Row],[OUTPUT IN THOUSAND]]/Data__1___3[[#This Row],[Total Workers]]</f>
        <v>1.2822437530864197</v>
      </c>
    </row>
    <row r="600" spans="1:28" x14ac:dyDescent="0.25">
      <c r="A600" s="1">
        <v>40412</v>
      </c>
      <c r="B600">
        <f t="shared" si="99"/>
        <v>2010</v>
      </c>
      <c r="C600">
        <f>DAY(Data__1___3[[#This Row],[Date]])</f>
        <v>22</v>
      </c>
      <c r="D600">
        <f>MONTH(Data__1___3[[#This Row],[Date]])</f>
        <v>8</v>
      </c>
      <c r="E600">
        <f t="shared" si="100"/>
        <v>3</v>
      </c>
      <c r="F600">
        <f>WEEKDAY(Data__1___3[[#This Row],[Date]])</f>
        <v>1</v>
      </c>
      <c r="G600" t="str">
        <f>VLOOKUP(F600,VLOOKUP!$D$2:$E$8,2,FALSE)</f>
        <v>Monday</v>
      </c>
      <c r="H600" t="str">
        <f>VLOOKUP(D600,VLOOKUP!$A$2:$B$13,2,FALSE)</f>
        <v>August</v>
      </c>
      <c r="I600" t="str">
        <f>VLOOKUP(E600,VLOOKUP!$G$2:$H$5,2,FALSE)</f>
        <v>Quarter3</v>
      </c>
      <c r="J600" t="str">
        <f t="shared" si="101"/>
        <v>2010_August</v>
      </c>
      <c r="K600" t="str">
        <f t="shared" si="102"/>
        <v>2010_Quarter3</v>
      </c>
      <c r="L600" t="str">
        <f t="shared" si="103"/>
        <v>2010_Monday</v>
      </c>
      <c r="M600" t="s">
        <v>9</v>
      </c>
      <c r="N600">
        <v>40</v>
      </c>
      <c r="O600">
        <v>39</v>
      </c>
      <c r="P600">
        <v>9280</v>
      </c>
      <c r="Q600">
        <v>7488</v>
      </c>
      <c r="R600">
        <v>0.101275649</v>
      </c>
      <c r="S600">
        <v>0.123556291</v>
      </c>
      <c r="T600">
        <f t="shared" si="104"/>
        <v>65484.83423</v>
      </c>
      <c r="U600">
        <f t="shared" si="105"/>
        <v>9114.8084099999996</v>
      </c>
      <c r="V600">
        <f t="shared" si="106"/>
        <v>16768</v>
      </c>
      <c r="W600">
        <f t="shared" si="107"/>
        <v>22209.271523178806</v>
      </c>
      <c r="X600">
        <f>SUM(Data__1___3[[#This Row],[ cost of raw material]],Data__1___3[[#This Row],[operating cost]],Data__1___3[[#This Row],[Total Labor Cost (In USD)]])</f>
        <v>96808.914163178808</v>
      </c>
      <c r="Y600">
        <f t="shared" si="108"/>
        <v>955.89527313894382</v>
      </c>
      <c r="Z600">
        <f t="shared" si="109"/>
        <v>101.275649</v>
      </c>
      <c r="AA600">
        <f>SUM(Data__1___3[[#This Row],[Num_Workers_Direct]],Data__1___3[[#This Row],[Num_Workers_Indirect]])</f>
        <v>79</v>
      </c>
      <c r="AB600">
        <f>Data__1___3[[#This Row],[OUTPUT IN THOUSAND]]/Data__1___3[[#This Row],[Total Workers]]</f>
        <v>1.2819702405063291</v>
      </c>
    </row>
    <row r="601" spans="1:28" x14ac:dyDescent="0.25">
      <c r="A601" s="1">
        <v>40413</v>
      </c>
      <c r="B601">
        <f t="shared" si="99"/>
        <v>2010</v>
      </c>
      <c r="C601">
        <f>DAY(Data__1___3[[#This Row],[Date]])</f>
        <v>23</v>
      </c>
      <c r="D601">
        <f>MONTH(Data__1___3[[#This Row],[Date]])</f>
        <v>8</v>
      </c>
      <c r="E601">
        <f t="shared" si="100"/>
        <v>3</v>
      </c>
      <c r="F601">
        <f>WEEKDAY(Data__1___3[[#This Row],[Date]])</f>
        <v>2</v>
      </c>
      <c r="G601" t="str">
        <f>VLOOKUP(F601,VLOOKUP!$D$2:$E$8,2,FALSE)</f>
        <v>Tuesday</v>
      </c>
      <c r="H601" t="str">
        <f>VLOOKUP(D601,VLOOKUP!$A$2:$B$13,2,FALSE)</f>
        <v>August</v>
      </c>
      <c r="I601" t="str">
        <f>VLOOKUP(E601,VLOOKUP!$G$2:$H$5,2,FALSE)</f>
        <v>Quarter3</v>
      </c>
      <c r="J601" t="str">
        <f t="shared" si="101"/>
        <v>2010_August</v>
      </c>
      <c r="K601" t="str">
        <f t="shared" si="102"/>
        <v>2010_Quarter3</v>
      </c>
      <c r="L601" t="str">
        <f t="shared" si="103"/>
        <v>2010_Tuesday</v>
      </c>
      <c r="M601" t="s">
        <v>9</v>
      </c>
      <c r="N601">
        <v>44</v>
      </c>
      <c r="O601">
        <v>39</v>
      </c>
      <c r="P601">
        <v>10208</v>
      </c>
      <c r="Q601">
        <v>7488</v>
      </c>
      <c r="R601">
        <v>0.106316776</v>
      </c>
      <c r="S601">
        <v>0.12970646699999999</v>
      </c>
      <c r="T601">
        <f t="shared" si="104"/>
        <v>68744.427510000009</v>
      </c>
      <c r="U601">
        <f t="shared" si="105"/>
        <v>9568.5098400000006</v>
      </c>
      <c r="V601">
        <f t="shared" si="106"/>
        <v>17696</v>
      </c>
      <c r="W601">
        <f t="shared" si="107"/>
        <v>23438.41059602649</v>
      </c>
      <c r="X601">
        <f>SUM(Data__1___3[[#This Row],[ cost of raw material]],Data__1___3[[#This Row],[operating cost]],Data__1___3[[#This Row],[Total Labor Cost (In USD)]])</f>
        <v>101751.34794602649</v>
      </c>
      <c r="Y601">
        <f t="shared" si="108"/>
        <v>957.05825340326805</v>
      </c>
      <c r="Z601">
        <f t="shared" si="109"/>
        <v>106.316776</v>
      </c>
      <c r="AA601">
        <f>SUM(Data__1___3[[#This Row],[Num_Workers_Direct]],Data__1___3[[#This Row],[Num_Workers_Indirect]])</f>
        <v>83</v>
      </c>
      <c r="AB601">
        <f>Data__1___3[[#This Row],[OUTPUT IN THOUSAND]]/Data__1___3[[#This Row],[Total Workers]]</f>
        <v>1.2809250120481928</v>
      </c>
    </row>
    <row r="602" spans="1:28" x14ac:dyDescent="0.25">
      <c r="A602" s="1">
        <v>40414</v>
      </c>
      <c r="B602">
        <f t="shared" si="99"/>
        <v>2010</v>
      </c>
      <c r="C602">
        <f>DAY(Data__1___3[[#This Row],[Date]])</f>
        <v>24</v>
      </c>
      <c r="D602">
        <f>MONTH(Data__1___3[[#This Row],[Date]])</f>
        <v>8</v>
      </c>
      <c r="E602">
        <f t="shared" si="100"/>
        <v>3</v>
      </c>
      <c r="F602">
        <f>WEEKDAY(Data__1___3[[#This Row],[Date]])</f>
        <v>3</v>
      </c>
      <c r="G602" t="str">
        <f>VLOOKUP(F602,VLOOKUP!$D$2:$E$8,2,FALSE)</f>
        <v>Wednesday</v>
      </c>
      <c r="H602" t="str">
        <f>VLOOKUP(D602,VLOOKUP!$A$2:$B$13,2,FALSE)</f>
        <v>August</v>
      </c>
      <c r="I602" t="str">
        <f>VLOOKUP(E602,VLOOKUP!$G$2:$H$5,2,FALSE)</f>
        <v>Quarter3</v>
      </c>
      <c r="J602" t="str">
        <f t="shared" si="101"/>
        <v>2010_August</v>
      </c>
      <c r="K602" t="str">
        <f t="shared" si="102"/>
        <v>2010_Quarter3</v>
      </c>
      <c r="L602" t="str">
        <f t="shared" si="103"/>
        <v>2010_Wednesday</v>
      </c>
      <c r="M602" t="s">
        <v>9</v>
      </c>
      <c r="N602">
        <v>42</v>
      </c>
      <c r="O602">
        <v>36</v>
      </c>
      <c r="P602">
        <v>9744</v>
      </c>
      <c r="Q602">
        <v>6912</v>
      </c>
      <c r="R602">
        <v>9.9980686999999999E-2</v>
      </c>
      <c r="S602">
        <v>0.12197643900000001</v>
      </c>
      <c r="T602">
        <f t="shared" si="104"/>
        <v>64647.512669999996</v>
      </c>
      <c r="U602">
        <f t="shared" si="105"/>
        <v>8998.2618299999995</v>
      </c>
      <c r="V602">
        <f t="shared" si="106"/>
        <v>16656</v>
      </c>
      <c r="W602">
        <f t="shared" si="107"/>
        <v>22060.92715231788</v>
      </c>
      <c r="X602">
        <f>SUM(Data__1___3[[#This Row],[ cost of raw material]],Data__1___3[[#This Row],[operating cost]],Data__1___3[[#This Row],[Total Labor Cost (In USD)]])</f>
        <v>95706.701652317875</v>
      </c>
      <c r="Y602">
        <f t="shared" si="108"/>
        <v>957.25189058080662</v>
      </c>
      <c r="Z602">
        <f t="shared" si="109"/>
        <v>99.980687000000003</v>
      </c>
      <c r="AA602">
        <f>SUM(Data__1___3[[#This Row],[Num_Workers_Direct]],Data__1___3[[#This Row],[Num_Workers_Indirect]])</f>
        <v>78</v>
      </c>
      <c r="AB602">
        <f>Data__1___3[[#This Row],[OUTPUT IN THOUSAND]]/Data__1___3[[#This Row],[Total Workers]]</f>
        <v>1.2818036794871794</v>
      </c>
    </row>
    <row r="603" spans="1:28" x14ac:dyDescent="0.25">
      <c r="A603" s="1">
        <v>40415</v>
      </c>
      <c r="B603">
        <f t="shared" si="99"/>
        <v>2010</v>
      </c>
      <c r="C603">
        <f>DAY(Data__1___3[[#This Row],[Date]])</f>
        <v>25</v>
      </c>
      <c r="D603">
        <f>MONTH(Data__1___3[[#This Row],[Date]])</f>
        <v>8</v>
      </c>
      <c r="E603">
        <f t="shared" si="100"/>
        <v>3</v>
      </c>
      <c r="F603">
        <f>WEEKDAY(Data__1___3[[#This Row],[Date]])</f>
        <v>4</v>
      </c>
      <c r="G603" t="str">
        <f>VLOOKUP(F603,VLOOKUP!$D$2:$E$8,2,FALSE)</f>
        <v>Thursday</v>
      </c>
      <c r="H603" t="str">
        <f>VLOOKUP(D603,VLOOKUP!$A$2:$B$13,2,FALSE)</f>
        <v>August</v>
      </c>
      <c r="I603" t="str">
        <f>VLOOKUP(E603,VLOOKUP!$G$2:$H$5,2,FALSE)</f>
        <v>Quarter3</v>
      </c>
      <c r="J603" t="str">
        <f t="shared" si="101"/>
        <v>2010_August</v>
      </c>
      <c r="K603" t="str">
        <f t="shared" si="102"/>
        <v>2010_Quarter3</v>
      </c>
      <c r="L603" t="str">
        <f t="shared" si="103"/>
        <v>2010_Thursday</v>
      </c>
      <c r="M603" t="s">
        <v>9</v>
      </c>
      <c r="N603">
        <v>40</v>
      </c>
      <c r="O603">
        <v>37</v>
      </c>
      <c r="P603">
        <v>9280</v>
      </c>
      <c r="Q603">
        <v>7104</v>
      </c>
      <c r="R603">
        <v>9.8657404000000004E-2</v>
      </c>
      <c r="S603">
        <v>0.12036203299999999</v>
      </c>
      <c r="T603">
        <f t="shared" si="104"/>
        <v>63791.877489999999</v>
      </c>
      <c r="U603">
        <f t="shared" si="105"/>
        <v>8879.1663599999993</v>
      </c>
      <c r="V603">
        <f t="shared" si="106"/>
        <v>16384</v>
      </c>
      <c r="W603">
        <f t="shared" si="107"/>
        <v>21700.662251655631</v>
      </c>
      <c r="X603">
        <f>SUM(Data__1___3[[#This Row],[ cost of raw material]],Data__1___3[[#This Row],[operating cost]],Data__1___3[[#This Row],[Total Labor Cost (In USD)]])</f>
        <v>94371.70610165564</v>
      </c>
      <c r="Y603">
        <f t="shared" si="108"/>
        <v>956.5597945558718</v>
      </c>
      <c r="Z603">
        <f t="shared" si="109"/>
        <v>98.657404</v>
      </c>
      <c r="AA603">
        <f>SUM(Data__1___3[[#This Row],[Num_Workers_Direct]],Data__1___3[[#This Row],[Num_Workers_Indirect]])</f>
        <v>77</v>
      </c>
      <c r="AB603">
        <f>Data__1___3[[#This Row],[OUTPUT IN THOUSAND]]/Data__1___3[[#This Row],[Total Workers]]</f>
        <v>1.2812649870129871</v>
      </c>
    </row>
    <row r="604" spans="1:28" x14ac:dyDescent="0.25">
      <c r="A604" s="1">
        <v>40416</v>
      </c>
      <c r="B604">
        <f t="shared" si="99"/>
        <v>2010</v>
      </c>
      <c r="C604">
        <f>DAY(Data__1___3[[#This Row],[Date]])</f>
        <v>26</v>
      </c>
      <c r="D604">
        <f>MONTH(Data__1___3[[#This Row],[Date]])</f>
        <v>8</v>
      </c>
      <c r="E604">
        <f t="shared" si="100"/>
        <v>3</v>
      </c>
      <c r="F604">
        <f>WEEKDAY(Data__1___3[[#This Row],[Date]])</f>
        <v>5</v>
      </c>
      <c r="G604" t="str">
        <f>VLOOKUP(F604,VLOOKUP!$D$2:$E$8,2,FALSE)</f>
        <v>Friday</v>
      </c>
      <c r="H604" t="str">
        <f>VLOOKUP(D604,VLOOKUP!$A$2:$B$13,2,FALSE)</f>
        <v>August</v>
      </c>
      <c r="I604" t="str">
        <f>VLOOKUP(E604,VLOOKUP!$G$2:$H$5,2,FALSE)</f>
        <v>Quarter3</v>
      </c>
      <c r="J604" t="str">
        <f t="shared" si="101"/>
        <v>2010_August</v>
      </c>
      <c r="K604" t="str">
        <f t="shared" si="102"/>
        <v>2010_Quarter3</v>
      </c>
      <c r="L604" t="str">
        <f t="shared" si="103"/>
        <v>2010_Friday</v>
      </c>
      <c r="M604" t="s">
        <v>9</v>
      </c>
      <c r="N604">
        <v>45</v>
      </c>
      <c r="O604">
        <v>39</v>
      </c>
      <c r="P604">
        <v>10440</v>
      </c>
      <c r="Q604">
        <v>7488</v>
      </c>
      <c r="R604">
        <v>0.10766838300000001</v>
      </c>
      <c r="S604">
        <v>0.131355427</v>
      </c>
      <c r="T604">
        <f t="shared" si="104"/>
        <v>69618.376309999992</v>
      </c>
      <c r="U604">
        <f t="shared" si="105"/>
        <v>9690.1544700000013</v>
      </c>
      <c r="V604">
        <f t="shared" si="106"/>
        <v>17928</v>
      </c>
      <c r="W604">
        <f t="shared" si="107"/>
        <v>23745.695364238411</v>
      </c>
      <c r="X604">
        <f>SUM(Data__1___3[[#This Row],[ cost of raw material]],Data__1___3[[#This Row],[operating cost]],Data__1___3[[#This Row],[Total Labor Cost (In USD)]])</f>
        <v>103054.2261442384</v>
      </c>
      <c r="Y604">
        <f t="shared" si="108"/>
        <v>957.14473713456255</v>
      </c>
      <c r="Z604">
        <f t="shared" si="109"/>
        <v>107.66838300000001</v>
      </c>
      <c r="AA604">
        <f>SUM(Data__1___3[[#This Row],[Num_Workers_Direct]],Data__1___3[[#This Row],[Num_Workers_Indirect]])</f>
        <v>84</v>
      </c>
      <c r="AB604">
        <f>Data__1___3[[#This Row],[OUTPUT IN THOUSAND]]/Data__1___3[[#This Row],[Total Workers]]</f>
        <v>1.2817664642857143</v>
      </c>
    </row>
    <row r="605" spans="1:28" x14ac:dyDescent="0.25">
      <c r="A605" s="1">
        <v>40417</v>
      </c>
      <c r="B605">
        <f t="shared" si="99"/>
        <v>2010</v>
      </c>
      <c r="C605">
        <f>DAY(Data__1___3[[#This Row],[Date]])</f>
        <v>27</v>
      </c>
      <c r="D605">
        <f>MONTH(Data__1___3[[#This Row],[Date]])</f>
        <v>8</v>
      </c>
      <c r="E605">
        <f t="shared" si="100"/>
        <v>3</v>
      </c>
      <c r="F605">
        <f>WEEKDAY(Data__1___3[[#This Row],[Date]])</f>
        <v>6</v>
      </c>
      <c r="G605" t="str">
        <f>VLOOKUP(F605,VLOOKUP!$D$2:$E$8,2,FALSE)</f>
        <v>Saturday</v>
      </c>
      <c r="H605" t="str">
        <f>VLOOKUP(D605,VLOOKUP!$A$2:$B$13,2,FALSE)</f>
        <v>August</v>
      </c>
      <c r="I605" t="str">
        <f>VLOOKUP(E605,VLOOKUP!$G$2:$H$5,2,FALSE)</f>
        <v>Quarter3</v>
      </c>
      <c r="J605" t="str">
        <f t="shared" si="101"/>
        <v>2010_August</v>
      </c>
      <c r="K605" t="str">
        <f t="shared" si="102"/>
        <v>2010_Quarter3</v>
      </c>
      <c r="L605" t="str">
        <f t="shared" si="103"/>
        <v>2010_Saturday</v>
      </c>
      <c r="M605" t="s">
        <v>9</v>
      </c>
      <c r="N605">
        <v>40</v>
      </c>
      <c r="O605">
        <v>36</v>
      </c>
      <c r="P605">
        <v>9280</v>
      </c>
      <c r="Q605">
        <v>6912</v>
      </c>
      <c r="R605">
        <v>9.7362744000000001E-2</v>
      </c>
      <c r="S605">
        <v>0.118782548</v>
      </c>
      <c r="T605">
        <f t="shared" si="104"/>
        <v>62954.750440000003</v>
      </c>
      <c r="U605">
        <f t="shared" si="105"/>
        <v>8762.64696</v>
      </c>
      <c r="V605">
        <f t="shared" si="106"/>
        <v>16192</v>
      </c>
      <c r="W605">
        <f t="shared" si="107"/>
        <v>21446.357615894041</v>
      </c>
      <c r="X605">
        <f>SUM(Data__1___3[[#This Row],[ cost of raw material]],Data__1___3[[#This Row],[operating cost]],Data__1___3[[#This Row],[Total Labor Cost (In USD)]])</f>
        <v>93163.755015894043</v>
      </c>
      <c r="Y605">
        <f t="shared" si="108"/>
        <v>956.87273374191295</v>
      </c>
      <c r="Z605">
        <f t="shared" si="109"/>
        <v>97.362744000000006</v>
      </c>
      <c r="AA605">
        <f>SUM(Data__1___3[[#This Row],[Num_Workers_Direct]],Data__1___3[[#This Row],[Num_Workers_Indirect]])</f>
        <v>76</v>
      </c>
      <c r="AB605">
        <f>Data__1___3[[#This Row],[OUTPUT IN THOUSAND]]/Data__1___3[[#This Row],[Total Workers]]</f>
        <v>1.2810887368421053</v>
      </c>
    </row>
    <row r="606" spans="1:28" x14ac:dyDescent="0.25">
      <c r="A606" s="1">
        <v>40418</v>
      </c>
      <c r="B606">
        <f t="shared" si="99"/>
        <v>2010</v>
      </c>
      <c r="C606">
        <f>DAY(Data__1___3[[#This Row],[Date]])</f>
        <v>28</v>
      </c>
      <c r="D606">
        <f>MONTH(Data__1___3[[#This Row],[Date]])</f>
        <v>8</v>
      </c>
      <c r="E606">
        <f t="shared" si="100"/>
        <v>3</v>
      </c>
      <c r="F606">
        <f>WEEKDAY(Data__1___3[[#This Row],[Date]])</f>
        <v>7</v>
      </c>
      <c r="G606" t="str">
        <f>VLOOKUP(F606,VLOOKUP!$D$2:$E$8,2,FALSE)</f>
        <v>Sunday</v>
      </c>
      <c r="H606" t="str">
        <f>VLOOKUP(D606,VLOOKUP!$A$2:$B$13,2,FALSE)</f>
        <v>August</v>
      </c>
      <c r="I606" t="str">
        <f>VLOOKUP(E606,VLOOKUP!$G$2:$H$5,2,FALSE)</f>
        <v>Quarter3</v>
      </c>
      <c r="J606" t="str">
        <f t="shared" si="101"/>
        <v>2010_August</v>
      </c>
      <c r="K606" t="str">
        <f t="shared" si="102"/>
        <v>2010_Quarter3</v>
      </c>
      <c r="L606" t="str">
        <f t="shared" si="103"/>
        <v>2010_Sunday</v>
      </c>
      <c r="M606" t="s">
        <v>9</v>
      </c>
      <c r="N606">
        <v>45</v>
      </c>
      <c r="O606">
        <v>40</v>
      </c>
      <c r="P606">
        <v>10440</v>
      </c>
      <c r="Q606">
        <v>7680</v>
      </c>
      <c r="R606">
        <v>0.108888636</v>
      </c>
      <c r="S606">
        <v>0.132844136</v>
      </c>
      <c r="T606">
        <f t="shared" si="104"/>
        <v>70407.392079999991</v>
      </c>
      <c r="U606">
        <f t="shared" si="105"/>
        <v>9799.9772399999983</v>
      </c>
      <c r="V606">
        <f t="shared" si="106"/>
        <v>18120</v>
      </c>
      <c r="W606">
        <f t="shared" si="107"/>
        <v>24000</v>
      </c>
      <c r="X606">
        <f>SUM(Data__1___3[[#This Row],[ cost of raw material]],Data__1___3[[#This Row],[operating cost]],Data__1___3[[#This Row],[Total Labor Cost (In USD)]])</f>
        <v>104207.36931999998</v>
      </c>
      <c r="Y606">
        <f t="shared" si="108"/>
        <v>957.00867554259742</v>
      </c>
      <c r="Z606">
        <f t="shared" si="109"/>
        <v>108.88863599999999</v>
      </c>
      <c r="AA606">
        <f>SUM(Data__1___3[[#This Row],[Num_Workers_Direct]],Data__1___3[[#This Row],[Num_Workers_Indirect]])</f>
        <v>85</v>
      </c>
      <c r="AB606">
        <f>Data__1___3[[#This Row],[OUTPUT IN THOUSAND]]/Data__1___3[[#This Row],[Total Workers]]</f>
        <v>1.2810427764705881</v>
      </c>
    </row>
    <row r="607" spans="1:28" x14ac:dyDescent="0.25">
      <c r="A607" s="1">
        <v>40419</v>
      </c>
      <c r="B607">
        <f t="shared" si="99"/>
        <v>2010</v>
      </c>
      <c r="C607">
        <f>DAY(Data__1___3[[#This Row],[Date]])</f>
        <v>29</v>
      </c>
      <c r="D607">
        <f>MONTH(Data__1___3[[#This Row],[Date]])</f>
        <v>8</v>
      </c>
      <c r="E607">
        <f t="shared" si="100"/>
        <v>3</v>
      </c>
      <c r="F607">
        <f>WEEKDAY(Data__1___3[[#This Row],[Date]])</f>
        <v>1</v>
      </c>
      <c r="G607" t="str">
        <f>VLOOKUP(F607,VLOOKUP!$D$2:$E$8,2,FALSE)</f>
        <v>Monday</v>
      </c>
      <c r="H607" t="str">
        <f>VLOOKUP(D607,VLOOKUP!$A$2:$B$13,2,FALSE)</f>
        <v>August</v>
      </c>
      <c r="I607" t="str">
        <f>VLOOKUP(E607,VLOOKUP!$G$2:$H$5,2,FALSE)</f>
        <v>Quarter3</v>
      </c>
      <c r="J607" t="str">
        <f t="shared" si="101"/>
        <v>2010_August</v>
      </c>
      <c r="K607" t="str">
        <f t="shared" si="102"/>
        <v>2010_Quarter3</v>
      </c>
      <c r="L607" t="str">
        <f t="shared" si="103"/>
        <v>2010_Monday</v>
      </c>
      <c r="M607" t="s">
        <v>9</v>
      </c>
      <c r="N607">
        <v>45</v>
      </c>
      <c r="O607">
        <v>38</v>
      </c>
      <c r="P607">
        <v>10440</v>
      </c>
      <c r="Q607">
        <v>7296</v>
      </c>
      <c r="R607">
        <v>0.10640820500000001</v>
      </c>
      <c r="S607">
        <v>0.12981801000000001</v>
      </c>
      <c r="T607">
        <f t="shared" si="104"/>
        <v>68803.545300000013</v>
      </c>
      <c r="U607">
        <f t="shared" si="105"/>
        <v>9576.7384500000007</v>
      </c>
      <c r="V607">
        <f t="shared" si="106"/>
        <v>17736</v>
      </c>
      <c r="W607">
        <f t="shared" si="107"/>
        <v>23491.390728476821</v>
      </c>
      <c r="X607">
        <f>SUM(Data__1___3[[#This Row],[ cost of raw material]],Data__1___3[[#This Row],[operating cost]],Data__1___3[[#This Row],[Total Labor Cost (In USD)]])</f>
        <v>101871.67447847684</v>
      </c>
      <c r="Y607">
        <f t="shared" si="108"/>
        <v>957.36672259885245</v>
      </c>
      <c r="Z607">
        <f t="shared" si="109"/>
        <v>106.40820500000001</v>
      </c>
      <c r="AA607">
        <f>SUM(Data__1___3[[#This Row],[Num_Workers_Direct]],Data__1___3[[#This Row],[Num_Workers_Indirect]])</f>
        <v>83</v>
      </c>
      <c r="AB607">
        <f>Data__1___3[[#This Row],[OUTPUT IN THOUSAND]]/Data__1___3[[#This Row],[Total Workers]]</f>
        <v>1.2820265662650603</v>
      </c>
    </row>
    <row r="608" spans="1:28" x14ac:dyDescent="0.25">
      <c r="A608" s="1">
        <v>40420</v>
      </c>
      <c r="B608">
        <f t="shared" si="99"/>
        <v>2010</v>
      </c>
      <c r="C608">
        <f>DAY(Data__1___3[[#This Row],[Date]])</f>
        <v>30</v>
      </c>
      <c r="D608">
        <f>MONTH(Data__1___3[[#This Row],[Date]])</f>
        <v>8</v>
      </c>
      <c r="E608">
        <f t="shared" si="100"/>
        <v>3</v>
      </c>
      <c r="F608">
        <f>WEEKDAY(Data__1___3[[#This Row],[Date]])</f>
        <v>2</v>
      </c>
      <c r="G608" t="str">
        <f>VLOOKUP(F608,VLOOKUP!$D$2:$E$8,2,FALSE)</f>
        <v>Tuesday</v>
      </c>
      <c r="H608" t="str">
        <f>VLOOKUP(D608,VLOOKUP!$A$2:$B$13,2,FALSE)</f>
        <v>August</v>
      </c>
      <c r="I608" t="str">
        <f>VLOOKUP(E608,VLOOKUP!$G$2:$H$5,2,FALSE)</f>
        <v>Quarter3</v>
      </c>
      <c r="J608" t="str">
        <f t="shared" si="101"/>
        <v>2010_August</v>
      </c>
      <c r="K608" t="str">
        <f t="shared" si="102"/>
        <v>2010_Quarter3</v>
      </c>
      <c r="L608" t="str">
        <f t="shared" si="103"/>
        <v>2010_Tuesday</v>
      </c>
      <c r="M608" t="s">
        <v>9</v>
      </c>
      <c r="N608">
        <v>41</v>
      </c>
      <c r="O608">
        <v>36</v>
      </c>
      <c r="P608">
        <v>9512</v>
      </c>
      <c r="Q608">
        <v>6912</v>
      </c>
      <c r="R608">
        <v>9.8685640000000005E-2</v>
      </c>
      <c r="S608">
        <v>0.120396481</v>
      </c>
      <c r="T608">
        <f t="shared" si="104"/>
        <v>63810.13493</v>
      </c>
      <c r="U608">
        <f t="shared" si="105"/>
        <v>8881.7075999999997</v>
      </c>
      <c r="V608">
        <f t="shared" si="106"/>
        <v>16424</v>
      </c>
      <c r="W608">
        <f t="shared" si="107"/>
        <v>21753.642384105959</v>
      </c>
      <c r="X608">
        <f>SUM(Data__1___3[[#This Row],[ cost of raw material]],Data__1___3[[#This Row],[operating cost]],Data__1___3[[#This Row],[Total Labor Cost (In USD)]])</f>
        <v>94445.484914105953</v>
      </c>
      <c r="Y608">
        <f t="shared" si="108"/>
        <v>957.03371751053089</v>
      </c>
      <c r="Z608">
        <f t="shared" si="109"/>
        <v>98.685640000000006</v>
      </c>
      <c r="AA608">
        <f>SUM(Data__1___3[[#This Row],[Num_Workers_Direct]],Data__1___3[[#This Row],[Num_Workers_Indirect]])</f>
        <v>77</v>
      </c>
      <c r="AB608">
        <f>Data__1___3[[#This Row],[OUTPUT IN THOUSAND]]/Data__1___3[[#This Row],[Total Workers]]</f>
        <v>1.2816316883116885</v>
      </c>
    </row>
    <row r="609" spans="1:28" x14ac:dyDescent="0.25">
      <c r="A609" s="1">
        <v>40421</v>
      </c>
      <c r="B609">
        <f t="shared" si="99"/>
        <v>2010</v>
      </c>
      <c r="C609">
        <f>DAY(Data__1___3[[#This Row],[Date]])</f>
        <v>31</v>
      </c>
      <c r="D609">
        <f>MONTH(Data__1___3[[#This Row],[Date]])</f>
        <v>8</v>
      </c>
      <c r="E609">
        <f t="shared" si="100"/>
        <v>3</v>
      </c>
      <c r="F609">
        <f>WEEKDAY(Data__1___3[[#This Row],[Date]])</f>
        <v>3</v>
      </c>
      <c r="G609" t="str">
        <f>VLOOKUP(F609,VLOOKUP!$D$2:$E$8,2,FALSE)</f>
        <v>Wednesday</v>
      </c>
      <c r="H609" t="str">
        <f>VLOOKUP(D609,VLOOKUP!$A$2:$B$13,2,FALSE)</f>
        <v>August</v>
      </c>
      <c r="I609" t="str">
        <f>VLOOKUP(E609,VLOOKUP!$G$2:$H$5,2,FALSE)</f>
        <v>Quarter3</v>
      </c>
      <c r="J609" t="str">
        <f t="shared" si="101"/>
        <v>2010_August</v>
      </c>
      <c r="K609" t="str">
        <f t="shared" si="102"/>
        <v>2010_Quarter3</v>
      </c>
      <c r="L609" t="str">
        <f t="shared" si="103"/>
        <v>2010_Wednesday</v>
      </c>
      <c r="M609" t="s">
        <v>9</v>
      </c>
      <c r="N609">
        <v>43</v>
      </c>
      <c r="O609">
        <v>39</v>
      </c>
      <c r="P609">
        <v>9976</v>
      </c>
      <c r="Q609">
        <v>7488</v>
      </c>
      <c r="R609">
        <v>0.105105803</v>
      </c>
      <c r="S609">
        <v>0.128229079</v>
      </c>
      <c r="T609">
        <f t="shared" si="104"/>
        <v>67961.411869999996</v>
      </c>
      <c r="U609">
        <f t="shared" si="105"/>
        <v>9459.5222699999995</v>
      </c>
      <c r="V609">
        <f t="shared" si="106"/>
        <v>17464</v>
      </c>
      <c r="W609">
        <f t="shared" si="107"/>
        <v>23131.125827814569</v>
      </c>
      <c r="X609">
        <f>SUM(Data__1___3[[#This Row],[ cost of raw material]],Data__1___3[[#This Row],[operating cost]],Data__1___3[[#This Row],[Total Labor Cost (In USD)]])</f>
        <v>100552.05996781457</v>
      </c>
      <c r="Y609">
        <f t="shared" si="108"/>
        <v>956.67467540126756</v>
      </c>
      <c r="Z609">
        <f t="shared" si="109"/>
        <v>105.10580299999999</v>
      </c>
      <c r="AA609">
        <f>SUM(Data__1___3[[#This Row],[Num_Workers_Direct]],Data__1___3[[#This Row],[Num_Workers_Indirect]])</f>
        <v>82</v>
      </c>
      <c r="AB609">
        <f>Data__1___3[[#This Row],[OUTPUT IN THOUSAND]]/Data__1___3[[#This Row],[Total Workers]]</f>
        <v>1.2817780853658536</v>
      </c>
    </row>
    <row r="610" spans="1:28" x14ac:dyDescent="0.25">
      <c r="A610" s="1">
        <v>40422</v>
      </c>
      <c r="B610">
        <f t="shared" si="99"/>
        <v>2010</v>
      </c>
      <c r="C610">
        <f>DAY(Data__1___3[[#This Row],[Date]])</f>
        <v>1</v>
      </c>
      <c r="D610">
        <f>MONTH(Data__1___3[[#This Row],[Date]])</f>
        <v>9</v>
      </c>
      <c r="E610">
        <f t="shared" si="100"/>
        <v>3</v>
      </c>
      <c r="F610">
        <f>WEEKDAY(Data__1___3[[#This Row],[Date]])</f>
        <v>4</v>
      </c>
      <c r="G610" t="str">
        <f>VLOOKUP(F610,VLOOKUP!$D$2:$E$8,2,FALSE)</f>
        <v>Thursday</v>
      </c>
      <c r="H610" t="str">
        <f>VLOOKUP(D610,VLOOKUP!$A$2:$B$13,2,FALSE)</f>
        <v>September</v>
      </c>
      <c r="I610" t="str">
        <f>VLOOKUP(E610,VLOOKUP!$G$2:$H$5,2,FALSE)</f>
        <v>Quarter3</v>
      </c>
      <c r="J610" t="str">
        <f t="shared" si="101"/>
        <v>2010_September</v>
      </c>
      <c r="K610" t="str">
        <f t="shared" si="102"/>
        <v>2010_Quarter3</v>
      </c>
      <c r="L610" t="str">
        <f t="shared" si="103"/>
        <v>2010_Thursday</v>
      </c>
      <c r="M610" t="s">
        <v>9</v>
      </c>
      <c r="N610">
        <v>44</v>
      </c>
      <c r="O610">
        <v>39</v>
      </c>
      <c r="P610">
        <v>10208</v>
      </c>
      <c r="Q610">
        <v>7488</v>
      </c>
      <c r="R610">
        <v>0.10640482800000001</v>
      </c>
      <c r="S610">
        <v>0.12981388999999999</v>
      </c>
      <c r="T610">
        <f t="shared" si="104"/>
        <v>68801.361699999994</v>
      </c>
      <c r="U610">
        <f t="shared" si="105"/>
        <v>9576.4345200000007</v>
      </c>
      <c r="V610">
        <f t="shared" si="106"/>
        <v>17696</v>
      </c>
      <c r="W610">
        <f t="shared" si="107"/>
        <v>23438.41059602649</v>
      </c>
      <c r="X610">
        <f>SUM(Data__1___3[[#This Row],[ cost of raw material]],Data__1___3[[#This Row],[operating cost]],Data__1___3[[#This Row],[Total Labor Cost (In USD)]])</f>
        <v>101816.20681602648</v>
      </c>
      <c r="Y610">
        <f t="shared" si="108"/>
        <v>956.87581785317548</v>
      </c>
      <c r="Z610">
        <f t="shared" si="109"/>
        <v>106.40482800000001</v>
      </c>
      <c r="AA610">
        <f>SUM(Data__1___3[[#This Row],[Num_Workers_Direct]],Data__1___3[[#This Row],[Num_Workers_Indirect]])</f>
        <v>83</v>
      </c>
      <c r="AB610">
        <f>Data__1___3[[#This Row],[OUTPUT IN THOUSAND]]/Data__1___3[[#This Row],[Total Workers]]</f>
        <v>1.2819858795180723</v>
      </c>
    </row>
    <row r="611" spans="1:28" x14ac:dyDescent="0.25">
      <c r="A611" s="1">
        <v>40423</v>
      </c>
      <c r="B611">
        <f t="shared" si="99"/>
        <v>2010</v>
      </c>
      <c r="C611">
        <f>DAY(Data__1___3[[#This Row],[Date]])</f>
        <v>2</v>
      </c>
      <c r="D611">
        <f>MONTH(Data__1___3[[#This Row],[Date]])</f>
        <v>9</v>
      </c>
      <c r="E611">
        <f t="shared" si="100"/>
        <v>3</v>
      </c>
      <c r="F611">
        <f>WEEKDAY(Data__1___3[[#This Row],[Date]])</f>
        <v>5</v>
      </c>
      <c r="G611" t="str">
        <f>VLOOKUP(F611,VLOOKUP!$D$2:$E$8,2,FALSE)</f>
        <v>Friday</v>
      </c>
      <c r="H611" t="str">
        <f>VLOOKUP(D611,VLOOKUP!$A$2:$B$13,2,FALSE)</f>
        <v>September</v>
      </c>
      <c r="I611" t="str">
        <f>VLOOKUP(E611,VLOOKUP!$G$2:$H$5,2,FALSE)</f>
        <v>Quarter3</v>
      </c>
      <c r="J611" t="str">
        <f t="shared" si="101"/>
        <v>2010_September</v>
      </c>
      <c r="K611" t="str">
        <f t="shared" si="102"/>
        <v>2010_Quarter3</v>
      </c>
      <c r="L611" t="str">
        <f t="shared" si="103"/>
        <v>2010_Friday</v>
      </c>
      <c r="M611" t="s">
        <v>9</v>
      </c>
      <c r="N611">
        <v>45</v>
      </c>
      <c r="O611">
        <v>37</v>
      </c>
      <c r="P611">
        <v>10440</v>
      </c>
      <c r="Q611">
        <v>7104</v>
      </c>
      <c r="R611">
        <v>0.10514206199999999</v>
      </c>
      <c r="S611">
        <v>0.128273316</v>
      </c>
      <c r="T611">
        <f t="shared" si="104"/>
        <v>67984.857479999991</v>
      </c>
      <c r="U611">
        <f t="shared" si="105"/>
        <v>9462.7855799999998</v>
      </c>
      <c r="V611">
        <f t="shared" si="106"/>
        <v>17544</v>
      </c>
      <c r="W611">
        <f t="shared" si="107"/>
        <v>23237.086092715232</v>
      </c>
      <c r="X611">
        <f>SUM(Data__1___3[[#This Row],[ cost of raw material]],Data__1___3[[#This Row],[operating cost]],Data__1___3[[#This Row],[Total Labor Cost (In USD)]])</f>
        <v>100684.72915271521</v>
      </c>
      <c r="Y611">
        <f t="shared" si="108"/>
        <v>957.60656808038652</v>
      </c>
      <c r="Z611">
        <f t="shared" si="109"/>
        <v>105.142062</v>
      </c>
      <c r="AA611">
        <f>SUM(Data__1___3[[#This Row],[Num_Workers_Direct]],Data__1___3[[#This Row],[Num_Workers_Indirect]])</f>
        <v>82</v>
      </c>
      <c r="AB611">
        <f>Data__1___3[[#This Row],[OUTPUT IN THOUSAND]]/Data__1___3[[#This Row],[Total Workers]]</f>
        <v>1.2822202682926829</v>
      </c>
    </row>
    <row r="612" spans="1:28" x14ac:dyDescent="0.25">
      <c r="A612" s="1">
        <v>40424</v>
      </c>
      <c r="B612">
        <f t="shared" si="99"/>
        <v>2010</v>
      </c>
      <c r="C612">
        <f>DAY(Data__1___3[[#This Row],[Date]])</f>
        <v>3</v>
      </c>
      <c r="D612">
        <f>MONTH(Data__1___3[[#This Row],[Date]])</f>
        <v>9</v>
      </c>
      <c r="E612">
        <f t="shared" si="100"/>
        <v>3</v>
      </c>
      <c r="F612">
        <f>WEEKDAY(Data__1___3[[#This Row],[Date]])</f>
        <v>6</v>
      </c>
      <c r="G612" t="str">
        <f>VLOOKUP(F612,VLOOKUP!$D$2:$E$8,2,FALSE)</f>
        <v>Saturday</v>
      </c>
      <c r="H612" t="str">
        <f>VLOOKUP(D612,VLOOKUP!$A$2:$B$13,2,FALSE)</f>
        <v>September</v>
      </c>
      <c r="I612" t="str">
        <f>VLOOKUP(E612,VLOOKUP!$G$2:$H$5,2,FALSE)</f>
        <v>Quarter3</v>
      </c>
      <c r="J612" t="str">
        <f t="shared" si="101"/>
        <v>2010_September</v>
      </c>
      <c r="K612" t="str">
        <f t="shared" si="102"/>
        <v>2010_Quarter3</v>
      </c>
      <c r="L612" t="str">
        <f t="shared" si="103"/>
        <v>2010_Saturday</v>
      </c>
      <c r="M612" t="s">
        <v>9</v>
      </c>
      <c r="N612">
        <v>41</v>
      </c>
      <c r="O612">
        <v>37</v>
      </c>
      <c r="P612">
        <v>9512</v>
      </c>
      <c r="Q612">
        <v>7104</v>
      </c>
      <c r="R612">
        <v>0.10001112199999999</v>
      </c>
      <c r="S612">
        <v>0.122013569</v>
      </c>
      <c r="T612">
        <f t="shared" si="104"/>
        <v>64667.191570000003</v>
      </c>
      <c r="U612">
        <f t="shared" si="105"/>
        <v>9001.0009800000007</v>
      </c>
      <c r="V612">
        <f t="shared" si="106"/>
        <v>16616</v>
      </c>
      <c r="W612">
        <f t="shared" si="107"/>
        <v>22007.947019867548</v>
      </c>
      <c r="X612">
        <f>SUM(Data__1___3[[#This Row],[ cost of raw material]],Data__1___3[[#This Row],[operating cost]],Data__1___3[[#This Row],[Total Labor Cost (In USD)]])</f>
        <v>95676.139569867548</v>
      </c>
      <c r="Y612">
        <f t="shared" si="108"/>
        <v>956.65499652996141</v>
      </c>
      <c r="Z612">
        <f t="shared" si="109"/>
        <v>100.011122</v>
      </c>
      <c r="AA612">
        <f>SUM(Data__1___3[[#This Row],[Num_Workers_Direct]],Data__1___3[[#This Row],[Num_Workers_Indirect]])</f>
        <v>78</v>
      </c>
      <c r="AB612">
        <f>Data__1___3[[#This Row],[OUTPUT IN THOUSAND]]/Data__1___3[[#This Row],[Total Workers]]</f>
        <v>1.2821938717948718</v>
      </c>
    </row>
    <row r="613" spans="1:28" x14ac:dyDescent="0.25">
      <c r="A613" s="1">
        <v>40425</v>
      </c>
      <c r="B613">
        <f t="shared" si="99"/>
        <v>2010</v>
      </c>
      <c r="C613">
        <f>DAY(Data__1___3[[#This Row],[Date]])</f>
        <v>4</v>
      </c>
      <c r="D613">
        <f>MONTH(Data__1___3[[#This Row],[Date]])</f>
        <v>9</v>
      </c>
      <c r="E613">
        <f t="shared" si="100"/>
        <v>3</v>
      </c>
      <c r="F613">
        <f>WEEKDAY(Data__1___3[[#This Row],[Date]])</f>
        <v>7</v>
      </c>
      <c r="G613" t="str">
        <f>VLOOKUP(F613,VLOOKUP!$D$2:$E$8,2,FALSE)</f>
        <v>Sunday</v>
      </c>
      <c r="H613" t="str">
        <f>VLOOKUP(D613,VLOOKUP!$A$2:$B$13,2,FALSE)</f>
        <v>September</v>
      </c>
      <c r="I613" t="str">
        <f>VLOOKUP(E613,VLOOKUP!$G$2:$H$5,2,FALSE)</f>
        <v>Quarter3</v>
      </c>
      <c r="J613" t="str">
        <f t="shared" si="101"/>
        <v>2010_September</v>
      </c>
      <c r="K613" t="str">
        <f t="shared" si="102"/>
        <v>2010_Quarter3</v>
      </c>
      <c r="L613" t="str">
        <f t="shared" si="103"/>
        <v>2010_Sunday</v>
      </c>
      <c r="M613" t="s">
        <v>9</v>
      </c>
      <c r="N613">
        <v>42</v>
      </c>
      <c r="O613">
        <v>39</v>
      </c>
      <c r="P613">
        <v>9744</v>
      </c>
      <c r="Q613">
        <v>7488</v>
      </c>
      <c r="R613">
        <v>0.103848645</v>
      </c>
      <c r="S613">
        <v>0.12669534700000001</v>
      </c>
      <c r="T613">
        <f t="shared" si="104"/>
        <v>67148.533910000013</v>
      </c>
      <c r="U613">
        <f t="shared" si="105"/>
        <v>9346.3780500000012</v>
      </c>
      <c r="V613">
        <f t="shared" si="106"/>
        <v>17232</v>
      </c>
      <c r="W613">
        <f t="shared" si="107"/>
        <v>22823.841059602648</v>
      </c>
      <c r="X613">
        <f>SUM(Data__1___3[[#This Row],[ cost of raw material]],Data__1___3[[#This Row],[operating cost]],Data__1___3[[#This Row],[Total Labor Cost (In USD)]])</f>
        <v>99318.753019602664</v>
      </c>
      <c r="Y613">
        <f t="shared" si="108"/>
        <v>956.3798643651312</v>
      </c>
      <c r="Z613">
        <f t="shared" si="109"/>
        <v>103.848645</v>
      </c>
      <c r="AA613">
        <f>SUM(Data__1___3[[#This Row],[Num_Workers_Direct]],Data__1___3[[#This Row],[Num_Workers_Indirect]])</f>
        <v>81</v>
      </c>
      <c r="AB613">
        <f>Data__1___3[[#This Row],[OUTPUT IN THOUSAND]]/Data__1___3[[#This Row],[Total Workers]]</f>
        <v>1.2820820370370372</v>
      </c>
    </row>
    <row r="614" spans="1:28" x14ac:dyDescent="0.25">
      <c r="A614" s="1">
        <v>40426</v>
      </c>
      <c r="B614">
        <f t="shared" si="99"/>
        <v>2010</v>
      </c>
      <c r="C614">
        <f>DAY(Data__1___3[[#This Row],[Date]])</f>
        <v>5</v>
      </c>
      <c r="D614">
        <f>MONTH(Data__1___3[[#This Row],[Date]])</f>
        <v>9</v>
      </c>
      <c r="E614">
        <f t="shared" si="100"/>
        <v>3</v>
      </c>
      <c r="F614">
        <f>WEEKDAY(Data__1___3[[#This Row],[Date]])</f>
        <v>1</v>
      </c>
      <c r="G614" t="str">
        <f>VLOOKUP(F614,VLOOKUP!$D$2:$E$8,2,FALSE)</f>
        <v>Monday</v>
      </c>
      <c r="H614" t="str">
        <f>VLOOKUP(D614,VLOOKUP!$A$2:$B$13,2,FALSE)</f>
        <v>September</v>
      </c>
      <c r="I614" t="str">
        <f>VLOOKUP(E614,VLOOKUP!$G$2:$H$5,2,FALSE)</f>
        <v>Quarter3</v>
      </c>
      <c r="J614" t="str">
        <f t="shared" si="101"/>
        <v>2010_September</v>
      </c>
      <c r="K614" t="str">
        <f t="shared" si="102"/>
        <v>2010_Quarter3</v>
      </c>
      <c r="L614" t="str">
        <f t="shared" si="103"/>
        <v>2010_Monday</v>
      </c>
      <c r="M614" t="s">
        <v>9</v>
      </c>
      <c r="N614">
        <v>41</v>
      </c>
      <c r="O614">
        <v>40</v>
      </c>
      <c r="P614">
        <v>9512</v>
      </c>
      <c r="Q614">
        <v>7680</v>
      </c>
      <c r="R614">
        <v>0.10380940700000001</v>
      </c>
      <c r="S614">
        <v>0.12664747600000001</v>
      </c>
      <c r="T614">
        <f t="shared" si="104"/>
        <v>67123.162280000004</v>
      </c>
      <c r="U614">
        <f t="shared" si="105"/>
        <v>9342.84663</v>
      </c>
      <c r="V614">
        <f t="shared" si="106"/>
        <v>17192</v>
      </c>
      <c r="W614">
        <f t="shared" si="107"/>
        <v>22770.860927152316</v>
      </c>
      <c r="X614">
        <f>SUM(Data__1___3[[#This Row],[ cost of raw material]],Data__1___3[[#This Row],[operating cost]],Data__1___3[[#This Row],[Total Labor Cost (In USD)]])</f>
        <v>99236.869837152321</v>
      </c>
      <c r="Y614">
        <f t="shared" si="108"/>
        <v>955.95257409718477</v>
      </c>
      <c r="Z614">
        <f t="shared" si="109"/>
        <v>103.80940700000001</v>
      </c>
      <c r="AA614">
        <f>SUM(Data__1___3[[#This Row],[Num_Workers_Direct]],Data__1___3[[#This Row],[Num_Workers_Indirect]])</f>
        <v>81</v>
      </c>
      <c r="AB614">
        <f>Data__1___3[[#This Row],[OUTPUT IN THOUSAND]]/Data__1___3[[#This Row],[Total Workers]]</f>
        <v>1.2815976172839507</v>
      </c>
    </row>
    <row r="615" spans="1:28" x14ac:dyDescent="0.25">
      <c r="A615" s="1">
        <v>40427</v>
      </c>
      <c r="B615">
        <f t="shared" si="99"/>
        <v>2010</v>
      </c>
      <c r="C615">
        <f>DAY(Data__1___3[[#This Row],[Date]])</f>
        <v>6</v>
      </c>
      <c r="D615">
        <f>MONTH(Data__1___3[[#This Row],[Date]])</f>
        <v>9</v>
      </c>
      <c r="E615">
        <f t="shared" si="100"/>
        <v>3</v>
      </c>
      <c r="F615">
        <f>WEEKDAY(Data__1___3[[#This Row],[Date]])</f>
        <v>2</v>
      </c>
      <c r="G615" t="str">
        <f>VLOOKUP(F615,VLOOKUP!$D$2:$E$8,2,FALSE)</f>
        <v>Tuesday</v>
      </c>
      <c r="H615" t="str">
        <f>VLOOKUP(D615,VLOOKUP!$A$2:$B$13,2,FALSE)</f>
        <v>September</v>
      </c>
      <c r="I615" t="str">
        <f>VLOOKUP(E615,VLOOKUP!$G$2:$H$5,2,FALSE)</f>
        <v>Quarter3</v>
      </c>
      <c r="J615" t="str">
        <f t="shared" si="101"/>
        <v>2010_September</v>
      </c>
      <c r="K615" t="str">
        <f t="shared" si="102"/>
        <v>2010_Quarter3</v>
      </c>
      <c r="L615" t="str">
        <f t="shared" si="103"/>
        <v>2010_Tuesday</v>
      </c>
      <c r="M615" t="s">
        <v>9</v>
      </c>
      <c r="N615">
        <v>45</v>
      </c>
      <c r="O615">
        <v>37</v>
      </c>
      <c r="P615">
        <v>10440</v>
      </c>
      <c r="Q615">
        <v>7104</v>
      </c>
      <c r="R615">
        <v>0.105059602</v>
      </c>
      <c r="S615">
        <v>0.12817271499999999</v>
      </c>
      <c r="T615">
        <f t="shared" si="104"/>
        <v>67931.538949999987</v>
      </c>
      <c r="U615">
        <f t="shared" si="105"/>
        <v>9455.3641800000005</v>
      </c>
      <c r="V615">
        <f t="shared" si="106"/>
        <v>17544</v>
      </c>
      <c r="W615">
        <f t="shared" si="107"/>
        <v>23237.086092715232</v>
      </c>
      <c r="X615">
        <f>SUM(Data__1___3[[#This Row],[ cost of raw material]],Data__1___3[[#This Row],[operating cost]],Data__1___3[[#This Row],[Total Labor Cost (In USD)]])</f>
        <v>100623.98922271523</v>
      </c>
      <c r="Y615">
        <f t="shared" si="108"/>
        <v>957.78003444859075</v>
      </c>
      <c r="Z615">
        <f t="shared" si="109"/>
        <v>105.059602</v>
      </c>
      <c r="AA615">
        <f>SUM(Data__1___3[[#This Row],[Num_Workers_Direct]],Data__1___3[[#This Row],[Num_Workers_Indirect]])</f>
        <v>82</v>
      </c>
      <c r="AB615">
        <f>Data__1___3[[#This Row],[OUTPUT IN THOUSAND]]/Data__1___3[[#This Row],[Total Workers]]</f>
        <v>1.2812146585365853</v>
      </c>
    </row>
    <row r="616" spans="1:28" x14ac:dyDescent="0.25">
      <c r="A616" s="1">
        <v>40428</v>
      </c>
      <c r="B616">
        <f t="shared" si="99"/>
        <v>2010</v>
      </c>
      <c r="C616">
        <f>DAY(Data__1___3[[#This Row],[Date]])</f>
        <v>7</v>
      </c>
      <c r="D616">
        <f>MONTH(Data__1___3[[#This Row],[Date]])</f>
        <v>9</v>
      </c>
      <c r="E616">
        <f t="shared" si="100"/>
        <v>3</v>
      </c>
      <c r="F616">
        <f>WEEKDAY(Data__1___3[[#This Row],[Date]])</f>
        <v>3</v>
      </c>
      <c r="G616" t="str">
        <f>VLOOKUP(F616,VLOOKUP!$D$2:$E$8,2,FALSE)</f>
        <v>Wednesday</v>
      </c>
      <c r="H616" t="str">
        <f>VLOOKUP(D616,VLOOKUP!$A$2:$B$13,2,FALSE)</f>
        <v>September</v>
      </c>
      <c r="I616" t="str">
        <f>VLOOKUP(E616,VLOOKUP!$G$2:$H$5,2,FALSE)</f>
        <v>Quarter3</v>
      </c>
      <c r="J616" t="str">
        <f t="shared" si="101"/>
        <v>2010_September</v>
      </c>
      <c r="K616" t="str">
        <f t="shared" si="102"/>
        <v>2010_Quarter3</v>
      </c>
      <c r="L616" t="str">
        <f t="shared" si="103"/>
        <v>2010_Wednesday</v>
      </c>
      <c r="M616" t="s">
        <v>9</v>
      </c>
      <c r="N616">
        <v>45</v>
      </c>
      <c r="O616">
        <v>39</v>
      </c>
      <c r="P616">
        <v>10440</v>
      </c>
      <c r="Q616">
        <v>7488</v>
      </c>
      <c r="R616">
        <v>0.10769005700000001</v>
      </c>
      <c r="S616">
        <v>0.13138187000000001</v>
      </c>
      <c r="T616">
        <f t="shared" si="104"/>
        <v>69632.391100000008</v>
      </c>
      <c r="U616">
        <f t="shared" si="105"/>
        <v>9692.1051300000017</v>
      </c>
      <c r="V616">
        <f t="shared" si="106"/>
        <v>17928</v>
      </c>
      <c r="W616">
        <f t="shared" si="107"/>
        <v>23745.695364238411</v>
      </c>
      <c r="X616">
        <f>SUM(Data__1___3[[#This Row],[ cost of raw material]],Data__1___3[[#This Row],[operating cost]],Data__1___3[[#This Row],[Total Labor Cost (In USD)]])</f>
        <v>103070.19159423842</v>
      </c>
      <c r="Y616">
        <f t="shared" si="108"/>
        <v>957.10035323166755</v>
      </c>
      <c r="Z616">
        <f t="shared" si="109"/>
        <v>107.69005700000001</v>
      </c>
      <c r="AA616">
        <f>SUM(Data__1___3[[#This Row],[Num_Workers_Direct]],Data__1___3[[#This Row],[Num_Workers_Indirect]])</f>
        <v>84</v>
      </c>
      <c r="AB616">
        <f>Data__1___3[[#This Row],[OUTPUT IN THOUSAND]]/Data__1___3[[#This Row],[Total Workers]]</f>
        <v>1.2820244880952383</v>
      </c>
    </row>
    <row r="617" spans="1:28" x14ac:dyDescent="0.25">
      <c r="A617" s="1">
        <v>40429</v>
      </c>
      <c r="B617">
        <f t="shared" si="99"/>
        <v>2010</v>
      </c>
      <c r="C617">
        <f>DAY(Data__1___3[[#This Row],[Date]])</f>
        <v>8</v>
      </c>
      <c r="D617">
        <f>MONTH(Data__1___3[[#This Row],[Date]])</f>
        <v>9</v>
      </c>
      <c r="E617">
        <f t="shared" si="100"/>
        <v>3</v>
      </c>
      <c r="F617">
        <f>WEEKDAY(Data__1___3[[#This Row],[Date]])</f>
        <v>4</v>
      </c>
      <c r="G617" t="str">
        <f>VLOOKUP(F617,VLOOKUP!$D$2:$E$8,2,FALSE)</f>
        <v>Thursday</v>
      </c>
      <c r="H617" t="str">
        <f>VLOOKUP(D617,VLOOKUP!$A$2:$B$13,2,FALSE)</f>
        <v>September</v>
      </c>
      <c r="I617" t="str">
        <f>VLOOKUP(E617,VLOOKUP!$G$2:$H$5,2,FALSE)</f>
        <v>Quarter3</v>
      </c>
      <c r="J617" t="str">
        <f t="shared" si="101"/>
        <v>2010_September</v>
      </c>
      <c r="K617" t="str">
        <f t="shared" si="102"/>
        <v>2010_Quarter3</v>
      </c>
      <c r="L617" t="str">
        <f t="shared" si="103"/>
        <v>2010_Thursday</v>
      </c>
      <c r="M617" t="s">
        <v>9</v>
      </c>
      <c r="N617">
        <v>44</v>
      </c>
      <c r="O617">
        <v>39</v>
      </c>
      <c r="P617">
        <v>10208</v>
      </c>
      <c r="Q617">
        <v>7488</v>
      </c>
      <c r="R617">
        <v>0.10640427500000001</v>
      </c>
      <c r="S617">
        <v>0.12981321600000001</v>
      </c>
      <c r="T617">
        <f t="shared" si="104"/>
        <v>68801.004480000003</v>
      </c>
      <c r="U617">
        <f t="shared" si="105"/>
        <v>9576.3847500000011</v>
      </c>
      <c r="V617">
        <f t="shared" si="106"/>
        <v>17696</v>
      </c>
      <c r="W617">
        <f t="shared" si="107"/>
        <v>23438.41059602649</v>
      </c>
      <c r="X617">
        <f>SUM(Data__1___3[[#This Row],[ cost of raw material]],Data__1___3[[#This Row],[operating cost]],Data__1___3[[#This Row],[Total Labor Cost (In USD)]])</f>
        <v>101815.79982602649</v>
      </c>
      <c r="Y617">
        <f t="shared" si="108"/>
        <v>956.87696594922033</v>
      </c>
      <c r="Z617">
        <f t="shared" si="109"/>
        <v>106.40427500000001</v>
      </c>
      <c r="AA617">
        <f>SUM(Data__1___3[[#This Row],[Num_Workers_Direct]],Data__1___3[[#This Row],[Num_Workers_Indirect]])</f>
        <v>83</v>
      </c>
      <c r="AB617">
        <f>Data__1___3[[#This Row],[OUTPUT IN THOUSAND]]/Data__1___3[[#This Row],[Total Workers]]</f>
        <v>1.28197921686747</v>
      </c>
    </row>
    <row r="618" spans="1:28" x14ac:dyDescent="0.25">
      <c r="A618" s="1">
        <v>40430</v>
      </c>
      <c r="B618">
        <f t="shared" si="99"/>
        <v>2010</v>
      </c>
      <c r="C618">
        <f>DAY(Data__1___3[[#This Row],[Date]])</f>
        <v>9</v>
      </c>
      <c r="D618">
        <f>MONTH(Data__1___3[[#This Row],[Date]])</f>
        <v>9</v>
      </c>
      <c r="E618">
        <f t="shared" si="100"/>
        <v>3</v>
      </c>
      <c r="F618">
        <f>WEEKDAY(Data__1___3[[#This Row],[Date]])</f>
        <v>5</v>
      </c>
      <c r="G618" t="str">
        <f>VLOOKUP(F618,VLOOKUP!$D$2:$E$8,2,FALSE)</f>
        <v>Friday</v>
      </c>
      <c r="H618" t="str">
        <f>VLOOKUP(D618,VLOOKUP!$A$2:$B$13,2,FALSE)</f>
        <v>September</v>
      </c>
      <c r="I618" t="str">
        <f>VLOOKUP(E618,VLOOKUP!$G$2:$H$5,2,FALSE)</f>
        <v>Quarter3</v>
      </c>
      <c r="J618" t="str">
        <f t="shared" si="101"/>
        <v>2010_September</v>
      </c>
      <c r="K618" t="str">
        <f t="shared" si="102"/>
        <v>2010_Quarter3</v>
      </c>
      <c r="L618" t="str">
        <f t="shared" si="103"/>
        <v>2010_Friday</v>
      </c>
      <c r="M618" t="s">
        <v>9</v>
      </c>
      <c r="N618">
        <v>43</v>
      </c>
      <c r="O618">
        <v>38</v>
      </c>
      <c r="P618">
        <v>9976</v>
      </c>
      <c r="Q618">
        <v>7296</v>
      </c>
      <c r="R618">
        <v>0.10378884400000001</v>
      </c>
      <c r="S618">
        <v>0.12662239</v>
      </c>
      <c r="T618">
        <f t="shared" si="104"/>
        <v>67109.866699999999</v>
      </c>
      <c r="U618">
        <f t="shared" si="105"/>
        <v>9340.9959600000002</v>
      </c>
      <c r="V618">
        <f t="shared" si="106"/>
        <v>17272</v>
      </c>
      <c r="W618">
        <f t="shared" si="107"/>
        <v>22876.821192052979</v>
      </c>
      <c r="X618">
        <f>SUM(Data__1___3[[#This Row],[ cost of raw material]],Data__1___3[[#This Row],[operating cost]],Data__1___3[[#This Row],[Total Labor Cost (In USD)]])</f>
        <v>99327.683852052985</v>
      </c>
      <c r="Y618">
        <f t="shared" si="108"/>
        <v>957.01695889447399</v>
      </c>
      <c r="Z618">
        <f t="shared" si="109"/>
        <v>103.78884400000001</v>
      </c>
      <c r="AA618">
        <f>SUM(Data__1___3[[#This Row],[Num_Workers_Direct]],Data__1___3[[#This Row],[Num_Workers_Indirect]])</f>
        <v>81</v>
      </c>
      <c r="AB618">
        <f>Data__1___3[[#This Row],[OUTPUT IN THOUSAND]]/Data__1___3[[#This Row],[Total Workers]]</f>
        <v>1.2813437530864198</v>
      </c>
    </row>
    <row r="619" spans="1:28" x14ac:dyDescent="0.25">
      <c r="A619" s="1">
        <v>40431</v>
      </c>
      <c r="B619">
        <f t="shared" si="99"/>
        <v>2010</v>
      </c>
      <c r="C619">
        <f>DAY(Data__1___3[[#This Row],[Date]])</f>
        <v>10</v>
      </c>
      <c r="D619">
        <f>MONTH(Data__1___3[[#This Row],[Date]])</f>
        <v>9</v>
      </c>
      <c r="E619">
        <f t="shared" si="100"/>
        <v>3</v>
      </c>
      <c r="F619">
        <f>WEEKDAY(Data__1___3[[#This Row],[Date]])</f>
        <v>6</v>
      </c>
      <c r="G619" t="str">
        <f>VLOOKUP(F619,VLOOKUP!$D$2:$E$8,2,FALSE)</f>
        <v>Saturday</v>
      </c>
      <c r="H619" t="str">
        <f>VLOOKUP(D619,VLOOKUP!$A$2:$B$13,2,FALSE)</f>
        <v>September</v>
      </c>
      <c r="I619" t="str">
        <f>VLOOKUP(E619,VLOOKUP!$G$2:$H$5,2,FALSE)</f>
        <v>Quarter3</v>
      </c>
      <c r="J619" t="str">
        <f t="shared" si="101"/>
        <v>2010_September</v>
      </c>
      <c r="K619" t="str">
        <f t="shared" si="102"/>
        <v>2010_Quarter3</v>
      </c>
      <c r="L619" t="str">
        <f t="shared" si="103"/>
        <v>2010_Saturday</v>
      </c>
      <c r="M619" t="s">
        <v>9</v>
      </c>
      <c r="N619">
        <v>45</v>
      </c>
      <c r="O619">
        <v>37</v>
      </c>
      <c r="P619">
        <v>10440</v>
      </c>
      <c r="Q619">
        <v>7104</v>
      </c>
      <c r="R619">
        <v>0.105082695</v>
      </c>
      <c r="S619">
        <v>0.12820088800000001</v>
      </c>
      <c r="T619">
        <f t="shared" si="104"/>
        <v>67946.470640000014</v>
      </c>
      <c r="U619">
        <f t="shared" si="105"/>
        <v>9457.4425499999998</v>
      </c>
      <c r="V619">
        <f t="shared" si="106"/>
        <v>17544</v>
      </c>
      <c r="W619">
        <f t="shared" si="107"/>
        <v>23237.086092715232</v>
      </c>
      <c r="X619">
        <f>SUM(Data__1___3[[#This Row],[ cost of raw material]],Data__1___3[[#This Row],[operating cost]],Data__1___3[[#This Row],[Total Labor Cost (In USD)]])</f>
        <v>100640.99928271526</v>
      </c>
      <c r="Y619">
        <f t="shared" si="108"/>
        <v>957.73142554742492</v>
      </c>
      <c r="Z619">
        <f t="shared" si="109"/>
        <v>105.082695</v>
      </c>
      <c r="AA619">
        <f>SUM(Data__1___3[[#This Row],[Num_Workers_Direct]],Data__1___3[[#This Row],[Num_Workers_Indirect]])</f>
        <v>82</v>
      </c>
      <c r="AB619">
        <f>Data__1___3[[#This Row],[OUTPUT IN THOUSAND]]/Data__1___3[[#This Row],[Total Workers]]</f>
        <v>1.281496280487805</v>
      </c>
    </row>
    <row r="620" spans="1:28" x14ac:dyDescent="0.25">
      <c r="A620" s="1">
        <v>40432</v>
      </c>
      <c r="B620">
        <f t="shared" si="99"/>
        <v>2010</v>
      </c>
      <c r="C620">
        <f>DAY(Data__1___3[[#This Row],[Date]])</f>
        <v>11</v>
      </c>
      <c r="D620">
        <f>MONTH(Data__1___3[[#This Row],[Date]])</f>
        <v>9</v>
      </c>
      <c r="E620">
        <f t="shared" si="100"/>
        <v>3</v>
      </c>
      <c r="F620">
        <f>WEEKDAY(Data__1___3[[#This Row],[Date]])</f>
        <v>7</v>
      </c>
      <c r="G620" t="str">
        <f>VLOOKUP(F620,VLOOKUP!$D$2:$E$8,2,FALSE)</f>
        <v>Sunday</v>
      </c>
      <c r="H620" t="str">
        <f>VLOOKUP(D620,VLOOKUP!$A$2:$B$13,2,FALSE)</f>
        <v>September</v>
      </c>
      <c r="I620" t="str">
        <f>VLOOKUP(E620,VLOOKUP!$G$2:$H$5,2,FALSE)</f>
        <v>Quarter3</v>
      </c>
      <c r="J620" t="str">
        <f t="shared" si="101"/>
        <v>2010_September</v>
      </c>
      <c r="K620" t="str">
        <f t="shared" si="102"/>
        <v>2010_Quarter3</v>
      </c>
      <c r="L620" t="str">
        <f t="shared" si="103"/>
        <v>2010_Sunday</v>
      </c>
      <c r="M620" t="s">
        <v>9</v>
      </c>
      <c r="N620">
        <v>40</v>
      </c>
      <c r="O620">
        <v>39</v>
      </c>
      <c r="P620">
        <v>9280</v>
      </c>
      <c r="Q620">
        <v>7488</v>
      </c>
      <c r="R620">
        <v>0.10126159899999999</v>
      </c>
      <c r="S620">
        <v>0.123539151</v>
      </c>
      <c r="T620">
        <f t="shared" si="104"/>
        <v>65475.750030000003</v>
      </c>
      <c r="U620">
        <f t="shared" si="105"/>
        <v>9113.5439099999985</v>
      </c>
      <c r="V620">
        <f t="shared" si="106"/>
        <v>16768</v>
      </c>
      <c r="W620">
        <f t="shared" si="107"/>
        <v>22209.271523178806</v>
      </c>
      <c r="X620">
        <f>SUM(Data__1___3[[#This Row],[ cost of raw material]],Data__1___3[[#This Row],[operating cost]],Data__1___3[[#This Row],[Total Labor Cost (In USD)]])</f>
        <v>96798.565463178806</v>
      </c>
      <c r="Y620">
        <f t="shared" si="108"/>
        <v>955.92570549057609</v>
      </c>
      <c r="Z620">
        <f t="shared" si="109"/>
        <v>101.26159899999999</v>
      </c>
      <c r="AA620">
        <f>SUM(Data__1___3[[#This Row],[Num_Workers_Direct]],Data__1___3[[#This Row],[Num_Workers_Indirect]])</f>
        <v>79</v>
      </c>
      <c r="AB620">
        <f>Data__1___3[[#This Row],[OUTPUT IN THOUSAND]]/Data__1___3[[#This Row],[Total Workers]]</f>
        <v>1.2817923924050632</v>
      </c>
    </row>
    <row r="621" spans="1:28" x14ac:dyDescent="0.25">
      <c r="A621" s="1">
        <v>40433</v>
      </c>
      <c r="B621">
        <f t="shared" si="99"/>
        <v>2010</v>
      </c>
      <c r="C621">
        <f>DAY(Data__1___3[[#This Row],[Date]])</f>
        <v>12</v>
      </c>
      <c r="D621">
        <f>MONTH(Data__1___3[[#This Row],[Date]])</f>
        <v>9</v>
      </c>
      <c r="E621">
        <f t="shared" si="100"/>
        <v>3</v>
      </c>
      <c r="F621">
        <f>WEEKDAY(Data__1___3[[#This Row],[Date]])</f>
        <v>1</v>
      </c>
      <c r="G621" t="str">
        <f>VLOOKUP(F621,VLOOKUP!$D$2:$E$8,2,FALSE)</f>
        <v>Monday</v>
      </c>
      <c r="H621" t="str">
        <f>VLOOKUP(D621,VLOOKUP!$A$2:$B$13,2,FALSE)</f>
        <v>September</v>
      </c>
      <c r="I621" t="str">
        <f>VLOOKUP(E621,VLOOKUP!$G$2:$H$5,2,FALSE)</f>
        <v>Quarter3</v>
      </c>
      <c r="J621" t="str">
        <f t="shared" si="101"/>
        <v>2010_September</v>
      </c>
      <c r="K621" t="str">
        <f t="shared" si="102"/>
        <v>2010_Quarter3</v>
      </c>
      <c r="L621" t="str">
        <f t="shared" si="103"/>
        <v>2010_Monday</v>
      </c>
      <c r="M621" t="s">
        <v>9</v>
      </c>
      <c r="N621">
        <v>44</v>
      </c>
      <c r="O621">
        <v>40</v>
      </c>
      <c r="P621">
        <v>10208</v>
      </c>
      <c r="Q621">
        <v>7680</v>
      </c>
      <c r="R621">
        <v>0.10768718400000001</v>
      </c>
      <c r="S621">
        <v>0.131378365</v>
      </c>
      <c r="T621">
        <f t="shared" si="104"/>
        <v>69630.533450000003</v>
      </c>
      <c r="U621">
        <f t="shared" si="105"/>
        <v>9691.84656</v>
      </c>
      <c r="V621">
        <f t="shared" si="106"/>
        <v>17888</v>
      </c>
      <c r="W621">
        <f t="shared" si="107"/>
        <v>23692.715231788079</v>
      </c>
      <c r="X621">
        <f>SUM(Data__1___3[[#This Row],[ cost of raw material]],Data__1___3[[#This Row],[operating cost]],Data__1___3[[#This Row],[Total Labor Cost (In USD)]])</f>
        <v>103015.09524178809</v>
      </c>
      <c r="Y621">
        <f t="shared" si="108"/>
        <v>956.61425450393506</v>
      </c>
      <c r="Z621">
        <f t="shared" si="109"/>
        <v>107.687184</v>
      </c>
      <c r="AA621">
        <f>SUM(Data__1___3[[#This Row],[Num_Workers_Direct]],Data__1___3[[#This Row],[Num_Workers_Indirect]])</f>
        <v>84</v>
      </c>
      <c r="AB621">
        <f>Data__1___3[[#This Row],[OUTPUT IN THOUSAND]]/Data__1___3[[#This Row],[Total Workers]]</f>
        <v>1.2819902857142857</v>
      </c>
    </row>
    <row r="622" spans="1:28" x14ac:dyDescent="0.25">
      <c r="A622" s="1">
        <v>40434</v>
      </c>
      <c r="B622">
        <f t="shared" si="99"/>
        <v>2010</v>
      </c>
      <c r="C622">
        <f>DAY(Data__1___3[[#This Row],[Date]])</f>
        <v>13</v>
      </c>
      <c r="D622">
        <f>MONTH(Data__1___3[[#This Row],[Date]])</f>
        <v>9</v>
      </c>
      <c r="E622">
        <f t="shared" si="100"/>
        <v>3</v>
      </c>
      <c r="F622">
        <f>WEEKDAY(Data__1___3[[#This Row],[Date]])</f>
        <v>2</v>
      </c>
      <c r="G622" t="str">
        <f>VLOOKUP(F622,VLOOKUP!$D$2:$E$8,2,FALSE)</f>
        <v>Tuesday</v>
      </c>
      <c r="H622" t="str">
        <f>VLOOKUP(D622,VLOOKUP!$A$2:$B$13,2,FALSE)</f>
        <v>September</v>
      </c>
      <c r="I622" t="str">
        <f>VLOOKUP(E622,VLOOKUP!$G$2:$H$5,2,FALSE)</f>
        <v>Quarter3</v>
      </c>
      <c r="J622" t="str">
        <f t="shared" si="101"/>
        <v>2010_September</v>
      </c>
      <c r="K622" t="str">
        <f t="shared" si="102"/>
        <v>2010_Quarter3</v>
      </c>
      <c r="L622" t="str">
        <f t="shared" si="103"/>
        <v>2010_Tuesday</v>
      </c>
      <c r="M622" t="s">
        <v>9</v>
      </c>
      <c r="N622">
        <v>43</v>
      </c>
      <c r="O622">
        <v>38</v>
      </c>
      <c r="P622">
        <v>9976</v>
      </c>
      <c r="Q622">
        <v>7296</v>
      </c>
      <c r="R622">
        <v>0.103862175</v>
      </c>
      <c r="S622">
        <v>0.12671185300000001</v>
      </c>
      <c r="T622">
        <f t="shared" si="104"/>
        <v>67157.282090000008</v>
      </c>
      <c r="U622">
        <f t="shared" si="105"/>
        <v>9347.5957500000004</v>
      </c>
      <c r="V622">
        <f t="shared" si="106"/>
        <v>17272</v>
      </c>
      <c r="W622">
        <f t="shared" si="107"/>
        <v>22876.821192052979</v>
      </c>
      <c r="X622">
        <f>SUM(Data__1___3[[#This Row],[ cost of raw material]],Data__1___3[[#This Row],[operating cost]],Data__1___3[[#This Row],[Total Labor Cost (In USD)]])</f>
        <v>99381.699032052973</v>
      </c>
      <c r="Y622">
        <f t="shared" si="108"/>
        <v>956.86133120217221</v>
      </c>
      <c r="Z622">
        <f t="shared" si="109"/>
        <v>103.86217500000001</v>
      </c>
      <c r="AA622">
        <f>SUM(Data__1___3[[#This Row],[Num_Workers_Direct]],Data__1___3[[#This Row],[Num_Workers_Indirect]])</f>
        <v>81</v>
      </c>
      <c r="AB622">
        <f>Data__1___3[[#This Row],[OUTPUT IN THOUSAND]]/Data__1___3[[#This Row],[Total Workers]]</f>
        <v>1.2822490740740742</v>
      </c>
    </row>
    <row r="623" spans="1:28" x14ac:dyDescent="0.25">
      <c r="A623" s="1">
        <v>40435</v>
      </c>
      <c r="B623">
        <f t="shared" si="99"/>
        <v>2010</v>
      </c>
      <c r="C623">
        <f>DAY(Data__1___3[[#This Row],[Date]])</f>
        <v>14</v>
      </c>
      <c r="D623">
        <f>MONTH(Data__1___3[[#This Row],[Date]])</f>
        <v>9</v>
      </c>
      <c r="E623">
        <f t="shared" si="100"/>
        <v>3</v>
      </c>
      <c r="F623">
        <f>WEEKDAY(Data__1___3[[#This Row],[Date]])</f>
        <v>3</v>
      </c>
      <c r="G623" t="str">
        <f>VLOOKUP(F623,VLOOKUP!$D$2:$E$8,2,FALSE)</f>
        <v>Wednesday</v>
      </c>
      <c r="H623" t="str">
        <f>VLOOKUP(D623,VLOOKUP!$A$2:$B$13,2,FALSE)</f>
        <v>September</v>
      </c>
      <c r="I623" t="str">
        <f>VLOOKUP(E623,VLOOKUP!$G$2:$H$5,2,FALSE)</f>
        <v>Quarter3</v>
      </c>
      <c r="J623" t="str">
        <f t="shared" si="101"/>
        <v>2010_September</v>
      </c>
      <c r="K623" t="str">
        <f t="shared" si="102"/>
        <v>2010_Quarter3</v>
      </c>
      <c r="L623" t="str">
        <f t="shared" si="103"/>
        <v>2010_Wednesday</v>
      </c>
      <c r="M623" t="s">
        <v>9</v>
      </c>
      <c r="N623">
        <v>42</v>
      </c>
      <c r="O623">
        <v>36</v>
      </c>
      <c r="P623">
        <v>9744</v>
      </c>
      <c r="Q623">
        <v>6912</v>
      </c>
      <c r="R623">
        <v>9.9973800000000002E-2</v>
      </c>
      <c r="S623">
        <v>0.121968036</v>
      </c>
      <c r="T623">
        <f t="shared" si="104"/>
        <v>64643.059079999999</v>
      </c>
      <c r="U623">
        <f t="shared" si="105"/>
        <v>8997.6419999999998</v>
      </c>
      <c r="V623">
        <f t="shared" si="106"/>
        <v>16656</v>
      </c>
      <c r="W623">
        <f t="shared" si="107"/>
        <v>22060.92715231788</v>
      </c>
      <c r="X623">
        <f>SUM(Data__1___3[[#This Row],[ cost of raw material]],Data__1___3[[#This Row],[operating cost]],Data__1___3[[#This Row],[Total Labor Cost (In USD)]])</f>
        <v>95701.628232317875</v>
      </c>
      <c r="Y623">
        <f t="shared" si="108"/>
        <v>957.2670862997893</v>
      </c>
      <c r="Z623">
        <f t="shared" si="109"/>
        <v>99.973799999999997</v>
      </c>
      <c r="AA623">
        <f>SUM(Data__1___3[[#This Row],[Num_Workers_Direct]],Data__1___3[[#This Row],[Num_Workers_Indirect]])</f>
        <v>78</v>
      </c>
      <c r="AB623">
        <f>Data__1___3[[#This Row],[OUTPUT IN THOUSAND]]/Data__1___3[[#This Row],[Total Workers]]</f>
        <v>1.2817153846153846</v>
      </c>
    </row>
    <row r="624" spans="1:28" x14ac:dyDescent="0.25">
      <c r="A624" s="1">
        <v>40436</v>
      </c>
      <c r="B624">
        <f t="shared" si="99"/>
        <v>2010</v>
      </c>
      <c r="C624">
        <f>DAY(Data__1___3[[#This Row],[Date]])</f>
        <v>15</v>
      </c>
      <c r="D624">
        <f>MONTH(Data__1___3[[#This Row],[Date]])</f>
        <v>9</v>
      </c>
      <c r="E624">
        <f t="shared" si="100"/>
        <v>3</v>
      </c>
      <c r="F624">
        <f>WEEKDAY(Data__1___3[[#This Row],[Date]])</f>
        <v>4</v>
      </c>
      <c r="G624" t="str">
        <f>VLOOKUP(F624,VLOOKUP!$D$2:$E$8,2,FALSE)</f>
        <v>Thursday</v>
      </c>
      <c r="H624" t="str">
        <f>VLOOKUP(D624,VLOOKUP!$A$2:$B$13,2,FALSE)</f>
        <v>September</v>
      </c>
      <c r="I624" t="str">
        <f>VLOOKUP(E624,VLOOKUP!$G$2:$H$5,2,FALSE)</f>
        <v>Quarter3</v>
      </c>
      <c r="J624" t="str">
        <f t="shared" si="101"/>
        <v>2010_September</v>
      </c>
      <c r="K624" t="str">
        <f t="shared" si="102"/>
        <v>2010_Quarter3</v>
      </c>
      <c r="L624" t="str">
        <f t="shared" si="103"/>
        <v>2010_Thursday</v>
      </c>
      <c r="M624" t="s">
        <v>9</v>
      </c>
      <c r="N624">
        <v>40</v>
      </c>
      <c r="O624">
        <v>38</v>
      </c>
      <c r="P624">
        <v>9280</v>
      </c>
      <c r="Q624">
        <v>7296</v>
      </c>
      <c r="R624">
        <v>0.100011591</v>
      </c>
      <c r="S624">
        <v>0.12201414100000001</v>
      </c>
      <c r="T624">
        <f t="shared" si="104"/>
        <v>64667.494730000006</v>
      </c>
      <c r="U624">
        <f t="shared" si="105"/>
        <v>9001.0431900000003</v>
      </c>
      <c r="V624">
        <f t="shared" si="106"/>
        <v>16576</v>
      </c>
      <c r="W624">
        <f t="shared" si="107"/>
        <v>21954.966887417217</v>
      </c>
      <c r="X624">
        <f>SUM(Data__1___3[[#This Row],[ cost of raw material]],Data__1___3[[#This Row],[operating cost]],Data__1___3[[#This Row],[Total Labor Cost (In USD)]])</f>
        <v>95623.504807417223</v>
      </c>
      <c r="Y624">
        <f t="shared" si="108"/>
        <v>956.1242237154014</v>
      </c>
      <c r="Z624">
        <f t="shared" si="109"/>
        <v>100.011591</v>
      </c>
      <c r="AA624">
        <f>SUM(Data__1___3[[#This Row],[Num_Workers_Direct]],Data__1___3[[#This Row],[Num_Workers_Indirect]])</f>
        <v>78</v>
      </c>
      <c r="AB624">
        <f>Data__1___3[[#This Row],[OUTPUT IN THOUSAND]]/Data__1___3[[#This Row],[Total Workers]]</f>
        <v>1.2821998846153846</v>
      </c>
    </row>
    <row r="625" spans="1:28" x14ac:dyDescent="0.25">
      <c r="A625" s="1">
        <v>40437</v>
      </c>
      <c r="B625">
        <f t="shared" si="99"/>
        <v>2010</v>
      </c>
      <c r="C625">
        <f>DAY(Data__1___3[[#This Row],[Date]])</f>
        <v>16</v>
      </c>
      <c r="D625">
        <f>MONTH(Data__1___3[[#This Row],[Date]])</f>
        <v>9</v>
      </c>
      <c r="E625">
        <f t="shared" si="100"/>
        <v>3</v>
      </c>
      <c r="F625">
        <f>WEEKDAY(Data__1___3[[#This Row],[Date]])</f>
        <v>5</v>
      </c>
      <c r="G625" t="str">
        <f>VLOOKUP(F625,VLOOKUP!$D$2:$E$8,2,FALSE)</f>
        <v>Friday</v>
      </c>
      <c r="H625" t="str">
        <f>VLOOKUP(D625,VLOOKUP!$A$2:$B$13,2,FALSE)</f>
        <v>September</v>
      </c>
      <c r="I625" t="str">
        <f>VLOOKUP(E625,VLOOKUP!$G$2:$H$5,2,FALSE)</f>
        <v>Quarter3</v>
      </c>
      <c r="J625" t="str">
        <f t="shared" si="101"/>
        <v>2010_September</v>
      </c>
      <c r="K625" t="str">
        <f t="shared" si="102"/>
        <v>2010_Quarter3</v>
      </c>
      <c r="L625" t="str">
        <f t="shared" si="103"/>
        <v>2010_Friday</v>
      </c>
      <c r="M625" t="s">
        <v>9</v>
      </c>
      <c r="N625">
        <v>46</v>
      </c>
      <c r="O625">
        <v>38</v>
      </c>
      <c r="P625">
        <v>10672</v>
      </c>
      <c r="Q625">
        <v>7296</v>
      </c>
      <c r="R625">
        <v>0.107669601</v>
      </c>
      <c r="S625">
        <v>0.13135691299999999</v>
      </c>
      <c r="T625">
        <f t="shared" si="104"/>
        <v>69619.163889999996</v>
      </c>
      <c r="U625">
        <f t="shared" si="105"/>
        <v>9690.2640900000006</v>
      </c>
      <c r="V625">
        <f t="shared" si="106"/>
        <v>17968</v>
      </c>
      <c r="W625">
        <f t="shared" si="107"/>
        <v>23798.675496688742</v>
      </c>
      <c r="X625">
        <f>SUM(Data__1___3[[#This Row],[ cost of raw material]],Data__1___3[[#This Row],[operating cost]],Data__1___3[[#This Row],[Total Labor Cost (In USD)]])</f>
        <v>103108.10347668873</v>
      </c>
      <c r="Y625">
        <f t="shared" si="108"/>
        <v>957.63430456743993</v>
      </c>
      <c r="Z625">
        <f t="shared" si="109"/>
        <v>107.669601</v>
      </c>
      <c r="AA625">
        <f>SUM(Data__1___3[[#This Row],[Num_Workers_Direct]],Data__1___3[[#This Row],[Num_Workers_Indirect]])</f>
        <v>84</v>
      </c>
      <c r="AB625">
        <f>Data__1___3[[#This Row],[OUTPUT IN THOUSAND]]/Data__1___3[[#This Row],[Total Workers]]</f>
        <v>1.2817809642857143</v>
      </c>
    </row>
    <row r="626" spans="1:28" x14ac:dyDescent="0.25">
      <c r="A626" s="1">
        <v>40438</v>
      </c>
      <c r="B626">
        <f t="shared" si="99"/>
        <v>2010</v>
      </c>
      <c r="C626">
        <f>DAY(Data__1___3[[#This Row],[Date]])</f>
        <v>17</v>
      </c>
      <c r="D626">
        <f>MONTH(Data__1___3[[#This Row],[Date]])</f>
        <v>9</v>
      </c>
      <c r="E626">
        <f t="shared" si="100"/>
        <v>3</v>
      </c>
      <c r="F626">
        <f>WEEKDAY(Data__1___3[[#This Row],[Date]])</f>
        <v>6</v>
      </c>
      <c r="G626" t="str">
        <f>VLOOKUP(F626,VLOOKUP!$D$2:$E$8,2,FALSE)</f>
        <v>Saturday</v>
      </c>
      <c r="H626" t="str">
        <f>VLOOKUP(D626,VLOOKUP!$A$2:$B$13,2,FALSE)</f>
        <v>September</v>
      </c>
      <c r="I626" t="str">
        <f>VLOOKUP(E626,VLOOKUP!$G$2:$H$5,2,FALSE)</f>
        <v>Quarter3</v>
      </c>
      <c r="J626" t="str">
        <f t="shared" si="101"/>
        <v>2010_September</v>
      </c>
      <c r="K626" t="str">
        <f t="shared" si="102"/>
        <v>2010_Quarter3</v>
      </c>
      <c r="L626" t="str">
        <f t="shared" si="103"/>
        <v>2010_Saturday</v>
      </c>
      <c r="M626" t="s">
        <v>9</v>
      </c>
      <c r="N626">
        <v>45</v>
      </c>
      <c r="O626">
        <v>40</v>
      </c>
      <c r="P626">
        <v>10440</v>
      </c>
      <c r="Q626">
        <v>7680</v>
      </c>
      <c r="R626">
        <v>0.108995272</v>
      </c>
      <c r="S626">
        <v>0.132974232</v>
      </c>
      <c r="T626">
        <f t="shared" si="104"/>
        <v>70476.342959999994</v>
      </c>
      <c r="U626">
        <f t="shared" si="105"/>
        <v>9809.5744799999993</v>
      </c>
      <c r="V626">
        <f t="shared" si="106"/>
        <v>18120</v>
      </c>
      <c r="W626">
        <f t="shared" si="107"/>
        <v>24000</v>
      </c>
      <c r="X626">
        <f>SUM(Data__1___3[[#This Row],[ cost of raw material]],Data__1___3[[#This Row],[operating cost]],Data__1___3[[#This Row],[Total Labor Cost (In USD)]])</f>
        <v>104285.91743999999</v>
      </c>
      <c r="Y626">
        <f t="shared" si="108"/>
        <v>956.79303814205798</v>
      </c>
      <c r="Z626">
        <f t="shared" si="109"/>
        <v>108.995272</v>
      </c>
      <c r="AA626">
        <f>SUM(Data__1___3[[#This Row],[Num_Workers_Direct]],Data__1___3[[#This Row],[Num_Workers_Indirect]])</f>
        <v>85</v>
      </c>
      <c r="AB626">
        <f>Data__1___3[[#This Row],[OUTPUT IN THOUSAND]]/Data__1___3[[#This Row],[Total Workers]]</f>
        <v>1.2822973176470589</v>
      </c>
    </row>
    <row r="627" spans="1:28" x14ac:dyDescent="0.25">
      <c r="A627" s="1">
        <v>40439</v>
      </c>
      <c r="B627">
        <f t="shared" si="99"/>
        <v>2010</v>
      </c>
      <c r="C627">
        <f>DAY(Data__1___3[[#This Row],[Date]])</f>
        <v>18</v>
      </c>
      <c r="D627">
        <f>MONTH(Data__1___3[[#This Row],[Date]])</f>
        <v>9</v>
      </c>
      <c r="E627">
        <f t="shared" si="100"/>
        <v>3</v>
      </c>
      <c r="F627">
        <f>WEEKDAY(Data__1___3[[#This Row],[Date]])</f>
        <v>7</v>
      </c>
      <c r="G627" t="str">
        <f>VLOOKUP(F627,VLOOKUP!$D$2:$E$8,2,FALSE)</f>
        <v>Sunday</v>
      </c>
      <c r="H627" t="str">
        <f>VLOOKUP(D627,VLOOKUP!$A$2:$B$13,2,FALSE)</f>
        <v>September</v>
      </c>
      <c r="I627" t="str">
        <f>VLOOKUP(E627,VLOOKUP!$G$2:$H$5,2,FALSE)</f>
        <v>Quarter3</v>
      </c>
      <c r="J627" t="str">
        <f t="shared" si="101"/>
        <v>2010_September</v>
      </c>
      <c r="K627" t="str">
        <f t="shared" si="102"/>
        <v>2010_Quarter3</v>
      </c>
      <c r="L627" t="str">
        <f t="shared" si="103"/>
        <v>2010_Sunday</v>
      </c>
      <c r="M627" t="s">
        <v>9</v>
      </c>
      <c r="N627">
        <v>45</v>
      </c>
      <c r="O627">
        <v>37</v>
      </c>
      <c r="P627">
        <v>10440</v>
      </c>
      <c r="Q627">
        <v>7104</v>
      </c>
      <c r="R627">
        <v>0.105087533</v>
      </c>
      <c r="S627">
        <v>0.12820678999999999</v>
      </c>
      <c r="T627">
        <f t="shared" si="104"/>
        <v>67949.598699999988</v>
      </c>
      <c r="U627">
        <f t="shared" si="105"/>
        <v>9457.8779699999996</v>
      </c>
      <c r="V627">
        <f t="shared" si="106"/>
        <v>17544</v>
      </c>
      <c r="W627">
        <f t="shared" si="107"/>
        <v>23237.086092715232</v>
      </c>
      <c r="X627">
        <f>SUM(Data__1___3[[#This Row],[ cost of raw material]],Data__1___3[[#This Row],[operating cost]],Data__1___3[[#This Row],[Total Labor Cost (In USD)]])</f>
        <v>100644.56276271521</v>
      </c>
      <c r="Y627">
        <f t="shared" si="108"/>
        <v>957.72124332498333</v>
      </c>
      <c r="Z627">
        <f t="shared" si="109"/>
        <v>105.08753299999999</v>
      </c>
      <c r="AA627">
        <f>SUM(Data__1___3[[#This Row],[Num_Workers_Direct]],Data__1___3[[#This Row],[Num_Workers_Indirect]])</f>
        <v>82</v>
      </c>
      <c r="AB627">
        <f>Data__1___3[[#This Row],[OUTPUT IN THOUSAND]]/Data__1___3[[#This Row],[Total Workers]]</f>
        <v>1.2815552804878048</v>
      </c>
    </row>
    <row r="628" spans="1:28" x14ac:dyDescent="0.25">
      <c r="A628" s="1">
        <v>40440</v>
      </c>
      <c r="B628">
        <f t="shared" si="99"/>
        <v>2010</v>
      </c>
      <c r="C628">
        <f>DAY(Data__1___3[[#This Row],[Date]])</f>
        <v>19</v>
      </c>
      <c r="D628">
        <f>MONTH(Data__1___3[[#This Row],[Date]])</f>
        <v>9</v>
      </c>
      <c r="E628">
        <f t="shared" si="100"/>
        <v>3</v>
      </c>
      <c r="F628">
        <f>WEEKDAY(Data__1___3[[#This Row],[Date]])</f>
        <v>1</v>
      </c>
      <c r="G628" t="str">
        <f>VLOOKUP(F628,VLOOKUP!$D$2:$E$8,2,FALSE)</f>
        <v>Monday</v>
      </c>
      <c r="H628" t="str">
        <f>VLOOKUP(D628,VLOOKUP!$A$2:$B$13,2,FALSE)</f>
        <v>September</v>
      </c>
      <c r="I628" t="str">
        <f>VLOOKUP(E628,VLOOKUP!$G$2:$H$5,2,FALSE)</f>
        <v>Quarter3</v>
      </c>
      <c r="J628" t="str">
        <f t="shared" si="101"/>
        <v>2010_September</v>
      </c>
      <c r="K628" t="str">
        <f t="shared" si="102"/>
        <v>2010_Quarter3</v>
      </c>
      <c r="L628" t="str">
        <f t="shared" si="103"/>
        <v>2010_Monday</v>
      </c>
      <c r="M628" t="s">
        <v>9</v>
      </c>
      <c r="N628">
        <v>40</v>
      </c>
      <c r="O628">
        <v>37</v>
      </c>
      <c r="P628">
        <v>9280</v>
      </c>
      <c r="Q628">
        <v>7104</v>
      </c>
      <c r="R628">
        <v>9.8691846E-2</v>
      </c>
      <c r="S628">
        <v>0.120404052</v>
      </c>
      <c r="T628">
        <f t="shared" si="104"/>
        <v>63814.147559999998</v>
      </c>
      <c r="U628">
        <f t="shared" si="105"/>
        <v>8882.2661399999997</v>
      </c>
      <c r="V628">
        <f t="shared" si="106"/>
        <v>16384</v>
      </c>
      <c r="W628">
        <f t="shared" si="107"/>
        <v>21700.662251655631</v>
      </c>
      <c r="X628">
        <f>SUM(Data__1___3[[#This Row],[ cost of raw material]],Data__1___3[[#This Row],[operating cost]],Data__1___3[[#This Row],[Total Labor Cost (In USD)]])</f>
        <v>94397.075951655628</v>
      </c>
      <c r="Y628">
        <f t="shared" si="108"/>
        <v>956.48303053988502</v>
      </c>
      <c r="Z628">
        <f t="shared" si="109"/>
        <v>98.691845999999998</v>
      </c>
      <c r="AA628">
        <f>SUM(Data__1___3[[#This Row],[Num_Workers_Direct]],Data__1___3[[#This Row],[Num_Workers_Indirect]])</f>
        <v>77</v>
      </c>
      <c r="AB628">
        <f>Data__1___3[[#This Row],[OUTPUT IN THOUSAND]]/Data__1___3[[#This Row],[Total Workers]]</f>
        <v>1.2817122857142857</v>
      </c>
    </row>
    <row r="629" spans="1:28" x14ac:dyDescent="0.25">
      <c r="A629" s="1">
        <v>40441</v>
      </c>
      <c r="B629">
        <f t="shared" si="99"/>
        <v>2010</v>
      </c>
      <c r="C629">
        <f>DAY(Data__1___3[[#This Row],[Date]])</f>
        <v>20</v>
      </c>
      <c r="D629">
        <f>MONTH(Data__1___3[[#This Row],[Date]])</f>
        <v>9</v>
      </c>
      <c r="E629">
        <f t="shared" si="100"/>
        <v>3</v>
      </c>
      <c r="F629">
        <f>WEEKDAY(Data__1___3[[#This Row],[Date]])</f>
        <v>2</v>
      </c>
      <c r="G629" t="str">
        <f>VLOOKUP(F629,VLOOKUP!$D$2:$E$8,2,FALSE)</f>
        <v>Tuesday</v>
      </c>
      <c r="H629" t="str">
        <f>VLOOKUP(D629,VLOOKUP!$A$2:$B$13,2,FALSE)</f>
        <v>September</v>
      </c>
      <c r="I629" t="str">
        <f>VLOOKUP(E629,VLOOKUP!$G$2:$H$5,2,FALSE)</f>
        <v>Quarter3</v>
      </c>
      <c r="J629" t="str">
        <f t="shared" si="101"/>
        <v>2010_September</v>
      </c>
      <c r="K629" t="str">
        <f t="shared" si="102"/>
        <v>2010_Quarter3</v>
      </c>
      <c r="L629" t="str">
        <f t="shared" si="103"/>
        <v>2010_Tuesday</v>
      </c>
      <c r="M629" t="s">
        <v>9</v>
      </c>
      <c r="N629">
        <v>41</v>
      </c>
      <c r="O629">
        <v>37</v>
      </c>
      <c r="P629">
        <v>9512</v>
      </c>
      <c r="Q629">
        <v>7104</v>
      </c>
      <c r="R629">
        <v>9.9996926E-2</v>
      </c>
      <c r="S629">
        <v>0.12199625</v>
      </c>
      <c r="T629">
        <f t="shared" si="104"/>
        <v>64658.012500000004</v>
      </c>
      <c r="U629">
        <f t="shared" si="105"/>
        <v>8999.7233400000005</v>
      </c>
      <c r="V629">
        <f t="shared" si="106"/>
        <v>16616</v>
      </c>
      <c r="W629">
        <f t="shared" si="107"/>
        <v>22007.947019867548</v>
      </c>
      <c r="X629">
        <f>SUM(Data__1___3[[#This Row],[ cost of raw material]],Data__1___3[[#This Row],[operating cost]],Data__1___3[[#This Row],[Total Labor Cost (In USD)]])</f>
        <v>95665.682859867549</v>
      </c>
      <c r="Y629">
        <f t="shared" si="108"/>
        <v>956.686237133605</v>
      </c>
      <c r="Z629">
        <f t="shared" si="109"/>
        <v>99.996926000000002</v>
      </c>
      <c r="AA629">
        <f>SUM(Data__1___3[[#This Row],[Num_Workers_Direct]],Data__1___3[[#This Row],[Num_Workers_Indirect]])</f>
        <v>78</v>
      </c>
      <c r="AB629">
        <f>Data__1___3[[#This Row],[OUTPUT IN THOUSAND]]/Data__1___3[[#This Row],[Total Workers]]</f>
        <v>1.2820118717948719</v>
      </c>
    </row>
    <row r="630" spans="1:28" x14ac:dyDescent="0.25">
      <c r="A630" s="1">
        <v>40442</v>
      </c>
      <c r="B630">
        <f t="shared" si="99"/>
        <v>2010</v>
      </c>
      <c r="C630">
        <f>DAY(Data__1___3[[#This Row],[Date]])</f>
        <v>21</v>
      </c>
      <c r="D630">
        <f>MONTH(Data__1___3[[#This Row],[Date]])</f>
        <v>9</v>
      </c>
      <c r="E630">
        <f t="shared" si="100"/>
        <v>3</v>
      </c>
      <c r="F630">
        <f>WEEKDAY(Data__1___3[[#This Row],[Date]])</f>
        <v>3</v>
      </c>
      <c r="G630" t="str">
        <f>VLOOKUP(F630,VLOOKUP!$D$2:$E$8,2,FALSE)</f>
        <v>Wednesday</v>
      </c>
      <c r="H630" t="str">
        <f>VLOOKUP(D630,VLOOKUP!$A$2:$B$13,2,FALSE)</f>
        <v>September</v>
      </c>
      <c r="I630" t="str">
        <f>VLOOKUP(E630,VLOOKUP!$G$2:$H$5,2,FALSE)</f>
        <v>Quarter3</v>
      </c>
      <c r="J630" t="str">
        <f t="shared" si="101"/>
        <v>2010_September</v>
      </c>
      <c r="K630" t="str">
        <f t="shared" si="102"/>
        <v>2010_Quarter3</v>
      </c>
      <c r="L630" t="str">
        <f t="shared" si="103"/>
        <v>2010_Wednesday</v>
      </c>
      <c r="M630" t="s">
        <v>9</v>
      </c>
      <c r="N630">
        <v>42</v>
      </c>
      <c r="O630">
        <v>39</v>
      </c>
      <c r="P630">
        <v>9744</v>
      </c>
      <c r="Q630">
        <v>7488</v>
      </c>
      <c r="R630">
        <v>0.103754027</v>
      </c>
      <c r="S630">
        <v>0.12657991299999999</v>
      </c>
      <c r="T630">
        <f t="shared" si="104"/>
        <v>67087.353889999999</v>
      </c>
      <c r="U630">
        <f t="shared" si="105"/>
        <v>9337.8624299999992</v>
      </c>
      <c r="V630">
        <f t="shared" si="106"/>
        <v>17232</v>
      </c>
      <c r="W630">
        <f t="shared" si="107"/>
        <v>22823.841059602648</v>
      </c>
      <c r="X630">
        <f>SUM(Data__1___3[[#This Row],[ cost of raw material]],Data__1___3[[#This Row],[operating cost]],Data__1___3[[#This Row],[Total Labor Cost (In USD)]])</f>
        <v>99249.057379602644</v>
      </c>
      <c r="Y630">
        <f t="shared" si="108"/>
        <v>956.58029138090853</v>
      </c>
      <c r="Z630">
        <f t="shared" si="109"/>
        <v>103.75402699999999</v>
      </c>
      <c r="AA630">
        <f>SUM(Data__1___3[[#This Row],[Num_Workers_Direct]],Data__1___3[[#This Row],[Num_Workers_Indirect]])</f>
        <v>81</v>
      </c>
      <c r="AB630">
        <f>Data__1___3[[#This Row],[OUTPUT IN THOUSAND]]/Data__1___3[[#This Row],[Total Workers]]</f>
        <v>1.2809139135802468</v>
      </c>
    </row>
    <row r="631" spans="1:28" x14ac:dyDescent="0.25">
      <c r="A631" s="1">
        <v>40443</v>
      </c>
      <c r="B631">
        <f t="shared" si="99"/>
        <v>2010</v>
      </c>
      <c r="C631">
        <f>DAY(Data__1___3[[#This Row],[Date]])</f>
        <v>22</v>
      </c>
      <c r="D631">
        <f>MONTH(Data__1___3[[#This Row],[Date]])</f>
        <v>9</v>
      </c>
      <c r="E631">
        <f t="shared" si="100"/>
        <v>3</v>
      </c>
      <c r="F631">
        <f>WEEKDAY(Data__1___3[[#This Row],[Date]])</f>
        <v>4</v>
      </c>
      <c r="G631" t="str">
        <f>VLOOKUP(F631,VLOOKUP!$D$2:$E$8,2,FALSE)</f>
        <v>Thursday</v>
      </c>
      <c r="H631" t="str">
        <f>VLOOKUP(D631,VLOOKUP!$A$2:$B$13,2,FALSE)</f>
        <v>September</v>
      </c>
      <c r="I631" t="str">
        <f>VLOOKUP(E631,VLOOKUP!$G$2:$H$5,2,FALSE)</f>
        <v>Quarter3</v>
      </c>
      <c r="J631" t="str">
        <f t="shared" si="101"/>
        <v>2010_September</v>
      </c>
      <c r="K631" t="str">
        <f t="shared" si="102"/>
        <v>2010_Quarter3</v>
      </c>
      <c r="L631" t="str">
        <f t="shared" si="103"/>
        <v>2010_Thursday</v>
      </c>
      <c r="M631" t="s">
        <v>9</v>
      </c>
      <c r="N631">
        <v>44</v>
      </c>
      <c r="O631">
        <v>39</v>
      </c>
      <c r="P631">
        <v>10208</v>
      </c>
      <c r="Q631">
        <v>7488</v>
      </c>
      <c r="R631">
        <v>0.106406632</v>
      </c>
      <c r="S631">
        <v>0.12981609099999999</v>
      </c>
      <c r="T631">
        <f t="shared" si="104"/>
        <v>68802.528229999996</v>
      </c>
      <c r="U631">
        <f t="shared" si="105"/>
        <v>9576.596880000001</v>
      </c>
      <c r="V631">
        <f t="shared" si="106"/>
        <v>17696</v>
      </c>
      <c r="W631">
        <f t="shared" si="107"/>
        <v>23438.41059602649</v>
      </c>
      <c r="X631">
        <f>SUM(Data__1___3[[#This Row],[ cost of raw material]],Data__1___3[[#This Row],[operating cost]],Data__1___3[[#This Row],[Total Labor Cost (In USD)]])</f>
        <v>101817.53570602648</v>
      </c>
      <c r="Y631">
        <f t="shared" si="108"/>
        <v>956.87208393200979</v>
      </c>
      <c r="Z631">
        <f t="shared" si="109"/>
        <v>106.406632</v>
      </c>
      <c r="AA631">
        <f>SUM(Data__1___3[[#This Row],[Num_Workers_Direct]],Data__1___3[[#This Row],[Num_Workers_Indirect]])</f>
        <v>83</v>
      </c>
      <c r="AB631">
        <f>Data__1___3[[#This Row],[OUTPUT IN THOUSAND]]/Data__1___3[[#This Row],[Total Workers]]</f>
        <v>1.2820076144578314</v>
      </c>
    </row>
    <row r="632" spans="1:28" x14ac:dyDescent="0.25">
      <c r="A632" s="1">
        <v>40444</v>
      </c>
      <c r="B632">
        <f t="shared" si="99"/>
        <v>2010</v>
      </c>
      <c r="C632">
        <f>DAY(Data__1___3[[#This Row],[Date]])</f>
        <v>23</v>
      </c>
      <c r="D632">
        <f>MONTH(Data__1___3[[#This Row],[Date]])</f>
        <v>9</v>
      </c>
      <c r="E632">
        <f t="shared" si="100"/>
        <v>3</v>
      </c>
      <c r="F632">
        <f>WEEKDAY(Data__1___3[[#This Row],[Date]])</f>
        <v>5</v>
      </c>
      <c r="G632" t="str">
        <f>VLOOKUP(F632,VLOOKUP!$D$2:$E$8,2,FALSE)</f>
        <v>Friday</v>
      </c>
      <c r="H632" t="str">
        <f>VLOOKUP(D632,VLOOKUP!$A$2:$B$13,2,FALSE)</f>
        <v>September</v>
      </c>
      <c r="I632" t="str">
        <f>VLOOKUP(E632,VLOOKUP!$G$2:$H$5,2,FALSE)</f>
        <v>Quarter3</v>
      </c>
      <c r="J632" t="str">
        <f t="shared" si="101"/>
        <v>2010_September</v>
      </c>
      <c r="K632" t="str">
        <f t="shared" si="102"/>
        <v>2010_Quarter3</v>
      </c>
      <c r="L632" t="str">
        <f t="shared" si="103"/>
        <v>2010_Friday</v>
      </c>
      <c r="M632" t="s">
        <v>9</v>
      </c>
      <c r="N632">
        <v>44</v>
      </c>
      <c r="O632">
        <v>37</v>
      </c>
      <c r="P632">
        <v>10208</v>
      </c>
      <c r="Q632">
        <v>7104</v>
      </c>
      <c r="R632">
        <v>0.10380626799999999</v>
      </c>
      <c r="S632">
        <v>0.126643647</v>
      </c>
      <c r="T632">
        <f t="shared" si="104"/>
        <v>67121.13291</v>
      </c>
      <c r="U632">
        <f t="shared" si="105"/>
        <v>9342.5641199999991</v>
      </c>
      <c r="V632">
        <f t="shared" si="106"/>
        <v>17312</v>
      </c>
      <c r="W632">
        <f t="shared" si="107"/>
        <v>22929.801324503311</v>
      </c>
      <c r="X632">
        <f>SUM(Data__1___3[[#This Row],[ cost of raw material]],Data__1___3[[#This Row],[operating cost]],Data__1___3[[#This Row],[Total Labor Cost (In USD)]])</f>
        <v>99393.498354503303</v>
      </c>
      <c r="Y632">
        <f t="shared" si="108"/>
        <v>957.49033530907127</v>
      </c>
      <c r="Z632">
        <f t="shared" si="109"/>
        <v>103.80626799999999</v>
      </c>
      <c r="AA632">
        <f>SUM(Data__1___3[[#This Row],[Num_Workers_Direct]],Data__1___3[[#This Row],[Num_Workers_Indirect]])</f>
        <v>81</v>
      </c>
      <c r="AB632">
        <f>Data__1___3[[#This Row],[OUTPUT IN THOUSAND]]/Data__1___3[[#This Row],[Total Workers]]</f>
        <v>1.2815588641975306</v>
      </c>
    </row>
    <row r="633" spans="1:28" x14ac:dyDescent="0.25">
      <c r="A633" s="1">
        <v>40445</v>
      </c>
      <c r="B633">
        <f t="shared" si="99"/>
        <v>2010</v>
      </c>
      <c r="C633">
        <f>DAY(Data__1___3[[#This Row],[Date]])</f>
        <v>24</v>
      </c>
      <c r="D633">
        <f>MONTH(Data__1___3[[#This Row],[Date]])</f>
        <v>9</v>
      </c>
      <c r="E633">
        <f t="shared" si="100"/>
        <v>3</v>
      </c>
      <c r="F633">
        <f>WEEKDAY(Data__1___3[[#This Row],[Date]])</f>
        <v>6</v>
      </c>
      <c r="G633" t="str">
        <f>VLOOKUP(F633,VLOOKUP!$D$2:$E$8,2,FALSE)</f>
        <v>Saturday</v>
      </c>
      <c r="H633" t="str">
        <f>VLOOKUP(D633,VLOOKUP!$A$2:$B$13,2,FALSE)</f>
        <v>September</v>
      </c>
      <c r="I633" t="str">
        <f>VLOOKUP(E633,VLOOKUP!$G$2:$H$5,2,FALSE)</f>
        <v>Quarter3</v>
      </c>
      <c r="J633" t="str">
        <f t="shared" si="101"/>
        <v>2010_September</v>
      </c>
      <c r="K633" t="str">
        <f t="shared" si="102"/>
        <v>2010_Quarter3</v>
      </c>
      <c r="L633" t="str">
        <f t="shared" si="103"/>
        <v>2010_Saturday</v>
      </c>
      <c r="M633" t="s">
        <v>9</v>
      </c>
      <c r="N633">
        <v>41</v>
      </c>
      <c r="O633">
        <v>37</v>
      </c>
      <c r="P633">
        <v>9512</v>
      </c>
      <c r="Q633">
        <v>7104</v>
      </c>
      <c r="R633">
        <v>0.100000594</v>
      </c>
      <c r="S633">
        <v>0.122000725</v>
      </c>
      <c r="T633">
        <f t="shared" si="104"/>
        <v>64660.384250000003</v>
      </c>
      <c r="U633">
        <f t="shared" si="105"/>
        <v>9000.0534599999992</v>
      </c>
      <c r="V633">
        <f t="shared" si="106"/>
        <v>16616</v>
      </c>
      <c r="W633">
        <f t="shared" si="107"/>
        <v>22007.947019867548</v>
      </c>
      <c r="X633">
        <f>SUM(Data__1___3[[#This Row],[ cost of raw material]],Data__1___3[[#This Row],[operating cost]],Data__1___3[[#This Row],[Total Labor Cost (In USD)]])</f>
        <v>95668.384729867539</v>
      </c>
      <c r="Y633">
        <f t="shared" si="108"/>
        <v>956.67816463037752</v>
      </c>
      <c r="Z633">
        <f t="shared" si="109"/>
        <v>100.00059399999999</v>
      </c>
      <c r="AA633">
        <f>SUM(Data__1___3[[#This Row],[Num_Workers_Direct]],Data__1___3[[#This Row],[Num_Workers_Indirect]])</f>
        <v>78</v>
      </c>
      <c r="AB633">
        <f>Data__1___3[[#This Row],[OUTPUT IN THOUSAND]]/Data__1___3[[#This Row],[Total Workers]]</f>
        <v>1.2820588974358973</v>
      </c>
    </row>
    <row r="634" spans="1:28" x14ac:dyDescent="0.25">
      <c r="A634" s="1">
        <v>40446</v>
      </c>
      <c r="B634">
        <f t="shared" si="99"/>
        <v>2010</v>
      </c>
      <c r="C634">
        <f>DAY(Data__1___3[[#This Row],[Date]])</f>
        <v>25</v>
      </c>
      <c r="D634">
        <f>MONTH(Data__1___3[[#This Row],[Date]])</f>
        <v>9</v>
      </c>
      <c r="E634">
        <f t="shared" si="100"/>
        <v>3</v>
      </c>
      <c r="F634">
        <f>WEEKDAY(Data__1___3[[#This Row],[Date]])</f>
        <v>7</v>
      </c>
      <c r="G634" t="str">
        <f>VLOOKUP(F634,VLOOKUP!$D$2:$E$8,2,FALSE)</f>
        <v>Sunday</v>
      </c>
      <c r="H634" t="str">
        <f>VLOOKUP(D634,VLOOKUP!$A$2:$B$13,2,FALSE)</f>
        <v>September</v>
      </c>
      <c r="I634" t="str">
        <f>VLOOKUP(E634,VLOOKUP!$G$2:$H$5,2,FALSE)</f>
        <v>Quarter3</v>
      </c>
      <c r="J634" t="str">
        <f t="shared" si="101"/>
        <v>2010_September</v>
      </c>
      <c r="K634" t="str">
        <f t="shared" si="102"/>
        <v>2010_Quarter3</v>
      </c>
      <c r="L634" t="str">
        <f t="shared" si="103"/>
        <v>2010_Sunday</v>
      </c>
      <c r="M634" t="s">
        <v>9</v>
      </c>
      <c r="N634">
        <v>43</v>
      </c>
      <c r="O634">
        <v>38</v>
      </c>
      <c r="P634">
        <v>9976</v>
      </c>
      <c r="Q634">
        <v>7296</v>
      </c>
      <c r="R634">
        <v>0.10382833299999999</v>
      </c>
      <c r="S634">
        <v>0.12667056600000001</v>
      </c>
      <c r="T634">
        <f t="shared" si="104"/>
        <v>67135.399980000002</v>
      </c>
      <c r="U634">
        <f t="shared" si="105"/>
        <v>9344.54997</v>
      </c>
      <c r="V634">
        <f t="shared" si="106"/>
        <v>17272</v>
      </c>
      <c r="W634">
        <f t="shared" si="107"/>
        <v>22876.821192052979</v>
      </c>
      <c r="X634">
        <f>SUM(Data__1___3[[#This Row],[ cost of raw material]],Data__1___3[[#This Row],[operating cost]],Data__1___3[[#This Row],[Total Labor Cost (In USD)]])</f>
        <v>99356.771142052981</v>
      </c>
      <c r="Y634">
        <f t="shared" si="108"/>
        <v>956.93312481529472</v>
      </c>
      <c r="Z634">
        <f t="shared" si="109"/>
        <v>103.828333</v>
      </c>
      <c r="AA634">
        <f>SUM(Data__1___3[[#This Row],[Num_Workers_Direct]],Data__1___3[[#This Row],[Num_Workers_Indirect]])</f>
        <v>81</v>
      </c>
      <c r="AB634">
        <f>Data__1___3[[#This Row],[OUTPUT IN THOUSAND]]/Data__1___3[[#This Row],[Total Workers]]</f>
        <v>1.2818312716049383</v>
      </c>
    </row>
    <row r="635" spans="1:28" x14ac:dyDescent="0.25">
      <c r="A635" s="1">
        <v>40447</v>
      </c>
      <c r="B635">
        <f t="shared" si="99"/>
        <v>2010</v>
      </c>
      <c r="C635">
        <f>DAY(Data__1___3[[#This Row],[Date]])</f>
        <v>26</v>
      </c>
      <c r="D635">
        <f>MONTH(Data__1___3[[#This Row],[Date]])</f>
        <v>9</v>
      </c>
      <c r="E635">
        <f t="shared" si="100"/>
        <v>3</v>
      </c>
      <c r="F635">
        <f>WEEKDAY(Data__1___3[[#This Row],[Date]])</f>
        <v>1</v>
      </c>
      <c r="G635" t="str">
        <f>VLOOKUP(F635,VLOOKUP!$D$2:$E$8,2,FALSE)</f>
        <v>Monday</v>
      </c>
      <c r="H635" t="str">
        <f>VLOOKUP(D635,VLOOKUP!$A$2:$B$13,2,FALSE)</f>
        <v>September</v>
      </c>
      <c r="I635" t="str">
        <f>VLOOKUP(E635,VLOOKUP!$G$2:$H$5,2,FALSE)</f>
        <v>Quarter3</v>
      </c>
      <c r="J635" t="str">
        <f t="shared" si="101"/>
        <v>2010_September</v>
      </c>
      <c r="K635" t="str">
        <f t="shared" si="102"/>
        <v>2010_Quarter3</v>
      </c>
      <c r="L635" t="str">
        <f t="shared" si="103"/>
        <v>2010_Monday</v>
      </c>
      <c r="M635" t="s">
        <v>9</v>
      </c>
      <c r="N635">
        <v>46</v>
      </c>
      <c r="O635">
        <v>40</v>
      </c>
      <c r="P635">
        <v>10672</v>
      </c>
      <c r="Q635">
        <v>7680</v>
      </c>
      <c r="R635">
        <v>0.11027757000000001</v>
      </c>
      <c r="S635">
        <v>0.13453863499999999</v>
      </c>
      <c r="T635">
        <f t="shared" si="104"/>
        <v>71305.476550000007</v>
      </c>
      <c r="U635">
        <f t="shared" si="105"/>
        <v>9924.9813000000013</v>
      </c>
      <c r="V635">
        <f t="shared" si="106"/>
        <v>18352</v>
      </c>
      <c r="W635">
        <f t="shared" si="107"/>
        <v>24307.284768211921</v>
      </c>
      <c r="X635">
        <f>SUM(Data__1___3[[#This Row],[ cost of raw material]],Data__1___3[[#This Row],[operating cost]],Data__1___3[[#This Row],[Total Labor Cost (In USD)]])</f>
        <v>105537.74261821192</v>
      </c>
      <c r="Y635">
        <f t="shared" si="108"/>
        <v>957.01911656388427</v>
      </c>
      <c r="Z635">
        <f t="shared" si="109"/>
        <v>110.27757000000001</v>
      </c>
      <c r="AA635">
        <f>SUM(Data__1___3[[#This Row],[Num_Workers_Direct]],Data__1___3[[#This Row],[Num_Workers_Indirect]])</f>
        <v>86</v>
      </c>
      <c r="AB635">
        <f>Data__1___3[[#This Row],[OUTPUT IN THOUSAND]]/Data__1___3[[#This Row],[Total Workers]]</f>
        <v>1.2822973255813954</v>
      </c>
    </row>
    <row r="636" spans="1:28" x14ac:dyDescent="0.25">
      <c r="A636" s="1">
        <v>40448</v>
      </c>
      <c r="B636">
        <f t="shared" si="99"/>
        <v>2010</v>
      </c>
      <c r="C636">
        <f>DAY(Data__1___3[[#This Row],[Date]])</f>
        <v>27</v>
      </c>
      <c r="D636">
        <f>MONTH(Data__1___3[[#This Row],[Date]])</f>
        <v>9</v>
      </c>
      <c r="E636">
        <f t="shared" si="100"/>
        <v>3</v>
      </c>
      <c r="F636">
        <f>WEEKDAY(Data__1___3[[#This Row],[Date]])</f>
        <v>2</v>
      </c>
      <c r="G636" t="str">
        <f>VLOOKUP(F636,VLOOKUP!$D$2:$E$8,2,FALSE)</f>
        <v>Tuesday</v>
      </c>
      <c r="H636" t="str">
        <f>VLOOKUP(D636,VLOOKUP!$A$2:$B$13,2,FALSE)</f>
        <v>September</v>
      </c>
      <c r="I636" t="str">
        <f>VLOOKUP(E636,VLOOKUP!$G$2:$H$5,2,FALSE)</f>
        <v>Quarter3</v>
      </c>
      <c r="J636" t="str">
        <f t="shared" si="101"/>
        <v>2010_September</v>
      </c>
      <c r="K636" t="str">
        <f t="shared" si="102"/>
        <v>2010_Quarter3</v>
      </c>
      <c r="L636" t="str">
        <f t="shared" si="103"/>
        <v>2010_Tuesday</v>
      </c>
      <c r="M636" t="s">
        <v>9</v>
      </c>
      <c r="N636">
        <v>45</v>
      </c>
      <c r="O636">
        <v>37</v>
      </c>
      <c r="P636">
        <v>10440</v>
      </c>
      <c r="Q636">
        <v>7104</v>
      </c>
      <c r="R636">
        <v>0.105128343</v>
      </c>
      <c r="S636">
        <v>0.12825657900000001</v>
      </c>
      <c r="T636">
        <f t="shared" si="104"/>
        <v>67975.986870000008</v>
      </c>
      <c r="U636">
        <f t="shared" si="105"/>
        <v>9461.5508700000009</v>
      </c>
      <c r="V636">
        <f t="shared" si="106"/>
        <v>17544</v>
      </c>
      <c r="W636">
        <f t="shared" si="107"/>
        <v>23237.086092715232</v>
      </c>
      <c r="X636">
        <f>SUM(Data__1___3[[#This Row],[ cost of raw material]],Data__1___3[[#This Row],[operating cost]],Data__1___3[[#This Row],[Total Labor Cost (In USD)]])</f>
        <v>100674.62383271524</v>
      </c>
      <c r="Y636">
        <f t="shared" si="108"/>
        <v>957.63540982202335</v>
      </c>
      <c r="Z636">
        <f t="shared" si="109"/>
        <v>105.128343</v>
      </c>
      <c r="AA636">
        <f>SUM(Data__1___3[[#This Row],[Num_Workers_Direct]],Data__1___3[[#This Row],[Num_Workers_Indirect]])</f>
        <v>82</v>
      </c>
      <c r="AB636">
        <f>Data__1___3[[#This Row],[OUTPUT IN THOUSAND]]/Data__1___3[[#This Row],[Total Workers]]</f>
        <v>1.2820529634146343</v>
      </c>
    </row>
    <row r="637" spans="1:28" x14ac:dyDescent="0.25">
      <c r="A637" s="1">
        <v>40449</v>
      </c>
      <c r="B637">
        <f t="shared" si="99"/>
        <v>2010</v>
      </c>
      <c r="C637">
        <f>DAY(Data__1___3[[#This Row],[Date]])</f>
        <v>28</v>
      </c>
      <c r="D637">
        <f>MONTH(Data__1___3[[#This Row],[Date]])</f>
        <v>9</v>
      </c>
      <c r="E637">
        <f t="shared" si="100"/>
        <v>3</v>
      </c>
      <c r="F637">
        <f>WEEKDAY(Data__1___3[[#This Row],[Date]])</f>
        <v>3</v>
      </c>
      <c r="G637" t="str">
        <f>VLOOKUP(F637,VLOOKUP!$D$2:$E$8,2,FALSE)</f>
        <v>Wednesday</v>
      </c>
      <c r="H637" t="str">
        <f>VLOOKUP(D637,VLOOKUP!$A$2:$B$13,2,FALSE)</f>
        <v>September</v>
      </c>
      <c r="I637" t="str">
        <f>VLOOKUP(E637,VLOOKUP!$G$2:$H$5,2,FALSE)</f>
        <v>Quarter3</v>
      </c>
      <c r="J637" t="str">
        <f t="shared" si="101"/>
        <v>2010_September</v>
      </c>
      <c r="K637" t="str">
        <f t="shared" si="102"/>
        <v>2010_Quarter3</v>
      </c>
      <c r="L637" t="str">
        <f t="shared" si="103"/>
        <v>2010_Wednesday</v>
      </c>
      <c r="M637" t="s">
        <v>9</v>
      </c>
      <c r="N637">
        <v>43</v>
      </c>
      <c r="O637">
        <v>39</v>
      </c>
      <c r="P637">
        <v>9976</v>
      </c>
      <c r="Q637">
        <v>7488</v>
      </c>
      <c r="R637">
        <v>0.105147121</v>
      </c>
      <c r="S637">
        <v>0.128279487</v>
      </c>
      <c r="T637">
        <f t="shared" si="104"/>
        <v>67988.128109999991</v>
      </c>
      <c r="U637">
        <f t="shared" si="105"/>
        <v>9463.2408899999991</v>
      </c>
      <c r="V637">
        <f t="shared" si="106"/>
        <v>17464</v>
      </c>
      <c r="W637">
        <f t="shared" si="107"/>
        <v>23131.125827814569</v>
      </c>
      <c r="X637">
        <f>SUM(Data__1___3[[#This Row],[ cost of raw material]],Data__1___3[[#This Row],[operating cost]],Data__1___3[[#This Row],[Total Labor Cost (In USD)]])</f>
        <v>100582.49482781456</v>
      </c>
      <c r="Y637">
        <f t="shared" si="108"/>
        <v>956.58819634076872</v>
      </c>
      <c r="Z637">
        <f t="shared" si="109"/>
        <v>105.147121</v>
      </c>
      <c r="AA637">
        <f>SUM(Data__1___3[[#This Row],[Num_Workers_Direct]],Data__1___3[[#This Row],[Num_Workers_Indirect]])</f>
        <v>82</v>
      </c>
      <c r="AB637">
        <f>Data__1___3[[#This Row],[OUTPUT IN THOUSAND]]/Data__1___3[[#This Row],[Total Workers]]</f>
        <v>1.2822819634146341</v>
      </c>
    </row>
    <row r="638" spans="1:28" x14ac:dyDescent="0.25">
      <c r="A638" s="1">
        <v>40450</v>
      </c>
      <c r="B638">
        <f t="shared" si="99"/>
        <v>2010</v>
      </c>
      <c r="C638">
        <f>DAY(Data__1___3[[#This Row],[Date]])</f>
        <v>29</v>
      </c>
      <c r="D638">
        <f>MONTH(Data__1___3[[#This Row],[Date]])</f>
        <v>9</v>
      </c>
      <c r="E638">
        <f t="shared" si="100"/>
        <v>3</v>
      </c>
      <c r="F638">
        <f>WEEKDAY(Data__1___3[[#This Row],[Date]])</f>
        <v>4</v>
      </c>
      <c r="G638" t="str">
        <f>VLOOKUP(F638,VLOOKUP!$D$2:$E$8,2,FALSE)</f>
        <v>Thursday</v>
      </c>
      <c r="H638" t="str">
        <f>VLOOKUP(D638,VLOOKUP!$A$2:$B$13,2,FALSE)</f>
        <v>September</v>
      </c>
      <c r="I638" t="str">
        <f>VLOOKUP(E638,VLOOKUP!$G$2:$H$5,2,FALSE)</f>
        <v>Quarter3</v>
      </c>
      <c r="J638" t="str">
        <f t="shared" si="101"/>
        <v>2010_September</v>
      </c>
      <c r="K638" t="str">
        <f t="shared" si="102"/>
        <v>2010_Quarter3</v>
      </c>
      <c r="L638" t="str">
        <f t="shared" si="103"/>
        <v>2010_Thursday</v>
      </c>
      <c r="M638" t="s">
        <v>9</v>
      </c>
      <c r="N638">
        <v>40</v>
      </c>
      <c r="O638">
        <v>38</v>
      </c>
      <c r="P638">
        <v>9280</v>
      </c>
      <c r="Q638">
        <v>7296</v>
      </c>
      <c r="R638">
        <v>9.9937611999999995E-2</v>
      </c>
      <c r="S638">
        <v>0.121923886</v>
      </c>
      <c r="T638">
        <f t="shared" si="104"/>
        <v>64619.65958</v>
      </c>
      <c r="U638">
        <f t="shared" si="105"/>
        <v>8994.38508</v>
      </c>
      <c r="V638">
        <f t="shared" si="106"/>
        <v>16576</v>
      </c>
      <c r="W638">
        <f t="shared" si="107"/>
        <v>21954.966887417217</v>
      </c>
      <c r="X638">
        <f>SUM(Data__1___3[[#This Row],[ cost of raw material]],Data__1___3[[#This Row],[operating cost]],Data__1___3[[#This Row],[Total Labor Cost (In USD)]])</f>
        <v>95569.01154741722</v>
      </c>
      <c r="Y638">
        <f t="shared" si="108"/>
        <v>956.28672363531382</v>
      </c>
      <c r="Z638">
        <f t="shared" si="109"/>
        <v>99.937612000000001</v>
      </c>
      <c r="AA638">
        <f>SUM(Data__1___3[[#This Row],[Num_Workers_Direct]],Data__1___3[[#This Row],[Num_Workers_Indirect]])</f>
        <v>78</v>
      </c>
      <c r="AB638">
        <f>Data__1___3[[#This Row],[OUTPUT IN THOUSAND]]/Data__1___3[[#This Row],[Total Workers]]</f>
        <v>1.2812514358974358</v>
      </c>
    </row>
    <row r="639" spans="1:28" x14ac:dyDescent="0.25">
      <c r="A639" s="1">
        <v>40451</v>
      </c>
      <c r="B639">
        <f t="shared" si="99"/>
        <v>2010</v>
      </c>
      <c r="C639">
        <f>DAY(Data__1___3[[#This Row],[Date]])</f>
        <v>30</v>
      </c>
      <c r="D639">
        <f>MONTH(Data__1___3[[#This Row],[Date]])</f>
        <v>9</v>
      </c>
      <c r="E639">
        <f t="shared" si="100"/>
        <v>3</v>
      </c>
      <c r="F639">
        <f>WEEKDAY(Data__1___3[[#This Row],[Date]])</f>
        <v>5</v>
      </c>
      <c r="G639" t="str">
        <f>VLOOKUP(F639,VLOOKUP!$D$2:$E$8,2,FALSE)</f>
        <v>Friday</v>
      </c>
      <c r="H639" t="str">
        <f>VLOOKUP(D639,VLOOKUP!$A$2:$B$13,2,FALSE)</f>
        <v>September</v>
      </c>
      <c r="I639" t="str">
        <f>VLOOKUP(E639,VLOOKUP!$G$2:$H$5,2,FALSE)</f>
        <v>Quarter3</v>
      </c>
      <c r="J639" t="str">
        <f t="shared" si="101"/>
        <v>2010_September</v>
      </c>
      <c r="K639" t="str">
        <f t="shared" si="102"/>
        <v>2010_Quarter3</v>
      </c>
      <c r="L639" t="str">
        <f t="shared" si="103"/>
        <v>2010_Friday</v>
      </c>
      <c r="M639" t="s">
        <v>9</v>
      </c>
      <c r="N639">
        <v>42</v>
      </c>
      <c r="O639">
        <v>40</v>
      </c>
      <c r="P639">
        <v>9744</v>
      </c>
      <c r="Q639">
        <v>7680</v>
      </c>
      <c r="R639">
        <v>0.105051327</v>
      </c>
      <c r="S639">
        <v>0.12816261900000001</v>
      </c>
      <c r="T639">
        <f t="shared" si="104"/>
        <v>67926.188070000004</v>
      </c>
      <c r="U639">
        <f t="shared" si="105"/>
        <v>9454.6194300000006</v>
      </c>
      <c r="V639">
        <f t="shared" si="106"/>
        <v>17424</v>
      </c>
      <c r="W639">
        <f t="shared" si="107"/>
        <v>23078.145695364237</v>
      </c>
      <c r="X639">
        <f>SUM(Data__1___3[[#This Row],[ cost of raw material]],Data__1___3[[#This Row],[operating cost]],Data__1___3[[#This Row],[Total Labor Cost (In USD)]])</f>
        <v>100458.95319536424</v>
      </c>
      <c r="Y639">
        <f t="shared" si="108"/>
        <v>956.2844760196532</v>
      </c>
      <c r="Z639">
        <f t="shared" si="109"/>
        <v>105.051327</v>
      </c>
      <c r="AA639">
        <f>SUM(Data__1___3[[#This Row],[Num_Workers_Direct]],Data__1___3[[#This Row],[Num_Workers_Indirect]])</f>
        <v>82</v>
      </c>
      <c r="AB639">
        <f>Data__1___3[[#This Row],[OUTPUT IN THOUSAND]]/Data__1___3[[#This Row],[Total Workers]]</f>
        <v>1.2811137439024389</v>
      </c>
    </row>
    <row r="640" spans="1:28" x14ac:dyDescent="0.25">
      <c r="A640" s="1">
        <v>40452</v>
      </c>
      <c r="B640">
        <f t="shared" si="99"/>
        <v>2010</v>
      </c>
      <c r="C640">
        <f>DAY(Data__1___3[[#This Row],[Date]])</f>
        <v>1</v>
      </c>
      <c r="D640">
        <f>MONTH(Data__1___3[[#This Row],[Date]])</f>
        <v>10</v>
      </c>
      <c r="E640">
        <f t="shared" si="100"/>
        <v>4</v>
      </c>
      <c r="F640">
        <f>WEEKDAY(Data__1___3[[#This Row],[Date]])</f>
        <v>6</v>
      </c>
      <c r="G640" t="str">
        <f>VLOOKUP(F640,VLOOKUP!$D$2:$E$8,2,FALSE)</f>
        <v>Saturday</v>
      </c>
      <c r="H640" t="str">
        <f>VLOOKUP(D640,VLOOKUP!$A$2:$B$13,2,FALSE)</f>
        <v>October</v>
      </c>
      <c r="I640" t="str">
        <f>VLOOKUP(E640,VLOOKUP!$G$2:$H$5,2,FALSE)</f>
        <v>Quarter4</v>
      </c>
      <c r="J640" t="str">
        <f t="shared" si="101"/>
        <v>2010_October</v>
      </c>
      <c r="K640" t="str">
        <f t="shared" si="102"/>
        <v>2010_Quarter4</v>
      </c>
      <c r="L640" t="str">
        <f t="shared" si="103"/>
        <v>2010_Saturday</v>
      </c>
      <c r="M640" t="s">
        <v>9</v>
      </c>
      <c r="N640">
        <v>44</v>
      </c>
      <c r="O640">
        <v>40</v>
      </c>
      <c r="P640">
        <v>10208</v>
      </c>
      <c r="Q640">
        <v>7680</v>
      </c>
      <c r="R640">
        <v>0.107677598</v>
      </c>
      <c r="S640">
        <v>0.13136666999999999</v>
      </c>
      <c r="T640">
        <f t="shared" si="104"/>
        <v>69624.335099999997</v>
      </c>
      <c r="U640">
        <f t="shared" si="105"/>
        <v>9690.9838199999995</v>
      </c>
      <c r="V640">
        <f t="shared" si="106"/>
        <v>17888</v>
      </c>
      <c r="W640">
        <f t="shared" si="107"/>
        <v>23692.715231788079</v>
      </c>
      <c r="X640">
        <f>SUM(Data__1___3[[#This Row],[ cost of raw material]],Data__1___3[[#This Row],[operating cost]],Data__1___3[[#This Row],[Total Labor Cost (In USD)]])</f>
        <v>103008.03415178807</v>
      </c>
      <c r="Y640">
        <f t="shared" si="108"/>
        <v>956.63384088292969</v>
      </c>
      <c r="Z640">
        <f t="shared" si="109"/>
        <v>107.677598</v>
      </c>
      <c r="AA640">
        <f>SUM(Data__1___3[[#This Row],[Num_Workers_Direct]],Data__1___3[[#This Row],[Num_Workers_Indirect]])</f>
        <v>84</v>
      </c>
      <c r="AB640">
        <f>Data__1___3[[#This Row],[OUTPUT IN THOUSAND]]/Data__1___3[[#This Row],[Total Workers]]</f>
        <v>1.2818761666666667</v>
      </c>
    </row>
    <row r="641" spans="1:28" x14ac:dyDescent="0.25">
      <c r="A641" s="1">
        <v>40453</v>
      </c>
      <c r="B641">
        <f t="shared" si="99"/>
        <v>2010</v>
      </c>
      <c r="C641">
        <f>DAY(Data__1___3[[#This Row],[Date]])</f>
        <v>2</v>
      </c>
      <c r="D641">
        <f>MONTH(Data__1___3[[#This Row],[Date]])</f>
        <v>10</v>
      </c>
      <c r="E641">
        <f t="shared" si="100"/>
        <v>4</v>
      </c>
      <c r="F641">
        <f>WEEKDAY(Data__1___3[[#This Row],[Date]])</f>
        <v>7</v>
      </c>
      <c r="G641" t="str">
        <f>VLOOKUP(F641,VLOOKUP!$D$2:$E$8,2,FALSE)</f>
        <v>Sunday</v>
      </c>
      <c r="H641" t="str">
        <f>VLOOKUP(D641,VLOOKUP!$A$2:$B$13,2,FALSE)</f>
        <v>October</v>
      </c>
      <c r="I641" t="str">
        <f>VLOOKUP(E641,VLOOKUP!$G$2:$H$5,2,FALSE)</f>
        <v>Quarter4</v>
      </c>
      <c r="J641" t="str">
        <f t="shared" si="101"/>
        <v>2010_October</v>
      </c>
      <c r="K641" t="str">
        <f t="shared" si="102"/>
        <v>2010_Quarter4</v>
      </c>
      <c r="L641" t="str">
        <f t="shared" si="103"/>
        <v>2010_Sunday</v>
      </c>
      <c r="M641" t="s">
        <v>9</v>
      </c>
      <c r="N641">
        <v>40</v>
      </c>
      <c r="O641">
        <v>40</v>
      </c>
      <c r="P641">
        <v>9280</v>
      </c>
      <c r="Q641">
        <v>7680</v>
      </c>
      <c r="R641">
        <v>0.102547579</v>
      </c>
      <c r="S641">
        <v>0.125108046</v>
      </c>
      <c r="T641">
        <f t="shared" si="104"/>
        <v>66307.264380000008</v>
      </c>
      <c r="U641">
        <f t="shared" si="105"/>
        <v>9229.2821100000001</v>
      </c>
      <c r="V641">
        <f t="shared" si="106"/>
        <v>16960</v>
      </c>
      <c r="W641">
        <f t="shared" si="107"/>
        <v>22463.576158940396</v>
      </c>
      <c r="X641">
        <f>SUM(Data__1___3[[#This Row],[ cost of raw material]],Data__1___3[[#This Row],[operating cost]],Data__1___3[[#This Row],[Total Labor Cost (In USD)]])</f>
        <v>98000.122648940407</v>
      </c>
      <c r="Y641">
        <f t="shared" si="108"/>
        <v>955.65515641222896</v>
      </c>
      <c r="Z641">
        <f t="shared" si="109"/>
        <v>102.547579</v>
      </c>
      <c r="AA641">
        <f>SUM(Data__1___3[[#This Row],[Num_Workers_Direct]],Data__1___3[[#This Row],[Num_Workers_Indirect]])</f>
        <v>80</v>
      </c>
      <c r="AB641">
        <f>Data__1___3[[#This Row],[OUTPUT IN THOUSAND]]/Data__1___3[[#This Row],[Total Workers]]</f>
        <v>1.2818447374999999</v>
      </c>
    </row>
    <row r="642" spans="1:28" x14ac:dyDescent="0.25">
      <c r="A642" s="1">
        <v>40454</v>
      </c>
      <c r="B642">
        <f t="shared" ref="B642:B705" si="110">YEAR(A642)</f>
        <v>2010</v>
      </c>
      <c r="C642">
        <f>DAY(Data__1___3[[#This Row],[Date]])</f>
        <v>3</v>
      </c>
      <c r="D642">
        <f>MONTH(Data__1___3[[#This Row],[Date]])</f>
        <v>10</v>
      </c>
      <c r="E642">
        <f t="shared" ref="E642:E705" si="111">IF(D642&lt;=3,1,IF(D642&lt;=6,2,IF(D642&lt;=9,3,4)))</f>
        <v>4</v>
      </c>
      <c r="F642">
        <f>WEEKDAY(Data__1___3[[#This Row],[Date]])</f>
        <v>1</v>
      </c>
      <c r="G642" t="str">
        <f>VLOOKUP(F642,VLOOKUP!$D$2:$E$8,2,FALSE)</f>
        <v>Monday</v>
      </c>
      <c r="H642" t="str">
        <f>VLOOKUP(D642,VLOOKUP!$A$2:$B$13,2,FALSE)</f>
        <v>October</v>
      </c>
      <c r="I642" t="str">
        <f>VLOOKUP(E642,VLOOKUP!$G$2:$H$5,2,FALSE)</f>
        <v>Quarter4</v>
      </c>
      <c r="J642" t="str">
        <f t="shared" ref="J642:J705" si="112">CONCATENATE(B642,"_",H642)</f>
        <v>2010_October</v>
      </c>
      <c r="K642" t="str">
        <f t="shared" ref="K642:K705" si="113">CONCATENATE(B642,"_",I642)</f>
        <v>2010_Quarter4</v>
      </c>
      <c r="L642" t="str">
        <f t="shared" ref="L642:L705" si="114">CONCATENATE(B642,"_",G642)</f>
        <v>2010_Monday</v>
      </c>
      <c r="M642" t="s">
        <v>9</v>
      </c>
      <c r="N642">
        <v>44</v>
      </c>
      <c r="O642">
        <v>38</v>
      </c>
      <c r="P642">
        <v>10208</v>
      </c>
      <c r="Q642">
        <v>7296</v>
      </c>
      <c r="R642">
        <v>0.10513584400000001</v>
      </c>
      <c r="S642">
        <v>0.12826572999999999</v>
      </c>
      <c r="T642">
        <f t="shared" ref="T642:T705" si="115">IF(M642="Mexico",S642*1000*700,IF(M642="Frankfurt",S642*1000*530,IF(M642="Gary",S642*1000*608,IF(M642="Sunchem",S642*1000*918))))</f>
        <v>67980.836899999995</v>
      </c>
      <c r="U642">
        <f t="shared" ref="U642:U705" si="116">IF(M642="Mexico",R642*1000*110,IF(M642="Frankfurt",R642*1000*90,IF(M642="Gary",R642*1000*150,IF(M642="Sunchem",R642*1000*400))))</f>
        <v>9462.2259599999998</v>
      </c>
      <c r="V642">
        <f t="shared" ref="V642:V705" si="117">SUM(P642,Q642)</f>
        <v>17504</v>
      </c>
      <c r="W642">
        <f t="shared" ref="W642:W705" si="118">V642/VLOOKUP(M642,$AD$2:$AE$5,2,FALSE)</f>
        <v>23184.1059602649</v>
      </c>
      <c r="X642">
        <f>SUM(Data__1___3[[#This Row],[ cost of raw material]],Data__1___3[[#This Row],[operating cost]],Data__1___3[[#This Row],[Total Labor Cost (In USD)]])</f>
        <v>100627.16882026489</v>
      </c>
      <c r="Y642">
        <f t="shared" ref="Y642:Y705" si="119">X642/Z642</f>
        <v>957.11571802538526</v>
      </c>
      <c r="Z642">
        <f t="shared" ref="Z642:Z705" si="120">R642*1000</f>
        <v>105.13584400000001</v>
      </c>
      <c r="AA642">
        <f>SUM(Data__1___3[[#This Row],[Num_Workers_Direct]],Data__1___3[[#This Row],[Num_Workers_Indirect]])</f>
        <v>82</v>
      </c>
      <c r="AB642">
        <f>Data__1___3[[#This Row],[OUTPUT IN THOUSAND]]/Data__1___3[[#This Row],[Total Workers]]</f>
        <v>1.2821444390243903</v>
      </c>
    </row>
    <row r="643" spans="1:28" x14ac:dyDescent="0.25">
      <c r="A643" s="1">
        <v>40455</v>
      </c>
      <c r="B643">
        <f t="shared" si="110"/>
        <v>2010</v>
      </c>
      <c r="C643">
        <f>DAY(Data__1___3[[#This Row],[Date]])</f>
        <v>4</v>
      </c>
      <c r="D643">
        <f>MONTH(Data__1___3[[#This Row],[Date]])</f>
        <v>10</v>
      </c>
      <c r="E643">
        <f t="shared" si="111"/>
        <v>4</v>
      </c>
      <c r="F643">
        <f>WEEKDAY(Data__1___3[[#This Row],[Date]])</f>
        <v>2</v>
      </c>
      <c r="G643" t="str">
        <f>VLOOKUP(F643,VLOOKUP!$D$2:$E$8,2,FALSE)</f>
        <v>Tuesday</v>
      </c>
      <c r="H643" t="str">
        <f>VLOOKUP(D643,VLOOKUP!$A$2:$B$13,2,FALSE)</f>
        <v>October</v>
      </c>
      <c r="I643" t="str">
        <f>VLOOKUP(E643,VLOOKUP!$G$2:$H$5,2,FALSE)</f>
        <v>Quarter4</v>
      </c>
      <c r="J643" t="str">
        <f t="shared" si="112"/>
        <v>2010_October</v>
      </c>
      <c r="K643" t="str">
        <f t="shared" si="113"/>
        <v>2010_Quarter4</v>
      </c>
      <c r="L643" t="str">
        <f t="shared" si="114"/>
        <v>2010_Tuesday</v>
      </c>
      <c r="M643" t="s">
        <v>9</v>
      </c>
      <c r="N643">
        <v>46</v>
      </c>
      <c r="O643">
        <v>36</v>
      </c>
      <c r="P643">
        <v>10672</v>
      </c>
      <c r="Q643">
        <v>6912</v>
      </c>
      <c r="R643">
        <v>0.105111487</v>
      </c>
      <c r="S643">
        <v>0.12823601400000001</v>
      </c>
      <c r="T643">
        <f t="shared" si="115"/>
        <v>67965.087420000011</v>
      </c>
      <c r="U643">
        <f t="shared" si="116"/>
        <v>9460.0338300000003</v>
      </c>
      <c r="V643">
        <f t="shared" si="117"/>
        <v>17584</v>
      </c>
      <c r="W643">
        <f t="shared" si="118"/>
        <v>23290.066225165563</v>
      </c>
      <c r="X643">
        <f>SUM(Data__1___3[[#This Row],[ cost of raw material]],Data__1___3[[#This Row],[operating cost]],Data__1___3[[#This Row],[Total Labor Cost (In USD)]])</f>
        <v>100715.18747516557</v>
      </c>
      <c r="Y643">
        <f t="shared" si="119"/>
        <v>958.17488982118175</v>
      </c>
      <c r="Z643">
        <f t="shared" si="120"/>
        <v>105.111487</v>
      </c>
      <c r="AA643">
        <f>SUM(Data__1___3[[#This Row],[Num_Workers_Direct]],Data__1___3[[#This Row],[Num_Workers_Indirect]])</f>
        <v>82</v>
      </c>
      <c r="AB643">
        <f>Data__1___3[[#This Row],[OUTPUT IN THOUSAND]]/Data__1___3[[#This Row],[Total Workers]]</f>
        <v>1.2818474024390243</v>
      </c>
    </row>
    <row r="644" spans="1:28" x14ac:dyDescent="0.25">
      <c r="A644" s="1">
        <v>40456</v>
      </c>
      <c r="B644">
        <f t="shared" si="110"/>
        <v>2010</v>
      </c>
      <c r="C644">
        <f>DAY(Data__1___3[[#This Row],[Date]])</f>
        <v>5</v>
      </c>
      <c r="D644">
        <f>MONTH(Data__1___3[[#This Row],[Date]])</f>
        <v>10</v>
      </c>
      <c r="E644">
        <f t="shared" si="111"/>
        <v>4</v>
      </c>
      <c r="F644">
        <f>WEEKDAY(Data__1___3[[#This Row],[Date]])</f>
        <v>3</v>
      </c>
      <c r="G644" t="str">
        <f>VLOOKUP(F644,VLOOKUP!$D$2:$E$8,2,FALSE)</f>
        <v>Wednesday</v>
      </c>
      <c r="H644" t="str">
        <f>VLOOKUP(D644,VLOOKUP!$A$2:$B$13,2,FALSE)</f>
        <v>October</v>
      </c>
      <c r="I644" t="str">
        <f>VLOOKUP(E644,VLOOKUP!$G$2:$H$5,2,FALSE)</f>
        <v>Quarter4</v>
      </c>
      <c r="J644" t="str">
        <f t="shared" si="112"/>
        <v>2010_October</v>
      </c>
      <c r="K644" t="str">
        <f t="shared" si="113"/>
        <v>2010_Quarter4</v>
      </c>
      <c r="L644" t="str">
        <f t="shared" si="114"/>
        <v>2010_Wednesday</v>
      </c>
      <c r="M644" t="s">
        <v>9</v>
      </c>
      <c r="N644">
        <v>46</v>
      </c>
      <c r="O644">
        <v>36</v>
      </c>
      <c r="P644">
        <v>10672</v>
      </c>
      <c r="Q644">
        <v>6912</v>
      </c>
      <c r="R644">
        <v>0.10503494100000001</v>
      </c>
      <c r="S644">
        <v>0.12814262800000001</v>
      </c>
      <c r="T644">
        <f t="shared" si="115"/>
        <v>67915.592839999998</v>
      </c>
      <c r="U644">
        <f t="shared" si="116"/>
        <v>9453.144690000001</v>
      </c>
      <c r="V644">
        <f t="shared" si="117"/>
        <v>17584</v>
      </c>
      <c r="W644">
        <f t="shared" si="118"/>
        <v>23290.066225165563</v>
      </c>
      <c r="X644">
        <f>SUM(Data__1___3[[#This Row],[ cost of raw material]],Data__1___3[[#This Row],[operating cost]],Data__1___3[[#This Row],[Total Labor Cost (In USD)]])</f>
        <v>100658.80375516556</v>
      </c>
      <c r="Y644">
        <f t="shared" si="119"/>
        <v>958.33636689685534</v>
      </c>
      <c r="Z644">
        <f t="shared" si="120"/>
        <v>105.034941</v>
      </c>
      <c r="AA644">
        <f>SUM(Data__1___3[[#This Row],[Num_Workers_Direct]],Data__1___3[[#This Row],[Num_Workers_Indirect]])</f>
        <v>82</v>
      </c>
      <c r="AB644">
        <f>Data__1___3[[#This Row],[OUTPUT IN THOUSAND]]/Data__1___3[[#This Row],[Total Workers]]</f>
        <v>1.2809139146341464</v>
      </c>
    </row>
    <row r="645" spans="1:28" x14ac:dyDescent="0.25">
      <c r="A645" s="1">
        <v>40457</v>
      </c>
      <c r="B645">
        <f t="shared" si="110"/>
        <v>2010</v>
      </c>
      <c r="C645">
        <f>DAY(Data__1___3[[#This Row],[Date]])</f>
        <v>6</v>
      </c>
      <c r="D645">
        <f>MONTH(Data__1___3[[#This Row],[Date]])</f>
        <v>10</v>
      </c>
      <c r="E645">
        <f t="shared" si="111"/>
        <v>4</v>
      </c>
      <c r="F645">
        <f>WEEKDAY(Data__1___3[[#This Row],[Date]])</f>
        <v>4</v>
      </c>
      <c r="G645" t="str">
        <f>VLOOKUP(F645,VLOOKUP!$D$2:$E$8,2,FALSE)</f>
        <v>Thursday</v>
      </c>
      <c r="H645" t="str">
        <f>VLOOKUP(D645,VLOOKUP!$A$2:$B$13,2,FALSE)</f>
        <v>October</v>
      </c>
      <c r="I645" t="str">
        <f>VLOOKUP(E645,VLOOKUP!$G$2:$H$5,2,FALSE)</f>
        <v>Quarter4</v>
      </c>
      <c r="J645" t="str">
        <f t="shared" si="112"/>
        <v>2010_October</v>
      </c>
      <c r="K645" t="str">
        <f t="shared" si="113"/>
        <v>2010_Quarter4</v>
      </c>
      <c r="L645" t="str">
        <f t="shared" si="114"/>
        <v>2010_Thursday</v>
      </c>
      <c r="M645" t="s">
        <v>9</v>
      </c>
      <c r="N645">
        <v>44</v>
      </c>
      <c r="O645">
        <v>39</v>
      </c>
      <c r="P645">
        <v>10208</v>
      </c>
      <c r="Q645">
        <v>7488</v>
      </c>
      <c r="R645">
        <v>0.106351178</v>
      </c>
      <c r="S645">
        <v>0.12974843699999999</v>
      </c>
      <c r="T645">
        <f t="shared" si="115"/>
        <v>68766.671610000005</v>
      </c>
      <c r="U645">
        <f t="shared" si="116"/>
        <v>9571.6060200000011</v>
      </c>
      <c r="V645">
        <f t="shared" si="117"/>
        <v>17696</v>
      </c>
      <c r="W645">
        <f t="shared" si="118"/>
        <v>23438.41059602649</v>
      </c>
      <c r="X645">
        <f>SUM(Data__1___3[[#This Row],[ cost of raw material]],Data__1___3[[#This Row],[operating cost]],Data__1___3[[#This Row],[Total Labor Cost (In USD)]])</f>
        <v>101776.6882260265</v>
      </c>
      <c r="Y645">
        <f t="shared" si="119"/>
        <v>956.98693836777716</v>
      </c>
      <c r="Z645">
        <f t="shared" si="120"/>
        <v>106.351178</v>
      </c>
      <c r="AA645">
        <f>SUM(Data__1___3[[#This Row],[Num_Workers_Direct]],Data__1___3[[#This Row],[Num_Workers_Indirect]])</f>
        <v>83</v>
      </c>
      <c r="AB645">
        <f>Data__1___3[[#This Row],[OUTPUT IN THOUSAND]]/Data__1___3[[#This Row],[Total Workers]]</f>
        <v>1.2813394939759037</v>
      </c>
    </row>
    <row r="646" spans="1:28" x14ac:dyDescent="0.25">
      <c r="A646" s="1">
        <v>40458</v>
      </c>
      <c r="B646">
        <f t="shared" si="110"/>
        <v>2010</v>
      </c>
      <c r="C646">
        <f>DAY(Data__1___3[[#This Row],[Date]])</f>
        <v>7</v>
      </c>
      <c r="D646">
        <f>MONTH(Data__1___3[[#This Row],[Date]])</f>
        <v>10</v>
      </c>
      <c r="E646">
        <f t="shared" si="111"/>
        <v>4</v>
      </c>
      <c r="F646">
        <f>WEEKDAY(Data__1___3[[#This Row],[Date]])</f>
        <v>5</v>
      </c>
      <c r="G646" t="str">
        <f>VLOOKUP(F646,VLOOKUP!$D$2:$E$8,2,FALSE)</f>
        <v>Friday</v>
      </c>
      <c r="H646" t="str">
        <f>VLOOKUP(D646,VLOOKUP!$A$2:$B$13,2,FALSE)</f>
        <v>October</v>
      </c>
      <c r="I646" t="str">
        <f>VLOOKUP(E646,VLOOKUP!$G$2:$H$5,2,FALSE)</f>
        <v>Quarter4</v>
      </c>
      <c r="J646" t="str">
        <f t="shared" si="112"/>
        <v>2010_October</v>
      </c>
      <c r="K646" t="str">
        <f t="shared" si="113"/>
        <v>2010_Quarter4</v>
      </c>
      <c r="L646" t="str">
        <f t="shared" si="114"/>
        <v>2010_Friday</v>
      </c>
      <c r="M646" t="s">
        <v>9</v>
      </c>
      <c r="N646">
        <v>41</v>
      </c>
      <c r="O646">
        <v>40</v>
      </c>
      <c r="P646">
        <v>9512</v>
      </c>
      <c r="Q646">
        <v>7680</v>
      </c>
      <c r="R646">
        <v>0.103779886</v>
      </c>
      <c r="S646">
        <v>0.12661146100000001</v>
      </c>
      <c r="T646">
        <f t="shared" si="115"/>
        <v>67104.074330000003</v>
      </c>
      <c r="U646">
        <f t="shared" si="116"/>
        <v>9340.1897399999998</v>
      </c>
      <c r="V646">
        <f t="shared" si="117"/>
        <v>17192</v>
      </c>
      <c r="W646">
        <f t="shared" si="118"/>
        <v>22770.860927152316</v>
      </c>
      <c r="X646">
        <f>SUM(Data__1___3[[#This Row],[ cost of raw material]],Data__1___3[[#This Row],[operating cost]],Data__1___3[[#This Row],[Total Labor Cost (In USD)]])</f>
        <v>99215.124997152321</v>
      </c>
      <c r="Y646">
        <f t="shared" si="119"/>
        <v>956.014973818263</v>
      </c>
      <c r="Z646">
        <f t="shared" si="120"/>
        <v>103.779886</v>
      </c>
      <c r="AA646">
        <f>SUM(Data__1___3[[#This Row],[Num_Workers_Direct]],Data__1___3[[#This Row],[Num_Workers_Indirect]])</f>
        <v>81</v>
      </c>
      <c r="AB646">
        <f>Data__1___3[[#This Row],[OUTPUT IN THOUSAND]]/Data__1___3[[#This Row],[Total Workers]]</f>
        <v>1.2812331604938272</v>
      </c>
    </row>
    <row r="647" spans="1:28" x14ac:dyDescent="0.25">
      <c r="A647" s="1">
        <v>40459</v>
      </c>
      <c r="B647">
        <f t="shared" si="110"/>
        <v>2010</v>
      </c>
      <c r="C647">
        <f>DAY(Data__1___3[[#This Row],[Date]])</f>
        <v>8</v>
      </c>
      <c r="D647">
        <f>MONTH(Data__1___3[[#This Row],[Date]])</f>
        <v>10</v>
      </c>
      <c r="E647">
        <f t="shared" si="111"/>
        <v>4</v>
      </c>
      <c r="F647">
        <f>WEEKDAY(Data__1___3[[#This Row],[Date]])</f>
        <v>6</v>
      </c>
      <c r="G647" t="str">
        <f>VLOOKUP(F647,VLOOKUP!$D$2:$E$8,2,FALSE)</f>
        <v>Saturday</v>
      </c>
      <c r="H647" t="str">
        <f>VLOOKUP(D647,VLOOKUP!$A$2:$B$13,2,FALSE)</f>
        <v>October</v>
      </c>
      <c r="I647" t="str">
        <f>VLOOKUP(E647,VLOOKUP!$G$2:$H$5,2,FALSE)</f>
        <v>Quarter4</v>
      </c>
      <c r="J647" t="str">
        <f t="shared" si="112"/>
        <v>2010_October</v>
      </c>
      <c r="K647" t="str">
        <f t="shared" si="113"/>
        <v>2010_Quarter4</v>
      </c>
      <c r="L647" t="str">
        <f t="shared" si="114"/>
        <v>2010_Saturday</v>
      </c>
      <c r="M647" t="s">
        <v>9</v>
      </c>
      <c r="N647">
        <v>46</v>
      </c>
      <c r="O647">
        <v>38</v>
      </c>
      <c r="P647">
        <v>10672</v>
      </c>
      <c r="Q647">
        <v>7296</v>
      </c>
      <c r="R647">
        <v>0.107694252</v>
      </c>
      <c r="S647">
        <v>0.13138698700000001</v>
      </c>
      <c r="T647">
        <f t="shared" si="115"/>
        <v>69635.103109999996</v>
      </c>
      <c r="U647">
        <f t="shared" si="116"/>
        <v>9692.482680000001</v>
      </c>
      <c r="V647">
        <f t="shared" si="117"/>
        <v>17968</v>
      </c>
      <c r="W647">
        <f t="shared" si="118"/>
        <v>23798.675496688742</v>
      </c>
      <c r="X647">
        <f>SUM(Data__1___3[[#This Row],[ cost of raw material]],Data__1___3[[#This Row],[operating cost]],Data__1___3[[#This Row],[Total Labor Cost (In USD)]])</f>
        <v>103126.26128668874</v>
      </c>
      <c r="Y647">
        <f t="shared" si="119"/>
        <v>957.58370917222885</v>
      </c>
      <c r="Z647">
        <f t="shared" si="120"/>
        <v>107.69425200000001</v>
      </c>
      <c r="AA647">
        <f>SUM(Data__1___3[[#This Row],[Num_Workers_Direct]],Data__1___3[[#This Row],[Num_Workers_Indirect]])</f>
        <v>84</v>
      </c>
      <c r="AB647">
        <f>Data__1___3[[#This Row],[OUTPUT IN THOUSAND]]/Data__1___3[[#This Row],[Total Workers]]</f>
        <v>1.2820744285714287</v>
      </c>
    </row>
    <row r="648" spans="1:28" x14ac:dyDescent="0.25">
      <c r="A648" s="1">
        <v>40460</v>
      </c>
      <c r="B648">
        <f t="shared" si="110"/>
        <v>2010</v>
      </c>
      <c r="C648">
        <f>DAY(Data__1___3[[#This Row],[Date]])</f>
        <v>9</v>
      </c>
      <c r="D648">
        <f>MONTH(Data__1___3[[#This Row],[Date]])</f>
        <v>10</v>
      </c>
      <c r="E648">
        <f t="shared" si="111"/>
        <v>4</v>
      </c>
      <c r="F648">
        <f>WEEKDAY(Data__1___3[[#This Row],[Date]])</f>
        <v>7</v>
      </c>
      <c r="G648" t="str">
        <f>VLOOKUP(F648,VLOOKUP!$D$2:$E$8,2,FALSE)</f>
        <v>Sunday</v>
      </c>
      <c r="H648" t="str">
        <f>VLOOKUP(D648,VLOOKUP!$A$2:$B$13,2,FALSE)</f>
        <v>October</v>
      </c>
      <c r="I648" t="str">
        <f>VLOOKUP(E648,VLOOKUP!$G$2:$H$5,2,FALSE)</f>
        <v>Quarter4</v>
      </c>
      <c r="J648" t="str">
        <f t="shared" si="112"/>
        <v>2010_October</v>
      </c>
      <c r="K648" t="str">
        <f t="shared" si="113"/>
        <v>2010_Quarter4</v>
      </c>
      <c r="L648" t="str">
        <f t="shared" si="114"/>
        <v>2010_Sunday</v>
      </c>
      <c r="M648" t="s">
        <v>9</v>
      </c>
      <c r="N648">
        <v>40</v>
      </c>
      <c r="O648">
        <v>36</v>
      </c>
      <c r="P648">
        <v>9280</v>
      </c>
      <c r="Q648">
        <v>6912</v>
      </c>
      <c r="R648">
        <v>9.7418555000000004E-2</v>
      </c>
      <c r="S648">
        <v>0.118850637</v>
      </c>
      <c r="T648">
        <f t="shared" si="115"/>
        <v>62990.837609999995</v>
      </c>
      <c r="U648">
        <f t="shared" si="116"/>
        <v>8767.6699499999995</v>
      </c>
      <c r="V648">
        <f t="shared" si="117"/>
        <v>16192</v>
      </c>
      <c r="W648">
        <f t="shared" si="118"/>
        <v>21446.357615894041</v>
      </c>
      <c r="X648">
        <f>SUM(Data__1___3[[#This Row],[ cost of raw material]],Data__1___3[[#This Row],[operating cost]],Data__1___3[[#This Row],[Total Labor Cost (In USD)]])</f>
        <v>93204.86517589404</v>
      </c>
      <c r="Y648">
        <f t="shared" si="119"/>
        <v>956.74653741162592</v>
      </c>
      <c r="Z648">
        <f t="shared" si="120"/>
        <v>97.418554999999998</v>
      </c>
      <c r="AA648">
        <f>SUM(Data__1___3[[#This Row],[Num_Workers_Direct]],Data__1___3[[#This Row],[Num_Workers_Indirect]])</f>
        <v>76</v>
      </c>
      <c r="AB648">
        <f>Data__1___3[[#This Row],[OUTPUT IN THOUSAND]]/Data__1___3[[#This Row],[Total Workers]]</f>
        <v>1.2818230921052631</v>
      </c>
    </row>
    <row r="649" spans="1:28" x14ac:dyDescent="0.25">
      <c r="A649" s="1">
        <v>40461</v>
      </c>
      <c r="B649">
        <f t="shared" si="110"/>
        <v>2010</v>
      </c>
      <c r="C649">
        <f>DAY(Data__1___3[[#This Row],[Date]])</f>
        <v>10</v>
      </c>
      <c r="D649">
        <f>MONTH(Data__1___3[[#This Row],[Date]])</f>
        <v>10</v>
      </c>
      <c r="E649">
        <f t="shared" si="111"/>
        <v>4</v>
      </c>
      <c r="F649">
        <f>WEEKDAY(Data__1___3[[#This Row],[Date]])</f>
        <v>1</v>
      </c>
      <c r="G649" t="str">
        <f>VLOOKUP(F649,VLOOKUP!$D$2:$E$8,2,FALSE)</f>
        <v>Monday</v>
      </c>
      <c r="H649" t="str">
        <f>VLOOKUP(D649,VLOOKUP!$A$2:$B$13,2,FALSE)</f>
        <v>October</v>
      </c>
      <c r="I649" t="str">
        <f>VLOOKUP(E649,VLOOKUP!$G$2:$H$5,2,FALSE)</f>
        <v>Quarter4</v>
      </c>
      <c r="J649" t="str">
        <f t="shared" si="112"/>
        <v>2010_October</v>
      </c>
      <c r="K649" t="str">
        <f t="shared" si="113"/>
        <v>2010_Quarter4</v>
      </c>
      <c r="L649" t="str">
        <f t="shared" si="114"/>
        <v>2010_Monday</v>
      </c>
      <c r="M649" t="s">
        <v>9</v>
      </c>
      <c r="N649">
        <v>42</v>
      </c>
      <c r="O649">
        <v>36</v>
      </c>
      <c r="P649">
        <v>9744</v>
      </c>
      <c r="Q649">
        <v>6912</v>
      </c>
      <c r="R649">
        <v>0.100004974</v>
      </c>
      <c r="S649">
        <v>0.122006068</v>
      </c>
      <c r="T649">
        <f t="shared" si="115"/>
        <v>64663.216039999999</v>
      </c>
      <c r="U649">
        <f t="shared" si="116"/>
        <v>9000.4476599999998</v>
      </c>
      <c r="V649">
        <f t="shared" si="117"/>
        <v>16656</v>
      </c>
      <c r="W649">
        <f t="shared" si="118"/>
        <v>22060.92715231788</v>
      </c>
      <c r="X649">
        <f>SUM(Data__1___3[[#This Row],[ cost of raw material]],Data__1___3[[#This Row],[operating cost]],Data__1___3[[#This Row],[Total Labor Cost (In USD)]])</f>
        <v>95724.59085231788</v>
      </c>
      <c r="Y649">
        <f t="shared" si="119"/>
        <v>957.19829747986228</v>
      </c>
      <c r="Z649">
        <f t="shared" si="120"/>
        <v>100.00497399999999</v>
      </c>
      <c r="AA649">
        <f>SUM(Data__1___3[[#This Row],[Num_Workers_Direct]],Data__1___3[[#This Row],[Num_Workers_Indirect]])</f>
        <v>78</v>
      </c>
      <c r="AB649">
        <f>Data__1___3[[#This Row],[OUTPUT IN THOUSAND]]/Data__1___3[[#This Row],[Total Workers]]</f>
        <v>1.2821150512820512</v>
      </c>
    </row>
    <row r="650" spans="1:28" x14ac:dyDescent="0.25">
      <c r="A650" s="1">
        <v>40462</v>
      </c>
      <c r="B650">
        <f t="shared" si="110"/>
        <v>2010</v>
      </c>
      <c r="C650">
        <f>DAY(Data__1___3[[#This Row],[Date]])</f>
        <v>11</v>
      </c>
      <c r="D650">
        <f>MONTH(Data__1___3[[#This Row],[Date]])</f>
        <v>10</v>
      </c>
      <c r="E650">
        <f t="shared" si="111"/>
        <v>4</v>
      </c>
      <c r="F650">
        <f>WEEKDAY(Data__1___3[[#This Row],[Date]])</f>
        <v>2</v>
      </c>
      <c r="G650" t="str">
        <f>VLOOKUP(F650,VLOOKUP!$D$2:$E$8,2,FALSE)</f>
        <v>Tuesday</v>
      </c>
      <c r="H650" t="str">
        <f>VLOOKUP(D650,VLOOKUP!$A$2:$B$13,2,FALSE)</f>
        <v>October</v>
      </c>
      <c r="I650" t="str">
        <f>VLOOKUP(E650,VLOOKUP!$G$2:$H$5,2,FALSE)</f>
        <v>Quarter4</v>
      </c>
      <c r="J650" t="str">
        <f t="shared" si="112"/>
        <v>2010_October</v>
      </c>
      <c r="K650" t="str">
        <f t="shared" si="113"/>
        <v>2010_Quarter4</v>
      </c>
      <c r="L650" t="str">
        <f t="shared" si="114"/>
        <v>2010_Tuesday</v>
      </c>
      <c r="M650" t="s">
        <v>9</v>
      </c>
      <c r="N650">
        <v>45</v>
      </c>
      <c r="O650">
        <v>36</v>
      </c>
      <c r="P650">
        <v>10440</v>
      </c>
      <c r="Q650">
        <v>6912</v>
      </c>
      <c r="R650">
        <v>0.103803916</v>
      </c>
      <c r="S650">
        <v>0.12664077800000001</v>
      </c>
      <c r="T650">
        <f t="shared" si="115"/>
        <v>67119.612340000007</v>
      </c>
      <c r="U650">
        <f t="shared" si="116"/>
        <v>9342.3524400000006</v>
      </c>
      <c r="V650">
        <f t="shared" si="117"/>
        <v>17352</v>
      </c>
      <c r="W650">
        <f t="shared" si="118"/>
        <v>22982.781456953642</v>
      </c>
      <c r="X650">
        <f>SUM(Data__1___3[[#This Row],[ cost of raw material]],Data__1___3[[#This Row],[operating cost]],Data__1___3[[#This Row],[Total Labor Cost (In USD)]])</f>
        <v>99444.746236953652</v>
      </c>
      <c r="Y650">
        <f t="shared" si="119"/>
        <v>958.00572915720875</v>
      </c>
      <c r="Z650">
        <f t="shared" si="120"/>
        <v>103.803916</v>
      </c>
      <c r="AA650">
        <f>SUM(Data__1___3[[#This Row],[Num_Workers_Direct]],Data__1___3[[#This Row],[Num_Workers_Indirect]])</f>
        <v>81</v>
      </c>
      <c r="AB650">
        <f>Data__1___3[[#This Row],[OUTPUT IN THOUSAND]]/Data__1___3[[#This Row],[Total Workers]]</f>
        <v>1.2815298271604938</v>
      </c>
    </row>
    <row r="651" spans="1:28" x14ac:dyDescent="0.25">
      <c r="A651" s="1">
        <v>40463</v>
      </c>
      <c r="B651">
        <f t="shared" si="110"/>
        <v>2010</v>
      </c>
      <c r="C651">
        <f>DAY(Data__1___3[[#This Row],[Date]])</f>
        <v>12</v>
      </c>
      <c r="D651">
        <f>MONTH(Data__1___3[[#This Row],[Date]])</f>
        <v>10</v>
      </c>
      <c r="E651">
        <f t="shared" si="111"/>
        <v>4</v>
      </c>
      <c r="F651">
        <f>WEEKDAY(Data__1___3[[#This Row],[Date]])</f>
        <v>3</v>
      </c>
      <c r="G651" t="str">
        <f>VLOOKUP(F651,VLOOKUP!$D$2:$E$8,2,FALSE)</f>
        <v>Wednesday</v>
      </c>
      <c r="H651" t="str">
        <f>VLOOKUP(D651,VLOOKUP!$A$2:$B$13,2,FALSE)</f>
        <v>October</v>
      </c>
      <c r="I651" t="str">
        <f>VLOOKUP(E651,VLOOKUP!$G$2:$H$5,2,FALSE)</f>
        <v>Quarter4</v>
      </c>
      <c r="J651" t="str">
        <f t="shared" si="112"/>
        <v>2010_October</v>
      </c>
      <c r="K651" t="str">
        <f t="shared" si="113"/>
        <v>2010_Quarter4</v>
      </c>
      <c r="L651" t="str">
        <f t="shared" si="114"/>
        <v>2010_Wednesday</v>
      </c>
      <c r="M651" t="s">
        <v>9</v>
      </c>
      <c r="N651">
        <v>45</v>
      </c>
      <c r="O651">
        <v>38</v>
      </c>
      <c r="P651">
        <v>10440</v>
      </c>
      <c r="Q651">
        <v>7296</v>
      </c>
      <c r="R651">
        <v>0.10640353</v>
      </c>
      <c r="S651">
        <v>0.12981230599999999</v>
      </c>
      <c r="T651">
        <f t="shared" si="115"/>
        <v>68800.522179999985</v>
      </c>
      <c r="U651">
        <f t="shared" si="116"/>
        <v>9576.3176999999996</v>
      </c>
      <c r="V651">
        <f t="shared" si="117"/>
        <v>17736</v>
      </c>
      <c r="W651">
        <f t="shared" si="118"/>
        <v>23491.390728476821</v>
      </c>
      <c r="X651">
        <f>SUM(Data__1___3[[#This Row],[ cost of raw material]],Data__1___3[[#This Row],[operating cost]],Data__1___3[[#This Row],[Total Labor Cost (In USD)]])</f>
        <v>101868.23060847681</v>
      </c>
      <c r="Y651">
        <f t="shared" si="119"/>
        <v>957.37641982814682</v>
      </c>
      <c r="Z651">
        <f t="shared" si="120"/>
        <v>106.40352999999999</v>
      </c>
      <c r="AA651">
        <f>SUM(Data__1___3[[#This Row],[Num_Workers_Direct]],Data__1___3[[#This Row],[Num_Workers_Indirect]])</f>
        <v>83</v>
      </c>
      <c r="AB651">
        <f>Data__1___3[[#This Row],[OUTPUT IN THOUSAND]]/Data__1___3[[#This Row],[Total Workers]]</f>
        <v>1.2819702409638554</v>
      </c>
    </row>
    <row r="652" spans="1:28" x14ac:dyDescent="0.25">
      <c r="A652" s="1">
        <v>40464</v>
      </c>
      <c r="B652">
        <f t="shared" si="110"/>
        <v>2010</v>
      </c>
      <c r="C652">
        <f>DAY(Data__1___3[[#This Row],[Date]])</f>
        <v>13</v>
      </c>
      <c r="D652">
        <f>MONTH(Data__1___3[[#This Row],[Date]])</f>
        <v>10</v>
      </c>
      <c r="E652">
        <f t="shared" si="111"/>
        <v>4</v>
      </c>
      <c r="F652">
        <f>WEEKDAY(Data__1___3[[#This Row],[Date]])</f>
        <v>4</v>
      </c>
      <c r="G652" t="str">
        <f>VLOOKUP(F652,VLOOKUP!$D$2:$E$8,2,FALSE)</f>
        <v>Thursday</v>
      </c>
      <c r="H652" t="str">
        <f>VLOOKUP(D652,VLOOKUP!$A$2:$B$13,2,FALSE)</f>
        <v>October</v>
      </c>
      <c r="I652" t="str">
        <f>VLOOKUP(E652,VLOOKUP!$G$2:$H$5,2,FALSE)</f>
        <v>Quarter4</v>
      </c>
      <c r="J652" t="str">
        <f t="shared" si="112"/>
        <v>2010_October</v>
      </c>
      <c r="K652" t="str">
        <f t="shared" si="113"/>
        <v>2010_Quarter4</v>
      </c>
      <c r="L652" t="str">
        <f t="shared" si="114"/>
        <v>2010_Thursday</v>
      </c>
      <c r="M652" t="s">
        <v>9</v>
      </c>
      <c r="N652">
        <v>46</v>
      </c>
      <c r="O652">
        <v>39</v>
      </c>
      <c r="P652">
        <v>10672</v>
      </c>
      <c r="Q652">
        <v>7488</v>
      </c>
      <c r="R652">
        <v>0.108882802</v>
      </c>
      <c r="S652">
        <v>0.132837018</v>
      </c>
      <c r="T652">
        <f t="shared" si="115"/>
        <v>70403.61954</v>
      </c>
      <c r="U652">
        <f t="shared" si="116"/>
        <v>9799.4521800000002</v>
      </c>
      <c r="V652">
        <f t="shared" si="117"/>
        <v>18160</v>
      </c>
      <c r="W652">
        <f t="shared" si="118"/>
        <v>24052.980132450331</v>
      </c>
      <c r="X652">
        <f>SUM(Data__1___3[[#This Row],[ cost of raw material]],Data__1___3[[#This Row],[operating cost]],Data__1___3[[#This Row],[Total Labor Cost (In USD)]])</f>
        <v>104256.05185245034</v>
      </c>
      <c r="Y652">
        <f t="shared" si="119"/>
        <v>957.50706206523182</v>
      </c>
      <c r="Z652">
        <f t="shared" si="120"/>
        <v>108.882802</v>
      </c>
      <c r="AA652">
        <f>SUM(Data__1___3[[#This Row],[Num_Workers_Direct]],Data__1___3[[#This Row],[Num_Workers_Indirect]])</f>
        <v>85</v>
      </c>
      <c r="AB652">
        <f>Data__1___3[[#This Row],[OUTPUT IN THOUSAND]]/Data__1___3[[#This Row],[Total Workers]]</f>
        <v>1.2809741411764706</v>
      </c>
    </row>
    <row r="653" spans="1:28" x14ac:dyDescent="0.25">
      <c r="A653" s="1">
        <v>40465</v>
      </c>
      <c r="B653">
        <f t="shared" si="110"/>
        <v>2010</v>
      </c>
      <c r="C653">
        <f>DAY(Data__1___3[[#This Row],[Date]])</f>
        <v>14</v>
      </c>
      <c r="D653">
        <f>MONTH(Data__1___3[[#This Row],[Date]])</f>
        <v>10</v>
      </c>
      <c r="E653">
        <f t="shared" si="111"/>
        <v>4</v>
      </c>
      <c r="F653">
        <f>WEEKDAY(Data__1___3[[#This Row],[Date]])</f>
        <v>5</v>
      </c>
      <c r="G653" t="str">
        <f>VLOOKUP(F653,VLOOKUP!$D$2:$E$8,2,FALSE)</f>
        <v>Friday</v>
      </c>
      <c r="H653" t="str">
        <f>VLOOKUP(D653,VLOOKUP!$A$2:$B$13,2,FALSE)</f>
        <v>October</v>
      </c>
      <c r="I653" t="str">
        <f>VLOOKUP(E653,VLOOKUP!$G$2:$H$5,2,FALSE)</f>
        <v>Quarter4</v>
      </c>
      <c r="J653" t="str">
        <f t="shared" si="112"/>
        <v>2010_October</v>
      </c>
      <c r="K653" t="str">
        <f t="shared" si="113"/>
        <v>2010_Quarter4</v>
      </c>
      <c r="L653" t="str">
        <f t="shared" si="114"/>
        <v>2010_Friday</v>
      </c>
      <c r="M653" t="s">
        <v>9</v>
      </c>
      <c r="N653">
        <v>45</v>
      </c>
      <c r="O653">
        <v>39</v>
      </c>
      <c r="P653">
        <v>10440</v>
      </c>
      <c r="Q653">
        <v>7488</v>
      </c>
      <c r="R653">
        <v>0.107712975</v>
      </c>
      <c r="S653">
        <v>0.13140982900000001</v>
      </c>
      <c r="T653">
        <f t="shared" si="115"/>
        <v>69647.209369999997</v>
      </c>
      <c r="U653">
        <f t="shared" si="116"/>
        <v>9694.1677500000005</v>
      </c>
      <c r="V653">
        <f t="shared" si="117"/>
        <v>17928</v>
      </c>
      <c r="W653">
        <f t="shared" si="118"/>
        <v>23745.695364238411</v>
      </c>
      <c r="X653">
        <f>SUM(Data__1___3[[#This Row],[ cost of raw material]],Data__1___3[[#This Row],[operating cost]],Data__1___3[[#This Row],[Total Labor Cost (In USD)]])</f>
        <v>103087.07248423839</v>
      </c>
      <c r="Y653">
        <f t="shared" si="119"/>
        <v>957.05343283145226</v>
      </c>
      <c r="Z653">
        <f t="shared" si="120"/>
        <v>107.712975</v>
      </c>
      <c r="AA653">
        <f>SUM(Data__1___3[[#This Row],[Num_Workers_Direct]],Data__1___3[[#This Row],[Num_Workers_Indirect]])</f>
        <v>84</v>
      </c>
      <c r="AB653">
        <f>Data__1___3[[#This Row],[OUTPUT IN THOUSAND]]/Data__1___3[[#This Row],[Total Workers]]</f>
        <v>1.2822973214285713</v>
      </c>
    </row>
    <row r="654" spans="1:28" x14ac:dyDescent="0.25">
      <c r="A654" s="1">
        <v>40466</v>
      </c>
      <c r="B654">
        <f t="shared" si="110"/>
        <v>2010</v>
      </c>
      <c r="C654">
        <f>DAY(Data__1___3[[#This Row],[Date]])</f>
        <v>15</v>
      </c>
      <c r="D654">
        <f>MONTH(Data__1___3[[#This Row],[Date]])</f>
        <v>10</v>
      </c>
      <c r="E654">
        <f t="shared" si="111"/>
        <v>4</v>
      </c>
      <c r="F654">
        <f>WEEKDAY(Data__1___3[[#This Row],[Date]])</f>
        <v>6</v>
      </c>
      <c r="G654" t="str">
        <f>VLOOKUP(F654,VLOOKUP!$D$2:$E$8,2,FALSE)</f>
        <v>Saturday</v>
      </c>
      <c r="H654" t="str">
        <f>VLOOKUP(D654,VLOOKUP!$A$2:$B$13,2,FALSE)</f>
        <v>October</v>
      </c>
      <c r="I654" t="str">
        <f>VLOOKUP(E654,VLOOKUP!$G$2:$H$5,2,FALSE)</f>
        <v>Quarter4</v>
      </c>
      <c r="J654" t="str">
        <f t="shared" si="112"/>
        <v>2010_October</v>
      </c>
      <c r="K654" t="str">
        <f t="shared" si="113"/>
        <v>2010_Quarter4</v>
      </c>
      <c r="L654" t="str">
        <f t="shared" si="114"/>
        <v>2010_Saturday</v>
      </c>
      <c r="M654" t="s">
        <v>9</v>
      </c>
      <c r="N654">
        <v>45</v>
      </c>
      <c r="O654">
        <v>40</v>
      </c>
      <c r="P654">
        <v>10440</v>
      </c>
      <c r="Q654">
        <v>7680</v>
      </c>
      <c r="R654">
        <v>0.10893127700000001</v>
      </c>
      <c r="S654">
        <v>0.13289615900000001</v>
      </c>
      <c r="T654">
        <f t="shared" si="115"/>
        <v>70434.964270000011</v>
      </c>
      <c r="U654">
        <f t="shared" si="116"/>
        <v>9803.8149300000005</v>
      </c>
      <c r="V654">
        <f t="shared" si="117"/>
        <v>18120</v>
      </c>
      <c r="W654">
        <f t="shared" si="118"/>
        <v>24000</v>
      </c>
      <c r="X654">
        <f>SUM(Data__1___3[[#This Row],[ cost of raw material]],Data__1___3[[#This Row],[operating cost]],Data__1___3[[#This Row],[Total Labor Cost (In USD)]])</f>
        <v>104238.77920000002</v>
      </c>
      <c r="Y654">
        <f t="shared" si="119"/>
        <v>956.92240163493182</v>
      </c>
      <c r="Z654">
        <f t="shared" si="120"/>
        <v>108.93127700000001</v>
      </c>
      <c r="AA654">
        <f>SUM(Data__1___3[[#This Row],[Num_Workers_Direct]],Data__1___3[[#This Row],[Num_Workers_Indirect]])</f>
        <v>85</v>
      </c>
      <c r="AB654">
        <f>Data__1___3[[#This Row],[OUTPUT IN THOUSAND]]/Data__1___3[[#This Row],[Total Workers]]</f>
        <v>1.2815444352941177</v>
      </c>
    </row>
    <row r="655" spans="1:28" x14ac:dyDescent="0.25">
      <c r="A655" s="1">
        <v>40467</v>
      </c>
      <c r="B655">
        <f t="shared" si="110"/>
        <v>2010</v>
      </c>
      <c r="C655">
        <f>DAY(Data__1___3[[#This Row],[Date]])</f>
        <v>16</v>
      </c>
      <c r="D655">
        <f>MONTH(Data__1___3[[#This Row],[Date]])</f>
        <v>10</v>
      </c>
      <c r="E655">
        <f t="shared" si="111"/>
        <v>4</v>
      </c>
      <c r="F655">
        <f>WEEKDAY(Data__1___3[[#This Row],[Date]])</f>
        <v>7</v>
      </c>
      <c r="G655" t="str">
        <f>VLOOKUP(F655,VLOOKUP!$D$2:$E$8,2,FALSE)</f>
        <v>Sunday</v>
      </c>
      <c r="H655" t="str">
        <f>VLOOKUP(D655,VLOOKUP!$A$2:$B$13,2,FALSE)</f>
        <v>October</v>
      </c>
      <c r="I655" t="str">
        <f>VLOOKUP(E655,VLOOKUP!$G$2:$H$5,2,FALSE)</f>
        <v>Quarter4</v>
      </c>
      <c r="J655" t="str">
        <f t="shared" si="112"/>
        <v>2010_October</v>
      </c>
      <c r="K655" t="str">
        <f t="shared" si="113"/>
        <v>2010_Quarter4</v>
      </c>
      <c r="L655" t="str">
        <f t="shared" si="114"/>
        <v>2010_Sunday</v>
      </c>
      <c r="M655" t="s">
        <v>9</v>
      </c>
      <c r="N655">
        <v>46</v>
      </c>
      <c r="O655">
        <v>38</v>
      </c>
      <c r="P655">
        <v>10672</v>
      </c>
      <c r="Q655">
        <v>7296</v>
      </c>
      <c r="R655">
        <v>0.10759908899999999</v>
      </c>
      <c r="S655">
        <v>0.131270889</v>
      </c>
      <c r="T655">
        <f t="shared" si="115"/>
        <v>69573.57117000001</v>
      </c>
      <c r="U655">
        <f t="shared" si="116"/>
        <v>9683.9180099999994</v>
      </c>
      <c r="V655">
        <f t="shared" si="117"/>
        <v>17968</v>
      </c>
      <c r="W655">
        <f t="shared" si="118"/>
        <v>23798.675496688742</v>
      </c>
      <c r="X655">
        <f>SUM(Data__1___3[[#This Row],[ cost of raw material]],Data__1___3[[#This Row],[operating cost]],Data__1___3[[#This Row],[Total Labor Cost (In USD)]])</f>
        <v>103056.16467668874</v>
      </c>
      <c r="Y655">
        <f t="shared" si="119"/>
        <v>957.77915625929461</v>
      </c>
      <c r="Z655">
        <f t="shared" si="120"/>
        <v>107.59908899999999</v>
      </c>
      <c r="AA655">
        <f>SUM(Data__1___3[[#This Row],[Num_Workers_Direct]],Data__1___3[[#This Row],[Num_Workers_Indirect]])</f>
        <v>84</v>
      </c>
      <c r="AB655">
        <f>Data__1___3[[#This Row],[OUTPUT IN THOUSAND]]/Data__1___3[[#This Row],[Total Workers]]</f>
        <v>1.2809415357142857</v>
      </c>
    </row>
    <row r="656" spans="1:28" x14ac:dyDescent="0.25">
      <c r="A656" s="1">
        <v>40468</v>
      </c>
      <c r="B656">
        <f t="shared" si="110"/>
        <v>2010</v>
      </c>
      <c r="C656">
        <f>DAY(Data__1___3[[#This Row],[Date]])</f>
        <v>17</v>
      </c>
      <c r="D656">
        <f>MONTH(Data__1___3[[#This Row],[Date]])</f>
        <v>10</v>
      </c>
      <c r="E656">
        <f t="shared" si="111"/>
        <v>4</v>
      </c>
      <c r="F656">
        <f>WEEKDAY(Data__1___3[[#This Row],[Date]])</f>
        <v>1</v>
      </c>
      <c r="G656" t="str">
        <f>VLOOKUP(F656,VLOOKUP!$D$2:$E$8,2,FALSE)</f>
        <v>Monday</v>
      </c>
      <c r="H656" t="str">
        <f>VLOOKUP(D656,VLOOKUP!$A$2:$B$13,2,FALSE)</f>
        <v>October</v>
      </c>
      <c r="I656" t="str">
        <f>VLOOKUP(E656,VLOOKUP!$G$2:$H$5,2,FALSE)</f>
        <v>Quarter4</v>
      </c>
      <c r="J656" t="str">
        <f t="shared" si="112"/>
        <v>2010_October</v>
      </c>
      <c r="K656" t="str">
        <f t="shared" si="113"/>
        <v>2010_Quarter4</v>
      </c>
      <c r="L656" t="str">
        <f t="shared" si="114"/>
        <v>2010_Monday</v>
      </c>
      <c r="M656" t="s">
        <v>9</v>
      </c>
      <c r="N656">
        <v>43</v>
      </c>
      <c r="O656">
        <v>36</v>
      </c>
      <c r="P656">
        <v>9976</v>
      </c>
      <c r="Q656">
        <v>6912</v>
      </c>
      <c r="R656">
        <v>0.10120197</v>
      </c>
      <c r="S656">
        <v>0.123466403</v>
      </c>
      <c r="T656">
        <f t="shared" si="115"/>
        <v>65437.193590000003</v>
      </c>
      <c r="U656">
        <f t="shared" si="116"/>
        <v>9108.1772999999994</v>
      </c>
      <c r="V656">
        <f t="shared" si="117"/>
        <v>16888</v>
      </c>
      <c r="W656">
        <f t="shared" si="118"/>
        <v>22368.2119205298</v>
      </c>
      <c r="X656">
        <f>SUM(Data__1___3[[#This Row],[ cost of raw material]],Data__1___3[[#This Row],[operating cost]],Data__1___3[[#This Row],[Total Labor Cost (In USD)]])</f>
        <v>96913.582810529799</v>
      </c>
      <c r="Y656">
        <f t="shared" si="119"/>
        <v>957.62545739504674</v>
      </c>
      <c r="Z656">
        <f t="shared" si="120"/>
        <v>101.20197</v>
      </c>
      <c r="AA656">
        <f>SUM(Data__1___3[[#This Row],[Num_Workers_Direct]],Data__1___3[[#This Row],[Num_Workers_Indirect]])</f>
        <v>79</v>
      </c>
      <c r="AB656">
        <f>Data__1___3[[#This Row],[OUTPUT IN THOUSAND]]/Data__1___3[[#This Row],[Total Workers]]</f>
        <v>1.281037594936709</v>
      </c>
    </row>
    <row r="657" spans="1:28" x14ac:dyDescent="0.25">
      <c r="A657" s="1">
        <v>40469</v>
      </c>
      <c r="B657">
        <f t="shared" si="110"/>
        <v>2010</v>
      </c>
      <c r="C657">
        <f>DAY(Data__1___3[[#This Row],[Date]])</f>
        <v>18</v>
      </c>
      <c r="D657">
        <f>MONTH(Data__1___3[[#This Row],[Date]])</f>
        <v>10</v>
      </c>
      <c r="E657">
        <f t="shared" si="111"/>
        <v>4</v>
      </c>
      <c r="F657">
        <f>WEEKDAY(Data__1___3[[#This Row],[Date]])</f>
        <v>2</v>
      </c>
      <c r="G657" t="str">
        <f>VLOOKUP(F657,VLOOKUP!$D$2:$E$8,2,FALSE)</f>
        <v>Tuesday</v>
      </c>
      <c r="H657" t="str">
        <f>VLOOKUP(D657,VLOOKUP!$A$2:$B$13,2,FALSE)</f>
        <v>October</v>
      </c>
      <c r="I657" t="str">
        <f>VLOOKUP(E657,VLOOKUP!$G$2:$H$5,2,FALSE)</f>
        <v>Quarter4</v>
      </c>
      <c r="J657" t="str">
        <f t="shared" si="112"/>
        <v>2010_October</v>
      </c>
      <c r="K657" t="str">
        <f t="shared" si="113"/>
        <v>2010_Quarter4</v>
      </c>
      <c r="L657" t="str">
        <f t="shared" si="114"/>
        <v>2010_Tuesday</v>
      </c>
      <c r="M657" t="s">
        <v>9</v>
      </c>
      <c r="N657">
        <v>43</v>
      </c>
      <c r="O657">
        <v>39</v>
      </c>
      <c r="P657">
        <v>9976</v>
      </c>
      <c r="Q657">
        <v>7488</v>
      </c>
      <c r="R657">
        <v>0.105100661</v>
      </c>
      <c r="S657">
        <v>0.12822280699999999</v>
      </c>
      <c r="T657">
        <f t="shared" si="115"/>
        <v>67958.087709999993</v>
      </c>
      <c r="U657">
        <f t="shared" si="116"/>
        <v>9459.0594899999996</v>
      </c>
      <c r="V657">
        <f t="shared" si="117"/>
        <v>17464</v>
      </c>
      <c r="W657">
        <f t="shared" si="118"/>
        <v>23131.125827814569</v>
      </c>
      <c r="X657">
        <f>SUM(Data__1___3[[#This Row],[ cost of raw material]],Data__1___3[[#This Row],[operating cost]],Data__1___3[[#This Row],[Total Labor Cost (In USD)]])</f>
        <v>100548.27302781456</v>
      </c>
      <c r="Y657">
        <f t="shared" si="119"/>
        <v>956.68544870345352</v>
      </c>
      <c r="Z657">
        <f t="shared" si="120"/>
        <v>105.100661</v>
      </c>
      <c r="AA657">
        <f>SUM(Data__1___3[[#This Row],[Num_Workers_Direct]],Data__1___3[[#This Row],[Num_Workers_Indirect]])</f>
        <v>82</v>
      </c>
      <c r="AB657">
        <f>Data__1___3[[#This Row],[OUTPUT IN THOUSAND]]/Data__1___3[[#This Row],[Total Workers]]</f>
        <v>1.2817153780487804</v>
      </c>
    </row>
    <row r="658" spans="1:28" x14ac:dyDescent="0.25">
      <c r="A658" s="1">
        <v>40470</v>
      </c>
      <c r="B658">
        <f t="shared" si="110"/>
        <v>2010</v>
      </c>
      <c r="C658">
        <f>DAY(Data__1___3[[#This Row],[Date]])</f>
        <v>19</v>
      </c>
      <c r="D658">
        <f>MONTH(Data__1___3[[#This Row],[Date]])</f>
        <v>10</v>
      </c>
      <c r="E658">
        <f t="shared" si="111"/>
        <v>4</v>
      </c>
      <c r="F658">
        <f>WEEKDAY(Data__1___3[[#This Row],[Date]])</f>
        <v>3</v>
      </c>
      <c r="G658" t="str">
        <f>VLOOKUP(F658,VLOOKUP!$D$2:$E$8,2,FALSE)</f>
        <v>Wednesday</v>
      </c>
      <c r="H658" t="str">
        <f>VLOOKUP(D658,VLOOKUP!$A$2:$B$13,2,FALSE)</f>
        <v>October</v>
      </c>
      <c r="I658" t="str">
        <f>VLOOKUP(E658,VLOOKUP!$G$2:$H$5,2,FALSE)</f>
        <v>Quarter4</v>
      </c>
      <c r="J658" t="str">
        <f t="shared" si="112"/>
        <v>2010_October</v>
      </c>
      <c r="K658" t="str">
        <f t="shared" si="113"/>
        <v>2010_Quarter4</v>
      </c>
      <c r="L658" t="str">
        <f t="shared" si="114"/>
        <v>2010_Wednesday</v>
      </c>
      <c r="M658" t="s">
        <v>9</v>
      </c>
      <c r="N658">
        <v>43</v>
      </c>
      <c r="O658">
        <v>36</v>
      </c>
      <c r="P658">
        <v>9976</v>
      </c>
      <c r="Q658">
        <v>6912</v>
      </c>
      <c r="R658">
        <v>0.101270606</v>
      </c>
      <c r="S658">
        <v>0.123550139</v>
      </c>
      <c r="T658">
        <f t="shared" si="115"/>
        <v>65481.573669999998</v>
      </c>
      <c r="U658">
        <f t="shared" si="116"/>
        <v>9114.3545400000003</v>
      </c>
      <c r="V658">
        <f t="shared" si="117"/>
        <v>16888</v>
      </c>
      <c r="W658">
        <f t="shared" si="118"/>
        <v>22368.2119205298</v>
      </c>
      <c r="X658">
        <f>SUM(Data__1___3[[#This Row],[ cost of raw material]],Data__1___3[[#This Row],[operating cost]],Data__1___3[[#This Row],[Total Labor Cost (In USD)]])</f>
        <v>96964.140130529791</v>
      </c>
      <c r="Y658">
        <f t="shared" si="119"/>
        <v>957.47565814437598</v>
      </c>
      <c r="Z658">
        <f t="shared" si="120"/>
        <v>101.270606</v>
      </c>
      <c r="AA658">
        <f>SUM(Data__1___3[[#This Row],[Num_Workers_Direct]],Data__1___3[[#This Row],[Num_Workers_Indirect]])</f>
        <v>79</v>
      </c>
      <c r="AB658">
        <f>Data__1___3[[#This Row],[OUTPUT IN THOUSAND]]/Data__1___3[[#This Row],[Total Workers]]</f>
        <v>1.2819064050632911</v>
      </c>
    </row>
    <row r="659" spans="1:28" x14ac:dyDescent="0.25">
      <c r="A659" s="1">
        <v>40471</v>
      </c>
      <c r="B659">
        <f t="shared" si="110"/>
        <v>2010</v>
      </c>
      <c r="C659">
        <f>DAY(Data__1___3[[#This Row],[Date]])</f>
        <v>20</v>
      </c>
      <c r="D659">
        <f>MONTH(Data__1___3[[#This Row],[Date]])</f>
        <v>10</v>
      </c>
      <c r="E659">
        <f t="shared" si="111"/>
        <v>4</v>
      </c>
      <c r="F659">
        <f>WEEKDAY(Data__1___3[[#This Row],[Date]])</f>
        <v>4</v>
      </c>
      <c r="G659" t="str">
        <f>VLOOKUP(F659,VLOOKUP!$D$2:$E$8,2,FALSE)</f>
        <v>Thursday</v>
      </c>
      <c r="H659" t="str">
        <f>VLOOKUP(D659,VLOOKUP!$A$2:$B$13,2,FALSE)</f>
        <v>October</v>
      </c>
      <c r="I659" t="str">
        <f>VLOOKUP(E659,VLOOKUP!$G$2:$H$5,2,FALSE)</f>
        <v>Quarter4</v>
      </c>
      <c r="J659" t="str">
        <f t="shared" si="112"/>
        <v>2010_October</v>
      </c>
      <c r="K659" t="str">
        <f t="shared" si="113"/>
        <v>2010_Quarter4</v>
      </c>
      <c r="L659" t="str">
        <f t="shared" si="114"/>
        <v>2010_Thursday</v>
      </c>
      <c r="M659" t="s">
        <v>9</v>
      </c>
      <c r="N659">
        <v>46</v>
      </c>
      <c r="O659">
        <v>40</v>
      </c>
      <c r="P659">
        <v>10672</v>
      </c>
      <c r="Q659">
        <v>7680</v>
      </c>
      <c r="R659">
        <v>0.110252286</v>
      </c>
      <c r="S659">
        <v>0.13450778899999999</v>
      </c>
      <c r="T659">
        <f t="shared" si="115"/>
        <v>71289.128169999996</v>
      </c>
      <c r="U659">
        <f t="shared" si="116"/>
        <v>9922.7057399999994</v>
      </c>
      <c r="V659">
        <f t="shared" si="117"/>
        <v>18352</v>
      </c>
      <c r="W659">
        <f t="shared" si="118"/>
        <v>24307.284768211921</v>
      </c>
      <c r="X659">
        <f>SUM(Data__1___3[[#This Row],[ cost of raw material]],Data__1___3[[#This Row],[operating cost]],Data__1___3[[#This Row],[Total Labor Cost (In USD)]])</f>
        <v>105519.11867821192</v>
      </c>
      <c r="Y659">
        <f t="shared" si="119"/>
        <v>957.06966727394592</v>
      </c>
      <c r="Z659">
        <f t="shared" si="120"/>
        <v>110.252286</v>
      </c>
      <c r="AA659">
        <f>SUM(Data__1___3[[#This Row],[Num_Workers_Direct]],Data__1___3[[#This Row],[Num_Workers_Indirect]])</f>
        <v>86</v>
      </c>
      <c r="AB659">
        <f>Data__1___3[[#This Row],[OUTPUT IN THOUSAND]]/Data__1___3[[#This Row],[Total Workers]]</f>
        <v>1.2820033255813954</v>
      </c>
    </row>
    <row r="660" spans="1:28" x14ac:dyDescent="0.25">
      <c r="A660" s="1">
        <v>40472</v>
      </c>
      <c r="B660">
        <f t="shared" si="110"/>
        <v>2010</v>
      </c>
      <c r="C660">
        <f>DAY(Data__1___3[[#This Row],[Date]])</f>
        <v>21</v>
      </c>
      <c r="D660">
        <f>MONTH(Data__1___3[[#This Row],[Date]])</f>
        <v>10</v>
      </c>
      <c r="E660">
        <f t="shared" si="111"/>
        <v>4</v>
      </c>
      <c r="F660">
        <f>WEEKDAY(Data__1___3[[#This Row],[Date]])</f>
        <v>5</v>
      </c>
      <c r="G660" t="str">
        <f>VLOOKUP(F660,VLOOKUP!$D$2:$E$8,2,FALSE)</f>
        <v>Friday</v>
      </c>
      <c r="H660" t="str">
        <f>VLOOKUP(D660,VLOOKUP!$A$2:$B$13,2,FALSE)</f>
        <v>October</v>
      </c>
      <c r="I660" t="str">
        <f>VLOOKUP(E660,VLOOKUP!$G$2:$H$5,2,FALSE)</f>
        <v>Quarter4</v>
      </c>
      <c r="J660" t="str">
        <f t="shared" si="112"/>
        <v>2010_October</v>
      </c>
      <c r="K660" t="str">
        <f t="shared" si="113"/>
        <v>2010_Quarter4</v>
      </c>
      <c r="L660" t="str">
        <f t="shared" si="114"/>
        <v>2010_Friday</v>
      </c>
      <c r="M660" t="s">
        <v>9</v>
      </c>
      <c r="N660">
        <v>45</v>
      </c>
      <c r="O660">
        <v>39</v>
      </c>
      <c r="P660">
        <v>10440</v>
      </c>
      <c r="Q660">
        <v>7488</v>
      </c>
      <c r="R660">
        <v>0.107703903</v>
      </c>
      <c r="S660">
        <v>0.131398761</v>
      </c>
      <c r="T660">
        <f t="shared" si="115"/>
        <v>69641.343330000003</v>
      </c>
      <c r="U660">
        <f t="shared" si="116"/>
        <v>9693.3512699999992</v>
      </c>
      <c r="V660">
        <f t="shared" si="117"/>
        <v>17928</v>
      </c>
      <c r="W660">
        <f t="shared" si="118"/>
        <v>23745.695364238411</v>
      </c>
      <c r="X660">
        <f>SUM(Data__1___3[[#This Row],[ cost of raw material]],Data__1___3[[#This Row],[operating cost]],Data__1___3[[#This Row],[Total Labor Cost (In USD)]])</f>
        <v>103080.38996423842</v>
      </c>
      <c r="Y660">
        <f t="shared" si="119"/>
        <v>957.07200104195317</v>
      </c>
      <c r="Z660">
        <f t="shared" si="120"/>
        <v>107.703903</v>
      </c>
      <c r="AA660">
        <f>SUM(Data__1___3[[#This Row],[Num_Workers_Direct]],Data__1___3[[#This Row],[Num_Workers_Indirect]])</f>
        <v>84</v>
      </c>
      <c r="AB660">
        <f>Data__1___3[[#This Row],[OUTPUT IN THOUSAND]]/Data__1___3[[#This Row],[Total Workers]]</f>
        <v>1.2821893214285713</v>
      </c>
    </row>
    <row r="661" spans="1:28" x14ac:dyDescent="0.25">
      <c r="A661" s="1">
        <v>40473</v>
      </c>
      <c r="B661">
        <f t="shared" si="110"/>
        <v>2010</v>
      </c>
      <c r="C661">
        <f>DAY(Data__1___3[[#This Row],[Date]])</f>
        <v>22</v>
      </c>
      <c r="D661">
        <f>MONTH(Data__1___3[[#This Row],[Date]])</f>
        <v>10</v>
      </c>
      <c r="E661">
        <f t="shared" si="111"/>
        <v>4</v>
      </c>
      <c r="F661">
        <f>WEEKDAY(Data__1___3[[#This Row],[Date]])</f>
        <v>6</v>
      </c>
      <c r="G661" t="str">
        <f>VLOOKUP(F661,VLOOKUP!$D$2:$E$8,2,FALSE)</f>
        <v>Saturday</v>
      </c>
      <c r="H661" t="str">
        <f>VLOOKUP(D661,VLOOKUP!$A$2:$B$13,2,FALSE)</f>
        <v>October</v>
      </c>
      <c r="I661" t="str">
        <f>VLOOKUP(E661,VLOOKUP!$G$2:$H$5,2,FALSE)</f>
        <v>Quarter4</v>
      </c>
      <c r="J661" t="str">
        <f t="shared" si="112"/>
        <v>2010_October</v>
      </c>
      <c r="K661" t="str">
        <f t="shared" si="113"/>
        <v>2010_Quarter4</v>
      </c>
      <c r="L661" t="str">
        <f t="shared" si="114"/>
        <v>2010_Saturday</v>
      </c>
      <c r="M661" t="s">
        <v>9</v>
      </c>
      <c r="N661">
        <v>42</v>
      </c>
      <c r="O661">
        <v>38</v>
      </c>
      <c r="P661">
        <v>9744</v>
      </c>
      <c r="Q661">
        <v>7296</v>
      </c>
      <c r="R661">
        <v>0.10253522900000001</v>
      </c>
      <c r="S661">
        <v>0.12509297899999999</v>
      </c>
      <c r="T661">
        <f t="shared" si="115"/>
        <v>66299.278869999995</v>
      </c>
      <c r="U661">
        <f t="shared" si="116"/>
        <v>9228.1706099999992</v>
      </c>
      <c r="V661">
        <f t="shared" si="117"/>
        <v>17040</v>
      </c>
      <c r="W661">
        <f t="shared" si="118"/>
        <v>22569.536423841058</v>
      </c>
      <c r="X661">
        <f>SUM(Data__1___3[[#This Row],[ cost of raw material]],Data__1___3[[#This Row],[operating cost]],Data__1___3[[#This Row],[Total Labor Cost (In USD)]])</f>
        <v>98096.98590384105</v>
      </c>
      <c r="Y661">
        <f t="shared" si="119"/>
        <v>956.71494432260988</v>
      </c>
      <c r="Z661">
        <f t="shared" si="120"/>
        <v>102.535229</v>
      </c>
      <c r="AA661">
        <f>SUM(Data__1___3[[#This Row],[Num_Workers_Direct]],Data__1___3[[#This Row],[Num_Workers_Indirect]])</f>
        <v>80</v>
      </c>
      <c r="AB661">
        <f>Data__1___3[[#This Row],[OUTPUT IN THOUSAND]]/Data__1___3[[#This Row],[Total Workers]]</f>
        <v>1.2816903625</v>
      </c>
    </row>
    <row r="662" spans="1:28" x14ac:dyDescent="0.25">
      <c r="A662" s="1">
        <v>40474</v>
      </c>
      <c r="B662">
        <f t="shared" si="110"/>
        <v>2010</v>
      </c>
      <c r="C662">
        <f>DAY(Data__1___3[[#This Row],[Date]])</f>
        <v>23</v>
      </c>
      <c r="D662">
        <f>MONTH(Data__1___3[[#This Row],[Date]])</f>
        <v>10</v>
      </c>
      <c r="E662">
        <f t="shared" si="111"/>
        <v>4</v>
      </c>
      <c r="F662">
        <f>WEEKDAY(Data__1___3[[#This Row],[Date]])</f>
        <v>7</v>
      </c>
      <c r="G662" t="str">
        <f>VLOOKUP(F662,VLOOKUP!$D$2:$E$8,2,FALSE)</f>
        <v>Sunday</v>
      </c>
      <c r="H662" t="str">
        <f>VLOOKUP(D662,VLOOKUP!$A$2:$B$13,2,FALSE)</f>
        <v>October</v>
      </c>
      <c r="I662" t="str">
        <f>VLOOKUP(E662,VLOOKUP!$G$2:$H$5,2,FALSE)</f>
        <v>Quarter4</v>
      </c>
      <c r="J662" t="str">
        <f t="shared" si="112"/>
        <v>2010_October</v>
      </c>
      <c r="K662" t="str">
        <f t="shared" si="113"/>
        <v>2010_Quarter4</v>
      </c>
      <c r="L662" t="str">
        <f t="shared" si="114"/>
        <v>2010_Sunday</v>
      </c>
      <c r="M662" t="s">
        <v>9</v>
      </c>
      <c r="N662">
        <v>46</v>
      </c>
      <c r="O662">
        <v>39</v>
      </c>
      <c r="P662">
        <v>10672</v>
      </c>
      <c r="Q662">
        <v>7488</v>
      </c>
      <c r="R662">
        <v>0.108958152</v>
      </c>
      <c r="S662">
        <v>0.13292894499999999</v>
      </c>
      <c r="T662">
        <f t="shared" si="115"/>
        <v>70452.340849999993</v>
      </c>
      <c r="U662">
        <f t="shared" si="116"/>
        <v>9806.2336799999994</v>
      </c>
      <c r="V662">
        <f t="shared" si="117"/>
        <v>18160</v>
      </c>
      <c r="W662">
        <f t="shared" si="118"/>
        <v>24052.980132450331</v>
      </c>
      <c r="X662">
        <f>SUM(Data__1___3[[#This Row],[ cost of raw material]],Data__1___3[[#This Row],[operating cost]],Data__1___3[[#This Row],[Total Labor Cost (In USD)]])</f>
        <v>104311.55466245033</v>
      </c>
      <c r="Y662">
        <f t="shared" si="119"/>
        <v>957.35429380676658</v>
      </c>
      <c r="Z662">
        <f t="shared" si="120"/>
        <v>108.958152</v>
      </c>
      <c r="AA662">
        <f>SUM(Data__1___3[[#This Row],[Num_Workers_Direct]],Data__1___3[[#This Row],[Num_Workers_Indirect]])</f>
        <v>85</v>
      </c>
      <c r="AB662">
        <f>Data__1___3[[#This Row],[OUTPUT IN THOUSAND]]/Data__1___3[[#This Row],[Total Workers]]</f>
        <v>1.2818606117647058</v>
      </c>
    </row>
    <row r="663" spans="1:28" x14ac:dyDescent="0.25">
      <c r="A663" s="1">
        <v>40475</v>
      </c>
      <c r="B663">
        <f t="shared" si="110"/>
        <v>2010</v>
      </c>
      <c r="C663">
        <f>DAY(Data__1___3[[#This Row],[Date]])</f>
        <v>24</v>
      </c>
      <c r="D663">
        <f>MONTH(Data__1___3[[#This Row],[Date]])</f>
        <v>10</v>
      </c>
      <c r="E663">
        <f t="shared" si="111"/>
        <v>4</v>
      </c>
      <c r="F663">
        <f>WEEKDAY(Data__1___3[[#This Row],[Date]])</f>
        <v>1</v>
      </c>
      <c r="G663" t="str">
        <f>VLOOKUP(F663,VLOOKUP!$D$2:$E$8,2,FALSE)</f>
        <v>Monday</v>
      </c>
      <c r="H663" t="str">
        <f>VLOOKUP(D663,VLOOKUP!$A$2:$B$13,2,FALSE)</f>
        <v>October</v>
      </c>
      <c r="I663" t="str">
        <f>VLOOKUP(E663,VLOOKUP!$G$2:$H$5,2,FALSE)</f>
        <v>Quarter4</v>
      </c>
      <c r="J663" t="str">
        <f t="shared" si="112"/>
        <v>2010_October</v>
      </c>
      <c r="K663" t="str">
        <f t="shared" si="113"/>
        <v>2010_Quarter4</v>
      </c>
      <c r="L663" t="str">
        <f t="shared" si="114"/>
        <v>2010_Monday</v>
      </c>
      <c r="M663" t="s">
        <v>9</v>
      </c>
      <c r="N663">
        <v>44</v>
      </c>
      <c r="O663">
        <v>40</v>
      </c>
      <c r="P663">
        <v>10208</v>
      </c>
      <c r="Q663">
        <v>7680</v>
      </c>
      <c r="R663">
        <v>0.107680345</v>
      </c>
      <c r="S663">
        <v>0.131370021</v>
      </c>
      <c r="T663">
        <f t="shared" si="115"/>
        <v>69626.111130000005</v>
      </c>
      <c r="U663">
        <f t="shared" si="116"/>
        <v>9691.2310500000003</v>
      </c>
      <c r="V663">
        <f t="shared" si="117"/>
        <v>17888</v>
      </c>
      <c r="W663">
        <f t="shared" si="118"/>
        <v>23692.715231788079</v>
      </c>
      <c r="X663">
        <f>SUM(Data__1___3[[#This Row],[ cost of raw material]],Data__1___3[[#This Row],[operating cost]],Data__1___3[[#This Row],[Total Labor Cost (In USD)]])</f>
        <v>103010.05741178809</v>
      </c>
      <c r="Y663">
        <f t="shared" si="119"/>
        <v>956.6282259941504</v>
      </c>
      <c r="Z663">
        <f t="shared" si="120"/>
        <v>107.680345</v>
      </c>
      <c r="AA663">
        <f>SUM(Data__1___3[[#This Row],[Num_Workers_Direct]],Data__1___3[[#This Row],[Num_Workers_Indirect]])</f>
        <v>84</v>
      </c>
      <c r="AB663">
        <f>Data__1___3[[#This Row],[OUTPUT IN THOUSAND]]/Data__1___3[[#This Row],[Total Workers]]</f>
        <v>1.281908869047619</v>
      </c>
    </row>
    <row r="664" spans="1:28" x14ac:dyDescent="0.25">
      <c r="A664" s="1">
        <v>40476</v>
      </c>
      <c r="B664">
        <f t="shared" si="110"/>
        <v>2010</v>
      </c>
      <c r="C664">
        <f>DAY(Data__1___3[[#This Row],[Date]])</f>
        <v>25</v>
      </c>
      <c r="D664">
        <f>MONTH(Data__1___3[[#This Row],[Date]])</f>
        <v>10</v>
      </c>
      <c r="E664">
        <f t="shared" si="111"/>
        <v>4</v>
      </c>
      <c r="F664">
        <f>WEEKDAY(Data__1___3[[#This Row],[Date]])</f>
        <v>2</v>
      </c>
      <c r="G664" t="str">
        <f>VLOOKUP(F664,VLOOKUP!$D$2:$E$8,2,FALSE)</f>
        <v>Tuesday</v>
      </c>
      <c r="H664" t="str">
        <f>VLOOKUP(D664,VLOOKUP!$A$2:$B$13,2,FALSE)</f>
        <v>October</v>
      </c>
      <c r="I664" t="str">
        <f>VLOOKUP(E664,VLOOKUP!$G$2:$H$5,2,FALSE)</f>
        <v>Quarter4</v>
      </c>
      <c r="J664" t="str">
        <f t="shared" si="112"/>
        <v>2010_October</v>
      </c>
      <c r="K664" t="str">
        <f t="shared" si="113"/>
        <v>2010_Quarter4</v>
      </c>
      <c r="L664" t="str">
        <f t="shared" si="114"/>
        <v>2010_Tuesday</v>
      </c>
      <c r="M664" t="s">
        <v>9</v>
      </c>
      <c r="N664">
        <v>42</v>
      </c>
      <c r="O664">
        <v>36</v>
      </c>
      <c r="P664">
        <v>9744</v>
      </c>
      <c r="Q664">
        <v>6912</v>
      </c>
      <c r="R664">
        <v>0.100007397</v>
      </c>
      <c r="S664">
        <v>0.12200902499999999</v>
      </c>
      <c r="T664">
        <f t="shared" si="115"/>
        <v>64664.78325</v>
      </c>
      <c r="U664">
        <f t="shared" si="116"/>
        <v>9000.6657300000006</v>
      </c>
      <c r="V664">
        <f t="shared" si="117"/>
        <v>16656</v>
      </c>
      <c r="W664">
        <f t="shared" si="118"/>
        <v>22060.92715231788</v>
      </c>
      <c r="X664">
        <f>SUM(Data__1___3[[#This Row],[ cost of raw material]],Data__1___3[[#This Row],[operating cost]],Data__1___3[[#This Row],[Total Labor Cost (In USD)]])</f>
        <v>95726.376132317877</v>
      </c>
      <c r="Y664">
        <f t="shared" si="119"/>
        <v>957.19295776009324</v>
      </c>
      <c r="Z664">
        <f t="shared" si="120"/>
        <v>100.007397</v>
      </c>
      <c r="AA664">
        <f>SUM(Data__1___3[[#This Row],[Num_Workers_Direct]],Data__1___3[[#This Row],[Num_Workers_Indirect]])</f>
        <v>78</v>
      </c>
      <c r="AB664">
        <f>Data__1___3[[#This Row],[OUTPUT IN THOUSAND]]/Data__1___3[[#This Row],[Total Workers]]</f>
        <v>1.2821461153846154</v>
      </c>
    </row>
    <row r="665" spans="1:28" x14ac:dyDescent="0.25">
      <c r="A665" s="1">
        <v>40477</v>
      </c>
      <c r="B665">
        <f t="shared" si="110"/>
        <v>2010</v>
      </c>
      <c r="C665">
        <f>DAY(Data__1___3[[#This Row],[Date]])</f>
        <v>26</v>
      </c>
      <c r="D665">
        <f>MONTH(Data__1___3[[#This Row],[Date]])</f>
        <v>10</v>
      </c>
      <c r="E665">
        <f t="shared" si="111"/>
        <v>4</v>
      </c>
      <c r="F665">
        <f>WEEKDAY(Data__1___3[[#This Row],[Date]])</f>
        <v>3</v>
      </c>
      <c r="G665" t="str">
        <f>VLOOKUP(F665,VLOOKUP!$D$2:$E$8,2,FALSE)</f>
        <v>Wednesday</v>
      </c>
      <c r="H665" t="str">
        <f>VLOOKUP(D665,VLOOKUP!$A$2:$B$13,2,FALSE)</f>
        <v>October</v>
      </c>
      <c r="I665" t="str">
        <f>VLOOKUP(E665,VLOOKUP!$G$2:$H$5,2,FALSE)</f>
        <v>Quarter4</v>
      </c>
      <c r="J665" t="str">
        <f t="shared" si="112"/>
        <v>2010_October</v>
      </c>
      <c r="K665" t="str">
        <f t="shared" si="113"/>
        <v>2010_Quarter4</v>
      </c>
      <c r="L665" t="str">
        <f t="shared" si="114"/>
        <v>2010_Wednesday</v>
      </c>
      <c r="M665" t="s">
        <v>9</v>
      </c>
      <c r="N665">
        <v>41</v>
      </c>
      <c r="O665">
        <v>40</v>
      </c>
      <c r="P665">
        <v>9512</v>
      </c>
      <c r="Q665">
        <v>7680</v>
      </c>
      <c r="R665">
        <v>0.103849554</v>
      </c>
      <c r="S665">
        <v>0.12669645600000001</v>
      </c>
      <c r="T665">
        <f t="shared" si="115"/>
        <v>67149.121680000011</v>
      </c>
      <c r="U665">
        <f t="shared" si="116"/>
        <v>9346.459859999999</v>
      </c>
      <c r="V665">
        <f t="shared" si="117"/>
        <v>17192</v>
      </c>
      <c r="W665">
        <f t="shared" si="118"/>
        <v>22770.860927152316</v>
      </c>
      <c r="X665">
        <f>SUM(Data__1___3[[#This Row],[ cost of raw material]],Data__1___3[[#This Row],[operating cost]],Data__1___3[[#This Row],[Total Labor Cost (In USD)]])</f>
        <v>99266.44246715233</v>
      </c>
      <c r="Y665">
        <f t="shared" si="119"/>
        <v>955.86777837440047</v>
      </c>
      <c r="Z665">
        <f t="shared" si="120"/>
        <v>103.849554</v>
      </c>
      <c r="AA665">
        <f>SUM(Data__1___3[[#This Row],[Num_Workers_Direct]],Data__1___3[[#This Row],[Num_Workers_Indirect]])</f>
        <v>81</v>
      </c>
      <c r="AB665">
        <f>Data__1___3[[#This Row],[OUTPUT IN THOUSAND]]/Data__1___3[[#This Row],[Total Workers]]</f>
        <v>1.2820932592592593</v>
      </c>
    </row>
    <row r="666" spans="1:28" x14ac:dyDescent="0.25">
      <c r="A666" s="1">
        <v>40478</v>
      </c>
      <c r="B666">
        <f t="shared" si="110"/>
        <v>2010</v>
      </c>
      <c r="C666">
        <f>DAY(Data__1___3[[#This Row],[Date]])</f>
        <v>27</v>
      </c>
      <c r="D666">
        <f>MONTH(Data__1___3[[#This Row],[Date]])</f>
        <v>10</v>
      </c>
      <c r="E666">
        <f t="shared" si="111"/>
        <v>4</v>
      </c>
      <c r="F666">
        <f>WEEKDAY(Data__1___3[[#This Row],[Date]])</f>
        <v>4</v>
      </c>
      <c r="G666" t="str">
        <f>VLOOKUP(F666,VLOOKUP!$D$2:$E$8,2,FALSE)</f>
        <v>Thursday</v>
      </c>
      <c r="H666" t="str">
        <f>VLOOKUP(D666,VLOOKUP!$A$2:$B$13,2,FALSE)</f>
        <v>October</v>
      </c>
      <c r="I666" t="str">
        <f>VLOOKUP(E666,VLOOKUP!$G$2:$H$5,2,FALSE)</f>
        <v>Quarter4</v>
      </c>
      <c r="J666" t="str">
        <f t="shared" si="112"/>
        <v>2010_October</v>
      </c>
      <c r="K666" t="str">
        <f t="shared" si="113"/>
        <v>2010_Quarter4</v>
      </c>
      <c r="L666" t="str">
        <f t="shared" si="114"/>
        <v>2010_Thursday</v>
      </c>
      <c r="M666" t="s">
        <v>9</v>
      </c>
      <c r="N666">
        <v>40</v>
      </c>
      <c r="O666">
        <v>38</v>
      </c>
      <c r="P666">
        <v>9280</v>
      </c>
      <c r="Q666">
        <v>7296</v>
      </c>
      <c r="R666">
        <v>0.100002985</v>
      </c>
      <c r="S666">
        <v>0.122003641</v>
      </c>
      <c r="T666">
        <f t="shared" si="115"/>
        <v>64661.929730000003</v>
      </c>
      <c r="U666">
        <f t="shared" si="116"/>
        <v>9000.26865</v>
      </c>
      <c r="V666">
        <f t="shared" si="117"/>
        <v>16576</v>
      </c>
      <c r="W666">
        <f t="shared" si="118"/>
        <v>21954.966887417217</v>
      </c>
      <c r="X666">
        <f>SUM(Data__1___3[[#This Row],[ cost of raw material]],Data__1___3[[#This Row],[operating cost]],Data__1___3[[#This Row],[Total Labor Cost (In USD)]])</f>
        <v>95617.165267417222</v>
      </c>
      <c r="Y666">
        <f t="shared" si="119"/>
        <v>956.14311180228481</v>
      </c>
      <c r="Z666">
        <f t="shared" si="120"/>
        <v>100.00298500000001</v>
      </c>
      <c r="AA666">
        <f>SUM(Data__1___3[[#This Row],[Num_Workers_Direct]],Data__1___3[[#This Row],[Num_Workers_Indirect]])</f>
        <v>78</v>
      </c>
      <c r="AB666">
        <f>Data__1___3[[#This Row],[OUTPUT IN THOUSAND]]/Data__1___3[[#This Row],[Total Workers]]</f>
        <v>1.2820895512820514</v>
      </c>
    </row>
    <row r="667" spans="1:28" x14ac:dyDescent="0.25">
      <c r="A667" s="1">
        <v>40479</v>
      </c>
      <c r="B667">
        <f t="shared" si="110"/>
        <v>2010</v>
      </c>
      <c r="C667">
        <f>DAY(Data__1___3[[#This Row],[Date]])</f>
        <v>28</v>
      </c>
      <c r="D667">
        <f>MONTH(Data__1___3[[#This Row],[Date]])</f>
        <v>10</v>
      </c>
      <c r="E667">
        <f t="shared" si="111"/>
        <v>4</v>
      </c>
      <c r="F667">
        <f>WEEKDAY(Data__1___3[[#This Row],[Date]])</f>
        <v>5</v>
      </c>
      <c r="G667" t="str">
        <f>VLOOKUP(F667,VLOOKUP!$D$2:$E$8,2,FALSE)</f>
        <v>Friday</v>
      </c>
      <c r="H667" t="str">
        <f>VLOOKUP(D667,VLOOKUP!$A$2:$B$13,2,FALSE)</f>
        <v>October</v>
      </c>
      <c r="I667" t="str">
        <f>VLOOKUP(E667,VLOOKUP!$G$2:$H$5,2,FALSE)</f>
        <v>Quarter4</v>
      </c>
      <c r="J667" t="str">
        <f t="shared" si="112"/>
        <v>2010_October</v>
      </c>
      <c r="K667" t="str">
        <f t="shared" si="113"/>
        <v>2010_Quarter4</v>
      </c>
      <c r="L667" t="str">
        <f t="shared" si="114"/>
        <v>2010_Friday</v>
      </c>
      <c r="M667" t="s">
        <v>9</v>
      </c>
      <c r="N667">
        <v>44</v>
      </c>
      <c r="O667">
        <v>40</v>
      </c>
      <c r="P667">
        <v>10208</v>
      </c>
      <c r="Q667">
        <v>7680</v>
      </c>
      <c r="R667">
        <v>0.10768773399999999</v>
      </c>
      <c r="S667">
        <v>0.131379036</v>
      </c>
      <c r="T667">
        <f t="shared" si="115"/>
        <v>69630.889080000008</v>
      </c>
      <c r="U667">
        <f t="shared" si="116"/>
        <v>9691.8960599999991</v>
      </c>
      <c r="V667">
        <f t="shared" si="117"/>
        <v>17888</v>
      </c>
      <c r="W667">
        <f t="shared" si="118"/>
        <v>23692.715231788079</v>
      </c>
      <c r="X667">
        <f>SUM(Data__1___3[[#This Row],[ cost of raw material]],Data__1___3[[#This Row],[operating cost]],Data__1___3[[#This Row],[Total Labor Cost (In USD)]])</f>
        <v>103015.50037178809</v>
      </c>
      <c r="Y667">
        <f t="shared" si="119"/>
        <v>956.61313081198364</v>
      </c>
      <c r="Z667">
        <f t="shared" si="120"/>
        <v>107.68773399999999</v>
      </c>
      <c r="AA667">
        <f>SUM(Data__1___3[[#This Row],[Num_Workers_Direct]],Data__1___3[[#This Row],[Num_Workers_Indirect]])</f>
        <v>84</v>
      </c>
      <c r="AB667">
        <f>Data__1___3[[#This Row],[OUTPUT IN THOUSAND]]/Data__1___3[[#This Row],[Total Workers]]</f>
        <v>1.2819968333333331</v>
      </c>
    </row>
    <row r="668" spans="1:28" x14ac:dyDescent="0.25">
      <c r="A668" s="1">
        <v>40480</v>
      </c>
      <c r="B668">
        <f t="shared" si="110"/>
        <v>2010</v>
      </c>
      <c r="C668">
        <f>DAY(Data__1___3[[#This Row],[Date]])</f>
        <v>29</v>
      </c>
      <c r="D668">
        <f>MONTH(Data__1___3[[#This Row],[Date]])</f>
        <v>10</v>
      </c>
      <c r="E668">
        <f t="shared" si="111"/>
        <v>4</v>
      </c>
      <c r="F668">
        <f>WEEKDAY(Data__1___3[[#This Row],[Date]])</f>
        <v>6</v>
      </c>
      <c r="G668" t="str">
        <f>VLOOKUP(F668,VLOOKUP!$D$2:$E$8,2,FALSE)</f>
        <v>Saturday</v>
      </c>
      <c r="H668" t="str">
        <f>VLOOKUP(D668,VLOOKUP!$A$2:$B$13,2,FALSE)</f>
        <v>October</v>
      </c>
      <c r="I668" t="str">
        <f>VLOOKUP(E668,VLOOKUP!$G$2:$H$5,2,FALSE)</f>
        <v>Quarter4</v>
      </c>
      <c r="J668" t="str">
        <f t="shared" si="112"/>
        <v>2010_October</v>
      </c>
      <c r="K668" t="str">
        <f t="shared" si="113"/>
        <v>2010_Quarter4</v>
      </c>
      <c r="L668" t="str">
        <f t="shared" si="114"/>
        <v>2010_Saturday</v>
      </c>
      <c r="M668" t="s">
        <v>9</v>
      </c>
      <c r="N668">
        <v>45</v>
      </c>
      <c r="O668">
        <v>36</v>
      </c>
      <c r="P668">
        <v>10440</v>
      </c>
      <c r="Q668">
        <v>6912</v>
      </c>
      <c r="R668">
        <v>0.10381536500000001</v>
      </c>
      <c r="S668">
        <v>0.12665474600000001</v>
      </c>
      <c r="T668">
        <f t="shared" si="115"/>
        <v>67127.015380000012</v>
      </c>
      <c r="U668">
        <f t="shared" si="116"/>
        <v>9343.38285</v>
      </c>
      <c r="V668">
        <f t="shared" si="117"/>
        <v>17352</v>
      </c>
      <c r="W668">
        <f t="shared" si="118"/>
        <v>22982.781456953642</v>
      </c>
      <c r="X668">
        <f>SUM(Data__1___3[[#This Row],[ cost of raw material]],Data__1___3[[#This Row],[operating cost]],Data__1___3[[#This Row],[Total Labor Cost (In USD)]])</f>
        <v>99453.179686953648</v>
      </c>
      <c r="Y668">
        <f t="shared" si="119"/>
        <v>957.98131314139914</v>
      </c>
      <c r="Z668">
        <f t="shared" si="120"/>
        <v>103.815365</v>
      </c>
      <c r="AA668">
        <f>SUM(Data__1___3[[#This Row],[Num_Workers_Direct]],Data__1___3[[#This Row],[Num_Workers_Indirect]])</f>
        <v>81</v>
      </c>
      <c r="AB668">
        <f>Data__1___3[[#This Row],[OUTPUT IN THOUSAND]]/Data__1___3[[#This Row],[Total Workers]]</f>
        <v>1.2816711728395063</v>
      </c>
    </row>
    <row r="669" spans="1:28" x14ac:dyDescent="0.25">
      <c r="A669" s="1">
        <v>40481</v>
      </c>
      <c r="B669">
        <f t="shared" si="110"/>
        <v>2010</v>
      </c>
      <c r="C669">
        <f>DAY(Data__1___3[[#This Row],[Date]])</f>
        <v>30</v>
      </c>
      <c r="D669">
        <f>MONTH(Data__1___3[[#This Row],[Date]])</f>
        <v>10</v>
      </c>
      <c r="E669">
        <f t="shared" si="111"/>
        <v>4</v>
      </c>
      <c r="F669">
        <f>WEEKDAY(Data__1___3[[#This Row],[Date]])</f>
        <v>7</v>
      </c>
      <c r="G669" t="str">
        <f>VLOOKUP(F669,VLOOKUP!$D$2:$E$8,2,FALSE)</f>
        <v>Sunday</v>
      </c>
      <c r="H669" t="str">
        <f>VLOOKUP(D669,VLOOKUP!$A$2:$B$13,2,FALSE)</f>
        <v>October</v>
      </c>
      <c r="I669" t="str">
        <f>VLOOKUP(E669,VLOOKUP!$G$2:$H$5,2,FALSE)</f>
        <v>Quarter4</v>
      </c>
      <c r="J669" t="str">
        <f t="shared" si="112"/>
        <v>2010_October</v>
      </c>
      <c r="K669" t="str">
        <f t="shared" si="113"/>
        <v>2010_Quarter4</v>
      </c>
      <c r="L669" t="str">
        <f t="shared" si="114"/>
        <v>2010_Sunday</v>
      </c>
      <c r="M669" t="s">
        <v>9</v>
      </c>
      <c r="N669">
        <v>44</v>
      </c>
      <c r="O669">
        <v>39</v>
      </c>
      <c r="P669">
        <v>10208</v>
      </c>
      <c r="Q669">
        <v>7488</v>
      </c>
      <c r="R669">
        <v>0.10639884400000001</v>
      </c>
      <c r="S669">
        <v>0.129806589</v>
      </c>
      <c r="T669">
        <f t="shared" si="115"/>
        <v>68797.492169999998</v>
      </c>
      <c r="U669">
        <f t="shared" si="116"/>
        <v>9575.8959600000017</v>
      </c>
      <c r="V669">
        <f t="shared" si="117"/>
        <v>17696</v>
      </c>
      <c r="W669">
        <f t="shared" si="118"/>
        <v>23438.41059602649</v>
      </c>
      <c r="X669">
        <f>SUM(Data__1___3[[#This Row],[ cost of raw material]],Data__1___3[[#This Row],[operating cost]],Data__1___3[[#This Row],[Total Labor Cost (In USD)]])</f>
        <v>101811.79872602649</v>
      </c>
      <c r="Y669">
        <f t="shared" si="119"/>
        <v>956.88820384201244</v>
      </c>
      <c r="Z669">
        <f t="shared" si="120"/>
        <v>106.39884400000001</v>
      </c>
      <c r="AA669">
        <f>SUM(Data__1___3[[#This Row],[Num_Workers_Direct]],Data__1___3[[#This Row],[Num_Workers_Indirect]])</f>
        <v>83</v>
      </c>
      <c r="AB669">
        <f>Data__1___3[[#This Row],[OUTPUT IN THOUSAND]]/Data__1___3[[#This Row],[Total Workers]]</f>
        <v>1.2819137831325302</v>
      </c>
    </row>
    <row r="670" spans="1:28" x14ac:dyDescent="0.25">
      <c r="A670" s="1">
        <v>40482</v>
      </c>
      <c r="B670">
        <f t="shared" si="110"/>
        <v>2010</v>
      </c>
      <c r="C670">
        <f>DAY(Data__1___3[[#This Row],[Date]])</f>
        <v>31</v>
      </c>
      <c r="D670">
        <f>MONTH(Data__1___3[[#This Row],[Date]])</f>
        <v>10</v>
      </c>
      <c r="E670">
        <f t="shared" si="111"/>
        <v>4</v>
      </c>
      <c r="F670">
        <f>WEEKDAY(Data__1___3[[#This Row],[Date]])</f>
        <v>1</v>
      </c>
      <c r="G670" t="str">
        <f>VLOOKUP(F670,VLOOKUP!$D$2:$E$8,2,FALSE)</f>
        <v>Monday</v>
      </c>
      <c r="H670" t="str">
        <f>VLOOKUP(D670,VLOOKUP!$A$2:$B$13,2,FALSE)</f>
        <v>October</v>
      </c>
      <c r="I670" t="str">
        <f>VLOOKUP(E670,VLOOKUP!$G$2:$H$5,2,FALSE)</f>
        <v>Quarter4</v>
      </c>
      <c r="J670" t="str">
        <f t="shared" si="112"/>
        <v>2010_October</v>
      </c>
      <c r="K670" t="str">
        <f t="shared" si="113"/>
        <v>2010_Quarter4</v>
      </c>
      <c r="L670" t="str">
        <f t="shared" si="114"/>
        <v>2010_Monday</v>
      </c>
      <c r="M670" t="s">
        <v>9</v>
      </c>
      <c r="N670">
        <v>46</v>
      </c>
      <c r="O670">
        <v>40</v>
      </c>
      <c r="P670">
        <v>10672</v>
      </c>
      <c r="Q670">
        <v>7680</v>
      </c>
      <c r="R670">
        <v>0.110272263</v>
      </c>
      <c r="S670">
        <v>0.13453216100000001</v>
      </c>
      <c r="T670">
        <f t="shared" si="115"/>
        <v>71302.045330000008</v>
      </c>
      <c r="U670">
        <f t="shared" si="116"/>
        <v>9924.5036700000001</v>
      </c>
      <c r="V670">
        <f t="shared" si="117"/>
        <v>18352</v>
      </c>
      <c r="W670">
        <f t="shared" si="118"/>
        <v>24307.284768211921</v>
      </c>
      <c r="X670">
        <f>SUM(Data__1___3[[#This Row],[ cost of raw material]],Data__1___3[[#This Row],[operating cost]],Data__1___3[[#This Row],[Total Labor Cost (In USD)]])</f>
        <v>105533.83376821193</v>
      </c>
      <c r="Y670">
        <f t="shared" si="119"/>
        <v>957.0297271237821</v>
      </c>
      <c r="Z670">
        <f t="shared" si="120"/>
        <v>110.272263</v>
      </c>
      <c r="AA670">
        <f>SUM(Data__1___3[[#This Row],[Num_Workers_Direct]],Data__1___3[[#This Row],[Num_Workers_Indirect]])</f>
        <v>86</v>
      </c>
      <c r="AB670">
        <f>Data__1___3[[#This Row],[OUTPUT IN THOUSAND]]/Data__1___3[[#This Row],[Total Workers]]</f>
        <v>1.2822356162790698</v>
      </c>
    </row>
    <row r="671" spans="1:28" x14ac:dyDescent="0.25">
      <c r="A671" s="1">
        <v>40483</v>
      </c>
      <c r="B671">
        <f t="shared" si="110"/>
        <v>2010</v>
      </c>
      <c r="C671">
        <f>DAY(Data__1___3[[#This Row],[Date]])</f>
        <v>1</v>
      </c>
      <c r="D671">
        <f>MONTH(Data__1___3[[#This Row],[Date]])</f>
        <v>11</v>
      </c>
      <c r="E671">
        <f t="shared" si="111"/>
        <v>4</v>
      </c>
      <c r="F671">
        <f>WEEKDAY(Data__1___3[[#This Row],[Date]])</f>
        <v>2</v>
      </c>
      <c r="G671" t="str">
        <f>VLOOKUP(F671,VLOOKUP!$D$2:$E$8,2,FALSE)</f>
        <v>Tuesday</v>
      </c>
      <c r="H671" t="str">
        <f>VLOOKUP(D671,VLOOKUP!$A$2:$B$13,2,FALSE)</f>
        <v>November</v>
      </c>
      <c r="I671" t="str">
        <f>VLOOKUP(E671,VLOOKUP!$G$2:$H$5,2,FALSE)</f>
        <v>Quarter4</v>
      </c>
      <c r="J671" t="str">
        <f t="shared" si="112"/>
        <v>2010_November</v>
      </c>
      <c r="K671" t="str">
        <f t="shared" si="113"/>
        <v>2010_Quarter4</v>
      </c>
      <c r="L671" t="str">
        <f t="shared" si="114"/>
        <v>2010_Tuesday</v>
      </c>
      <c r="M671" t="s">
        <v>9</v>
      </c>
      <c r="N671">
        <v>42</v>
      </c>
      <c r="O671">
        <v>37</v>
      </c>
      <c r="P671">
        <v>9744</v>
      </c>
      <c r="Q671">
        <v>7104</v>
      </c>
      <c r="R671">
        <v>0.101286237</v>
      </c>
      <c r="S671">
        <v>0.123569209</v>
      </c>
      <c r="T671">
        <f t="shared" si="115"/>
        <v>65491.680769999999</v>
      </c>
      <c r="U671">
        <f t="shared" si="116"/>
        <v>9115.7613299999994</v>
      </c>
      <c r="V671">
        <f t="shared" si="117"/>
        <v>16848</v>
      </c>
      <c r="W671">
        <f t="shared" si="118"/>
        <v>22315.231788079469</v>
      </c>
      <c r="X671">
        <f>SUM(Data__1___3[[#This Row],[ cost of raw material]],Data__1___3[[#This Row],[operating cost]],Data__1___3[[#This Row],[Total Labor Cost (In USD)]])</f>
        <v>96922.673888079473</v>
      </c>
      <c r="Y671">
        <f t="shared" si="119"/>
        <v>956.91849908570964</v>
      </c>
      <c r="Z671">
        <f t="shared" si="120"/>
        <v>101.286237</v>
      </c>
      <c r="AA671">
        <f>SUM(Data__1___3[[#This Row],[Num_Workers_Direct]],Data__1___3[[#This Row],[Num_Workers_Indirect]])</f>
        <v>79</v>
      </c>
      <c r="AB671">
        <f>Data__1___3[[#This Row],[OUTPUT IN THOUSAND]]/Data__1___3[[#This Row],[Total Workers]]</f>
        <v>1.2821042658227848</v>
      </c>
    </row>
    <row r="672" spans="1:28" x14ac:dyDescent="0.25">
      <c r="A672" s="1">
        <v>40484</v>
      </c>
      <c r="B672">
        <f t="shared" si="110"/>
        <v>2010</v>
      </c>
      <c r="C672">
        <f>DAY(Data__1___3[[#This Row],[Date]])</f>
        <v>2</v>
      </c>
      <c r="D672">
        <f>MONTH(Data__1___3[[#This Row],[Date]])</f>
        <v>11</v>
      </c>
      <c r="E672">
        <f t="shared" si="111"/>
        <v>4</v>
      </c>
      <c r="F672">
        <f>WEEKDAY(Data__1___3[[#This Row],[Date]])</f>
        <v>3</v>
      </c>
      <c r="G672" t="str">
        <f>VLOOKUP(F672,VLOOKUP!$D$2:$E$8,2,FALSE)</f>
        <v>Wednesday</v>
      </c>
      <c r="H672" t="str">
        <f>VLOOKUP(D672,VLOOKUP!$A$2:$B$13,2,FALSE)</f>
        <v>November</v>
      </c>
      <c r="I672" t="str">
        <f>VLOOKUP(E672,VLOOKUP!$G$2:$H$5,2,FALSE)</f>
        <v>Quarter4</v>
      </c>
      <c r="J672" t="str">
        <f t="shared" si="112"/>
        <v>2010_November</v>
      </c>
      <c r="K672" t="str">
        <f t="shared" si="113"/>
        <v>2010_Quarter4</v>
      </c>
      <c r="L672" t="str">
        <f t="shared" si="114"/>
        <v>2010_Wednesday</v>
      </c>
      <c r="M672" t="s">
        <v>9</v>
      </c>
      <c r="N672">
        <v>42</v>
      </c>
      <c r="O672">
        <v>39</v>
      </c>
      <c r="P672">
        <v>9744</v>
      </c>
      <c r="Q672">
        <v>7488</v>
      </c>
      <c r="R672">
        <v>0.103761069</v>
      </c>
      <c r="S672">
        <v>0.12658850499999999</v>
      </c>
      <c r="T672">
        <f t="shared" si="115"/>
        <v>67091.907649999994</v>
      </c>
      <c r="U672">
        <f t="shared" si="116"/>
        <v>9338.4962099999993</v>
      </c>
      <c r="V672">
        <f t="shared" si="117"/>
        <v>17232</v>
      </c>
      <c r="W672">
        <f t="shared" si="118"/>
        <v>22823.841059602648</v>
      </c>
      <c r="X672">
        <f>SUM(Data__1___3[[#This Row],[ cost of raw material]],Data__1___3[[#This Row],[operating cost]],Data__1___3[[#This Row],[Total Labor Cost (In USD)]])</f>
        <v>99254.244919602643</v>
      </c>
      <c r="Y672">
        <f t="shared" si="119"/>
        <v>956.56536575970176</v>
      </c>
      <c r="Z672">
        <f t="shared" si="120"/>
        <v>103.76106899999999</v>
      </c>
      <c r="AA672">
        <f>SUM(Data__1___3[[#This Row],[Num_Workers_Direct]],Data__1___3[[#This Row],[Num_Workers_Indirect]])</f>
        <v>81</v>
      </c>
      <c r="AB672">
        <f>Data__1___3[[#This Row],[OUTPUT IN THOUSAND]]/Data__1___3[[#This Row],[Total Workers]]</f>
        <v>1.2810008518518519</v>
      </c>
    </row>
    <row r="673" spans="1:28" x14ac:dyDescent="0.25">
      <c r="A673" s="1">
        <v>40485</v>
      </c>
      <c r="B673">
        <f t="shared" si="110"/>
        <v>2010</v>
      </c>
      <c r="C673">
        <f>DAY(Data__1___3[[#This Row],[Date]])</f>
        <v>3</v>
      </c>
      <c r="D673">
        <f>MONTH(Data__1___3[[#This Row],[Date]])</f>
        <v>11</v>
      </c>
      <c r="E673">
        <f t="shared" si="111"/>
        <v>4</v>
      </c>
      <c r="F673">
        <f>WEEKDAY(Data__1___3[[#This Row],[Date]])</f>
        <v>4</v>
      </c>
      <c r="G673" t="str">
        <f>VLOOKUP(F673,VLOOKUP!$D$2:$E$8,2,FALSE)</f>
        <v>Thursday</v>
      </c>
      <c r="H673" t="str">
        <f>VLOOKUP(D673,VLOOKUP!$A$2:$B$13,2,FALSE)</f>
        <v>November</v>
      </c>
      <c r="I673" t="str">
        <f>VLOOKUP(E673,VLOOKUP!$G$2:$H$5,2,FALSE)</f>
        <v>Quarter4</v>
      </c>
      <c r="J673" t="str">
        <f t="shared" si="112"/>
        <v>2010_November</v>
      </c>
      <c r="K673" t="str">
        <f t="shared" si="113"/>
        <v>2010_Quarter4</v>
      </c>
      <c r="L673" t="str">
        <f t="shared" si="114"/>
        <v>2010_Thursday</v>
      </c>
      <c r="M673" t="s">
        <v>9</v>
      </c>
      <c r="N673">
        <v>45</v>
      </c>
      <c r="O673">
        <v>39</v>
      </c>
      <c r="P673">
        <v>10440</v>
      </c>
      <c r="Q673">
        <v>7488</v>
      </c>
      <c r="R673">
        <v>0.10768258</v>
      </c>
      <c r="S673">
        <v>0.13137274700000001</v>
      </c>
      <c r="T673">
        <f t="shared" si="115"/>
        <v>69627.555909999995</v>
      </c>
      <c r="U673">
        <f t="shared" si="116"/>
        <v>9691.4321999999993</v>
      </c>
      <c r="V673">
        <f t="shared" si="117"/>
        <v>17928</v>
      </c>
      <c r="W673">
        <f t="shared" si="118"/>
        <v>23745.695364238411</v>
      </c>
      <c r="X673">
        <f>SUM(Data__1___3[[#This Row],[ cost of raw material]],Data__1___3[[#This Row],[operating cost]],Data__1___3[[#This Row],[Total Labor Cost (In USD)]])</f>
        <v>103064.68347423841</v>
      </c>
      <c r="Y673">
        <f t="shared" si="119"/>
        <v>957.11565857948801</v>
      </c>
      <c r="Z673">
        <f t="shared" si="120"/>
        <v>107.68258</v>
      </c>
      <c r="AA673">
        <f>SUM(Data__1___3[[#This Row],[Num_Workers_Direct]],Data__1___3[[#This Row],[Num_Workers_Indirect]])</f>
        <v>84</v>
      </c>
      <c r="AB673">
        <f>Data__1___3[[#This Row],[OUTPUT IN THOUSAND]]/Data__1___3[[#This Row],[Total Workers]]</f>
        <v>1.2819354761904762</v>
      </c>
    </row>
    <row r="674" spans="1:28" x14ac:dyDescent="0.25">
      <c r="A674" s="1">
        <v>40486</v>
      </c>
      <c r="B674">
        <f t="shared" si="110"/>
        <v>2010</v>
      </c>
      <c r="C674">
        <f>DAY(Data__1___3[[#This Row],[Date]])</f>
        <v>4</v>
      </c>
      <c r="D674">
        <f>MONTH(Data__1___3[[#This Row],[Date]])</f>
        <v>11</v>
      </c>
      <c r="E674">
        <f t="shared" si="111"/>
        <v>4</v>
      </c>
      <c r="F674">
        <f>WEEKDAY(Data__1___3[[#This Row],[Date]])</f>
        <v>5</v>
      </c>
      <c r="G674" t="str">
        <f>VLOOKUP(F674,VLOOKUP!$D$2:$E$8,2,FALSE)</f>
        <v>Friday</v>
      </c>
      <c r="H674" t="str">
        <f>VLOOKUP(D674,VLOOKUP!$A$2:$B$13,2,FALSE)</f>
        <v>November</v>
      </c>
      <c r="I674" t="str">
        <f>VLOOKUP(E674,VLOOKUP!$G$2:$H$5,2,FALSE)</f>
        <v>Quarter4</v>
      </c>
      <c r="J674" t="str">
        <f t="shared" si="112"/>
        <v>2010_November</v>
      </c>
      <c r="K674" t="str">
        <f t="shared" si="113"/>
        <v>2010_Quarter4</v>
      </c>
      <c r="L674" t="str">
        <f t="shared" si="114"/>
        <v>2010_Friday</v>
      </c>
      <c r="M674" t="s">
        <v>9</v>
      </c>
      <c r="N674">
        <v>41</v>
      </c>
      <c r="O674">
        <v>36</v>
      </c>
      <c r="P674">
        <v>9512</v>
      </c>
      <c r="Q674">
        <v>6912</v>
      </c>
      <c r="R674">
        <v>9.8634593000000007E-2</v>
      </c>
      <c r="S674">
        <v>0.120334204</v>
      </c>
      <c r="T674">
        <f t="shared" si="115"/>
        <v>63777.128120000001</v>
      </c>
      <c r="U674">
        <f t="shared" si="116"/>
        <v>8877.1133700000009</v>
      </c>
      <c r="V674">
        <f t="shared" si="117"/>
        <v>16424</v>
      </c>
      <c r="W674">
        <f t="shared" si="118"/>
        <v>21753.642384105959</v>
      </c>
      <c r="X674">
        <f>SUM(Data__1___3[[#This Row],[ cost of raw material]],Data__1___3[[#This Row],[operating cost]],Data__1___3[[#This Row],[Total Labor Cost (In USD)]])</f>
        <v>94407.883874105959</v>
      </c>
      <c r="Y674">
        <f t="shared" si="119"/>
        <v>957.14780182755908</v>
      </c>
      <c r="Z674">
        <f t="shared" si="120"/>
        <v>98.63459300000001</v>
      </c>
      <c r="AA674">
        <f>SUM(Data__1___3[[#This Row],[Num_Workers_Direct]],Data__1___3[[#This Row],[Num_Workers_Indirect]])</f>
        <v>77</v>
      </c>
      <c r="AB674">
        <f>Data__1___3[[#This Row],[OUTPUT IN THOUSAND]]/Data__1___3[[#This Row],[Total Workers]]</f>
        <v>1.2809687402597403</v>
      </c>
    </row>
    <row r="675" spans="1:28" x14ac:dyDescent="0.25">
      <c r="A675" s="1">
        <v>40487</v>
      </c>
      <c r="B675">
        <f t="shared" si="110"/>
        <v>2010</v>
      </c>
      <c r="C675">
        <f>DAY(Data__1___3[[#This Row],[Date]])</f>
        <v>5</v>
      </c>
      <c r="D675">
        <f>MONTH(Data__1___3[[#This Row],[Date]])</f>
        <v>11</v>
      </c>
      <c r="E675">
        <f t="shared" si="111"/>
        <v>4</v>
      </c>
      <c r="F675">
        <f>WEEKDAY(Data__1___3[[#This Row],[Date]])</f>
        <v>6</v>
      </c>
      <c r="G675" t="str">
        <f>VLOOKUP(F675,VLOOKUP!$D$2:$E$8,2,FALSE)</f>
        <v>Saturday</v>
      </c>
      <c r="H675" t="str">
        <f>VLOOKUP(D675,VLOOKUP!$A$2:$B$13,2,FALSE)</f>
        <v>November</v>
      </c>
      <c r="I675" t="str">
        <f>VLOOKUP(E675,VLOOKUP!$G$2:$H$5,2,FALSE)</f>
        <v>Quarter4</v>
      </c>
      <c r="J675" t="str">
        <f t="shared" si="112"/>
        <v>2010_November</v>
      </c>
      <c r="K675" t="str">
        <f t="shared" si="113"/>
        <v>2010_Quarter4</v>
      </c>
      <c r="L675" t="str">
        <f t="shared" si="114"/>
        <v>2010_Saturday</v>
      </c>
      <c r="M675" t="s">
        <v>9</v>
      </c>
      <c r="N675">
        <v>40</v>
      </c>
      <c r="O675">
        <v>36</v>
      </c>
      <c r="P675">
        <v>9280</v>
      </c>
      <c r="Q675">
        <v>6912</v>
      </c>
      <c r="R675">
        <v>9.7420199999999998E-2</v>
      </c>
      <c r="S675">
        <v>0.11885264399999999</v>
      </c>
      <c r="T675">
        <f t="shared" si="115"/>
        <v>62991.901319999997</v>
      </c>
      <c r="U675">
        <f t="shared" si="116"/>
        <v>8767.8179999999993</v>
      </c>
      <c r="V675">
        <f t="shared" si="117"/>
        <v>16192</v>
      </c>
      <c r="W675">
        <f t="shared" si="118"/>
        <v>21446.357615894041</v>
      </c>
      <c r="X675">
        <f>SUM(Data__1___3[[#This Row],[ cost of raw material]],Data__1___3[[#This Row],[operating cost]],Data__1___3[[#This Row],[Total Labor Cost (In USD)]])</f>
        <v>93206.076935894045</v>
      </c>
      <c r="Y675">
        <f t="shared" si="119"/>
        <v>956.74282064596514</v>
      </c>
      <c r="Z675">
        <f t="shared" si="120"/>
        <v>97.420199999999994</v>
      </c>
      <c r="AA675">
        <f>SUM(Data__1___3[[#This Row],[Num_Workers_Direct]],Data__1___3[[#This Row],[Num_Workers_Indirect]])</f>
        <v>76</v>
      </c>
      <c r="AB675">
        <f>Data__1___3[[#This Row],[OUTPUT IN THOUSAND]]/Data__1___3[[#This Row],[Total Workers]]</f>
        <v>1.2818447368421051</v>
      </c>
    </row>
    <row r="676" spans="1:28" x14ac:dyDescent="0.25">
      <c r="A676" s="1">
        <v>40488</v>
      </c>
      <c r="B676">
        <f t="shared" si="110"/>
        <v>2010</v>
      </c>
      <c r="C676">
        <f>DAY(Data__1___3[[#This Row],[Date]])</f>
        <v>6</v>
      </c>
      <c r="D676">
        <f>MONTH(Data__1___3[[#This Row],[Date]])</f>
        <v>11</v>
      </c>
      <c r="E676">
        <f t="shared" si="111"/>
        <v>4</v>
      </c>
      <c r="F676">
        <f>WEEKDAY(Data__1___3[[#This Row],[Date]])</f>
        <v>7</v>
      </c>
      <c r="G676" t="str">
        <f>VLOOKUP(F676,VLOOKUP!$D$2:$E$8,2,FALSE)</f>
        <v>Sunday</v>
      </c>
      <c r="H676" t="str">
        <f>VLOOKUP(D676,VLOOKUP!$A$2:$B$13,2,FALSE)</f>
        <v>November</v>
      </c>
      <c r="I676" t="str">
        <f>VLOOKUP(E676,VLOOKUP!$G$2:$H$5,2,FALSE)</f>
        <v>Quarter4</v>
      </c>
      <c r="J676" t="str">
        <f t="shared" si="112"/>
        <v>2010_November</v>
      </c>
      <c r="K676" t="str">
        <f t="shared" si="113"/>
        <v>2010_Quarter4</v>
      </c>
      <c r="L676" t="str">
        <f t="shared" si="114"/>
        <v>2010_Sunday</v>
      </c>
      <c r="M676" t="s">
        <v>9</v>
      </c>
      <c r="N676">
        <v>45</v>
      </c>
      <c r="O676">
        <v>40</v>
      </c>
      <c r="P676">
        <v>10440</v>
      </c>
      <c r="Q676">
        <v>7680</v>
      </c>
      <c r="R676">
        <v>0.10898256200000001</v>
      </c>
      <c r="S676">
        <v>0.132958726</v>
      </c>
      <c r="T676">
        <f t="shared" si="115"/>
        <v>70468.124780000013</v>
      </c>
      <c r="U676">
        <f t="shared" si="116"/>
        <v>9808.4305800000002</v>
      </c>
      <c r="V676">
        <f t="shared" si="117"/>
        <v>18120</v>
      </c>
      <c r="W676">
        <f t="shared" si="118"/>
        <v>24000</v>
      </c>
      <c r="X676">
        <f>SUM(Data__1___3[[#This Row],[ cost of raw material]],Data__1___3[[#This Row],[operating cost]],Data__1___3[[#This Row],[Total Labor Cost (In USD)]])</f>
        <v>104276.55536000001</v>
      </c>
      <c r="Y676">
        <f t="shared" si="119"/>
        <v>956.81871894331141</v>
      </c>
      <c r="Z676">
        <f t="shared" si="120"/>
        <v>108.982562</v>
      </c>
      <c r="AA676">
        <f>SUM(Data__1___3[[#This Row],[Num_Workers_Direct]],Data__1___3[[#This Row],[Num_Workers_Indirect]])</f>
        <v>85</v>
      </c>
      <c r="AB676">
        <f>Data__1___3[[#This Row],[OUTPUT IN THOUSAND]]/Data__1___3[[#This Row],[Total Workers]]</f>
        <v>1.2821477882352941</v>
      </c>
    </row>
    <row r="677" spans="1:28" x14ac:dyDescent="0.25">
      <c r="A677" s="1">
        <v>40489</v>
      </c>
      <c r="B677">
        <f t="shared" si="110"/>
        <v>2010</v>
      </c>
      <c r="C677">
        <f>DAY(Data__1___3[[#This Row],[Date]])</f>
        <v>7</v>
      </c>
      <c r="D677">
        <f>MONTH(Data__1___3[[#This Row],[Date]])</f>
        <v>11</v>
      </c>
      <c r="E677">
        <f t="shared" si="111"/>
        <v>4</v>
      </c>
      <c r="F677">
        <f>WEEKDAY(Data__1___3[[#This Row],[Date]])</f>
        <v>1</v>
      </c>
      <c r="G677" t="str">
        <f>VLOOKUP(F677,VLOOKUP!$D$2:$E$8,2,FALSE)</f>
        <v>Monday</v>
      </c>
      <c r="H677" t="str">
        <f>VLOOKUP(D677,VLOOKUP!$A$2:$B$13,2,FALSE)</f>
        <v>November</v>
      </c>
      <c r="I677" t="str">
        <f>VLOOKUP(E677,VLOOKUP!$G$2:$H$5,2,FALSE)</f>
        <v>Quarter4</v>
      </c>
      <c r="J677" t="str">
        <f t="shared" si="112"/>
        <v>2010_November</v>
      </c>
      <c r="K677" t="str">
        <f t="shared" si="113"/>
        <v>2010_Quarter4</v>
      </c>
      <c r="L677" t="str">
        <f t="shared" si="114"/>
        <v>2010_Monday</v>
      </c>
      <c r="M677" t="s">
        <v>9</v>
      </c>
      <c r="N677">
        <v>44</v>
      </c>
      <c r="O677">
        <v>38</v>
      </c>
      <c r="P677">
        <v>10208</v>
      </c>
      <c r="Q677">
        <v>7296</v>
      </c>
      <c r="R677">
        <v>0.10513850800000001</v>
      </c>
      <c r="S677">
        <v>0.12826898</v>
      </c>
      <c r="T677">
        <f t="shared" si="115"/>
        <v>67982.559399999998</v>
      </c>
      <c r="U677">
        <f t="shared" si="116"/>
        <v>9462.4657200000001</v>
      </c>
      <c r="V677">
        <f t="shared" si="117"/>
        <v>17504</v>
      </c>
      <c r="W677">
        <f t="shared" si="118"/>
        <v>23184.1059602649</v>
      </c>
      <c r="X677">
        <f>SUM(Data__1___3[[#This Row],[ cost of raw material]],Data__1___3[[#This Row],[operating cost]],Data__1___3[[#This Row],[Total Labor Cost (In USD)]])</f>
        <v>100629.13108026491</v>
      </c>
      <c r="Y677">
        <f t="shared" si="119"/>
        <v>957.11013019382881</v>
      </c>
      <c r="Z677">
        <f t="shared" si="120"/>
        <v>105.138508</v>
      </c>
      <c r="AA677">
        <f>SUM(Data__1___3[[#This Row],[Num_Workers_Direct]],Data__1___3[[#This Row],[Num_Workers_Indirect]])</f>
        <v>82</v>
      </c>
      <c r="AB677">
        <f>Data__1___3[[#This Row],[OUTPUT IN THOUSAND]]/Data__1___3[[#This Row],[Total Workers]]</f>
        <v>1.2821769268292682</v>
      </c>
    </row>
    <row r="678" spans="1:28" x14ac:dyDescent="0.25">
      <c r="A678" s="1">
        <v>40490</v>
      </c>
      <c r="B678">
        <f t="shared" si="110"/>
        <v>2010</v>
      </c>
      <c r="C678">
        <f>DAY(Data__1___3[[#This Row],[Date]])</f>
        <v>8</v>
      </c>
      <c r="D678">
        <f>MONTH(Data__1___3[[#This Row],[Date]])</f>
        <v>11</v>
      </c>
      <c r="E678">
        <f t="shared" si="111"/>
        <v>4</v>
      </c>
      <c r="F678">
        <f>WEEKDAY(Data__1___3[[#This Row],[Date]])</f>
        <v>2</v>
      </c>
      <c r="G678" t="str">
        <f>VLOOKUP(F678,VLOOKUP!$D$2:$E$8,2,FALSE)</f>
        <v>Tuesday</v>
      </c>
      <c r="H678" t="str">
        <f>VLOOKUP(D678,VLOOKUP!$A$2:$B$13,2,FALSE)</f>
        <v>November</v>
      </c>
      <c r="I678" t="str">
        <f>VLOOKUP(E678,VLOOKUP!$G$2:$H$5,2,FALSE)</f>
        <v>Quarter4</v>
      </c>
      <c r="J678" t="str">
        <f t="shared" si="112"/>
        <v>2010_November</v>
      </c>
      <c r="K678" t="str">
        <f t="shared" si="113"/>
        <v>2010_Quarter4</v>
      </c>
      <c r="L678" t="str">
        <f t="shared" si="114"/>
        <v>2010_Tuesday</v>
      </c>
      <c r="M678" t="s">
        <v>9</v>
      </c>
      <c r="N678">
        <v>42</v>
      </c>
      <c r="O678">
        <v>40</v>
      </c>
      <c r="P678">
        <v>9744</v>
      </c>
      <c r="Q678">
        <v>7680</v>
      </c>
      <c r="R678">
        <v>0.105079546</v>
      </c>
      <c r="S678">
        <v>0.12819704600000001</v>
      </c>
      <c r="T678">
        <f t="shared" si="115"/>
        <v>67944.434380000006</v>
      </c>
      <c r="U678">
        <f t="shared" si="116"/>
        <v>9457.1591399999998</v>
      </c>
      <c r="V678">
        <f t="shared" si="117"/>
        <v>17424</v>
      </c>
      <c r="W678">
        <f t="shared" si="118"/>
        <v>23078.145695364237</v>
      </c>
      <c r="X678">
        <f>SUM(Data__1___3[[#This Row],[ cost of raw material]],Data__1___3[[#This Row],[operating cost]],Data__1___3[[#This Row],[Total Labor Cost (In USD)]])</f>
        <v>100479.73921536424</v>
      </c>
      <c r="Y678">
        <f t="shared" si="119"/>
        <v>956.22547908005095</v>
      </c>
      <c r="Z678">
        <f t="shared" si="120"/>
        <v>105.07954599999999</v>
      </c>
      <c r="AA678">
        <f>SUM(Data__1___3[[#This Row],[Num_Workers_Direct]],Data__1___3[[#This Row],[Num_Workers_Indirect]])</f>
        <v>82</v>
      </c>
      <c r="AB678">
        <f>Data__1___3[[#This Row],[OUTPUT IN THOUSAND]]/Data__1___3[[#This Row],[Total Workers]]</f>
        <v>1.2814578780487804</v>
      </c>
    </row>
    <row r="679" spans="1:28" x14ac:dyDescent="0.25">
      <c r="A679" s="1">
        <v>40491</v>
      </c>
      <c r="B679">
        <f t="shared" si="110"/>
        <v>2010</v>
      </c>
      <c r="C679">
        <f>DAY(Data__1___3[[#This Row],[Date]])</f>
        <v>9</v>
      </c>
      <c r="D679">
        <f>MONTH(Data__1___3[[#This Row],[Date]])</f>
        <v>11</v>
      </c>
      <c r="E679">
        <f t="shared" si="111"/>
        <v>4</v>
      </c>
      <c r="F679">
        <f>WEEKDAY(Data__1___3[[#This Row],[Date]])</f>
        <v>3</v>
      </c>
      <c r="G679" t="str">
        <f>VLOOKUP(F679,VLOOKUP!$D$2:$E$8,2,FALSE)</f>
        <v>Wednesday</v>
      </c>
      <c r="H679" t="str">
        <f>VLOOKUP(D679,VLOOKUP!$A$2:$B$13,2,FALSE)</f>
        <v>November</v>
      </c>
      <c r="I679" t="str">
        <f>VLOOKUP(E679,VLOOKUP!$G$2:$H$5,2,FALSE)</f>
        <v>Quarter4</v>
      </c>
      <c r="J679" t="str">
        <f t="shared" si="112"/>
        <v>2010_November</v>
      </c>
      <c r="K679" t="str">
        <f t="shared" si="113"/>
        <v>2010_Quarter4</v>
      </c>
      <c r="L679" t="str">
        <f t="shared" si="114"/>
        <v>2010_Wednesday</v>
      </c>
      <c r="M679" t="s">
        <v>9</v>
      </c>
      <c r="N679">
        <v>41</v>
      </c>
      <c r="O679">
        <v>38</v>
      </c>
      <c r="P679">
        <v>9512</v>
      </c>
      <c r="Q679">
        <v>7296</v>
      </c>
      <c r="R679">
        <v>0.10128609299999999</v>
      </c>
      <c r="S679">
        <v>0.12356903399999999</v>
      </c>
      <c r="T679">
        <f t="shared" si="115"/>
        <v>65491.588019999996</v>
      </c>
      <c r="U679">
        <f t="shared" si="116"/>
        <v>9115.7483699999993</v>
      </c>
      <c r="V679">
        <f t="shared" si="117"/>
        <v>16808</v>
      </c>
      <c r="W679">
        <f t="shared" si="118"/>
        <v>22262.251655629138</v>
      </c>
      <c r="X679">
        <f>SUM(Data__1___3[[#This Row],[ cost of raw material]],Data__1___3[[#This Row],[operating cost]],Data__1___3[[#This Row],[Total Labor Cost (In USD)]])</f>
        <v>96869.588045629134</v>
      </c>
      <c r="Y679">
        <f t="shared" si="119"/>
        <v>956.39574176910094</v>
      </c>
      <c r="Z679">
        <f t="shared" si="120"/>
        <v>101.28609299999999</v>
      </c>
      <c r="AA679">
        <f>SUM(Data__1___3[[#This Row],[Num_Workers_Direct]],Data__1___3[[#This Row],[Num_Workers_Indirect]])</f>
        <v>79</v>
      </c>
      <c r="AB679">
        <f>Data__1___3[[#This Row],[OUTPUT IN THOUSAND]]/Data__1___3[[#This Row],[Total Workers]]</f>
        <v>1.2821024430379746</v>
      </c>
    </row>
    <row r="680" spans="1:28" x14ac:dyDescent="0.25">
      <c r="A680" s="1">
        <v>40492</v>
      </c>
      <c r="B680">
        <f t="shared" si="110"/>
        <v>2010</v>
      </c>
      <c r="C680">
        <f>DAY(Data__1___3[[#This Row],[Date]])</f>
        <v>10</v>
      </c>
      <c r="D680">
        <f>MONTH(Data__1___3[[#This Row],[Date]])</f>
        <v>11</v>
      </c>
      <c r="E680">
        <f t="shared" si="111"/>
        <v>4</v>
      </c>
      <c r="F680">
        <f>WEEKDAY(Data__1___3[[#This Row],[Date]])</f>
        <v>4</v>
      </c>
      <c r="G680" t="str">
        <f>VLOOKUP(F680,VLOOKUP!$D$2:$E$8,2,FALSE)</f>
        <v>Thursday</v>
      </c>
      <c r="H680" t="str">
        <f>VLOOKUP(D680,VLOOKUP!$A$2:$B$13,2,FALSE)</f>
        <v>November</v>
      </c>
      <c r="I680" t="str">
        <f>VLOOKUP(E680,VLOOKUP!$G$2:$H$5,2,FALSE)</f>
        <v>Quarter4</v>
      </c>
      <c r="J680" t="str">
        <f t="shared" si="112"/>
        <v>2010_November</v>
      </c>
      <c r="K680" t="str">
        <f t="shared" si="113"/>
        <v>2010_Quarter4</v>
      </c>
      <c r="L680" t="str">
        <f t="shared" si="114"/>
        <v>2010_Thursday</v>
      </c>
      <c r="M680" t="s">
        <v>9</v>
      </c>
      <c r="N680">
        <v>43</v>
      </c>
      <c r="O680">
        <v>39</v>
      </c>
      <c r="P680">
        <v>9976</v>
      </c>
      <c r="Q680">
        <v>7488</v>
      </c>
      <c r="R680">
        <v>0.10508664400000001</v>
      </c>
      <c r="S680">
        <v>0.128205706</v>
      </c>
      <c r="T680">
        <f t="shared" si="115"/>
        <v>67949.024179999993</v>
      </c>
      <c r="U680">
        <f t="shared" si="116"/>
        <v>9457.7979599999999</v>
      </c>
      <c r="V680">
        <f t="shared" si="117"/>
        <v>17464</v>
      </c>
      <c r="W680">
        <f t="shared" si="118"/>
        <v>23131.125827814569</v>
      </c>
      <c r="X680">
        <f>SUM(Data__1___3[[#This Row],[ cost of raw material]],Data__1___3[[#This Row],[operating cost]],Data__1___3[[#This Row],[Total Labor Cost (In USD)]])</f>
        <v>100537.94796781456</v>
      </c>
      <c r="Y680">
        <f t="shared" si="119"/>
        <v>956.71480352740684</v>
      </c>
      <c r="Z680">
        <f t="shared" si="120"/>
        <v>105.08664400000001</v>
      </c>
      <c r="AA680">
        <f>SUM(Data__1___3[[#This Row],[Num_Workers_Direct]],Data__1___3[[#This Row],[Num_Workers_Indirect]])</f>
        <v>82</v>
      </c>
      <c r="AB680">
        <f>Data__1___3[[#This Row],[OUTPUT IN THOUSAND]]/Data__1___3[[#This Row],[Total Workers]]</f>
        <v>1.2815444390243904</v>
      </c>
    </row>
    <row r="681" spans="1:28" x14ac:dyDescent="0.25">
      <c r="A681" s="1">
        <v>40493</v>
      </c>
      <c r="B681">
        <f t="shared" si="110"/>
        <v>2010</v>
      </c>
      <c r="C681">
        <f>DAY(Data__1___3[[#This Row],[Date]])</f>
        <v>11</v>
      </c>
      <c r="D681">
        <f>MONTH(Data__1___3[[#This Row],[Date]])</f>
        <v>11</v>
      </c>
      <c r="E681">
        <f t="shared" si="111"/>
        <v>4</v>
      </c>
      <c r="F681">
        <f>WEEKDAY(Data__1___3[[#This Row],[Date]])</f>
        <v>5</v>
      </c>
      <c r="G681" t="str">
        <f>VLOOKUP(F681,VLOOKUP!$D$2:$E$8,2,FALSE)</f>
        <v>Friday</v>
      </c>
      <c r="H681" t="str">
        <f>VLOOKUP(D681,VLOOKUP!$A$2:$B$13,2,FALSE)</f>
        <v>November</v>
      </c>
      <c r="I681" t="str">
        <f>VLOOKUP(E681,VLOOKUP!$G$2:$H$5,2,FALSE)</f>
        <v>Quarter4</v>
      </c>
      <c r="J681" t="str">
        <f t="shared" si="112"/>
        <v>2010_November</v>
      </c>
      <c r="K681" t="str">
        <f t="shared" si="113"/>
        <v>2010_Quarter4</v>
      </c>
      <c r="L681" t="str">
        <f t="shared" si="114"/>
        <v>2010_Friday</v>
      </c>
      <c r="M681" t="s">
        <v>9</v>
      </c>
      <c r="N681">
        <v>41</v>
      </c>
      <c r="O681">
        <v>40</v>
      </c>
      <c r="P681">
        <v>9512</v>
      </c>
      <c r="Q681">
        <v>7680</v>
      </c>
      <c r="R681">
        <v>0.10385855099999999</v>
      </c>
      <c r="S681">
        <v>0.12670743200000001</v>
      </c>
      <c r="T681">
        <f t="shared" si="115"/>
        <v>67154.938959999999</v>
      </c>
      <c r="U681">
        <f t="shared" si="116"/>
        <v>9347.2695899999999</v>
      </c>
      <c r="V681">
        <f t="shared" si="117"/>
        <v>17192</v>
      </c>
      <c r="W681">
        <f t="shared" si="118"/>
        <v>22770.860927152316</v>
      </c>
      <c r="X681">
        <f>SUM(Data__1___3[[#This Row],[ cost of raw material]],Data__1___3[[#This Row],[operating cost]],Data__1___3[[#This Row],[Total Labor Cost (In USD)]])</f>
        <v>99273.069477152312</v>
      </c>
      <c r="Y681">
        <f t="shared" si="119"/>
        <v>955.84878203386756</v>
      </c>
      <c r="Z681">
        <f t="shared" si="120"/>
        <v>103.85855099999999</v>
      </c>
      <c r="AA681">
        <f>SUM(Data__1___3[[#This Row],[Num_Workers_Direct]],Data__1___3[[#This Row],[Num_Workers_Indirect]])</f>
        <v>81</v>
      </c>
      <c r="AB681">
        <f>Data__1___3[[#This Row],[OUTPUT IN THOUSAND]]/Data__1___3[[#This Row],[Total Workers]]</f>
        <v>1.2822043333333333</v>
      </c>
    </row>
    <row r="682" spans="1:28" x14ac:dyDescent="0.25">
      <c r="A682" s="1">
        <v>40494</v>
      </c>
      <c r="B682">
        <f t="shared" si="110"/>
        <v>2010</v>
      </c>
      <c r="C682">
        <f>DAY(Data__1___3[[#This Row],[Date]])</f>
        <v>12</v>
      </c>
      <c r="D682">
        <f>MONTH(Data__1___3[[#This Row],[Date]])</f>
        <v>11</v>
      </c>
      <c r="E682">
        <f t="shared" si="111"/>
        <v>4</v>
      </c>
      <c r="F682">
        <f>WEEKDAY(Data__1___3[[#This Row],[Date]])</f>
        <v>6</v>
      </c>
      <c r="G682" t="str">
        <f>VLOOKUP(F682,VLOOKUP!$D$2:$E$8,2,FALSE)</f>
        <v>Saturday</v>
      </c>
      <c r="H682" t="str">
        <f>VLOOKUP(D682,VLOOKUP!$A$2:$B$13,2,FALSE)</f>
        <v>November</v>
      </c>
      <c r="I682" t="str">
        <f>VLOOKUP(E682,VLOOKUP!$G$2:$H$5,2,FALSE)</f>
        <v>Quarter4</v>
      </c>
      <c r="J682" t="str">
        <f t="shared" si="112"/>
        <v>2010_November</v>
      </c>
      <c r="K682" t="str">
        <f t="shared" si="113"/>
        <v>2010_Quarter4</v>
      </c>
      <c r="L682" t="str">
        <f t="shared" si="114"/>
        <v>2010_Saturday</v>
      </c>
      <c r="M682" t="s">
        <v>9</v>
      </c>
      <c r="N682">
        <v>46</v>
      </c>
      <c r="O682">
        <v>36</v>
      </c>
      <c r="P682">
        <v>10672</v>
      </c>
      <c r="Q682">
        <v>6912</v>
      </c>
      <c r="R682">
        <v>0.10511732999999999</v>
      </c>
      <c r="S682">
        <v>0.128243142</v>
      </c>
      <c r="T682">
        <f t="shared" si="115"/>
        <v>67968.865260000006</v>
      </c>
      <c r="U682">
        <f t="shared" si="116"/>
        <v>9460.5596999999998</v>
      </c>
      <c r="V682">
        <f t="shared" si="117"/>
        <v>17584</v>
      </c>
      <c r="W682">
        <f t="shared" si="118"/>
        <v>23290.066225165563</v>
      </c>
      <c r="X682">
        <f>SUM(Data__1___3[[#This Row],[ cost of raw material]],Data__1___3[[#This Row],[operating cost]],Data__1___3[[#This Row],[Total Labor Cost (In USD)]])</f>
        <v>100719.49118516556</v>
      </c>
      <c r="Y682">
        <f t="shared" si="119"/>
        <v>958.16257114945336</v>
      </c>
      <c r="Z682">
        <f t="shared" si="120"/>
        <v>105.11733</v>
      </c>
      <c r="AA682">
        <f>SUM(Data__1___3[[#This Row],[Num_Workers_Direct]],Data__1___3[[#This Row],[Num_Workers_Indirect]])</f>
        <v>82</v>
      </c>
      <c r="AB682">
        <f>Data__1___3[[#This Row],[OUTPUT IN THOUSAND]]/Data__1___3[[#This Row],[Total Workers]]</f>
        <v>1.2819186585365854</v>
      </c>
    </row>
    <row r="683" spans="1:28" x14ac:dyDescent="0.25">
      <c r="A683" s="1">
        <v>40495</v>
      </c>
      <c r="B683">
        <f t="shared" si="110"/>
        <v>2010</v>
      </c>
      <c r="C683">
        <f>DAY(Data__1___3[[#This Row],[Date]])</f>
        <v>13</v>
      </c>
      <c r="D683">
        <f>MONTH(Data__1___3[[#This Row],[Date]])</f>
        <v>11</v>
      </c>
      <c r="E683">
        <f t="shared" si="111"/>
        <v>4</v>
      </c>
      <c r="F683">
        <f>WEEKDAY(Data__1___3[[#This Row],[Date]])</f>
        <v>7</v>
      </c>
      <c r="G683" t="str">
        <f>VLOOKUP(F683,VLOOKUP!$D$2:$E$8,2,FALSE)</f>
        <v>Sunday</v>
      </c>
      <c r="H683" t="str">
        <f>VLOOKUP(D683,VLOOKUP!$A$2:$B$13,2,FALSE)</f>
        <v>November</v>
      </c>
      <c r="I683" t="str">
        <f>VLOOKUP(E683,VLOOKUP!$G$2:$H$5,2,FALSE)</f>
        <v>Quarter4</v>
      </c>
      <c r="J683" t="str">
        <f t="shared" si="112"/>
        <v>2010_November</v>
      </c>
      <c r="K683" t="str">
        <f t="shared" si="113"/>
        <v>2010_Quarter4</v>
      </c>
      <c r="L683" t="str">
        <f t="shared" si="114"/>
        <v>2010_Sunday</v>
      </c>
      <c r="M683" t="s">
        <v>9</v>
      </c>
      <c r="N683">
        <v>44</v>
      </c>
      <c r="O683">
        <v>38</v>
      </c>
      <c r="P683">
        <v>10208</v>
      </c>
      <c r="Q683">
        <v>7296</v>
      </c>
      <c r="R683">
        <v>0.105113423</v>
      </c>
      <c r="S683">
        <v>0.12823837699999999</v>
      </c>
      <c r="T683">
        <f t="shared" si="115"/>
        <v>67966.33980999999</v>
      </c>
      <c r="U683">
        <f t="shared" si="116"/>
        <v>9460.2080700000006</v>
      </c>
      <c r="V683">
        <f t="shared" si="117"/>
        <v>17504</v>
      </c>
      <c r="W683">
        <f t="shared" si="118"/>
        <v>23184.1059602649</v>
      </c>
      <c r="X683">
        <f>SUM(Data__1___3[[#This Row],[ cost of raw material]],Data__1___3[[#This Row],[operating cost]],Data__1___3[[#This Row],[Total Labor Cost (In USD)]])</f>
        <v>100610.6538402649</v>
      </c>
      <c r="Y683">
        <f t="shared" si="119"/>
        <v>957.1627577979732</v>
      </c>
      <c r="Z683">
        <f t="shared" si="120"/>
        <v>105.113423</v>
      </c>
      <c r="AA683">
        <f>SUM(Data__1___3[[#This Row],[Num_Workers_Direct]],Data__1___3[[#This Row],[Num_Workers_Indirect]])</f>
        <v>82</v>
      </c>
      <c r="AB683">
        <f>Data__1___3[[#This Row],[OUTPUT IN THOUSAND]]/Data__1___3[[#This Row],[Total Workers]]</f>
        <v>1.281871012195122</v>
      </c>
    </row>
    <row r="684" spans="1:28" x14ac:dyDescent="0.25">
      <c r="A684" s="1">
        <v>40496</v>
      </c>
      <c r="B684">
        <f t="shared" si="110"/>
        <v>2010</v>
      </c>
      <c r="C684">
        <f>DAY(Data__1___3[[#This Row],[Date]])</f>
        <v>14</v>
      </c>
      <c r="D684">
        <f>MONTH(Data__1___3[[#This Row],[Date]])</f>
        <v>11</v>
      </c>
      <c r="E684">
        <f t="shared" si="111"/>
        <v>4</v>
      </c>
      <c r="F684">
        <f>WEEKDAY(Data__1___3[[#This Row],[Date]])</f>
        <v>1</v>
      </c>
      <c r="G684" t="str">
        <f>VLOOKUP(F684,VLOOKUP!$D$2:$E$8,2,FALSE)</f>
        <v>Monday</v>
      </c>
      <c r="H684" t="str">
        <f>VLOOKUP(D684,VLOOKUP!$A$2:$B$13,2,FALSE)</f>
        <v>November</v>
      </c>
      <c r="I684" t="str">
        <f>VLOOKUP(E684,VLOOKUP!$G$2:$H$5,2,FALSE)</f>
        <v>Quarter4</v>
      </c>
      <c r="J684" t="str">
        <f t="shared" si="112"/>
        <v>2010_November</v>
      </c>
      <c r="K684" t="str">
        <f t="shared" si="113"/>
        <v>2010_Quarter4</v>
      </c>
      <c r="L684" t="str">
        <f t="shared" si="114"/>
        <v>2010_Monday</v>
      </c>
      <c r="M684" t="s">
        <v>9</v>
      </c>
      <c r="N684">
        <v>45</v>
      </c>
      <c r="O684">
        <v>37</v>
      </c>
      <c r="P684">
        <v>10440</v>
      </c>
      <c r="Q684">
        <v>7104</v>
      </c>
      <c r="R684">
        <v>0.105115098</v>
      </c>
      <c r="S684">
        <v>0.12824041899999999</v>
      </c>
      <c r="T684">
        <f t="shared" si="115"/>
        <v>67967.422070000001</v>
      </c>
      <c r="U684">
        <f t="shared" si="116"/>
        <v>9460.3588199999995</v>
      </c>
      <c r="V684">
        <f t="shared" si="117"/>
        <v>17544</v>
      </c>
      <c r="W684">
        <f t="shared" si="118"/>
        <v>23237.086092715232</v>
      </c>
      <c r="X684">
        <f>SUM(Data__1___3[[#This Row],[ cost of raw material]],Data__1___3[[#This Row],[operating cost]],Data__1___3[[#This Row],[Total Labor Cost (In USD)]])</f>
        <v>100664.86698271523</v>
      </c>
      <c r="Y684">
        <f t="shared" si="119"/>
        <v>957.6632557838193</v>
      </c>
      <c r="Z684">
        <f t="shared" si="120"/>
        <v>105.115098</v>
      </c>
      <c r="AA684">
        <f>SUM(Data__1___3[[#This Row],[Num_Workers_Direct]],Data__1___3[[#This Row],[Num_Workers_Indirect]])</f>
        <v>82</v>
      </c>
      <c r="AB684">
        <f>Data__1___3[[#This Row],[OUTPUT IN THOUSAND]]/Data__1___3[[#This Row],[Total Workers]]</f>
        <v>1.2818914390243903</v>
      </c>
    </row>
    <row r="685" spans="1:28" x14ac:dyDescent="0.25">
      <c r="A685" s="1">
        <v>40497</v>
      </c>
      <c r="B685">
        <f t="shared" si="110"/>
        <v>2010</v>
      </c>
      <c r="C685">
        <f>DAY(Data__1___3[[#This Row],[Date]])</f>
        <v>15</v>
      </c>
      <c r="D685">
        <f>MONTH(Data__1___3[[#This Row],[Date]])</f>
        <v>11</v>
      </c>
      <c r="E685">
        <f t="shared" si="111"/>
        <v>4</v>
      </c>
      <c r="F685">
        <f>WEEKDAY(Data__1___3[[#This Row],[Date]])</f>
        <v>2</v>
      </c>
      <c r="G685" t="str">
        <f>VLOOKUP(F685,VLOOKUP!$D$2:$E$8,2,FALSE)</f>
        <v>Tuesday</v>
      </c>
      <c r="H685" t="str">
        <f>VLOOKUP(D685,VLOOKUP!$A$2:$B$13,2,FALSE)</f>
        <v>November</v>
      </c>
      <c r="I685" t="str">
        <f>VLOOKUP(E685,VLOOKUP!$G$2:$H$5,2,FALSE)</f>
        <v>Quarter4</v>
      </c>
      <c r="J685" t="str">
        <f t="shared" si="112"/>
        <v>2010_November</v>
      </c>
      <c r="K685" t="str">
        <f t="shared" si="113"/>
        <v>2010_Quarter4</v>
      </c>
      <c r="L685" t="str">
        <f t="shared" si="114"/>
        <v>2010_Tuesday</v>
      </c>
      <c r="M685" t="s">
        <v>9</v>
      </c>
      <c r="N685">
        <v>40</v>
      </c>
      <c r="O685">
        <v>39</v>
      </c>
      <c r="P685">
        <v>9280</v>
      </c>
      <c r="Q685">
        <v>7488</v>
      </c>
      <c r="R685">
        <v>0.101272902</v>
      </c>
      <c r="S685">
        <v>0.123552941</v>
      </c>
      <c r="T685">
        <f t="shared" si="115"/>
        <v>65483.058730000004</v>
      </c>
      <c r="U685">
        <f t="shared" si="116"/>
        <v>9114.5611800000006</v>
      </c>
      <c r="V685">
        <f t="shared" si="117"/>
        <v>16768</v>
      </c>
      <c r="W685">
        <f t="shared" si="118"/>
        <v>22209.271523178806</v>
      </c>
      <c r="X685">
        <f>SUM(Data__1___3[[#This Row],[ cost of raw material]],Data__1___3[[#This Row],[operating cost]],Data__1___3[[#This Row],[Total Labor Cost (In USD)]])</f>
        <v>96806.891433178811</v>
      </c>
      <c r="Y685">
        <f t="shared" si="119"/>
        <v>955.90122847648638</v>
      </c>
      <c r="Z685">
        <f t="shared" si="120"/>
        <v>101.272902</v>
      </c>
      <c r="AA685">
        <f>SUM(Data__1___3[[#This Row],[Num_Workers_Direct]],Data__1___3[[#This Row],[Num_Workers_Indirect]])</f>
        <v>79</v>
      </c>
      <c r="AB685">
        <f>Data__1___3[[#This Row],[OUTPUT IN THOUSAND]]/Data__1___3[[#This Row],[Total Workers]]</f>
        <v>1.2819354683544304</v>
      </c>
    </row>
    <row r="686" spans="1:28" x14ac:dyDescent="0.25">
      <c r="A686" s="1">
        <v>40498</v>
      </c>
      <c r="B686">
        <f t="shared" si="110"/>
        <v>2010</v>
      </c>
      <c r="C686">
        <f>DAY(Data__1___3[[#This Row],[Date]])</f>
        <v>16</v>
      </c>
      <c r="D686">
        <f>MONTH(Data__1___3[[#This Row],[Date]])</f>
        <v>11</v>
      </c>
      <c r="E686">
        <f t="shared" si="111"/>
        <v>4</v>
      </c>
      <c r="F686">
        <f>WEEKDAY(Data__1___3[[#This Row],[Date]])</f>
        <v>3</v>
      </c>
      <c r="G686" t="str">
        <f>VLOOKUP(F686,VLOOKUP!$D$2:$E$8,2,FALSE)</f>
        <v>Wednesday</v>
      </c>
      <c r="H686" t="str">
        <f>VLOOKUP(D686,VLOOKUP!$A$2:$B$13,2,FALSE)</f>
        <v>November</v>
      </c>
      <c r="I686" t="str">
        <f>VLOOKUP(E686,VLOOKUP!$G$2:$H$5,2,FALSE)</f>
        <v>Quarter4</v>
      </c>
      <c r="J686" t="str">
        <f t="shared" si="112"/>
        <v>2010_November</v>
      </c>
      <c r="K686" t="str">
        <f t="shared" si="113"/>
        <v>2010_Quarter4</v>
      </c>
      <c r="L686" t="str">
        <f t="shared" si="114"/>
        <v>2010_Wednesday</v>
      </c>
      <c r="M686" t="s">
        <v>9</v>
      </c>
      <c r="N686">
        <v>44</v>
      </c>
      <c r="O686">
        <v>40</v>
      </c>
      <c r="P686">
        <v>10208</v>
      </c>
      <c r="Q686">
        <v>7680</v>
      </c>
      <c r="R686">
        <v>0.10766065</v>
      </c>
      <c r="S686">
        <v>0.13134599299999999</v>
      </c>
      <c r="T686">
        <f t="shared" si="115"/>
        <v>69613.37629</v>
      </c>
      <c r="U686">
        <f t="shared" si="116"/>
        <v>9689.4584999999988</v>
      </c>
      <c r="V686">
        <f t="shared" si="117"/>
        <v>17888</v>
      </c>
      <c r="W686">
        <f t="shared" si="118"/>
        <v>23692.715231788079</v>
      </c>
      <c r="X686">
        <f>SUM(Data__1___3[[#This Row],[ cost of raw material]],Data__1___3[[#This Row],[operating cost]],Data__1___3[[#This Row],[Total Labor Cost (In USD)]])</f>
        <v>102995.55002178808</v>
      </c>
      <c r="Y686">
        <f t="shared" si="119"/>
        <v>956.66847656769755</v>
      </c>
      <c r="Z686">
        <f t="shared" si="120"/>
        <v>107.66064999999999</v>
      </c>
      <c r="AA686">
        <f>SUM(Data__1___3[[#This Row],[Num_Workers_Direct]],Data__1___3[[#This Row],[Num_Workers_Indirect]])</f>
        <v>84</v>
      </c>
      <c r="AB686">
        <f>Data__1___3[[#This Row],[OUTPUT IN THOUSAND]]/Data__1___3[[#This Row],[Total Workers]]</f>
        <v>1.2816744047619046</v>
      </c>
    </row>
    <row r="687" spans="1:28" x14ac:dyDescent="0.25">
      <c r="A687" s="1">
        <v>40499</v>
      </c>
      <c r="B687">
        <f t="shared" si="110"/>
        <v>2010</v>
      </c>
      <c r="C687">
        <f>DAY(Data__1___3[[#This Row],[Date]])</f>
        <v>17</v>
      </c>
      <c r="D687">
        <f>MONTH(Data__1___3[[#This Row],[Date]])</f>
        <v>11</v>
      </c>
      <c r="E687">
        <f t="shared" si="111"/>
        <v>4</v>
      </c>
      <c r="F687">
        <f>WEEKDAY(Data__1___3[[#This Row],[Date]])</f>
        <v>4</v>
      </c>
      <c r="G687" t="str">
        <f>VLOOKUP(F687,VLOOKUP!$D$2:$E$8,2,FALSE)</f>
        <v>Thursday</v>
      </c>
      <c r="H687" t="str">
        <f>VLOOKUP(D687,VLOOKUP!$A$2:$B$13,2,FALSE)</f>
        <v>November</v>
      </c>
      <c r="I687" t="str">
        <f>VLOOKUP(E687,VLOOKUP!$G$2:$H$5,2,FALSE)</f>
        <v>Quarter4</v>
      </c>
      <c r="J687" t="str">
        <f t="shared" si="112"/>
        <v>2010_November</v>
      </c>
      <c r="K687" t="str">
        <f t="shared" si="113"/>
        <v>2010_Quarter4</v>
      </c>
      <c r="L687" t="str">
        <f t="shared" si="114"/>
        <v>2010_Thursday</v>
      </c>
      <c r="M687" t="s">
        <v>9</v>
      </c>
      <c r="N687">
        <v>40</v>
      </c>
      <c r="O687">
        <v>38</v>
      </c>
      <c r="P687">
        <v>9280</v>
      </c>
      <c r="Q687">
        <v>7296</v>
      </c>
      <c r="R687">
        <v>0.100002985</v>
      </c>
      <c r="S687">
        <v>0.122003641</v>
      </c>
      <c r="T687">
        <f t="shared" si="115"/>
        <v>64661.929730000003</v>
      </c>
      <c r="U687">
        <f t="shared" si="116"/>
        <v>9000.26865</v>
      </c>
      <c r="V687">
        <f t="shared" si="117"/>
        <v>16576</v>
      </c>
      <c r="W687">
        <f t="shared" si="118"/>
        <v>21954.966887417217</v>
      </c>
      <c r="X687">
        <f>SUM(Data__1___3[[#This Row],[ cost of raw material]],Data__1___3[[#This Row],[operating cost]],Data__1___3[[#This Row],[Total Labor Cost (In USD)]])</f>
        <v>95617.165267417222</v>
      </c>
      <c r="Y687">
        <f t="shared" si="119"/>
        <v>956.14311180228481</v>
      </c>
      <c r="Z687">
        <f t="shared" si="120"/>
        <v>100.00298500000001</v>
      </c>
      <c r="AA687">
        <f>SUM(Data__1___3[[#This Row],[Num_Workers_Direct]],Data__1___3[[#This Row],[Num_Workers_Indirect]])</f>
        <v>78</v>
      </c>
      <c r="AB687">
        <f>Data__1___3[[#This Row],[OUTPUT IN THOUSAND]]/Data__1___3[[#This Row],[Total Workers]]</f>
        <v>1.2820895512820514</v>
      </c>
    </row>
    <row r="688" spans="1:28" x14ac:dyDescent="0.25">
      <c r="A688" s="1">
        <v>40500</v>
      </c>
      <c r="B688">
        <f t="shared" si="110"/>
        <v>2010</v>
      </c>
      <c r="C688">
        <f>DAY(Data__1___3[[#This Row],[Date]])</f>
        <v>18</v>
      </c>
      <c r="D688">
        <f>MONTH(Data__1___3[[#This Row],[Date]])</f>
        <v>11</v>
      </c>
      <c r="E688">
        <f t="shared" si="111"/>
        <v>4</v>
      </c>
      <c r="F688">
        <f>WEEKDAY(Data__1___3[[#This Row],[Date]])</f>
        <v>5</v>
      </c>
      <c r="G688" t="str">
        <f>VLOOKUP(F688,VLOOKUP!$D$2:$E$8,2,FALSE)</f>
        <v>Friday</v>
      </c>
      <c r="H688" t="str">
        <f>VLOOKUP(D688,VLOOKUP!$A$2:$B$13,2,FALSE)</f>
        <v>November</v>
      </c>
      <c r="I688" t="str">
        <f>VLOOKUP(E688,VLOOKUP!$G$2:$H$5,2,FALSE)</f>
        <v>Quarter4</v>
      </c>
      <c r="J688" t="str">
        <f t="shared" si="112"/>
        <v>2010_November</v>
      </c>
      <c r="K688" t="str">
        <f t="shared" si="113"/>
        <v>2010_Quarter4</v>
      </c>
      <c r="L688" t="str">
        <f t="shared" si="114"/>
        <v>2010_Friday</v>
      </c>
      <c r="M688" t="s">
        <v>9</v>
      </c>
      <c r="N688">
        <v>46</v>
      </c>
      <c r="O688">
        <v>36</v>
      </c>
      <c r="P688">
        <v>10672</v>
      </c>
      <c r="Q688">
        <v>6912</v>
      </c>
      <c r="R688">
        <v>0.105144532</v>
      </c>
      <c r="S688">
        <v>0.12827632899999999</v>
      </c>
      <c r="T688">
        <f t="shared" si="115"/>
        <v>67986.454370000007</v>
      </c>
      <c r="U688">
        <f t="shared" si="116"/>
        <v>9463.0078799999992</v>
      </c>
      <c r="V688">
        <f t="shared" si="117"/>
        <v>17584</v>
      </c>
      <c r="W688">
        <f t="shared" si="118"/>
        <v>23290.066225165563</v>
      </c>
      <c r="X688">
        <f>SUM(Data__1___3[[#This Row],[ cost of raw material]],Data__1___3[[#This Row],[operating cost]],Data__1___3[[#This Row],[Total Labor Cost (In USD)]])</f>
        <v>100739.52847516557</v>
      </c>
      <c r="Y688">
        <f t="shared" si="119"/>
        <v>958.10525339696767</v>
      </c>
      <c r="Z688">
        <f t="shared" si="120"/>
        <v>105.144532</v>
      </c>
      <c r="AA688">
        <f>SUM(Data__1___3[[#This Row],[Num_Workers_Direct]],Data__1___3[[#This Row],[Num_Workers_Indirect]])</f>
        <v>82</v>
      </c>
      <c r="AB688">
        <f>Data__1___3[[#This Row],[OUTPUT IN THOUSAND]]/Data__1___3[[#This Row],[Total Workers]]</f>
        <v>1.2822503902439024</v>
      </c>
    </row>
    <row r="689" spans="1:28" x14ac:dyDescent="0.25">
      <c r="A689" s="1">
        <v>40501</v>
      </c>
      <c r="B689">
        <f t="shared" si="110"/>
        <v>2010</v>
      </c>
      <c r="C689">
        <f>DAY(Data__1___3[[#This Row],[Date]])</f>
        <v>19</v>
      </c>
      <c r="D689">
        <f>MONTH(Data__1___3[[#This Row],[Date]])</f>
        <v>11</v>
      </c>
      <c r="E689">
        <f t="shared" si="111"/>
        <v>4</v>
      </c>
      <c r="F689">
        <f>WEEKDAY(Data__1___3[[#This Row],[Date]])</f>
        <v>6</v>
      </c>
      <c r="G689" t="str">
        <f>VLOOKUP(F689,VLOOKUP!$D$2:$E$8,2,FALSE)</f>
        <v>Saturday</v>
      </c>
      <c r="H689" t="str">
        <f>VLOOKUP(D689,VLOOKUP!$A$2:$B$13,2,FALSE)</f>
        <v>November</v>
      </c>
      <c r="I689" t="str">
        <f>VLOOKUP(E689,VLOOKUP!$G$2:$H$5,2,FALSE)</f>
        <v>Quarter4</v>
      </c>
      <c r="J689" t="str">
        <f t="shared" si="112"/>
        <v>2010_November</v>
      </c>
      <c r="K689" t="str">
        <f t="shared" si="113"/>
        <v>2010_Quarter4</v>
      </c>
      <c r="L689" t="str">
        <f t="shared" si="114"/>
        <v>2010_Saturday</v>
      </c>
      <c r="M689" t="s">
        <v>9</v>
      </c>
      <c r="N689">
        <v>40</v>
      </c>
      <c r="O689">
        <v>38</v>
      </c>
      <c r="P689">
        <v>9280</v>
      </c>
      <c r="Q689">
        <v>7296</v>
      </c>
      <c r="R689">
        <v>0.100005934</v>
      </c>
      <c r="S689">
        <v>0.122007239</v>
      </c>
      <c r="T689">
        <f t="shared" si="115"/>
        <v>64663.836669999997</v>
      </c>
      <c r="U689">
        <f t="shared" si="116"/>
        <v>9000.5340600000018</v>
      </c>
      <c r="V689">
        <f t="shared" si="117"/>
        <v>16576</v>
      </c>
      <c r="W689">
        <f t="shared" si="118"/>
        <v>21954.966887417217</v>
      </c>
      <c r="X689">
        <f>SUM(Data__1___3[[#This Row],[ cost of raw material]],Data__1___3[[#This Row],[operating cost]],Data__1___3[[#This Row],[Total Labor Cost (In USD)]])</f>
        <v>95619.337617417215</v>
      </c>
      <c r="Y689">
        <f t="shared" si="119"/>
        <v>956.13663902601229</v>
      </c>
      <c r="Z689">
        <f t="shared" si="120"/>
        <v>100.00593400000001</v>
      </c>
      <c r="AA689">
        <f>SUM(Data__1___3[[#This Row],[Num_Workers_Direct]],Data__1___3[[#This Row],[Num_Workers_Indirect]])</f>
        <v>78</v>
      </c>
      <c r="AB689">
        <f>Data__1___3[[#This Row],[OUTPUT IN THOUSAND]]/Data__1___3[[#This Row],[Total Workers]]</f>
        <v>1.2821273589743591</v>
      </c>
    </row>
    <row r="690" spans="1:28" x14ac:dyDescent="0.25">
      <c r="A690" s="1">
        <v>40502</v>
      </c>
      <c r="B690">
        <f t="shared" si="110"/>
        <v>2010</v>
      </c>
      <c r="C690">
        <f>DAY(Data__1___3[[#This Row],[Date]])</f>
        <v>20</v>
      </c>
      <c r="D690">
        <f>MONTH(Data__1___3[[#This Row],[Date]])</f>
        <v>11</v>
      </c>
      <c r="E690">
        <f t="shared" si="111"/>
        <v>4</v>
      </c>
      <c r="F690">
        <f>WEEKDAY(Data__1___3[[#This Row],[Date]])</f>
        <v>7</v>
      </c>
      <c r="G690" t="str">
        <f>VLOOKUP(F690,VLOOKUP!$D$2:$E$8,2,FALSE)</f>
        <v>Sunday</v>
      </c>
      <c r="H690" t="str">
        <f>VLOOKUP(D690,VLOOKUP!$A$2:$B$13,2,FALSE)</f>
        <v>November</v>
      </c>
      <c r="I690" t="str">
        <f>VLOOKUP(E690,VLOOKUP!$G$2:$H$5,2,FALSE)</f>
        <v>Quarter4</v>
      </c>
      <c r="J690" t="str">
        <f t="shared" si="112"/>
        <v>2010_November</v>
      </c>
      <c r="K690" t="str">
        <f t="shared" si="113"/>
        <v>2010_Quarter4</v>
      </c>
      <c r="L690" t="str">
        <f t="shared" si="114"/>
        <v>2010_Sunday</v>
      </c>
      <c r="M690" t="s">
        <v>9</v>
      </c>
      <c r="N690">
        <v>44</v>
      </c>
      <c r="O690">
        <v>36</v>
      </c>
      <c r="P690">
        <v>10208</v>
      </c>
      <c r="Q690">
        <v>6912</v>
      </c>
      <c r="R690">
        <v>0.102576816</v>
      </c>
      <c r="S690">
        <v>0.12514371499999999</v>
      </c>
      <c r="T690">
        <f t="shared" si="115"/>
        <v>66326.168949999992</v>
      </c>
      <c r="U690">
        <f t="shared" si="116"/>
        <v>9231.9134400000003</v>
      </c>
      <c r="V690">
        <f t="shared" si="117"/>
        <v>17120</v>
      </c>
      <c r="W690">
        <f t="shared" si="118"/>
        <v>22675.496688741721</v>
      </c>
      <c r="X690">
        <f>SUM(Data__1___3[[#This Row],[ cost of raw material]],Data__1___3[[#This Row],[operating cost]],Data__1___3[[#This Row],[Total Labor Cost (In USD)]])</f>
        <v>98233.579078741721</v>
      </c>
      <c r="Y690">
        <f t="shared" si="119"/>
        <v>957.65868847734282</v>
      </c>
      <c r="Z690">
        <f t="shared" si="120"/>
        <v>102.57681600000001</v>
      </c>
      <c r="AA690">
        <f>SUM(Data__1___3[[#This Row],[Num_Workers_Direct]],Data__1___3[[#This Row],[Num_Workers_Indirect]])</f>
        <v>80</v>
      </c>
      <c r="AB690">
        <f>Data__1___3[[#This Row],[OUTPUT IN THOUSAND]]/Data__1___3[[#This Row],[Total Workers]]</f>
        <v>1.2822102000000002</v>
      </c>
    </row>
    <row r="691" spans="1:28" x14ac:dyDescent="0.25">
      <c r="A691" s="1">
        <v>40503</v>
      </c>
      <c r="B691">
        <f t="shared" si="110"/>
        <v>2010</v>
      </c>
      <c r="C691">
        <f>DAY(Data__1___3[[#This Row],[Date]])</f>
        <v>21</v>
      </c>
      <c r="D691">
        <f>MONTH(Data__1___3[[#This Row],[Date]])</f>
        <v>11</v>
      </c>
      <c r="E691">
        <f t="shared" si="111"/>
        <v>4</v>
      </c>
      <c r="F691">
        <f>WEEKDAY(Data__1___3[[#This Row],[Date]])</f>
        <v>1</v>
      </c>
      <c r="G691" t="str">
        <f>VLOOKUP(F691,VLOOKUP!$D$2:$E$8,2,FALSE)</f>
        <v>Monday</v>
      </c>
      <c r="H691" t="str">
        <f>VLOOKUP(D691,VLOOKUP!$A$2:$B$13,2,FALSE)</f>
        <v>November</v>
      </c>
      <c r="I691" t="str">
        <f>VLOOKUP(E691,VLOOKUP!$G$2:$H$5,2,FALSE)</f>
        <v>Quarter4</v>
      </c>
      <c r="J691" t="str">
        <f t="shared" si="112"/>
        <v>2010_November</v>
      </c>
      <c r="K691" t="str">
        <f t="shared" si="113"/>
        <v>2010_Quarter4</v>
      </c>
      <c r="L691" t="str">
        <f t="shared" si="114"/>
        <v>2010_Monday</v>
      </c>
      <c r="M691" t="s">
        <v>9</v>
      </c>
      <c r="N691">
        <v>43</v>
      </c>
      <c r="O691">
        <v>36</v>
      </c>
      <c r="P691">
        <v>9976</v>
      </c>
      <c r="Q691">
        <v>6912</v>
      </c>
      <c r="R691">
        <v>0.10127529</v>
      </c>
      <c r="S691">
        <v>0.12355585400000001</v>
      </c>
      <c r="T691">
        <f t="shared" si="115"/>
        <v>65484.602620000005</v>
      </c>
      <c r="U691">
        <f t="shared" si="116"/>
        <v>9114.7760999999991</v>
      </c>
      <c r="V691">
        <f t="shared" si="117"/>
        <v>16888</v>
      </c>
      <c r="W691">
        <f t="shared" si="118"/>
        <v>22368.2119205298</v>
      </c>
      <c r="X691">
        <f>SUM(Data__1___3[[#This Row],[ cost of raw material]],Data__1___3[[#This Row],[operating cost]],Data__1___3[[#This Row],[Total Labor Cost (In USD)]])</f>
        <v>96967.590640529816</v>
      </c>
      <c r="Y691">
        <f t="shared" si="119"/>
        <v>957.46544532758003</v>
      </c>
      <c r="Z691">
        <f t="shared" si="120"/>
        <v>101.27529</v>
      </c>
      <c r="AA691">
        <f>SUM(Data__1___3[[#This Row],[Num_Workers_Direct]],Data__1___3[[#This Row],[Num_Workers_Indirect]])</f>
        <v>79</v>
      </c>
      <c r="AB691">
        <f>Data__1___3[[#This Row],[OUTPUT IN THOUSAND]]/Data__1___3[[#This Row],[Total Workers]]</f>
        <v>1.2819656962025316</v>
      </c>
    </row>
    <row r="692" spans="1:28" x14ac:dyDescent="0.25">
      <c r="A692" s="1">
        <v>40504</v>
      </c>
      <c r="B692">
        <f t="shared" si="110"/>
        <v>2010</v>
      </c>
      <c r="C692">
        <f>DAY(Data__1___3[[#This Row],[Date]])</f>
        <v>22</v>
      </c>
      <c r="D692">
        <f>MONTH(Data__1___3[[#This Row],[Date]])</f>
        <v>11</v>
      </c>
      <c r="E692">
        <f t="shared" si="111"/>
        <v>4</v>
      </c>
      <c r="F692">
        <f>WEEKDAY(Data__1___3[[#This Row],[Date]])</f>
        <v>2</v>
      </c>
      <c r="G692" t="str">
        <f>VLOOKUP(F692,VLOOKUP!$D$2:$E$8,2,FALSE)</f>
        <v>Tuesday</v>
      </c>
      <c r="H692" t="str">
        <f>VLOOKUP(D692,VLOOKUP!$A$2:$B$13,2,FALSE)</f>
        <v>November</v>
      </c>
      <c r="I692" t="str">
        <f>VLOOKUP(E692,VLOOKUP!$G$2:$H$5,2,FALSE)</f>
        <v>Quarter4</v>
      </c>
      <c r="J692" t="str">
        <f t="shared" si="112"/>
        <v>2010_November</v>
      </c>
      <c r="K692" t="str">
        <f t="shared" si="113"/>
        <v>2010_Quarter4</v>
      </c>
      <c r="L692" t="str">
        <f t="shared" si="114"/>
        <v>2010_Tuesday</v>
      </c>
      <c r="M692" t="s">
        <v>9</v>
      </c>
      <c r="N692">
        <v>41</v>
      </c>
      <c r="O692">
        <v>39</v>
      </c>
      <c r="P692">
        <v>9512</v>
      </c>
      <c r="Q692">
        <v>7488</v>
      </c>
      <c r="R692">
        <v>0.10253026599999999</v>
      </c>
      <c r="S692">
        <v>0.12508692499999999</v>
      </c>
      <c r="T692">
        <f t="shared" si="115"/>
        <v>66296.07024999999</v>
      </c>
      <c r="U692">
        <f t="shared" si="116"/>
        <v>9227.7239399999999</v>
      </c>
      <c r="V692">
        <f t="shared" si="117"/>
        <v>17000</v>
      </c>
      <c r="W692">
        <f t="shared" si="118"/>
        <v>22516.556291390727</v>
      </c>
      <c r="X692">
        <f>SUM(Data__1___3[[#This Row],[ cost of raw material]],Data__1___3[[#This Row],[operating cost]],Data__1___3[[#This Row],[Total Labor Cost (In USD)]])</f>
        <v>98040.35048139072</v>
      </c>
      <c r="Y692">
        <f t="shared" si="119"/>
        <v>956.20887671734624</v>
      </c>
      <c r="Z692">
        <f t="shared" si="120"/>
        <v>102.530266</v>
      </c>
      <c r="AA692">
        <f>SUM(Data__1___3[[#This Row],[Num_Workers_Direct]],Data__1___3[[#This Row],[Num_Workers_Indirect]])</f>
        <v>80</v>
      </c>
      <c r="AB692">
        <f>Data__1___3[[#This Row],[OUTPUT IN THOUSAND]]/Data__1___3[[#This Row],[Total Workers]]</f>
        <v>1.281628325</v>
      </c>
    </row>
    <row r="693" spans="1:28" x14ac:dyDescent="0.25">
      <c r="A693" s="1">
        <v>40505</v>
      </c>
      <c r="B693">
        <f t="shared" si="110"/>
        <v>2010</v>
      </c>
      <c r="C693">
        <f>DAY(Data__1___3[[#This Row],[Date]])</f>
        <v>23</v>
      </c>
      <c r="D693">
        <f>MONTH(Data__1___3[[#This Row],[Date]])</f>
        <v>11</v>
      </c>
      <c r="E693">
        <f t="shared" si="111"/>
        <v>4</v>
      </c>
      <c r="F693">
        <f>WEEKDAY(Data__1___3[[#This Row],[Date]])</f>
        <v>3</v>
      </c>
      <c r="G693" t="str">
        <f>VLOOKUP(F693,VLOOKUP!$D$2:$E$8,2,FALSE)</f>
        <v>Wednesday</v>
      </c>
      <c r="H693" t="str">
        <f>VLOOKUP(D693,VLOOKUP!$A$2:$B$13,2,FALSE)</f>
        <v>November</v>
      </c>
      <c r="I693" t="str">
        <f>VLOOKUP(E693,VLOOKUP!$G$2:$H$5,2,FALSE)</f>
        <v>Quarter4</v>
      </c>
      <c r="J693" t="str">
        <f t="shared" si="112"/>
        <v>2010_November</v>
      </c>
      <c r="K693" t="str">
        <f t="shared" si="113"/>
        <v>2010_Quarter4</v>
      </c>
      <c r="L693" t="str">
        <f t="shared" si="114"/>
        <v>2010_Wednesday</v>
      </c>
      <c r="M693" t="s">
        <v>9</v>
      </c>
      <c r="N693">
        <v>42</v>
      </c>
      <c r="O693">
        <v>36</v>
      </c>
      <c r="P693">
        <v>9744</v>
      </c>
      <c r="Q693">
        <v>6912</v>
      </c>
      <c r="R693">
        <v>9.9983051000000003E-2</v>
      </c>
      <c r="S693">
        <v>0.121979322</v>
      </c>
      <c r="T693">
        <f t="shared" si="115"/>
        <v>64649.040659999999</v>
      </c>
      <c r="U693">
        <f t="shared" si="116"/>
        <v>8998.4745899999998</v>
      </c>
      <c r="V693">
        <f t="shared" si="117"/>
        <v>16656</v>
      </c>
      <c r="W693">
        <f t="shared" si="118"/>
        <v>22060.92715231788</v>
      </c>
      <c r="X693">
        <f>SUM(Data__1___3[[#This Row],[ cost of raw material]],Data__1___3[[#This Row],[operating cost]],Data__1___3[[#This Row],[Total Labor Cost (In USD)]])</f>
        <v>95708.442402317873</v>
      </c>
      <c r="Y693">
        <f t="shared" si="119"/>
        <v>957.24666776089748</v>
      </c>
      <c r="Z693">
        <f t="shared" si="120"/>
        <v>99.983051000000003</v>
      </c>
      <c r="AA693">
        <f>SUM(Data__1___3[[#This Row],[Num_Workers_Direct]],Data__1___3[[#This Row],[Num_Workers_Indirect]])</f>
        <v>78</v>
      </c>
      <c r="AB693">
        <f>Data__1___3[[#This Row],[OUTPUT IN THOUSAND]]/Data__1___3[[#This Row],[Total Workers]]</f>
        <v>1.2818339871794873</v>
      </c>
    </row>
    <row r="694" spans="1:28" x14ac:dyDescent="0.25">
      <c r="A694" s="1">
        <v>40506</v>
      </c>
      <c r="B694">
        <f t="shared" si="110"/>
        <v>2010</v>
      </c>
      <c r="C694">
        <f>DAY(Data__1___3[[#This Row],[Date]])</f>
        <v>24</v>
      </c>
      <c r="D694">
        <f>MONTH(Data__1___3[[#This Row],[Date]])</f>
        <v>11</v>
      </c>
      <c r="E694">
        <f t="shared" si="111"/>
        <v>4</v>
      </c>
      <c r="F694">
        <f>WEEKDAY(Data__1___3[[#This Row],[Date]])</f>
        <v>4</v>
      </c>
      <c r="G694" t="str">
        <f>VLOOKUP(F694,VLOOKUP!$D$2:$E$8,2,FALSE)</f>
        <v>Thursday</v>
      </c>
      <c r="H694" t="str">
        <f>VLOOKUP(D694,VLOOKUP!$A$2:$B$13,2,FALSE)</f>
        <v>November</v>
      </c>
      <c r="I694" t="str">
        <f>VLOOKUP(E694,VLOOKUP!$G$2:$H$5,2,FALSE)</f>
        <v>Quarter4</v>
      </c>
      <c r="J694" t="str">
        <f t="shared" si="112"/>
        <v>2010_November</v>
      </c>
      <c r="K694" t="str">
        <f t="shared" si="113"/>
        <v>2010_Quarter4</v>
      </c>
      <c r="L694" t="str">
        <f t="shared" si="114"/>
        <v>2010_Thursday</v>
      </c>
      <c r="M694" t="s">
        <v>9</v>
      </c>
      <c r="N694">
        <v>42</v>
      </c>
      <c r="O694">
        <v>39</v>
      </c>
      <c r="P694">
        <v>9744</v>
      </c>
      <c r="Q694">
        <v>7488</v>
      </c>
      <c r="R694">
        <v>0.103842095</v>
      </c>
      <c r="S694">
        <v>0.126687356</v>
      </c>
      <c r="T694">
        <f t="shared" si="115"/>
        <v>67144.298679999993</v>
      </c>
      <c r="U694">
        <f t="shared" si="116"/>
        <v>9345.7885499999993</v>
      </c>
      <c r="V694">
        <f t="shared" si="117"/>
        <v>17232</v>
      </c>
      <c r="W694">
        <f t="shared" si="118"/>
        <v>22823.841059602648</v>
      </c>
      <c r="X694">
        <f>SUM(Data__1___3[[#This Row],[ cost of raw material]],Data__1___3[[#This Row],[operating cost]],Data__1___3[[#This Row],[Total Labor Cost (In USD)]])</f>
        <v>99313.928289602642</v>
      </c>
      <c r="Y694">
        <f t="shared" si="119"/>
        <v>956.39372731841206</v>
      </c>
      <c r="Z694">
        <f t="shared" si="120"/>
        <v>103.842095</v>
      </c>
      <c r="AA694">
        <f>SUM(Data__1___3[[#This Row],[Num_Workers_Direct]],Data__1___3[[#This Row],[Num_Workers_Indirect]])</f>
        <v>81</v>
      </c>
      <c r="AB694">
        <f>Data__1___3[[#This Row],[OUTPUT IN THOUSAND]]/Data__1___3[[#This Row],[Total Workers]]</f>
        <v>1.2820011728395062</v>
      </c>
    </row>
    <row r="695" spans="1:28" x14ac:dyDescent="0.25">
      <c r="A695" s="1">
        <v>40507</v>
      </c>
      <c r="B695">
        <f t="shared" si="110"/>
        <v>2010</v>
      </c>
      <c r="C695">
        <f>DAY(Data__1___3[[#This Row],[Date]])</f>
        <v>25</v>
      </c>
      <c r="D695">
        <f>MONTH(Data__1___3[[#This Row],[Date]])</f>
        <v>11</v>
      </c>
      <c r="E695">
        <f t="shared" si="111"/>
        <v>4</v>
      </c>
      <c r="F695">
        <f>WEEKDAY(Data__1___3[[#This Row],[Date]])</f>
        <v>5</v>
      </c>
      <c r="G695" t="str">
        <f>VLOOKUP(F695,VLOOKUP!$D$2:$E$8,2,FALSE)</f>
        <v>Friday</v>
      </c>
      <c r="H695" t="str">
        <f>VLOOKUP(D695,VLOOKUP!$A$2:$B$13,2,FALSE)</f>
        <v>November</v>
      </c>
      <c r="I695" t="str">
        <f>VLOOKUP(E695,VLOOKUP!$G$2:$H$5,2,FALSE)</f>
        <v>Quarter4</v>
      </c>
      <c r="J695" t="str">
        <f t="shared" si="112"/>
        <v>2010_November</v>
      </c>
      <c r="K695" t="str">
        <f t="shared" si="113"/>
        <v>2010_Quarter4</v>
      </c>
      <c r="L695" t="str">
        <f t="shared" si="114"/>
        <v>2010_Friday</v>
      </c>
      <c r="M695" t="s">
        <v>9</v>
      </c>
      <c r="N695">
        <v>45</v>
      </c>
      <c r="O695">
        <v>40</v>
      </c>
      <c r="P695">
        <v>10440</v>
      </c>
      <c r="Q695">
        <v>7680</v>
      </c>
      <c r="R695">
        <v>0.10898799000000001</v>
      </c>
      <c r="S695">
        <v>0.13296534800000001</v>
      </c>
      <c r="T695">
        <f t="shared" si="115"/>
        <v>70471.634440000009</v>
      </c>
      <c r="U695">
        <f t="shared" si="116"/>
        <v>9808.919100000001</v>
      </c>
      <c r="V695">
        <f t="shared" si="117"/>
        <v>18120</v>
      </c>
      <c r="W695">
        <f t="shared" si="118"/>
        <v>24000</v>
      </c>
      <c r="X695">
        <f>SUM(Data__1___3[[#This Row],[ cost of raw material]],Data__1___3[[#This Row],[operating cost]],Data__1___3[[#This Row],[Total Labor Cost (In USD)]])</f>
        <v>104280.55354000001</v>
      </c>
      <c r="Y695">
        <f t="shared" si="119"/>
        <v>956.80775046865256</v>
      </c>
      <c r="Z695">
        <f t="shared" si="120"/>
        <v>108.98799000000001</v>
      </c>
      <c r="AA695">
        <f>SUM(Data__1___3[[#This Row],[Num_Workers_Direct]],Data__1___3[[#This Row],[Num_Workers_Indirect]])</f>
        <v>85</v>
      </c>
      <c r="AB695">
        <f>Data__1___3[[#This Row],[OUTPUT IN THOUSAND]]/Data__1___3[[#This Row],[Total Workers]]</f>
        <v>1.2822116470588236</v>
      </c>
    </row>
    <row r="696" spans="1:28" x14ac:dyDescent="0.25">
      <c r="A696" s="1">
        <v>40508</v>
      </c>
      <c r="B696">
        <f t="shared" si="110"/>
        <v>2010</v>
      </c>
      <c r="C696">
        <f>DAY(Data__1___3[[#This Row],[Date]])</f>
        <v>26</v>
      </c>
      <c r="D696">
        <f>MONTH(Data__1___3[[#This Row],[Date]])</f>
        <v>11</v>
      </c>
      <c r="E696">
        <f t="shared" si="111"/>
        <v>4</v>
      </c>
      <c r="F696">
        <f>WEEKDAY(Data__1___3[[#This Row],[Date]])</f>
        <v>6</v>
      </c>
      <c r="G696" t="str">
        <f>VLOOKUP(F696,VLOOKUP!$D$2:$E$8,2,FALSE)</f>
        <v>Saturday</v>
      </c>
      <c r="H696" t="str">
        <f>VLOOKUP(D696,VLOOKUP!$A$2:$B$13,2,FALSE)</f>
        <v>November</v>
      </c>
      <c r="I696" t="str">
        <f>VLOOKUP(E696,VLOOKUP!$G$2:$H$5,2,FALSE)</f>
        <v>Quarter4</v>
      </c>
      <c r="J696" t="str">
        <f t="shared" si="112"/>
        <v>2010_November</v>
      </c>
      <c r="K696" t="str">
        <f t="shared" si="113"/>
        <v>2010_Quarter4</v>
      </c>
      <c r="L696" t="str">
        <f t="shared" si="114"/>
        <v>2010_Saturday</v>
      </c>
      <c r="M696" t="s">
        <v>9</v>
      </c>
      <c r="N696">
        <v>46</v>
      </c>
      <c r="O696">
        <v>37</v>
      </c>
      <c r="P696">
        <v>10672</v>
      </c>
      <c r="Q696">
        <v>7104</v>
      </c>
      <c r="R696">
        <v>0.10641450299999999</v>
      </c>
      <c r="S696">
        <v>0.12982569399999999</v>
      </c>
      <c r="T696">
        <f t="shared" si="115"/>
        <v>68807.617819999999</v>
      </c>
      <c r="U696">
        <f t="shared" si="116"/>
        <v>9577.3052699999989</v>
      </c>
      <c r="V696">
        <f t="shared" si="117"/>
        <v>17776</v>
      </c>
      <c r="W696">
        <f t="shared" si="118"/>
        <v>23544.370860927153</v>
      </c>
      <c r="X696">
        <f>SUM(Data__1___3[[#This Row],[ cost of raw material]],Data__1___3[[#This Row],[operating cost]],Data__1___3[[#This Row],[Total Labor Cost (In USD)]])</f>
        <v>101929.29395092715</v>
      </c>
      <c r="Y696">
        <f t="shared" si="119"/>
        <v>957.85152472052755</v>
      </c>
      <c r="Z696">
        <f t="shared" si="120"/>
        <v>106.414503</v>
      </c>
      <c r="AA696">
        <f>SUM(Data__1___3[[#This Row],[Num_Workers_Direct]],Data__1___3[[#This Row],[Num_Workers_Indirect]])</f>
        <v>83</v>
      </c>
      <c r="AB696">
        <f>Data__1___3[[#This Row],[OUTPUT IN THOUSAND]]/Data__1___3[[#This Row],[Total Workers]]</f>
        <v>1.2821024457831325</v>
      </c>
    </row>
    <row r="697" spans="1:28" x14ac:dyDescent="0.25">
      <c r="A697" s="1">
        <v>40509</v>
      </c>
      <c r="B697">
        <f t="shared" si="110"/>
        <v>2010</v>
      </c>
      <c r="C697">
        <f>DAY(Data__1___3[[#This Row],[Date]])</f>
        <v>27</v>
      </c>
      <c r="D697">
        <f>MONTH(Data__1___3[[#This Row],[Date]])</f>
        <v>11</v>
      </c>
      <c r="E697">
        <f t="shared" si="111"/>
        <v>4</v>
      </c>
      <c r="F697">
        <f>WEEKDAY(Data__1___3[[#This Row],[Date]])</f>
        <v>7</v>
      </c>
      <c r="G697" t="str">
        <f>VLOOKUP(F697,VLOOKUP!$D$2:$E$8,2,FALSE)</f>
        <v>Sunday</v>
      </c>
      <c r="H697" t="str">
        <f>VLOOKUP(D697,VLOOKUP!$A$2:$B$13,2,FALSE)</f>
        <v>November</v>
      </c>
      <c r="I697" t="str">
        <f>VLOOKUP(E697,VLOOKUP!$G$2:$H$5,2,FALSE)</f>
        <v>Quarter4</v>
      </c>
      <c r="J697" t="str">
        <f t="shared" si="112"/>
        <v>2010_November</v>
      </c>
      <c r="K697" t="str">
        <f t="shared" si="113"/>
        <v>2010_Quarter4</v>
      </c>
      <c r="L697" t="str">
        <f t="shared" si="114"/>
        <v>2010_Sunday</v>
      </c>
      <c r="M697" t="s">
        <v>9</v>
      </c>
      <c r="N697">
        <v>41</v>
      </c>
      <c r="O697">
        <v>40</v>
      </c>
      <c r="P697">
        <v>9512</v>
      </c>
      <c r="Q697">
        <v>7680</v>
      </c>
      <c r="R697">
        <v>0.103855948</v>
      </c>
      <c r="S697">
        <v>0.12670425599999999</v>
      </c>
      <c r="T697">
        <f t="shared" si="115"/>
        <v>67153.255679999987</v>
      </c>
      <c r="U697">
        <f t="shared" si="116"/>
        <v>9347.035319999999</v>
      </c>
      <c r="V697">
        <f t="shared" si="117"/>
        <v>17192</v>
      </c>
      <c r="W697">
        <f t="shared" si="118"/>
        <v>22770.860927152316</v>
      </c>
      <c r="X697">
        <f>SUM(Data__1___3[[#This Row],[ cost of raw material]],Data__1___3[[#This Row],[operating cost]],Data__1___3[[#This Row],[Total Labor Cost (In USD)]])</f>
        <v>99271.151927152299</v>
      </c>
      <c r="Y697">
        <f t="shared" si="119"/>
        <v>955.85427545423113</v>
      </c>
      <c r="Z697">
        <f t="shared" si="120"/>
        <v>103.855948</v>
      </c>
      <c r="AA697">
        <f>SUM(Data__1___3[[#This Row],[Num_Workers_Direct]],Data__1___3[[#This Row],[Num_Workers_Indirect]])</f>
        <v>81</v>
      </c>
      <c r="AB697">
        <f>Data__1___3[[#This Row],[OUTPUT IN THOUSAND]]/Data__1___3[[#This Row],[Total Workers]]</f>
        <v>1.2821721975308642</v>
      </c>
    </row>
    <row r="698" spans="1:28" x14ac:dyDescent="0.25">
      <c r="A698" s="1">
        <v>40510</v>
      </c>
      <c r="B698">
        <f t="shared" si="110"/>
        <v>2010</v>
      </c>
      <c r="C698">
        <f>DAY(Data__1___3[[#This Row],[Date]])</f>
        <v>28</v>
      </c>
      <c r="D698">
        <f>MONTH(Data__1___3[[#This Row],[Date]])</f>
        <v>11</v>
      </c>
      <c r="E698">
        <f t="shared" si="111"/>
        <v>4</v>
      </c>
      <c r="F698">
        <f>WEEKDAY(Data__1___3[[#This Row],[Date]])</f>
        <v>1</v>
      </c>
      <c r="G698" t="str">
        <f>VLOOKUP(F698,VLOOKUP!$D$2:$E$8,2,FALSE)</f>
        <v>Monday</v>
      </c>
      <c r="H698" t="str">
        <f>VLOOKUP(D698,VLOOKUP!$A$2:$B$13,2,FALSE)</f>
        <v>November</v>
      </c>
      <c r="I698" t="str">
        <f>VLOOKUP(E698,VLOOKUP!$G$2:$H$5,2,FALSE)</f>
        <v>Quarter4</v>
      </c>
      <c r="J698" t="str">
        <f t="shared" si="112"/>
        <v>2010_November</v>
      </c>
      <c r="K698" t="str">
        <f t="shared" si="113"/>
        <v>2010_Quarter4</v>
      </c>
      <c r="L698" t="str">
        <f t="shared" si="114"/>
        <v>2010_Monday</v>
      </c>
      <c r="M698" t="s">
        <v>9</v>
      </c>
      <c r="N698">
        <v>42</v>
      </c>
      <c r="O698">
        <v>36</v>
      </c>
      <c r="P698">
        <v>9744</v>
      </c>
      <c r="Q698">
        <v>6912</v>
      </c>
      <c r="R698">
        <v>0.100015939</v>
      </c>
      <c r="S698">
        <v>0.122019446</v>
      </c>
      <c r="T698">
        <f t="shared" si="115"/>
        <v>64670.306380000002</v>
      </c>
      <c r="U698">
        <f t="shared" si="116"/>
        <v>9001.434510000001</v>
      </c>
      <c r="V698">
        <f t="shared" si="117"/>
        <v>16656</v>
      </c>
      <c r="W698">
        <f t="shared" si="118"/>
        <v>22060.92715231788</v>
      </c>
      <c r="X698">
        <f>SUM(Data__1___3[[#This Row],[ cost of raw material]],Data__1___3[[#This Row],[operating cost]],Data__1___3[[#This Row],[Total Labor Cost (In USD)]])</f>
        <v>95732.668042317877</v>
      </c>
      <c r="Y698">
        <f t="shared" si="119"/>
        <v>957.17411644075924</v>
      </c>
      <c r="Z698">
        <f t="shared" si="120"/>
        <v>100.015939</v>
      </c>
      <c r="AA698">
        <f>SUM(Data__1___3[[#This Row],[Num_Workers_Direct]],Data__1___3[[#This Row],[Num_Workers_Indirect]])</f>
        <v>78</v>
      </c>
      <c r="AB698">
        <f>Data__1___3[[#This Row],[OUTPUT IN THOUSAND]]/Data__1___3[[#This Row],[Total Workers]]</f>
        <v>1.2822556282051283</v>
      </c>
    </row>
    <row r="699" spans="1:28" x14ac:dyDescent="0.25">
      <c r="A699" s="1">
        <v>40511</v>
      </c>
      <c r="B699">
        <f t="shared" si="110"/>
        <v>2010</v>
      </c>
      <c r="C699">
        <f>DAY(Data__1___3[[#This Row],[Date]])</f>
        <v>29</v>
      </c>
      <c r="D699">
        <f>MONTH(Data__1___3[[#This Row],[Date]])</f>
        <v>11</v>
      </c>
      <c r="E699">
        <f t="shared" si="111"/>
        <v>4</v>
      </c>
      <c r="F699">
        <f>WEEKDAY(Data__1___3[[#This Row],[Date]])</f>
        <v>2</v>
      </c>
      <c r="G699" t="str">
        <f>VLOOKUP(F699,VLOOKUP!$D$2:$E$8,2,FALSE)</f>
        <v>Tuesday</v>
      </c>
      <c r="H699" t="str">
        <f>VLOOKUP(D699,VLOOKUP!$A$2:$B$13,2,FALSE)</f>
        <v>November</v>
      </c>
      <c r="I699" t="str">
        <f>VLOOKUP(E699,VLOOKUP!$G$2:$H$5,2,FALSE)</f>
        <v>Quarter4</v>
      </c>
      <c r="J699" t="str">
        <f t="shared" si="112"/>
        <v>2010_November</v>
      </c>
      <c r="K699" t="str">
        <f t="shared" si="113"/>
        <v>2010_Quarter4</v>
      </c>
      <c r="L699" t="str">
        <f t="shared" si="114"/>
        <v>2010_Tuesday</v>
      </c>
      <c r="M699" t="s">
        <v>9</v>
      </c>
      <c r="N699">
        <v>42</v>
      </c>
      <c r="O699">
        <v>39</v>
      </c>
      <c r="P699">
        <v>9744</v>
      </c>
      <c r="Q699">
        <v>7488</v>
      </c>
      <c r="R699">
        <v>0.103801199</v>
      </c>
      <c r="S699">
        <v>0.12663746300000001</v>
      </c>
      <c r="T699">
        <f t="shared" si="115"/>
        <v>67117.855390000012</v>
      </c>
      <c r="U699">
        <f t="shared" si="116"/>
        <v>9342.1079099999988</v>
      </c>
      <c r="V699">
        <f t="shared" si="117"/>
        <v>17232</v>
      </c>
      <c r="W699">
        <f t="shared" si="118"/>
        <v>22823.841059602648</v>
      </c>
      <c r="X699">
        <f>SUM(Data__1___3[[#This Row],[ cost of raw material]],Data__1___3[[#This Row],[operating cost]],Data__1___3[[#This Row],[Total Labor Cost (In USD)]])</f>
        <v>99283.804359602655</v>
      </c>
      <c r="Y699">
        <f t="shared" si="119"/>
        <v>956.48032311845122</v>
      </c>
      <c r="Z699">
        <f t="shared" si="120"/>
        <v>103.801199</v>
      </c>
      <c r="AA699">
        <f>SUM(Data__1___3[[#This Row],[Num_Workers_Direct]],Data__1___3[[#This Row],[Num_Workers_Indirect]])</f>
        <v>81</v>
      </c>
      <c r="AB699">
        <f>Data__1___3[[#This Row],[OUTPUT IN THOUSAND]]/Data__1___3[[#This Row],[Total Workers]]</f>
        <v>1.2814962839506172</v>
      </c>
    </row>
    <row r="700" spans="1:28" x14ac:dyDescent="0.25">
      <c r="A700" s="1">
        <v>40512</v>
      </c>
      <c r="B700">
        <f t="shared" si="110"/>
        <v>2010</v>
      </c>
      <c r="C700">
        <f>DAY(Data__1___3[[#This Row],[Date]])</f>
        <v>30</v>
      </c>
      <c r="D700">
        <f>MONTH(Data__1___3[[#This Row],[Date]])</f>
        <v>11</v>
      </c>
      <c r="E700">
        <f t="shared" si="111"/>
        <v>4</v>
      </c>
      <c r="F700">
        <f>WEEKDAY(Data__1___3[[#This Row],[Date]])</f>
        <v>3</v>
      </c>
      <c r="G700" t="str">
        <f>VLOOKUP(F700,VLOOKUP!$D$2:$E$8,2,FALSE)</f>
        <v>Wednesday</v>
      </c>
      <c r="H700" t="str">
        <f>VLOOKUP(D700,VLOOKUP!$A$2:$B$13,2,FALSE)</f>
        <v>November</v>
      </c>
      <c r="I700" t="str">
        <f>VLOOKUP(E700,VLOOKUP!$G$2:$H$5,2,FALSE)</f>
        <v>Quarter4</v>
      </c>
      <c r="J700" t="str">
        <f t="shared" si="112"/>
        <v>2010_November</v>
      </c>
      <c r="K700" t="str">
        <f t="shared" si="113"/>
        <v>2010_Quarter4</v>
      </c>
      <c r="L700" t="str">
        <f t="shared" si="114"/>
        <v>2010_Wednesday</v>
      </c>
      <c r="M700" t="s">
        <v>9</v>
      </c>
      <c r="N700">
        <v>45</v>
      </c>
      <c r="O700">
        <v>39</v>
      </c>
      <c r="P700">
        <v>10440</v>
      </c>
      <c r="Q700">
        <v>7488</v>
      </c>
      <c r="R700">
        <v>0.10767992999999999</v>
      </c>
      <c r="S700">
        <v>0.13136951499999999</v>
      </c>
      <c r="T700">
        <f t="shared" si="115"/>
        <v>69625.842949999991</v>
      </c>
      <c r="U700">
        <f t="shared" si="116"/>
        <v>9691.1936999999998</v>
      </c>
      <c r="V700">
        <f t="shared" si="117"/>
        <v>17928</v>
      </c>
      <c r="W700">
        <f t="shared" si="118"/>
        <v>23745.695364238411</v>
      </c>
      <c r="X700">
        <f>SUM(Data__1___3[[#This Row],[ cost of raw material]],Data__1___3[[#This Row],[operating cost]],Data__1___3[[#This Row],[Total Labor Cost (In USD)]])</f>
        <v>103062.7320142384</v>
      </c>
      <c r="Y700">
        <f t="shared" si="119"/>
        <v>957.12109038553797</v>
      </c>
      <c r="Z700">
        <f t="shared" si="120"/>
        <v>107.67993</v>
      </c>
      <c r="AA700">
        <f>SUM(Data__1___3[[#This Row],[Num_Workers_Direct]],Data__1___3[[#This Row],[Num_Workers_Indirect]])</f>
        <v>84</v>
      </c>
      <c r="AB700">
        <f>Data__1___3[[#This Row],[OUTPUT IN THOUSAND]]/Data__1___3[[#This Row],[Total Workers]]</f>
        <v>1.2819039285714287</v>
      </c>
    </row>
    <row r="701" spans="1:28" x14ac:dyDescent="0.25">
      <c r="A701" s="1">
        <v>40513</v>
      </c>
      <c r="B701">
        <f t="shared" si="110"/>
        <v>2010</v>
      </c>
      <c r="C701">
        <f>DAY(Data__1___3[[#This Row],[Date]])</f>
        <v>1</v>
      </c>
      <c r="D701">
        <f>MONTH(Data__1___3[[#This Row],[Date]])</f>
        <v>12</v>
      </c>
      <c r="E701">
        <f t="shared" si="111"/>
        <v>4</v>
      </c>
      <c r="F701">
        <f>WEEKDAY(Data__1___3[[#This Row],[Date]])</f>
        <v>4</v>
      </c>
      <c r="G701" t="str">
        <f>VLOOKUP(F701,VLOOKUP!$D$2:$E$8,2,FALSE)</f>
        <v>Thursday</v>
      </c>
      <c r="H701" t="str">
        <f>VLOOKUP(D701,VLOOKUP!$A$2:$B$13,2,FALSE)</f>
        <v>December</v>
      </c>
      <c r="I701" t="str">
        <f>VLOOKUP(E701,VLOOKUP!$G$2:$H$5,2,FALSE)</f>
        <v>Quarter4</v>
      </c>
      <c r="J701" t="str">
        <f t="shared" si="112"/>
        <v>2010_December</v>
      </c>
      <c r="K701" t="str">
        <f t="shared" si="113"/>
        <v>2010_Quarter4</v>
      </c>
      <c r="L701" t="str">
        <f t="shared" si="114"/>
        <v>2010_Thursday</v>
      </c>
      <c r="M701" t="s">
        <v>9</v>
      </c>
      <c r="N701">
        <v>46</v>
      </c>
      <c r="O701">
        <v>40</v>
      </c>
      <c r="P701">
        <v>10672</v>
      </c>
      <c r="Q701">
        <v>7680</v>
      </c>
      <c r="R701">
        <v>0.110225371</v>
      </c>
      <c r="S701">
        <v>0.13447495300000001</v>
      </c>
      <c r="T701">
        <f t="shared" si="115"/>
        <v>71271.725089999993</v>
      </c>
      <c r="U701">
        <f t="shared" si="116"/>
        <v>9920.2833900000005</v>
      </c>
      <c r="V701">
        <f t="shared" si="117"/>
        <v>18352</v>
      </c>
      <c r="W701">
        <f t="shared" si="118"/>
        <v>24307.284768211921</v>
      </c>
      <c r="X701">
        <f>SUM(Data__1___3[[#This Row],[ cost of raw material]],Data__1___3[[#This Row],[operating cost]],Data__1___3[[#This Row],[Total Labor Cost (In USD)]])</f>
        <v>105499.29324821191</v>
      </c>
      <c r="Y701">
        <f t="shared" si="119"/>
        <v>957.12350333764732</v>
      </c>
      <c r="Z701">
        <f t="shared" si="120"/>
        <v>110.225371</v>
      </c>
      <c r="AA701">
        <f>SUM(Data__1___3[[#This Row],[Num_Workers_Direct]],Data__1___3[[#This Row],[Num_Workers_Indirect]])</f>
        <v>86</v>
      </c>
      <c r="AB701">
        <f>Data__1___3[[#This Row],[OUTPUT IN THOUSAND]]/Data__1___3[[#This Row],[Total Workers]]</f>
        <v>1.2816903604651162</v>
      </c>
    </row>
    <row r="702" spans="1:28" x14ac:dyDescent="0.25">
      <c r="A702" s="1">
        <v>40514</v>
      </c>
      <c r="B702">
        <f t="shared" si="110"/>
        <v>2010</v>
      </c>
      <c r="C702">
        <f>DAY(Data__1___3[[#This Row],[Date]])</f>
        <v>2</v>
      </c>
      <c r="D702">
        <f>MONTH(Data__1___3[[#This Row],[Date]])</f>
        <v>12</v>
      </c>
      <c r="E702">
        <f t="shared" si="111"/>
        <v>4</v>
      </c>
      <c r="F702">
        <f>WEEKDAY(Data__1___3[[#This Row],[Date]])</f>
        <v>5</v>
      </c>
      <c r="G702" t="str">
        <f>VLOOKUP(F702,VLOOKUP!$D$2:$E$8,2,FALSE)</f>
        <v>Friday</v>
      </c>
      <c r="H702" t="str">
        <f>VLOOKUP(D702,VLOOKUP!$A$2:$B$13,2,FALSE)</f>
        <v>December</v>
      </c>
      <c r="I702" t="str">
        <f>VLOOKUP(E702,VLOOKUP!$G$2:$H$5,2,FALSE)</f>
        <v>Quarter4</v>
      </c>
      <c r="J702" t="str">
        <f t="shared" si="112"/>
        <v>2010_December</v>
      </c>
      <c r="K702" t="str">
        <f t="shared" si="113"/>
        <v>2010_Quarter4</v>
      </c>
      <c r="L702" t="str">
        <f t="shared" si="114"/>
        <v>2010_Friday</v>
      </c>
      <c r="M702" t="s">
        <v>9</v>
      </c>
      <c r="N702">
        <v>40</v>
      </c>
      <c r="O702">
        <v>37</v>
      </c>
      <c r="P702">
        <v>9280</v>
      </c>
      <c r="Q702">
        <v>7104</v>
      </c>
      <c r="R702">
        <v>9.8717924999999998E-2</v>
      </c>
      <c r="S702">
        <v>0.120435869</v>
      </c>
      <c r="T702">
        <f t="shared" si="115"/>
        <v>63831.010569999999</v>
      </c>
      <c r="U702">
        <f t="shared" si="116"/>
        <v>8884.6132500000003</v>
      </c>
      <c r="V702">
        <f t="shared" si="117"/>
        <v>16384</v>
      </c>
      <c r="W702">
        <f t="shared" si="118"/>
        <v>21700.662251655631</v>
      </c>
      <c r="X702">
        <f>SUM(Data__1___3[[#This Row],[ cost of raw material]],Data__1___3[[#This Row],[operating cost]],Data__1___3[[#This Row],[Total Labor Cost (In USD)]])</f>
        <v>94416.286071655632</v>
      </c>
      <c r="Y702">
        <f t="shared" si="119"/>
        <v>956.42494584094663</v>
      </c>
      <c r="Z702">
        <f t="shared" si="120"/>
        <v>98.717924999999994</v>
      </c>
      <c r="AA702">
        <f>SUM(Data__1___3[[#This Row],[Num_Workers_Direct]],Data__1___3[[#This Row],[Num_Workers_Indirect]])</f>
        <v>77</v>
      </c>
      <c r="AB702">
        <f>Data__1___3[[#This Row],[OUTPUT IN THOUSAND]]/Data__1___3[[#This Row],[Total Workers]]</f>
        <v>1.282050974025974</v>
      </c>
    </row>
    <row r="703" spans="1:28" x14ac:dyDescent="0.25">
      <c r="A703" s="1">
        <v>40515</v>
      </c>
      <c r="B703">
        <f t="shared" si="110"/>
        <v>2010</v>
      </c>
      <c r="C703">
        <f>DAY(Data__1___3[[#This Row],[Date]])</f>
        <v>3</v>
      </c>
      <c r="D703">
        <f>MONTH(Data__1___3[[#This Row],[Date]])</f>
        <v>12</v>
      </c>
      <c r="E703">
        <f t="shared" si="111"/>
        <v>4</v>
      </c>
      <c r="F703">
        <f>WEEKDAY(Data__1___3[[#This Row],[Date]])</f>
        <v>6</v>
      </c>
      <c r="G703" t="str">
        <f>VLOOKUP(F703,VLOOKUP!$D$2:$E$8,2,FALSE)</f>
        <v>Saturday</v>
      </c>
      <c r="H703" t="str">
        <f>VLOOKUP(D703,VLOOKUP!$A$2:$B$13,2,FALSE)</f>
        <v>December</v>
      </c>
      <c r="I703" t="str">
        <f>VLOOKUP(E703,VLOOKUP!$G$2:$H$5,2,FALSE)</f>
        <v>Quarter4</v>
      </c>
      <c r="J703" t="str">
        <f t="shared" si="112"/>
        <v>2010_December</v>
      </c>
      <c r="K703" t="str">
        <f t="shared" si="113"/>
        <v>2010_Quarter4</v>
      </c>
      <c r="L703" t="str">
        <f t="shared" si="114"/>
        <v>2010_Saturday</v>
      </c>
      <c r="M703" t="s">
        <v>9</v>
      </c>
      <c r="N703">
        <v>42</v>
      </c>
      <c r="O703">
        <v>40</v>
      </c>
      <c r="P703">
        <v>9744</v>
      </c>
      <c r="Q703">
        <v>7680</v>
      </c>
      <c r="R703">
        <v>0.105115919</v>
      </c>
      <c r="S703">
        <v>0.12824142099999999</v>
      </c>
      <c r="T703">
        <f t="shared" si="115"/>
        <v>67967.953129999994</v>
      </c>
      <c r="U703">
        <f t="shared" si="116"/>
        <v>9460.432710000001</v>
      </c>
      <c r="V703">
        <f t="shared" si="117"/>
        <v>17424</v>
      </c>
      <c r="W703">
        <f t="shared" si="118"/>
        <v>23078.145695364237</v>
      </c>
      <c r="X703">
        <f>SUM(Data__1___3[[#This Row],[ cost of raw material]],Data__1___3[[#This Row],[operating cost]],Data__1___3[[#This Row],[Total Labor Cost (In USD)]])</f>
        <v>100506.53153536424</v>
      </c>
      <c r="Y703">
        <f t="shared" si="119"/>
        <v>956.14948231926917</v>
      </c>
      <c r="Z703">
        <f t="shared" si="120"/>
        <v>105.11591900000001</v>
      </c>
      <c r="AA703">
        <f>SUM(Data__1___3[[#This Row],[Num_Workers_Direct]],Data__1___3[[#This Row],[Num_Workers_Indirect]])</f>
        <v>82</v>
      </c>
      <c r="AB703">
        <f>Data__1___3[[#This Row],[OUTPUT IN THOUSAND]]/Data__1___3[[#This Row],[Total Workers]]</f>
        <v>1.2819014512195122</v>
      </c>
    </row>
    <row r="704" spans="1:28" x14ac:dyDescent="0.25">
      <c r="A704" s="1">
        <v>40516</v>
      </c>
      <c r="B704">
        <f t="shared" si="110"/>
        <v>2010</v>
      </c>
      <c r="C704">
        <f>DAY(Data__1___3[[#This Row],[Date]])</f>
        <v>4</v>
      </c>
      <c r="D704">
        <f>MONTH(Data__1___3[[#This Row],[Date]])</f>
        <v>12</v>
      </c>
      <c r="E704">
        <f t="shared" si="111"/>
        <v>4</v>
      </c>
      <c r="F704">
        <f>WEEKDAY(Data__1___3[[#This Row],[Date]])</f>
        <v>7</v>
      </c>
      <c r="G704" t="str">
        <f>VLOOKUP(F704,VLOOKUP!$D$2:$E$8,2,FALSE)</f>
        <v>Sunday</v>
      </c>
      <c r="H704" t="str">
        <f>VLOOKUP(D704,VLOOKUP!$A$2:$B$13,2,FALSE)</f>
        <v>December</v>
      </c>
      <c r="I704" t="str">
        <f>VLOOKUP(E704,VLOOKUP!$G$2:$H$5,2,FALSE)</f>
        <v>Quarter4</v>
      </c>
      <c r="J704" t="str">
        <f t="shared" si="112"/>
        <v>2010_December</v>
      </c>
      <c r="K704" t="str">
        <f t="shared" si="113"/>
        <v>2010_Quarter4</v>
      </c>
      <c r="L704" t="str">
        <f t="shared" si="114"/>
        <v>2010_Sunday</v>
      </c>
      <c r="M704" t="s">
        <v>9</v>
      </c>
      <c r="N704">
        <v>43</v>
      </c>
      <c r="O704">
        <v>36</v>
      </c>
      <c r="P704">
        <v>9976</v>
      </c>
      <c r="Q704">
        <v>6912</v>
      </c>
      <c r="R704">
        <v>0.101279273</v>
      </c>
      <c r="S704">
        <v>0.123560713</v>
      </c>
      <c r="T704">
        <f t="shared" si="115"/>
        <v>65487.177890000006</v>
      </c>
      <c r="U704">
        <f t="shared" si="116"/>
        <v>9115.1345700000002</v>
      </c>
      <c r="V704">
        <f t="shared" si="117"/>
        <v>16888</v>
      </c>
      <c r="W704">
        <f t="shared" si="118"/>
        <v>22368.2119205298</v>
      </c>
      <c r="X704">
        <f>SUM(Data__1___3[[#This Row],[ cost of raw material]],Data__1___3[[#This Row],[operating cost]],Data__1___3[[#This Row],[Total Labor Cost (In USD)]])</f>
        <v>96970.524380529794</v>
      </c>
      <c r="Y704">
        <f t="shared" si="119"/>
        <v>957.45675801335767</v>
      </c>
      <c r="Z704">
        <f t="shared" si="120"/>
        <v>101.279273</v>
      </c>
      <c r="AA704">
        <f>SUM(Data__1___3[[#This Row],[Num_Workers_Direct]],Data__1___3[[#This Row],[Num_Workers_Indirect]])</f>
        <v>79</v>
      </c>
      <c r="AB704">
        <f>Data__1___3[[#This Row],[OUTPUT IN THOUSAND]]/Data__1___3[[#This Row],[Total Workers]]</f>
        <v>1.2820161139240507</v>
      </c>
    </row>
    <row r="705" spans="1:28" x14ac:dyDescent="0.25">
      <c r="A705" s="1">
        <v>40517</v>
      </c>
      <c r="B705">
        <f t="shared" si="110"/>
        <v>2010</v>
      </c>
      <c r="C705">
        <f>DAY(Data__1___3[[#This Row],[Date]])</f>
        <v>5</v>
      </c>
      <c r="D705">
        <f>MONTH(Data__1___3[[#This Row],[Date]])</f>
        <v>12</v>
      </c>
      <c r="E705">
        <f t="shared" si="111"/>
        <v>4</v>
      </c>
      <c r="F705">
        <f>WEEKDAY(Data__1___3[[#This Row],[Date]])</f>
        <v>1</v>
      </c>
      <c r="G705" t="str">
        <f>VLOOKUP(F705,VLOOKUP!$D$2:$E$8,2,FALSE)</f>
        <v>Monday</v>
      </c>
      <c r="H705" t="str">
        <f>VLOOKUP(D705,VLOOKUP!$A$2:$B$13,2,FALSE)</f>
        <v>December</v>
      </c>
      <c r="I705" t="str">
        <f>VLOOKUP(E705,VLOOKUP!$G$2:$H$5,2,FALSE)</f>
        <v>Quarter4</v>
      </c>
      <c r="J705" t="str">
        <f t="shared" si="112"/>
        <v>2010_December</v>
      </c>
      <c r="K705" t="str">
        <f t="shared" si="113"/>
        <v>2010_Quarter4</v>
      </c>
      <c r="L705" t="str">
        <f t="shared" si="114"/>
        <v>2010_Monday</v>
      </c>
      <c r="M705" t="s">
        <v>9</v>
      </c>
      <c r="N705">
        <v>42</v>
      </c>
      <c r="O705">
        <v>38</v>
      </c>
      <c r="P705">
        <v>9744</v>
      </c>
      <c r="Q705">
        <v>7296</v>
      </c>
      <c r="R705">
        <v>0.10254540700000001</v>
      </c>
      <c r="S705">
        <v>0.12510539700000001</v>
      </c>
      <c r="T705">
        <f t="shared" si="115"/>
        <v>66305.860410000008</v>
      </c>
      <c r="U705">
        <f t="shared" si="116"/>
        <v>9229.0866300000016</v>
      </c>
      <c r="V705">
        <f t="shared" si="117"/>
        <v>17040</v>
      </c>
      <c r="W705">
        <f t="shared" si="118"/>
        <v>22569.536423841058</v>
      </c>
      <c r="X705">
        <f>SUM(Data__1___3[[#This Row],[ cost of raw material]],Data__1___3[[#This Row],[operating cost]],Data__1___3[[#This Row],[Total Labor Cost (In USD)]])</f>
        <v>98104.483463841068</v>
      </c>
      <c r="Y705">
        <f t="shared" si="119"/>
        <v>956.69310146519831</v>
      </c>
      <c r="Z705">
        <f t="shared" si="120"/>
        <v>102.54540700000001</v>
      </c>
      <c r="AA705">
        <f>SUM(Data__1___3[[#This Row],[Num_Workers_Direct]],Data__1___3[[#This Row],[Num_Workers_Indirect]])</f>
        <v>80</v>
      </c>
      <c r="AB705">
        <f>Data__1___3[[#This Row],[OUTPUT IN THOUSAND]]/Data__1___3[[#This Row],[Total Workers]]</f>
        <v>1.2818175875000002</v>
      </c>
    </row>
    <row r="706" spans="1:28" x14ac:dyDescent="0.25">
      <c r="A706" s="1">
        <v>40518</v>
      </c>
      <c r="B706">
        <f t="shared" ref="B706:B769" si="121">YEAR(A706)</f>
        <v>2010</v>
      </c>
      <c r="C706">
        <f>DAY(Data__1___3[[#This Row],[Date]])</f>
        <v>6</v>
      </c>
      <c r="D706">
        <f>MONTH(Data__1___3[[#This Row],[Date]])</f>
        <v>12</v>
      </c>
      <c r="E706">
        <f t="shared" ref="E706:E769" si="122">IF(D706&lt;=3,1,IF(D706&lt;=6,2,IF(D706&lt;=9,3,4)))</f>
        <v>4</v>
      </c>
      <c r="F706">
        <f>WEEKDAY(Data__1___3[[#This Row],[Date]])</f>
        <v>2</v>
      </c>
      <c r="G706" t="str">
        <f>VLOOKUP(F706,VLOOKUP!$D$2:$E$8,2,FALSE)</f>
        <v>Tuesday</v>
      </c>
      <c r="H706" t="str">
        <f>VLOOKUP(D706,VLOOKUP!$A$2:$B$13,2,FALSE)</f>
        <v>December</v>
      </c>
      <c r="I706" t="str">
        <f>VLOOKUP(E706,VLOOKUP!$G$2:$H$5,2,FALSE)</f>
        <v>Quarter4</v>
      </c>
      <c r="J706" t="str">
        <f t="shared" ref="J706:J769" si="123">CONCATENATE(B706,"_",H706)</f>
        <v>2010_December</v>
      </c>
      <c r="K706" t="str">
        <f t="shared" ref="K706:K769" si="124">CONCATENATE(B706,"_",I706)</f>
        <v>2010_Quarter4</v>
      </c>
      <c r="L706" t="str">
        <f t="shared" ref="L706:L769" si="125">CONCATENATE(B706,"_",G706)</f>
        <v>2010_Tuesday</v>
      </c>
      <c r="M706" t="s">
        <v>9</v>
      </c>
      <c r="N706">
        <v>40</v>
      </c>
      <c r="O706">
        <v>39</v>
      </c>
      <c r="P706">
        <v>9280</v>
      </c>
      <c r="Q706">
        <v>7488</v>
      </c>
      <c r="R706">
        <v>0.10128722900000001</v>
      </c>
      <c r="S706">
        <v>0.12357042</v>
      </c>
      <c r="T706">
        <f t="shared" ref="T706:T769" si="126">IF(M706="Mexico",S706*1000*700,IF(M706="Frankfurt",S706*1000*530,IF(M706="Gary",S706*1000*608,IF(M706="Sunchem",S706*1000*918))))</f>
        <v>65492.3226</v>
      </c>
      <c r="U706">
        <f t="shared" ref="U706:U769" si="127">IF(M706="Mexico",R706*1000*110,IF(M706="Frankfurt",R706*1000*90,IF(M706="Gary",R706*1000*150,IF(M706="Sunchem",R706*1000*400))))</f>
        <v>9115.8506100000013</v>
      </c>
      <c r="V706">
        <f t="shared" ref="V706:V769" si="128">SUM(P706,Q706)</f>
        <v>16768</v>
      </c>
      <c r="W706">
        <f t="shared" ref="W706:W769" si="129">V706/VLOOKUP(M706,$AD$2:$AE$5,2,FALSE)</f>
        <v>22209.271523178806</v>
      </c>
      <c r="X706">
        <f>SUM(Data__1___3[[#This Row],[ cost of raw material]],Data__1___3[[#This Row],[operating cost]],Data__1___3[[#This Row],[Total Labor Cost (In USD)]])</f>
        <v>96817.444733178811</v>
      </c>
      <c r="Y706">
        <f t="shared" ref="Y706:Y769" si="130">X706/Z706</f>
        <v>955.87020880173156</v>
      </c>
      <c r="Z706">
        <f t="shared" ref="Z706:Z769" si="131">R706*1000</f>
        <v>101.28722900000001</v>
      </c>
      <c r="AA706">
        <f>SUM(Data__1___3[[#This Row],[Num_Workers_Direct]],Data__1___3[[#This Row],[Num_Workers_Indirect]])</f>
        <v>79</v>
      </c>
      <c r="AB706">
        <f>Data__1___3[[#This Row],[OUTPUT IN THOUSAND]]/Data__1___3[[#This Row],[Total Workers]]</f>
        <v>1.2821168227848103</v>
      </c>
    </row>
    <row r="707" spans="1:28" x14ac:dyDescent="0.25">
      <c r="A707" s="1">
        <v>40519</v>
      </c>
      <c r="B707">
        <f t="shared" si="121"/>
        <v>2010</v>
      </c>
      <c r="C707">
        <f>DAY(Data__1___3[[#This Row],[Date]])</f>
        <v>7</v>
      </c>
      <c r="D707">
        <f>MONTH(Data__1___3[[#This Row],[Date]])</f>
        <v>12</v>
      </c>
      <c r="E707">
        <f t="shared" si="122"/>
        <v>4</v>
      </c>
      <c r="F707">
        <f>WEEKDAY(Data__1___3[[#This Row],[Date]])</f>
        <v>3</v>
      </c>
      <c r="G707" t="str">
        <f>VLOOKUP(F707,VLOOKUP!$D$2:$E$8,2,FALSE)</f>
        <v>Wednesday</v>
      </c>
      <c r="H707" t="str">
        <f>VLOOKUP(D707,VLOOKUP!$A$2:$B$13,2,FALSE)</f>
        <v>December</v>
      </c>
      <c r="I707" t="str">
        <f>VLOOKUP(E707,VLOOKUP!$G$2:$H$5,2,FALSE)</f>
        <v>Quarter4</v>
      </c>
      <c r="J707" t="str">
        <f t="shared" si="123"/>
        <v>2010_December</v>
      </c>
      <c r="K707" t="str">
        <f t="shared" si="124"/>
        <v>2010_Quarter4</v>
      </c>
      <c r="L707" t="str">
        <f t="shared" si="125"/>
        <v>2010_Wednesday</v>
      </c>
      <c r="M707" t="s">
        <v>9</v>
      </c>
      <c r="N707">
        <v>41</v>
      </c>
      <c r="O707">
        <v>38</v>
      </c>
      <c r="P707">
        <v>9512</v>
      </c>
      <c r="Q707">
        <v>7296</v>
      </c>
      <c r="R707">
        <v>0.10119043</v>
      </c>
      <c r="S707">
        <v>0.123452324</v>
      </c>
      <c r="T707">
        <f t="shared" si="126"/>
        <v>65429.731720000003</v>
      </c>
      <c r="U707">
        <f t="shared" si="127"/>
        <v>9107.1386999999995</v>
      </c>
      <c r="V707">
        <f t="shared" si="128"/>
        <v>16808</v>
      </c>
      <c r="W707">
        <f t="shared" si="129"/>
        <v>22262.251655629138</v>
      </c>
      <c r="X707">
        <f>SUM(Data__1___3[[#This Row],[ cost of raw material]],Data__1___3[[#This Row],[operating cost]],Data__1___3[[#This Row],[Total Labor Cost (In USD)]])</f>
        <v>96799.122075629144</v>
      </c>
      <c r="Y707">
        <f t="shared" si="130"/>
        <v>956.60352540876795</v>
      </c>
      <c r="Z707">
        <f t="shared" si="131"/>
        <v>101.19042999999999</v>
      </c>
      <c r="AA707">
        <f>SUM(Data__1___3[[#This Row],[Num_Workers_Direct]],Data__1___3[[#This Row],[Num_Workers_Indirect]])</f>
        <v>79</v>
      </c>
      <c r="AB707">
        <f>Data__1___3[[#This Row],[OUTPUT IN THOUSAND]]/Data__1___3[[#This Row],[Total Workers]]</f>
        <v>1.2808915189873418</v>
      </c>
    </row>
    <row r="708" spans="1:28" x14ac:dyDescent="0.25">
      <c r="A708" s="1">
        <v>40520</v>
      </c>
      <c r="B708">
        <f t="shared" si="121"/>
        <v>2010</v>
      </c>
      <c r="C708">
        <f>DAY(Data__1___3[[#This Row],[Date]])</f>
        <v>8</v>
      </c>
      <c r="D708">
        <f>MONTH(Data__1___3[[#This Row],[Date]])</f>
        <v>12</v>
      </c>
      <c r="E708">
        <f t="shared" si="122"/>
        <v>4</v>
      </c>
      <c r="F708">
        <f>WEEKDAY(Data__1___3[[#This Row],[Date]])</f>
        <v>4</v>
      </c>
      <c r="G708" t="str">
        <f>VLOOKUP(F708,VLOOKUP!$D$2:$E$8,2,FALSE)</f>
        <v>Thursday</v>
      </c>
      <c r="H708" t="str">
        <f>VLOOKUP(D708,VLOOKUP!$A$2:$B$13,2,FALSE)</f>
        <v>December</v>
      </c>
      <c r="I708" t="str">
        <f>VLOOKUP(E708,VLOOKUP!$G$2:$H$5,2,FALSE)</f>
        <v>Quarter4</v>
      </c>
      <c r="J708" t="str">
        <f t="shared" si="123"/>
        <v>2010_December</v>
      </c>
      <c r="K708" t="str">
        <f t="shared" si="124"/>
        <v>2010_Quarter4</v>
      </c>
      <c r="L708" t="str">
        <f t="shared" si="125"/>
        <v>2010_Thursday</v>
      </c>
      <c r="M708" t="s">
        <v>9</v>
      </c>
      <c r="N708">
        <v>44</v>
      </c>
      <c r="O708">
        <v>36</v>
      </c>
      <c r="P708">
        <v>10208</v>
      </c>
      <c r="Q708">
        <v>6912</v>
      </c>
      <c r="R708">
        <v>0.102482592</v>
      </c>
      <c r="S708">
        <v>0.12502876199999999</v>
      </c>
      <c r="T708">
        <f t="shared" si="126"/>
        <v>66265.243859999988</v>
      </c>
      <c r="U708">
        <f t="shared" si="127"/>
        <v>9223.4332799999993</v>
      </c>
      <c r="V708">
        <f t="shared" si="128"/>
        <v>17120</v>
      </c>
      <c r="W708">
        <f t="shared" si="129"/>
        <v>22675.496688741721</v>
      </c>
      <c r="X708">
        <f>SUM(Data__1___3[[#This Row],[ cost of raw material]],Data__1___3[[#This Row],[operating cost]],Data__1___3[[#This Row],[Total Labor Cost (In USD)]])</f>
        <v>98164.17382874171</v>
      </c>
      <c r="Y708">
        <f t="shared" si="130"/>
        <v>957.86193452973669</v>
      </c>
      <c r="Z708">
        <f t="shared" si="131"/>
        <v>102.482592</v>
      </c>
      <c r="AA708">
        <f>SUM(Data__1___3[[#This Row],[Num_Workers_Direct]],Data__1___3[[#This Row],[Num_Workers_Indirect]])</f>
        <v>80</v>
      </c>
      <c r="AB708">
        <f>Data__1___3[[#This Row],[OUTPUT IN THOUSAND]]/Data__1___3[[#This Row],[Total Workers]]</f>
        <v>1.2810324</v>
      </c>
    </row>
    <row r="709" spans="1:28" x14ac:dyDescent="0.25">
      <c r="A709" s="1">
        <v>40521</v>
      </c>
      <c r="B709">
        <f t="shared" si="121"/>
        <v>2010</v>
      </c>
      <c r="C709">
        <f>DAY(Data__1___3[[#This Row],[Date]])</f>
        <v>9</v>
      </c>
      <c r="D709">
        <f>MONTH(Data__1___3[[#This Row],[Date]])</f>
        <v>12</v>
      </c>
      <c r="E709">
        <f t="shared" si="122"/>
        <v>4</v>
      </c>
      <c r="F709">
        <f>WEEKDAY(Data__1___3[[#This Row],[Date]])</f>
        <v>5</v>
      </c>
      <c r="G709" t="str">
        <f>VLOOKUP(F709,VLOOKUP!$D$2:$E$8,2,FALSE)</f>
        <v>Friday</v>
      </c>
      <c r="H709" t="str">
        <f>VLOOKUP(D709,VLOOKUP!$A$2:$B$13,2,FALSE)</f>
        <v>December</v>
      </c>
      <c r="I709" t="str">
        <f>VLOOKUP(E709,VLOOKUP!$G$2:$H$5,2,FALSE)</f>
        <v>Quarter4</v>
      </c>
      <c r="J709" t="str">
        <f t="shared" si="123"/>
        <v>2010_December</v>
      </c>
      <c r="K709" t="str">
        <f t="shared" si="124"/>
        <v>2010_Quarter4</v>
      </c>
      <c r="L709" t="str">
        <f t="shared" si="125"/>
        <v>2010_Friday</v>
      </c>
      <c r="M709" t="s">
        <v>9</v>
      </c>
      <c r="N709">
        <v>45</v>
      </c>
      <c r="O709">
        <v>40</v>
      </c>
      <c r="P709">
        <v>10440</v>
      </c>
      <c r="Q709">
        <v>7680</v>
      </c>
      <c r="R709">
        <v>0.108995565</v>
      </c>
      <c r="S709">
        <v>0.13297459</v>
      </c>
      <c r="T709">
        <f t="shared" si="126"/>
        <v>70476.532699999996</v>
      </c>
      <c r="U709">
        <f t="shared" si="127"/>
        <v>9809.6008500000007</v>
      </c>
      <c r="V709">
        <f t="shared" si="128"/>
        <v>18120</v>
      </c>
      <c r="W709">
        <f t="shared" si="129"/>
        <v>24000</v>
      </c>
      <c r="X709">
        <f>SUM(Data__1___3[[#This Row],[ cost of raw material]],Data__1___3[[#This Row],[operating cost]],Data__1___3[[#This Row],[Total Labor Cost (In USD)]])</f>
        <v>104286.13355</v>
      </c>
      <c r="Y709">
        <f t="shared" si="130"/>
        <v>956.79244884872151</v>
      </c>
      <c r="Z709">
        <f t="shared" si="131"/>
        <v>108.995565</v>
      </c>
      <c r="AA709">
        <f>SUM(Data__1___3[[#This Row],[Num_Workers_Direct]],Data__1___3[[#This Row],[Num_Workers_Indirect]])</f>
        <v>85</v>
      </c>
      <c r="AB709">
        <f>Data__1___3[[#This Row],[OUTPUT IN THOUSAND]]/Data__1___3[[#This Row],[Total Workers]]</f>
        <v>1.2823007647058824</v>
      </c>
    </row>
    <row r="710" spans="1:28" x14ac:dyDescent="0.25">
      <c r="A710" s="1">
        <v>40522</v>
      </c>
      <c r="B710">
        <f t="shared" si="121"/>
        <v>2010</v>
      </c>
      <c r="C710">
        <f>DAY(Data__1___3[[#This Row],[Date]])</f>
        <v>10</v>
      </c>
      <c r="D710">
        <f>MONTH(Data__1___3[[#This Row],[Date]])</f>
        <v>12</v>
      </c>
      <c r="E710">
        <f t="shared" si="122"/>
        <v>4</v>
      </c>
      <c r="F710">
        <f>WEEKDAY(Data__1___3[[#This Row],[Date]])</f>
        <v>6</v>
      </c>
      <c r="G710" t="str">
        <f>VLOOKUP(F710,VLOOKUP!$D$2:$E$8,2,FALSE)</f>
        <v>Saturday</v>
      </c>
      <c r="H710" t="str">
        <f>VLOOKUP(D710,VLOOKUP!$A$2:$B$13,2,FALSE)</f>
        <v>December</v>
      </c>
      <c r="I710" t="str">
        <f>VLOOKUP(E710,VLOOKUP!$G$2:$H$5,2,FALSE)</f>
        <v>Quarter4</v>
      </c>
      <c r="J710" t="str">
        <f t="shared" si="123"/>
        <v>2010_December</v>
      </c>
      <c r="K710" t="str">
        <f t="shared" si="124"/>
        <v>2010_Quarter4</v>
      </c>
      <c r="L710" t="str">
        <f t="shared" si="125"/>
        <v>2010_Saturday</v>
      </c>
      <c r="M710" t="s">
        <v>9</v>
      </c>
      <c r="N710">
        <v>45</v>
      </c>
      <c r="O710">
        <v>38</v>
      </c>
      <c r="P710">
        <v>10440</v>
      </c>
      <c r="Q710">
        <v>7296</v>
      </c>
      <c r="R710">
        <v>0.106406809</v>
      </c>
      <c r="S710">
        <v>0.12981630699999999</v>
      </c>
      <c r="T710">
        <f t="shared" si="126"/>
        <v>68802.64271</v>
      </c>
      <c r="U710">
        <f t="shared" si="127"/>
        <v>9576.6128100000005</v>
      </c>
      <c r="V710">
        <f t="shared" si="128"/>
        <v>17736</v>
      </c>
      <c r="W710">
        <f t="shared" si="129"/>
        <v>23491.390728476821</v>
      </c>
      <c r="X710">
        <f>SUM(Data__1___3[[#This Row],[ cost of raw material]],Data__1___3[[#This Row],[operating cost]],Data__1___3[[#This Row],[Total Labor Cost (In USD)]])</f>
        <v>101870.64624847683</v>
      </c>
      <c r="Y710">
        <f t="shared" si="130"/>
        <v>957.36961953700552</v>
      </c>
      <c r="Z710">
        <f t="shared" si="131"/>
        <v>106.40680900000001</v>
      </c>
      <c r="AA710">
        <f>SUM(Data__1___3[[#This Row],[Num_Workers_Direct]],Data__1___3[[#This Row],[Num_Workers_Indirect]])</f>
        <v>83</v>
      </c>
      <c r="AB710">
        <f>Data__1___3[[#This Row],[OUTPUT IN THOUSAND]]/Data__1___3[[#This Row],[Total Workers]]</f>
        <v>1.2820097469879519</v>
      </c>
    </row>
    <row r="711" spans="1:28" x14ac:dyDescent="0.25">
      <c r="A711" s="1">
        <v>40523</v>
      </c>
      <c r="B711">
        <f t="shared" si="121"/>
        <v>2010</v>
      </c>
      <c r="C711">
        <f>DAY(Data__1___3[[#This Row],[Date]])</f>
        <v>11</v>
      </c>
      <c r="D711">
        <f>MONTH(Data__1___3[[#This Row],[Date]])</f>
        <v>12</v>
      </c>
      <c r="E711">
        <f t="shared" si="122"/>
        <v>4</v>
      </c>
      <c r="F711">
        <f>WEEKDAY(Data__1___3[[#This Row],[Date]])</f>
        <v>7</v>
      </c>
      <c r="G711" t="str">
        <f>VLOOKUP(F711,VLOOKUP!$D$2:$E$8,2,FALSE)</f>
        <v>Sunday</v>
      </c>
      <c r="H711" t="str">
        <f>VLOOKUP(D711,VLOOKUP!$A$2:$B$13,2,FALSE)</f>
        <v>December</v>
      </c>
      <c r="I711" t="str">
        <f>VLOOKUP(E711,VLOOKUP!$G$2:$H$5,2,FALSE)</f>
        <v>Quarter4</v>
      </c>
      <c r="J711" t="str">
        <f t="shared" si="123"/>
        <v>2010_December</v>
      </c>
      <c r="K711" t="str">
        <f t="shared" si="124"/>
        <v>2010_Quarter4</v>
      </c>
      <c r="L711" t="str">
        <f t="shared" si="125"/>
        <v>2010_Sunday</v>
      </c>
      <c r="M711" t="s">
        <v>9</v>
      </c>
      <c r="N711">
        <v>45</v>
      </c>
      <c r="O711">
        <v>38</v>
      </c>
      <c r="P711">
        <v>10440</v>
      </c>
      <c r="Q711">
        <v>7296</v>
      </c>
      <c r="R711">
        <v>0.10640142800000001</v>
      </c>
      <c r="S711">
        <v>0.12980974200000001</v>
      </c>
      <c r="T711">
        <f t="shared" si="126"/>
        <v>68799.163260000001</v>
      </c>
      <c r="U711">
        <f t="shared" si="127"/>
        <v>9576.1285200000002</v>
      </c>
      <c r="V711">
        <f t="shared" si="128"/>
        <v>17736</v>
      </c>
      <c r="W711">
        <f t="shared" si="129"/>
        <v>23491.390728476821</v>
      </c>
      <c r="X711">
        <f>SUM(Data__1___3[[#This Row],[ cost of raw material]],Data__1___3[[#This Row],[operating cost]],Data__1___3[[#This Row],[Total Labor Cost (In USD)]])</f>
        <v>101866.68250847682</v>
      </c>
      <c r="Y711">
        <f t="shared" si="130"/>
        <v>957.38078354058189</v>
      </c>
      <c r="Z711">
        <f t="shared" si="131"/>
        <v>106.40142800000001</v>
      </c>
      <c r="AA711">
        <f>SUM(Data__1___3[[#This Row],[Num_Workers_Direct]],Data__1___3[[#This Row],[Num_Workers_Indirect]])</f>
        <v>83</v>
      </c>
      <c r="AB711">
        <f>Data__1___3[[#This Row],[OUTPUT IN THOUSAND]]/Data__1___3[[#This Row],[Total Workers]]</f>
        <v>1.2819449156626508</v>
      </c>
    </row>
    <row r="712" spans="1:28" x14ac:dyDescent="0.25">
      <c r="A712" s="1">
        <v>40524</v>
      </c>
      <c r="B712">
        <f t="shared" si="121"/>
        <v>2010</v>
      </c>
      <c r="C712">
        <f>DAY(Data__1___3[[#This Row],[Date]])</f>
        <v>12</v>
      </c>
      <c r="D712">
        <f>MONTH(Data__1___3[[#This Row],[Date]])</f>
        <v>12</v>
      </c>
      <c r="E712">
        <f t="shared" si="122"/>
        <v>4</v>
      </c>
      <c r="F712">
        <f>WEEKDAY(Data__1___3[[#This Row],[Date]])</f>
        <v>1</v>
      </c>
      <c r="G712" t="str">
        <f>VLOOKUP(F712,VLOOKUP!$D$2:$E$8,2,FALSE)</f>
        <v>Monday</v>
      </c>
      <c r="H712" t="str">
        <f>VLOOKUP(D712,VLOOKUP!$A$2:$B$13,2,FALSE)</f>
        <v>December</v>
      </c>
      <c r="I712" t="str">
        <f>VLOOKUP(E712,VLOOKUP!$G$2:$H$5,2,FALSE)</f>
        <v>Quarter4</v>
      </c>
      <c r="J712" t="str">
        <f t="shared" si="123"/>
        <v>2010_December</v>
      </c>
      <c r="K712" t="str">
        <f t="shared" si="124"/>
        <v>2010_Quarter4</v>
      </c>
      <c r="L712" t="str">
        <f t="shared" si="125"/>
        <v>2010_Monday</v>
      </c>
      <c r="M712" t="s">
        <v>9</v>
      </c>
      <c r="N712">
        <v>44</v>
      </c>
      <c r="O712">
        <v>37</v>
      </c>
      <c r="P712">
        <v>10208</v>
      </c>
      <c r="Q712">
        <v>7104</v>
      </c>
      <c r="R712">
        <v>0.103813514</v>
      </c>
      <c r="S712">
        <v>0.12665248800000001</v>
      </c>
      <c r="T712">
        <f t="shared" si="126"/>
        <v>67125.818639999998</v>
      </c>
      <c r="U712">
        <f t="shared" si="127"/>
        <v>9343.2162599999992</v>
      </c>
      <c r="V712">
        <f t="shared" si="128"/>
        <v>17312</v>
      </c>
      <c r="W712">
        <f t="shared" si="129"/>
        <v>22929.801324503311</v>
      </c>
      <c r="X712">
        <f>SUM(Data__1___3[[#This Row],[ cost of raw material]],Data__1___3[[#This Row],[operating cost]],Data__1___3[[#This Row],[Total Labor Cost (In USD)]])</f>
        <v>99398.836224503306</v>
      </c>
      <c r="Y712">
        <f t="shared" si="130"/>
        <v>957.47492204630805</v>
      </c>
      <c r="Z712">
        <f t="shared" si="131"/>
        <v>103.813514</v>
      </c>
      <c r="AA712">
        <f>SUM(Data__1___3[[#This Row],[Num_Workers_Direct]],Data__1___3[[#This Row],[Num_Workers_Indirect]])</f>
        <v>81</v>
      </c>
      <c r="AB712">
        <f>Data__1___3[[#This Row],[OUTPUT IN THOUSAND]]/Data__1___3[[#This Row],[Total Workers]]</f>
        <v>1.2816483209876544</v>
      </c>
    </row>
    <row r="713" spans="1:28" x14ac:dyDescent="0.25">
      <c r="A713" s="1">
        <v>40525</v>
      </c>
      <c r="B713">
        <f t="shared" si="121"/>
        <v>2010</v>
      </c>
      <c r="C713">
        <f>DAY(Data__1___3[[#This Row],[Date]])</f>
        <v>13</v>
      </c>
      <c r="D713">
        <f>MONTH(Data__1___3[[#This Row],[Date]])</f>
        <v>12</v>
      </c>
      <c r="E713">
        <f t="shared" si="122"/>
        <v>4</v>
      </c>
      <c r="F713">
        <f>WEEKDAY(Data__1___3[[#This Row],[Date]])</f>
        <v>2</v>
      </c>
      <c r="G713" t="str">
        <f>VLOOKUP(F713,VLOOKUP!$D$2:$E$8,2,FALSE)</f>
        <v>Tuesday</v>
      </c>
      <c r="H713" t="str">
        <f>VLOOKUP(D713,VLOOKUP!$A$2:$B$13,2,FALSE)</f>
        <v>December</v>
      </c>
      <c r="I713" t="str">
        <f>VLOOKUP(E713,VLOOKUP!$G$2:$H$5,2,FALSE)</f>
        <v>Quarter4</v>
      </c>
      <c r="J713" t="str">
        <f t="shared" si="123"/>
        <v>2010_December</v>
      </c>
      <c r="K713" t="str">
        <f t="shared" si="124"/>
        <v>2010_Quarter4</v>
      </c>
      <c r="L713" t="str">
        <f t="shared" si="125"/>
        <v>2010_Tuesday</v>
      </c>
      <c r="M713" t="s">
        <v>9</v>
      </c>
      <c r="N713">
        <v>41</v>
      </c>
      <c r="O713">
        <v>37</v>
      </c>
      <c r="P713">
        <v>9512</v>
      </c>
      <c r="Q713">
        <v>7104</v>
      </c>
      <c r="R713">
        <v>9.9945144999999999E-2</v>
      </c>
      <c r="S713">
        <v>0.121933076</v>
      </c>
      <c r="T713">
        <f t="shared" si="126"/>
        <v>64624.530279999999</v>
      </c>
      <c r="U713">
        <f t="shared" si="127"/>
        <v>8995.0630499999988</v>
      </c>
      <c r="V713">
        <f t="shared" si="128"/>
        <v>16616</v>
      </c>
      <c r="W713">
        <f t="shared" si="129"/>
        <v>22007.947019867548</v>
      </c>
      <c r="X713">
        <f>SUM(Data__1___3[[#This Row],[ cost of raw material]],Data__1___3[[#This Row],[operating cost]],Data__1___3[[#This Row],[Total Labor Cost (In USD)]])</f>
        <v>95627.540349867544</v>
      </c>
      <c r="Y713">
        <f t="shared" si="130"/>
        <v>956.8002562792575</v>
      </c>
      <c r="Z713">
        <f t="shared" si="131"/>
        <v>99.945144999999997</v>
      </c>
      <c r="AA713">
        <f>SUM(Data__1___3[[#This Row],[Num_Workers_Direct]],Data__1___3[[#This Row],[Num_Workers_Indirect]])</f>
        <v>78</v>
      </c>
      <c r="AB713">
        <f>Data__1___3[[#This Row],[OUTPUT IN THOUSAND]]/Data__1___3[[#This Row],[Total Workers]]</f>
        <v>1.2813480128205128</v>
      </c>
    </row>
    <row r="714" spans="1:28" x14ac:dyDescent="0.25">
      <c r="A714" s="1">
        <v>40526</v>
      </c>
      <c r="B714">
        <f t="shared" si="121"/>
        <v>2010</v>
      </c>
      <c r="C714">
        <f>DAY(Data__1___3[[#This Row],[Date]])</f>
        <v>14</v>
      </c>
      <c r="D714">
        <f>MONTH(Data__1___3[[#This Row],[Date]])</f>
        <v>12</v>
      </c>
      <c r="E714">
        <f t="shared" si="122"/>
        <v>4</v>
      </c>
      <c r="F714">
        <f>WEEKDAY(Data__1___3[[#This Row],[Date]])</f>
        <v>3</v>
      </c>
      <c r="G714" t="str">
        <f>VLOOKUP(F714,VLOOKUP!$D$2:$E$8,2,FALSE)</f>
        <v>Wednesday</v>
      </c>
      <c r="H714" t="str">
        <f>VLOOKUP(D714,VLOOKUP!$A$2:$B$13,2,FALSE)</f>
        <v>December</v>
      </c>
      <c r="I714" t="str">
        <f>VLOOKUP(E714,VLOOKUP!$G$2:$H$5,2,FALSE)</f>
        <v>Quarter4</v>
      </c>
      <c r="J714" t="str">
        <f t="shared" si="123"/>
        <v>2010_December</v>
      </c>
      <c r="K714" t="str">
        <f t="shared" si="124"/>
        <v>2010_Quarter4</v>
      </c>
      <c r="L714" t="str">
        <f t="shared" si="125"/>
        <v>2010_Wednesday</v>
      </c>
      <c r="M714" t="s">
        <v>9</v>
      </c>
      <c r="N714">
        <v>40</v>
      </c>
      <c r="O714">
        <v>36</v>
      </c>
      <c r="P714">
        <v>9280</v>
      </c>
      <c r="Q714">
        <v>6912</v>
      </c>
      <c r="R714">
        <v>9.7433543999999997E-2</v>
      </c>
      <c r="S714">
        <v>0.118868924</v>
      </c>
      <c r="T714">
        <f t="shared" si="126"/>
        <v>63000.529720000006</v>
      </c>
      <c r="U714">
        <f t="shared" si="127"/>
        <v>8769.0189599999994</v>
      </c>
      <c r="V714">
        <f t="shared" si="128"/>
        <v>16192</v>
      </c>
      <c r="W714">
        <f t="shared" si="129"/>
        <v>21446.357615894041</v>
      </c>
      <c r="X714">
        <f>SUM(Data__1___3[[#This Row],[ cost of raw material]],Data__1___3[[#This Row],[operating cost]],Data__1___3[[#This Row],[Total Labor Cost (In USD)]])</f>
        <v>93215.906295894049</v>
      </c>
      <c r="Y714">
        <f t="shared" si="130"/>
        <v>956.71267275153264</v>
      </c>
      <c r="Z714">
        <f t="shared" si="131"/>
        <v>97.433543999999998</v>
      </c>
      <c r="AA714">
        <f>SUM(Data__1___3[[#This Row],[Num_Workers_Direct]],Data__1___3[[#This Row],[Num_Workers_Indirect]])</f>
        <v>76</v>
      </c>
      <c r="AB714">
        <f>Data__1___3[[#This Row],[OUTPUT IN THOUSAND]]/Data__1___3[[#This Row],[Total Workers]]</f>
        <v>1.2820203157894736</v>
      </c>
    </row>
    <row r="715" spans="1:28" x14ac:dyDescent="0.25">
      <c r="A715" s="1">
        <v>40527</v>
      </c>
      <c r="B715">
        <f t="shared" si="121"/>
        <v>2010</v>
      </c>
      <c r="C715">
        <f>DAY(Data__1___3[[#This Row],[Date]])</f>
        <v>15</v>
      </c>
      <c r="D715">
        <f>MONTH(Data__1___3[[#This Row],[Date]])</f>
        <v>12</v>
      </c>
      <c r="E715">
        <f t="shared" si="122"/>
        <v>4</v>
      </c>
      <c r="F715">
        <f>WEEKDAY(Data__1___3[[#This Row],[Date]])</f>
        <v>4</v>
      </c>
      <c r="G715" t="str">
        <f>VLOOKUP(F715,VLOOKUP!$D$2:$E$8,2,FALSE)</f>
        <v>Thursday</v>
      </c>
      <c r="H715" t="str">
        <f>VLOOKUP(D715,VLOOKUP!$A$2:$B$13,2,FALSE)</f>
        <v>December</v>
      </c>
      <c r="I715" t="str">
        <f>VLOOKUP(E715,VLOOKUP!$G$2:$H$5,2,FALSE)</f>
        <v>Quarter4</v>
      </c>
      <c r="J715" t="str">
        <f t="shared" si="123"/>
        <v>2010_December</v>
      </c>
      <c r="K715" t="str">
        <f t="shared" si="124"/>
        <v>2010_Quarter4</v>
      </c>
      <c r="L715" t="str">
        <f t="shared" si="125"/>
        <v>2010_Thursday</v>
      </c>
      <c r="M715" t="s">
        <v>9</v>
      </c>
      <c r="N715">
        <v>45</v>
      </c>
      <c r="O715">
        <v>39</v>
      </c>
      <c r="P715">
        <v>10440</v>
      </c>
      <c r="Q715">
        <v>7488</v>
      </c>
      <c r="R715">
        <v>0.107680345</v>
      </c>
      <c r="S715">
        <v>0.131370021</v>
      </c>
      <c r="T715">
        <f t="shared" si="126"/>
        <v>69626.111130000005</v>
      </c>
      <c r="U715">
        <f t="shared" si="127"/>
        <v>9691.2310500000003</v>
      </c>
      <c r="V715">
        <f t="shared" si="128"/>
        <v>17928</v>
      </c>
      <c r="W715">
        <f t="shared" si="129"/>
        <v>23745.695364238411</v>
      </c>
      <c r="X715">
        <f>SUM(Data__1___3[[#This Row],[ cost of raw material]],Data__1___3[[#This Row],[operating cost]],Data__1___3[[#This Row],[Total Labor Cost (In USD)]])</f>
        <v>103063.03754423841</v>
      </c>
      <c r="Y715">
        <f t="shared" si="130"/>
        <v>957.12023902076476</v>
      </c>
      <c r="Z715">
        <f t="shared" si="131"/>
        <v>107.680345</v>
      </c>
      <c r="AA715">
        <f>SUM(Data__1___3[[#This Row],[Num_Workers_Direct]],Data__1___3[[#This Row],[Num_Workers_Indirect]])</f>
        <v>84</v>
      </c>
      <c r="AB715">
        <f>Data__1___3[[#This Row],[OUTPUT IN THOUSAND]]/Data__1___3[[#This Row],[Total Workers]]</f>
        <v>1.281908869047619</v>
      </c>
    </row>
    <row r="716" spans="1:28" x14ac:dyDescent="0.25">
      <c r="A716" s="1">
        <v>40528</v>
      </c>
      <c r="B716">
        <f t="shared" si="121"/>
        <v>2010</v>
      </c>
      <c r="C716">
        <f>DAY(Data__1___3[[#This Row],[Date]])</f>
        <v>16</v>
      </c>
      <c r="D716">
        <f>MONTH(Data__1___3[[#This Row],[Date]])</f>
        <v>12</v>
      </c>
      <c r="E716">
        <f t="shared" si="122"/>
        <v>4</v>
      </c>
      <c r="F716">
        <f>WEEKDAY(Data__1___3[[#This Row],[Date]])</f>
        <v>5</v>
      </c>
      <c r="G716" t="str">
        <f>VLOOKUP(F716,VLOOKUP!$D$2:$E$8,2,FALSE)</f>
        <v>Friday</v>
      </c>
      <c r="H716" t="str">
        <f>VLOOKUP(D716,VLOOKUP!$A$2:$B$13,2,FALSE)</f>
        <v>December</v>
      </c>
      <c r="I716" t="str">
        <f>VLOOKUP(E716,VLOOKUP!$G$2:$H$5,2,FALSE)</f>
        <v>Quarter4</v>
      </c>
      <c r="J716" t="str">
        <f t="shared" si="123"/>
        <v>2010_December</v>
      </c>
      <c r="K716" t="str">
        <f t="shared" si="124"/>
        <v>2010_Quarter4</v>
      </c>
      <c r="L716" t="str">
        <f t="shared" si="125"/>
        <v>2010_Friday</v>
      </c>
      <c r="M716" t="s">
        <v>9</v>
      </c>
      <c r="N716">
        <v>43</v>
      </c>
      <c r="O716">
        <v>37</v>
      </c>
      <c r="P716">
        <v>9976</v>
      </c>
      <c r="Q716">
        <v>7104</v>
      </c>
      <c r="R716">
        <v>0.102523264</v>
      </c>
      <c r="S716">
        <v>0.12507838299999999</v>
      </c>
      <c r="T716">
        <f t="shared" si="126"/>
        <v>66291.542989999987</v>
      </c>
      <c r="U716">
        <f t="shared" si="127"/>
        <v>9227.0937599999997</v>
      </c>
      <c r="V716">
        <f t="shared" si="128"/>
        <v>17080</v>
      </c>
      <c r="W716">
        <f t="shared" si="129"/>
        <v>22622.51655629139</v>
      </c>
      <c r="X716">
        <f>SUM(Data__1___3[[#This Row],[ cost of raw material]],Data__1___3[[#This Row],[operating cost]],Data__1___3[[#This Row],[Total Labor Cost (In USD)]])</f>
        <v>98141.15330629138</v>
      </c>
      <c r="Y716">
        <f t="shared" si="130"/>
        <v>957.25740165950413</v>
      </c>
      <c r="Z716">
        <f t="shared" si="131"/>
        <v>102.523264</v>
      </c>
      <c r="AA716">
        <f>SUM(Data__1___3[[#This Row],[Num_Workers_Direct]],Data__1___3[[#This Row],[Num_Workers_Indirect]])</f>
        <v>80</v>
      </c>
      <c r="AB716">
        <f>Data__1___3[[#This Row],[OUTPUT IN THOUSAND]]/Data__1___3[[#This Row],[Total Workers]]</f>
        <v>1.2815407999999999</v>
      </c>
    </row>
    <row r="717" spans="1:28" x14ac:dyDescent="0.25">
      <c r="A717" s="1">
        <v>40529</v>
      </c>
      <c r="B717">
        <f t="shared" si="121"/>
        <v>2010</v>
      </c>
      <c r="C717">
        <f>DAY(Data__1___3[[#This Row],[Date]])</f>
        <v>17</v>
      </c>
      <c r="D717">
        <f>MONTH(Data__1___3[[#This Row],[Date]])</f>
        <v>12</v>
      </c>
      <c r="E717">
        <f t="shared" si="122"/>
        <v>4</v>
      </c>
      <c r="F717">
        <f>WEEKDAY(Data__1___3[[#This Row],[Date]])</f>
        <v>6</v>
      </c>
      <c r="G717" t="str">
        <f>VLOOKUP(F717,VLOOKUP!$D$2:$E$8,2,FALSE)</f>
        <v>Saturday</v>
      </c>
      <c r="H717" t="str">
        <f>VLOOKUP(D717,VLOOKUP!$A$2:$B$13,2,FALSE)</f>
        <v>December</v>
      </c>
      <c r="I717" t="str">
        <f>VLOOKUP(E717,VLOOKUP!$G$2:$H$5,2,FALSE)</f>
        <v>Quarter4</v>
      </c>
      <c r="J717" t="str">
        <f t="shared" si="123"/>
        <v>2010_December</v>
      </c>
      <c r="K717" t="str">
        <f t="shared" si="124"/>
        <v>2010_Quarter4</v>
      </c>
      <c r="L717" t="str">
        <f t="shared" si="125"/>
        <v>2010_Saturday</v>
      </c>
      <c r="M717" t="s">
        <v>9</v>
      </c>
      <c r="N717">
        <v>42</v>
      </c>
      <c r="O717">
        <v>38</v>
      </c>
      <c r="P717">
        <v>9744</v>
      </c>
      <c r="Q717">
        <v>7296</v>
      </c>
      <c r="R717">
        <v>0.102489099</v>
      </c>
      <c r="S717">
        <v>0.125036701</v>
      </c>
      <c r="T717">
        <f t="shared" si="126"/>
        <v>66269.451529999991</v>
      </c>
      <c r="U717">
        <f t="shared" si="127"/>
        <v>9224.0189099999989</v>
      </c>
      <c r="V717">
        <f t="shared" si="128"/>
        <v>17040</v>
      </c>
      <c r="W717">
        <f t="shared" si="129"/>
        <v>22569.536423841058</v>
      </c>
      <c r="X717">
        <f>SUM(Data__1___3[[#This Row],[ cost of raw material]],Data__1___3[[#This Row],[operating cost]],Data__1___3[[#This Row],[Total Labor Cost (In USD)]])</f>
        <v>98063.006863841045</v>
      </c>
      <c r="Y717">
        <f t="shared" si="130"/>
        <v>956.81402042417255</v>
      </c>
      <c r="Z717">
        <f t="shared" si="131"/>
        <v>102.489099</v>
      </c>
      <c r="AA717">
        <f>SUM(Data__1___3[[#This Row],[Num_Workers_Direct]],Data__1___3[[#This Row],[Num_Workers_Indirect]])</f>
        <v>80</v>
      </c>
      <c r="AB717">
        <f>Data__1___3[[#This Row],[OUTPUT IN THOUSAND]]/Data__1___3[[#This Row],[Total Workers]]</f>
        <v>1.2811137374999999</v>
      </c>
    </row>
    <row r="718" spans="1:28" x14ac:dyDescent="0.25">
      <c r="A718" s="1">
        <v>40530</v>
      </c>
      <c r="B718">
        <f t="shared" si="121"/>
        <v>2010</v>
      </c>
      <c r="C718">
        <f>DAY(Data__1___3[[#This Row],[Date]])</f>
        <v>18</v>
      </c>
      <c r="D718">
        <f>MONTH(Data__1___3[[#This Row],[Date]])</f>
        <v>12</v>
      </c>
      <c r="E718">
        <f t="shared" si="122"/>
        <v>4</v>
      </c>
      <c r="F718">
        <f>WEEKDAY(Data__1___3[[#This Row],[Date]])</f>
        <v>7</v>
      </c>
      <c r="G718" t="str">
        <f>VLOOKUP(F718,VLOOKUP!$D$2:$E$8,2,FALSE)</f>
        <v>Sunday</v>
      </c>
      <c r="H718" t="str">
        <f>VLOOKUP(D718,VLOOKUP!$A$2:$B$13,2,FALSE)</f>
        <v>December</v>
      </c>
      <c r="I718" t="str">
        <f>VLOOKUP(E718,VLOOKUP!$G$2:$H$5,2,FALSE)</f>
        <v>Quarter4</v>
      </c>
      <c r="J718" t="str">
        <f t="shared" si="123"/>
        <v>2010_December</v>
      </c>
      <c r="K718" t="str">
        <f t="shared" si="124"/>
        <v>2010_Quarter4</v>
      </c>
      <c r="L718" t="str">
        <f t="shared" si="125"/>
        <v>2010_Sunday</v>
      </c>
      <c r="M718" t="s">
        <v>9</v>
      </c>
      <c r="N718">
        <v>40</v>
      </c>
      <c r="O718">
        <v>39</v>
      </c>
      <c r="P718">
        <v>9280</v>
      </c>
      <c r="Q718">
        <v>7488</v>
      </c>
      <c r="R718">
        <v>0.10127383299999999</v>
      </c>
      <c r="S718">
        <v>0.123554076</v>
      </c>
      <c r="T718">
        <f t="shared" si="126"/>
        <v>65483.660279999996</v>
      </c>
      <c r="U718">
        <f t="shared" si="127"/>
        <v>9114.6449699999994</v>
      </c>
      <c r="V718">
        <f t="shared" si="128"/>
        <v>16768</v>
      </c>
      <c r="W718">
        <f t="shared" si="129"/>
        <v>22209.271523178806</v>
      </c>
      <c r="X718">
        <f>SUM(Data__1___3[[#This Row],[ cost of raw material]],Data__1___3[[#This Row],[operating cost]],Data__1___3[[#This Row],[Total Labor Cost (In USD)]])</f>
        <v>96807.576773178793</v>
      </c>
      <c r="Y718">
        <f t="shared" si="130"/>
        <v>955.89920817136249</v>
      </c>
      <c r="Z718">
        <f t="shared" si="131"/>
        <v>101.273833</v>
      </c>
      <c r="AA718">
        <f>SUM(Data__1___3[[#This Row],[Num_Workers_Direct]],Data__1___3[[#This Row],[Num_Workers_Indirect]])</f>
        <v>79</v>
      </c>
      <c r="AB718">
        <f>Data__1___3[[#This Row],[OUTPUT IN THOUSAND]]/Data__1___3[[#This Row],[Total Workers]]</f>
        <v>1.2819472531645568</v>
      </c>
    </row>
    <row r="719" spans="1:28" x14ac:dyDescent="0.25">
      <c r="A719" s="1">
        <v>40531</v>
      </c>
      <c r="B719">
        <f t="shared" si="121"/>
        <v>2010</v>
      </c>
      <c r="C719">
        <f>DAY(Data__1___3[[#This Row],[Date]])</f>
        <v>19</v>
      </c>
      <c r="D719">
        <f>MONTH(Data__1___3[[#This Row],[Date]])</f>
        <v>12</v>
      </c>
      <c r="E719">
        <f t="shared" si="122"/>
        <v>4</v>
      </c>
      <c r="F719">
        <f>WEEKDAY(Data__1___3[[#This Row],[Date]])</f>
        <v>1</v>
      </c>
      <c r="G719" t="str">
        <f>VLOOKUP(F719,VLOOKUP!$D$2:$E$8,2,FALSE)</f>
        <v>Monday</v>
      </c>
      <c r="H719" t="str">
        <f>VLOOKUP(D719,VLOOKUP!$A$2:$B$13,2,FALSE)</f>
        <v>December</v>
      </c>
      <c r="I719" t="str">
        <f>VLOOKUP(E719,VLOOKUP!$G$2:$H$5,2,FALSE)</f>
        <v>Quarter4</v>
      </c>
      <c r="J719" t="str">
        <f t="shared" si="123"/>
        <v>2010_December</v>
      </c>
      <c r="K719" t="str">
        <f t="shared" si="124"/>
        <v>2010_Quarter4</v>
      </c>
      <c r="L719" t="str">
        <f t="shared" si="125"/>
        <v>2010_Monday</v>
      </c>
      <c r="M719" t="s">
        <v>9</v>
      </c>
      <c r="N719">
        <v>43</v>
      </c>
      <c r="O719">
        <v>39</v>
      </c>
      <c r="P719">
        <v>9976</v>
      </c>
      <c r="Q719">
        <v>7488</v>
      </c>
      <c r="R719">
        <v>0.105078582</v>
      </c>
      <c r="S719">
        <v>0.12819586999999999</v>
      </c>
      <c r="T719">
        <f t="shared" si="126"/>
        <v>67943.811099999992</v>
      </c>
      <c r="U719">
        <f t="shared" si="127"/>
        <v>9457.0723799999996</v>
      </c>
      <c r="V719">
        <f t="shared" si="128"/>
        <v>17464</v>
      </c>
      <c r="W719">
        <f t="shared" si="129"/>
        <v>23131.125827814569</v>
      </c>
      <c r="X719">
        <f>SUM(Data__1___3[[#This Row],[ cost of raw material]],Data__1___3[[#This Row],[operating cost]],Data__1___3[[#This Row],[Total Labor Cost (In USD)]])</f>
        <v>100532.00930781456</v>
      </c>
      <c r="Y719">
        <f t="shared" si="130"/>
        <v>956.73168969690289</v>
      </c>
      <c r="Z719">
        <f t="shared" si="131"/>
        <v>105.078582</v>
      </c>
      <c r="AA719">
        <f>SUM(Data__1___3[[#This Row],[Num_Workers_Direct]],Data__1___3[[#This Row],[Num_Workers_Indirect]])</f>
        <v>82</v>
      </c>
      <c r="AB719">
        <f>Data__1___3[[#This Row],[OUTPUT IN THOUSAND]]/Data__1___3[[#This Row],[Total Workers]]</f>
        <v>1.2814461219512194</v>
      </c>
    </row>
    <row r="720" spans="1:28" x14ac:dyDescent="0.25">
      <c r="A720" s="1">
        <v>40532</v>
      </c>
      <c r="B720">
        <f t="shared" si="121"/>
        <v>2010</v>
      </c>
      <c r="C720">
        <f>DAY(Data__1___3[[#This Row],[Date]])</f>
        <v>20</v>
      </c>
      <c r="D720">
        <f>MONTH(Data__1___3[[#This Row],[Date]])</f>
        <v>12</v>
      </c>
      <c r="E720">
        <f t="shared" si="122"/>
        <v>4</v>
      </c>
      <c r="F720">
        <f>WEEKDAY(Data__1___3[[#This Row],[Date]])</f>
        <v>2</v>
      </c>
      <c r="G720" t="str">
        <f>VLOOKUP(F720,VLOOKUP!$D$2:$E$8,2,FALSE)</f>
        <v>Tuesday</v>
      </c>
      <c r="H720" t="str">
        <f>VLOOKUP(D720,VLOOKUP!$A$2:$B$13,2,FALSE)</f>
        <v>December</v>
      </c>
      <c r="I720" t="str">
        <f>VLOOKUP(E720,VLOOKUP!$G$2:$H$5,2,FALSE)</f>
        <v>Quarter4</v>
      </c>
      <c r="J720" t="str">
        <f t="shared" si="123"/>
        <v>2010_December</v>
      </c>
      <c r="K720" t="str">
        <f t="shared" si="124"/>
        <v>2010_Quarter4</v>
      </c>
      <c r="L720" t="str">
        <f t="shared" si="125"/>
        <v>2010_Tuesday</v>
      </c>
      <c r="M720" t="s">
        <v>9</v>
      </c>
      <c r="N720">
        <v>43</v>
      </c>
      <c r="O720">
        <v>38</v>
      </c>
      <c r="P720">
        <v>9976</v>
      </c>
      <c r="Q720">
        <v>7296</v>
      </c>
      <c r="R720">
        <v>0.10385103</v>
      </c>
      <c r="S720">
        <v>0.12669825600000001</v>
      </c>
      <c r="T720">
        <f t="shared" si="126"/>
        <v>67150.075680000009</v>
      </c>
      <c r="U720">
        <f t="shared" si="127"/>
        <v>9346.5926999999992</v>
      </c>
      <c r="V720">
        <f t="shared" si="128"/>
        <v>17272</v>
      </c>
      <c r="W720">
        <f t="shared" si="129"/>
        <v>22876.821192052979</v>
      </c>
      <c r="X720">
        <f>SUM(Data__1___3[[#This Row],[ cost of raw material]],Data__1___3[[#This Row],[operating cost]],Data__1___3[[#This Row],[Total Labor Cost (In USD)]])</f>
        <v>99373.489572052989</v>
      </c>
      <c r="Y720">
        <f t="shared" si="130"/>
        <v>956.88496851743309</v>
      </c>
      <c r="Z720">
        <f t="shared" si="131"/>
        <v>103.85102999999999</v>
      </c>
      <c r="AA720">
        <f>SUM(Data__1___3[[#This Row],[Num_Workers_Direct]],Data__1___3[[#This Row],[Num_Workers_Indirect]])</f>
        <v>81</v>
      </c>
      <c r="AB720">
        <f>Data__1___3[[#This Row],[OUTPUT IN THOUSAND]]/Data__1___3[[#This Row],[Total Workers]]</f>
        <v>1.2821114814814814</v>
      </c>
    </row>
    <row r="721" spans="1:28" x14ac:dyDescent="0.25">
      <c r="A721" s="1">
        <v>40533</v>
      </c>
      <c r="B721">
        <f t="shared" si="121"/>
        <v>2010</v>
      </c>
      <c r="C721">
        <f>DAY(Data__1___3[[#This Row],[Date]])</f>
        <v>21</v>
      </c>
      <c r="D721">
        <f>MONTH(Data__1___3[[#This Row],[Date]])</f>
        <v>12</v>
      </c>
      <c r="E721">
        <f t="shared" si="122"/>
        <v>4</v>
      </c>
      <c r="F721">
        <f>WEEKDAY(Data__1___3[[#This Row],[Date]])</f>
        <v>3</v>
      </c>
      <c r="G721" t="str">
        <f>VLOOKUP(F721,VLOOKUP!$D$2:$E$8,2,FALSE)</f>
        <v>Wednesday</v>
      </c>
      <c r="H721" t="str">
        <f>VLOOKUP(D721,VLOOKUP!$A$2:$B$13,2,FALSE)</f>
        <v>December</v>
      </c>
      <c r="I721" t="str">
        <f>VLOOKUP(E721,VLOOKUP!$G$2:$H$5,2,FALSE)</f>
        <v>Quarter4</v>
      </c>
      <c r="J721" t="str">
        <f t="shared" si="123"/>
        <v>2010_December</v>
      </c>
      <c r="K721" t="str">
        <f t="shared" si="124"/>
        <v>2010_Quarter4</v>
      </c>
      <c r="L721" t="str">
        <f t="shared" si="125"/>
        <v>2010_Wednesday</v>
      </c>
      <c r="M721" t="s">
        <v>9</v>
      </c>
      <c r="N721">
        <v>40</v>
      </c>
      <c r="O721">
        <v>38</v>
      </c>
      <c r="P721">
        <v>9280</v>
      </c>
      <c r="Q721">
        <v>7296</v>
      </c>
      <c r="R721">
        <v>9.9993679000000002E-2</v>
      </c>
      <c r="S721">
        <v>0.121992288</v>
      </c>
      <c r="T721">
        <f t="shared" si="126"/>
        <v>64655.912640000002</v>
      </c>
      <c r="U721">
        <f t="shared" si="127"/>
        <v>8999.4311099999995</v>
      </c>
      <c r="V721">
        <f t="shared" si="128"/>
        <v>16576</v>
      </c>
      <c r="W721">
        <f t="shared" si="129"/>
        <v>21954.966887417217</v>
      </c>
      <c r="X721">
        <f>SUM(Data__1___3[[#This Row],[ cost of raw material]],Data__1___3[[#This Row],[operating cost]],Data__1___3[[#This Row],[Total Labor Cost (In USD)]])</f>
        <v>95610.31063741722</v>
      </c>
      <c r="Y721">
        <f t="shared" si="130"/>
        <v>956.16354547188143</v>
      </c>
      <c r="Z721">
        <f t="shared" si="131"/>
        <v>99.993679</v>
      </c>
      <c r="AA721">
        <f>SUM(Data__1___3[[#This Row],[Num_Workers_Direct]],Data__1___3[[#This Row],[Num_Workers_Indirect]])</f>
        <v>78</v>
      </c>
      <c r="AB721">
        <f>Data__1___3[[#This Row],[OUTPUT IN THOUSAND]]/Data__1___3[[#This Row],[Total Workers]]</f>
        <v>1.2819702435897435</v>
      </c>
    </row>
    <row r="722" spans="1:28" x14ac:dyDescent="0.25">
      <c r="A722" s="1">
        <v>40534</v>
      </c>
      <c r="B722">
        <f t="shared" si="121"/>
        <v>2010</v>
      </c>
      <c r="C722">
        <f>DAY(Data__1___3[[#This Row],[Date]])</f>
        <v>22</v>
      </c>
      <c r="D722">
        <f>MONTH(Data__1___3[[#This Row],[Date]])</f>
        <v>12</v>
      </c>
      <c r="E722">
        <f t="shared" si="122"/>
        <v>4</v>
      </c>
      <c r="F722">
        <f>WEEKDAY(Data__1___3[[#This Row],[Date]])</f>
        <v>4</v>
      </c>
      <c r="G722" t="str">
        <f>VLOOKUP(F722,VLOOKUP!$D$2:$E$8,2,FALSE)</f>
        <v>Thursday</v>
      </c>
      <c r="H722" t="str">
        <f>VLOOKUP(D722,VLOOKUP!$A$2:$B$13,2,FALSE)</f>
        <v>December</v>
      </c>
      <c r="I722" t="str">
        <f>VLOOKUP(E722,VLOOKUP!$G$2:$H$5,2,FALSE)</f>
        <v>Quarter4</v>
      </c>
      <c r="J722" t="str">
        <f t="shared" si="123"/>
        <v>2010_December</v>
      </c>
      <c r="K722" t="str">
        <f t="shared" si="124"/>
        <v>2010_Quarter4</v>
      </c>
      <c r="L722" t="str">
        <f t="shared" si="125"/>
        <v>2010_Thursday</v>
      </c>
      <c r="M722" t="s">
        <v>9</v>
      </c>
      <c r="N722">
        <v>44</v>
      </c>
      <c r="O722">
        <v>36</v>
      </c>
      <c r="P722">
        <v>10208</v>
      </c>
      <c r="Q722">
        <v>6912</v>
      </c>
      <c r="R722">
        <v>0.102550503</v>
      </c>
      <c r="S722">
        <v>0.12511161400000001</v>
      </c>
      <c r="T722">
        <f t="shared" si="126"/>
        <v>66309.155419999996</v>
      </c>
      <c r="U722">
        <f t="shared" si="127"/>
        <v>9229.5452700000005</v>
      </c>
      <c r="V722">
        <f t="shared" si="128"/>
        <v>17120</v>
      </c>
      <c r="W722">
        <f t="shared" si="129"/>
        <v>22675.496688741721</v>
      </c>
      <c r="X722">
        <f>SUM(Data__1___3[[#This Row],[ cost of raw material]],Data__1___3[[#This Row],[operating cost]],Data__1___3[[#This Row],[Total Labor Cost (In USD)]])</f>
        <v>98214.197378741723</v>
      </c>
      <c r="Y722">
        <f t="shared" si="130"/>
        <v>957.71541343626291</v>
      </c>
      <c r="Z722">
        <f t="shared" si="131"/>
        <v>102.55050300000001</v>
      </c>
      <c r="AA722">
        <f>SUM(Data__1___3[[#This Row],[Num_Workers_Direct]],Data__1___3[[#This Row],[Num_Workers_Indirect]])</f>
        <v>80</v>
      </c>
      <c r="AB722">
        <f>Data__1___3[[#This Row],[OUTPUT IN THOUSAND]]/Data__1___3[[#This Row],[Total Workers]]</f>
        <v>1.2818812875000001</v>
      </c>
    </row>
    <row r="723" spans="1:28" x14ac:dyDescent="0.25">
      <c r="A723" s="1">
        <v>40535</v>
      </c>
      <c r="B723">
        <f t="shared" si="121"/>
        <v>2010</v>
      </c>
      <c r="C723">
        <f>DAY(Data__1___3[[#This Row],[Date]])</f>
        <v>23</v>
      </c>
      <c r="D723">
        <f>MONTH(Data__1___3[[#This Row],[Date]])</f>
        <v>12</v>
      </c>
      <c r="E723">
        <f t="shared" si="122"/>
        <v>4</v>
      </c>
      <c r="F723">
        <f>WEEKDAY(Data__1___3[[#This Row],[Date]])</f>
        <v>5</v>
      </c>
      <c r="G723" t="str">
        <f>VLOOKUP(F723,VLOOKUP!$D$2:$E$8,2,FALSE)</f>
        <v>Friday</v>
      </c>
      <c r="H723" t="str">
        <f>VLOOKUP(D723,VLOOKUP!$A$2:$B$13,2,FALSE)</f>
        <v>December</v>
      </c>
      <c r="I723" t="str">
        <f>VLOOKUP(E723,VLOOKUP!$G$2:$H$5,2,FALSE)</f>
        <v>Quarter4</v>
      </c>
      <c r="J723" t="str">
        <f t="shared" si="123"/>
        <v>2010_December</v>
      </c>
      <c r="K723" t="str">
        <f t="shared" si="124"/>
        <v>2010_Quarter4</v>
      </c>
      <c r="L723" t="str">
        <f t="shared" si="125"/>
        <v>2010_Friday</v>
      </c>
      <c r="M723" t="s">
        <v>9</v>
      </c>
      <c r="N723">
        <v>43</v>
      </c>
      <c r="O723">
        <v>39</v>
      </c>
      <c r="P723">
        <v>9976</v>
      </c>
      <c r="Q723">
        <v>7488</v>
      </c>
      <c r="R723">
        <v>0.10514828499999999</v>
      </c>
      <c r="S723">
        <v>0.128280908</v>
      </c>
      <c r="T723">
        <f t="shared" si="126"/>
        <v>67988.881240000002</v>
      </c>
      <c r="U723">
        <f t="shared" si="127"/>
        <v>9463.3456499999993</v>
      </c>
      <c r="V723">
        <f t="shared" si="128"/>
        <v>17464</v>
      </c>
      <c r="W723">
        <f t="shared" si="129"/>
        <v>23131.125827814569</v>
      </c>
      <c r="X723">
        <f>SUM(Data__1___3[[#This Row],[ cost of raw material]],Data__1___3[[#This Row],[operating cost]],Data__1___3[[#This Row],[Total Labor Cost (In USD)]])</f>
        <v>100583.35271781457</v>
      </c>
      <c r="Y723">
        <f t="shared" si="130"/>
        <v>956.58576569094384</v>
      </c>
      <c r="Z723">
        <f t="shared" si="131"/>
        <v>105.14828499999999</v>
      </c>
      <c r="AA723">
        <f>SUM(Data__1___3[[#This Row],[Num_Workers_Direct]],Data__1___3[[#This Row],[Num_Workers_Indirect]])</f>
        <v>82</v>
      </c>
      <c r="AB723">
        <f>Data__1___3[[#This Row],[OUTPUT IN THOUSAND]]/Data__1___3[[#This Row],[Total Workers]]</f>
        <v>1.2822961585365853</v>
      </c>
    </row>
    <row r="724" spans="1:28" x14ac:dyDescent="0.25">
      <c r="A724" s="1">
        <v>40536</v>
      </c>
      <c r="B724">
        <f t="shared" si="121"/>
        <v>2010</v>
      </c>
      <c r="C724">
        <f>DAY(Data__1___3[[#This Row],[Date]])</f>
        <v>24</v>
      </c>
      <c r="D724">
        <f>MONTH(Data__1___3[[#This Row],[Date]])</f>
        <v>12</v>
      </c>
      <c r="E724">
        <f t="shared" si="122"/>
        <v>4</v>
      </c>
      <c r="F724">
        <f>WEEKDAY(Data__1___3[[#This Row],[Date]])</f>
        <v>6</v>
      </c>
      <c r="G724" t="str">
        <f>VLOOKUP(F724,VLOOKUP!$D$2:$E$8,2,FALSE)</f>
        <v>Saturday</v>
      </c>
      <c r="H724" t="str">
        <f>VLOOKUP(D724,VLOOKUP!$A$2:$B$13,2,FALSE)</f>
        <v>December</v>
      </c>
      <c r="I724" t="str">
        <f>VLOOKUP(E724,VLOOKUP!$G$2:$H$5,2,FALSE)</f>
        <v>Quarter4</v>
      </c>
      <c r="J724" t="str">
        <f t="shared" si="123"/>
        <v>2010_December</v>
      </c>
      <c r="K724" t="str">
        <f t="shared" si="124"/>
        <v>2010_Quarter4</v>
      </c>
      <c r="L724" t="str">
        <f t="shared" si="125"/>
        <v>2010_Saturday</v>
      </c>
      <c r="M724" t="s">
        <v>9</v>
      </c>
      <c r="N724">
        <v>44</v>
      </c>
      <c r="O724">
        <v>40</v>
      </c>
      <c r="P724">
        <v>10208</v>
      </c>
      <c r="Q724">
        <v>7680</v>
      </c>
      <c r="R724">
        <v>0.10771001400000001</v>
      </c>
      <c r="S724">
        <v>0.13140621699999999</v>
      </c>
      <c r="T724">
        <f t="shared" si="126"/>
        <v>69645.295010000002</v>
      </c>
      <c r="U724">
        <f t="shared" si="127"/>
        <v>9693.9012600000005</v>
      </c>
      <c r="V724">
        <f t="shared" si="128"/>
        <v>17888</v>
      </c>
      <c r="W724">
        <f t="shared" si="129"/>
        <v>23692.715231788079</v>
      </c>
      <c r="X724">
        <f>SUM(Data__1___3[[#This Row],[ cost of raw material]],Data__1___3[[#This Row],[operating cost]],Data__1___3[[#This Row],[Total Labor Cost (In USD)]])</f>
        <v>103031.91150178808</v>
      </c>
      <c r="Y724">
        <f t="shared" si="130"/>
        <v>956.56761776846565</v>
      </c>
      <c r="Z724">
        <f t="shared" si="131"/>
        <v>107.710014</v>
      </c>
      <c r="AA724">
        <f>SUM(Data__1___3[[#This Row],[Num_Workers_Direct]],Data__1___3[[#This Row],[Num_Workers_Indirect]])</f>
        <v>84</v>
      </c>
      <c r="AB724">
        <f>Data__1___3[[#This Row],[OUTPUT IN THOUSAND]]/Data__1___3[[#This Row],[Total Workers]]</f>
        <v>1.2822620714285715</v>
      </c>
    </row>
    <row r="725" spans="1:28" x14ac:dyDescent="0.25">
      <c r="A725" s="1">
        <v>40537</v>
      </c>
      <c r="B725">
        <f t="shared" si="121"/>
        <v>2010</v>
      </c>
      <c r="C725">
        <f>DAY(Data__1___3[[#This Row],[Date]])</f>
        <v>25</v>
      </c>
      <c r="D725">
        <f>MONTH(Data__1___3[[#This Row],[Date]])</f>
        <v>12</v>
      </c>
      <c r="E725">
        <f t="shared" si="122"/>
        <v>4</v>
      </c>
      <c r="F725">
        <f>WEEKDAY(Data__1___3[[#This Row],[Date]])</f>
        <v>7</v>
      </c>
      <c r="G725" t="str">
        <f>VLOOKUP(F725,VLOOKUP!$D$2:$E$8,2,FALSE)</f>
        <v>Sunday</v>
      </c>
      <c r="H725" t="str">
        <f>VLOOKUP(D725,VLOOKUP!$A$2:$B$13,2,FALSE)</f>
        <v>December</v>
      </c>
      <c r="I725" t="str">
        <f>VLOOKUP(E725,VLOOKUP!$G$2:$H$5,2,FALSE)</f>
        <v>Quarter4</v>
      </c>
      <c r="J725" t="str">
        <f t="shared" si="123"/>
        <v>2010_December</v>
      </c>
      <c r="K725" t="str">
        <f t="shared" si="124"/>
        <v>2010_Quarter4</v>
      </c>
      <c r="L725" t="str">
        <f t="shared" si="125"/>
        <v>2010_Sunday</v>
      </c>
      <c r="M725" t="s">
        <v>9</v>
      </c>
      <c r="N725">
        <v>44</v>
      </c>
      <c r="O725">
        <v>40</v>
      </c>
      <c r="P725">
        <v>10208</v>
      </c>
      <c r="Q725">
        <v>7680</v>
      </c>
      <c r="R725">
        <v>0.107693441</v>
      </c>
      <c r="S725">
        <v>0.131385998</v>
      </c>
      <c r="T725">
        <f t="shared" si="126"/>
        <v>69634.578940000007</v>
      </c>
      <c r="U725">
        <f t="shared" si="127"/>
        <v>9692.4096900000004</v>
      </c>
      <c r="V725">
        <f t="shared" si="128"/>
        <v>17888</v>
      </c>
      <c r="W725">
        <f t="shared" si="129"/>
        <v>23692.715231788079</v>
      </c>
      <c r="X725">
        <f>SUM(Data__1___3[[#This Row],[ cost of raw material]],Data__1___3[[#This Row],[operating cost]],Data__1___3[[#This Row],[Total Labor Cost (In USD)]])</f>
        <v>103019.70386178809</v>
      </c>
      <c r="Y725">
        <f t="shared" si="130"/>
        <v>956.6014689955731</v>
      </c>
      <c r="Z725">
        <f t="shared" si="131"/>
        <v>107.69344100000001</v>
      </c>
      <c r="AA725">
        <f>SUM(Data__1___3[[#This Row],[Num_Workers_Direct]],Data__1___3[[#This Row],[Num_Workers_Indirect]])</f>
        <v>84</v>
      </c>
      <c r="AB725">
        <f>Data__1___3[[#This Row],[OUTPUT IN THOUSAND]]/Data__1___3[[#This Row],[Total Workers]]</f>
        <v>1.2820647738095239</v>
      </c>
    </row>
    <row r="726" spans="1:28" x14ac:dyDescent="0.25">
      <c r="A726" s="1">
        <v>40538</v>
      </c>
      <c r="B726">
        <f t="shared" si="121"/>
        <v>2010</v>
      </c>
      <c r="C726">
        <f>DAY(Data__1___3[[#This Row],[Date]])</f>
        <v>26</v>
      </c>
      <c r="D726">
        <f>MONTH(Data__1___3[[#This Row],[Date]])</f>
        <v>12</v>
      </c>
      <c r="E726">
        <f t="shared" si="122"/>
        <v>4</v>
      </c>
      <c r="F726">
        <f>WEEKDAY(Data__1___3[[#This Row],[Date]])</f>
        <v>1</v>
      </c>
      <c r="G726" t="str">
        <f>VLOOKUP(F726,VLOOKUP!$D$2:$E$8,2,FALSE)</f>
        <v>Monday</v>
      </c>
      <c r="H726" t="str">
        <f>VLOOKUP(D726,VLOOKUP!$A$2:$B$13,2,FALSE)</f>
        <v>December</v>
      </c>
      <c r="I726" t="str">
        <f>VLOOKUP(E726,VLOOKUP!$G$2:$H$5,2,FALSE)</f>
        <v>Quarter4</v>
      </c>
      <c r="J726" t="str">
        <f t="shared" si="123"/>
        <v>2010_December</v>
      </c>
      <c r="K726" t="str">
        <f t="shared" si="124"/>
        <v>2010_Quarter4</v>
      </c>
      <c r="L726" t="str">
        <f t="shared" si="125"/>
        <v>2010_Monday</v>
      </c>
      <c r="M726" t="s">
        <v>9</v>
      </c>
      <c r="N726">
        <v>44</v>
      </c>
      <c r="O726">
        <v>36</v>
      </c>
      <c r="P726">
        <v>10208</v>
      </c>
      <c r="Q726">
        <v>6912</v>
      </c>
      <c r="R726">
        <v>0.102497173</v>
      </c>
      <c r="S726">
        <v>0.12504655100000001</v>
      </c>
      <c r="T726">
        <f t="shared" si="126"/>
        <v>66274.672030000002</v>
      </c>
      <c r="U726">
        <f t="shared" si="127"/>
        <v>9224.745570000001</v>
      </c>
      <c r="V726">
        <f t="shared" si="128"/>
        <v>17120</v>
      </c>
      <c r="W726">
        <f t="shared" si="129"/>
        <v>22675.496688741721</v>
      </c>
      <c r="X726">
        <f>SUM(Data__1___3[[#This Row],[ cost of raw material]],Data__1___3[[#This Row],[operating cost]],Data__1___3[[#This Row],[Total Labor Cost (In USD)]])</f>
        <v>98174.914288741726</v>
      </c>
      <c r="Y726">
        <f t="shared" si="130"/>
        <v>957.83045927268381</v>
      </c>
      <c r="Z726">
        <f t="shared" si="131"/>
        <v>102.497173</v>
      </c>
      <c r="AA726">
        <f>SUM(Data__1___3[[#This Row],[Num_Workers_Direct]],Data__1___3[[#This Row],[Num_Workers_Indirect]])</f>
        <v>80</v>
      </c>
      <c r="AB726">
        <f>Data__1___3[[#This Row],[OUTPUT IN THOUSAND]]/Data__1___3[[#This Row],[Total Workers]]</f>
        <v>1.2812146625</v>
      </c>
    </row>
    <row r="727" spans="1:28" x14ac:dyDescent="0.25">
      <c r="A727" s="1">
        <v>40539</v>
      </c>
      <c r="B727">
        <f t="shared" si="121"/>
        <v>2010</v>
      </c>
      <c r="C727">
        <f>DAY(Data__1___3[[#This Row],[Date]])</f>
        <v>27</v>
      </c>
      <c r="D727">
        <f>MONTH(Data__1___3[[#This Row],[Date]])</f>
        <v>12</v>
      </c>
      <c r="E727">
        <f t="shared" si="122"/>
        <v>4</v>
      </c>
      <c r="F727">
        <f>WEEKDAY(Data__1___3[[#This Row],[Date]])</f>
        <v>2</v>
      </c>
      <c r="G727" t="str">
        <f>VLOOKUP(F727,VLOOKUP!$D$2:$E$8,2,FALSE)</f>
        <v>Tuesday</v>
      </c>
      <c r="H727" t="str">
        <f>VLOOKUP(D727,VLOOKUP!$A$2:$B$13,2,FALSE)</f>
        <v>December</v>
      </c>
      <c r="I727" t="str">
        <f>VLOOKUP(E727,VLOOKUP!$G$2:$H$5,2,FALSE)</f>
        <v>Quarter4</v>
      </c>
      <c r="J727" t="str">
        <f t="shared" si="123"/>
        <v>2010_December</v>
      </c>
      <c r="K727" t="str">
        <f t="shared" si="124"/>
        <v>2010_Quarter4</v>
      </c>
      <c r="L727" t="str">
        <f t="shared" si="125"/>
        <v>2010_Tuesday</v>
      </c>
      <c r="M727" t="s">
        <v>9</v>
      </c>
      <c r="N727">
        <v>46</v>
      </c>
      <c r="O727">
        <v>38</v>
      </c>
      <c r="P727">
        <v>10672</v>
      </c>
      <c r="Q727">
        <v>7296</v>
      </c>
      <c r="R727">
        <v>0.107713264</v>
      </c>
      <c r="S727">
        <v>0.13141018300000001</v>
      </c>
      <c r="T727">
        <f t="shared" si="126"/>
        <v>69647.396990000008</v>
      </c>
      <c r="U727">
        <f t="shared" si="127"/>
        <v>9694.1937600000001</v>
      </c>
      <c r="V727">
        <f t="shared" si="128"/>
        <v>17968</v>
      </c>
      <c r="W727">
        <f t="shared" si="129"/>
        <v>23798.675496688742</v>
      </c>
      <c r="X727">
        <f>SUM(Data__1___3[[#This Row],[ cost of raw material]],Data__1___3[[#This Row],[operating cost]],Data__1___3[[#This Row],[Total Labor Cost (In USD)]])</f>
        <v>103140.26624668874</v>
      </c>
      <c r="Y727">
        <f t="shared" si="130"/>
        <v>957.54471099017792</v>
      </c>
      <c r="Z727">
        <f t="shared" si="131"/>
        <v>107.71326400000001</v>
      </c>
      <c r="AA727">
        <f>SUM(Data__1___3[[#This Row],[Num_Workers_Direct]],Data__1___3[[#This Row],[Num_Workers_Indirect]])</f>
        <v>84</v>
      </c>
      <c r="AB727">
        <f>Data__1___3[[#This Row],[OUTPUT IN THOUSAND]]/Data__1___3[[#This Row],[Total Workers]]</f>
        <v>1.2823007619047619</v>
      </c>
    </row>
    <row r="728" spans="1:28" x14ac:dyDescent="0.25">
      <c r="A728" s="1">
        <v>40540</v>
      </c>
      <c r="B728">
        <f t="shared" si="121"/>
        <v>2010</v>
      </c>
      <c r="C728">
        <f>DAY(Data__1___3[[#This Row],[Date]])</f>
        <v>28</v>
      </c>
      <c r="D728">
        <f>MONTH(Data__1___3[[#This Row],[Date]])</f>
        <v>12</v>
      </c>
      <c r="E728">
        <f t="shared" si="122"/>
        <v>4</v>
      </c>
      <c r="F728">
        <f>WEEKDAY(Data__1___3[[#This Row],[Date]])</f>
        <v>3</v>
      </c>
      <c r="G728" t="str">
        <f>VLOOKUP(F728,VLOOKUP!$D$2:$E$8,2,FALSE)</f>
        <v>Wednesday</v>
      </c>
      <c r="H728" t="str">
        <f>VLOOKUP(D728,VLOOKUP!$A$2:$B$13,2,FALSE)</f>
        <v>December</v>
      </c>
      <c r="I728" t="str">
        <f>VLOOKUP(E728,VLOOKUP!$G$2:$H$5,2,FALSE)</f>
        <v>Quarter4</v>
      </c>
      <c r="J728" t="str">
        <f t="shared" si="123"/>
        <v>2010_December</v>
      </c>
      <c r="K728" t="str">
        <f t="shared" si="124"/>
        <v>2010_Quarter4</v>
      </c>
      <c r="L728" t="str">
        <f t="shared" si="125"/>
        <v>2010_Wednesday</v>
      </c>
      <c r="M728" t="s">
        <v>9</v>
      </c>
      <c r="N728">
        <v>42</v>
      </c>
      <c r="O728">
        <v>36</v>
      </c>
      <c r="P728">
        <v>9744</v>
      </c>
      <c r="Q728">
        <v>6912</v>
      </c>
      <c r="R728">
        <v>9.9992249000000005E-2</v>
      </c>
      <c r="S728">
        <v>0.12199054400000001</v>
      </c>
      <c r="T728">
        <f t="shared" si="126"/>
        <v>64654.988319999997</v>
      </c>
      <c r="U728">
        <f t="shared" si="127"/>
        <v>8999.3024100000002</v>
      </c>
      <c r="V728">
        <f t="shared" si="128"/>
        <v>16656</v>
      </c>
      <c r="W728">
        <f t="shared" si="129"/>
        <v>22060.92715231788</v>
      </c>
      <c r="X728">
        <f>SUM(Data__1___3[[#This Row],[ cost of raw material]],Data__1___3[[#This Row],[operating cost]],Data__1___3[[#This Row],[Total Labor Cost (In USD)]])</f>
        <v>95715.217882317869</v>
      </c>
      <c r="Y728">
        <f t="shared" si="130"/>
        <v>957.22637343938402</v>
      </c>
      <c r="Z728">
        <f t="shared" si="131"/>
        <v>99.992249000000001</v>
      </c>
      <c r="AA728">
        <f>SUM(Data__1___3[[#This Row],[Num_Workers_Direct]],Data__1___3[[#This Row],[Num_Workers_Indirect]])</f>
        <v>78</v>
      </c>
      <c r="AB728">
        <f>Data__1___3[[#This Row],[OUTPUT IN THOUSAND]]/Data__1___3[[#This Row],[Total Workers]]</f>
        <v>1.2819519102564103</v>
      </c>
    </row>
    <row r="729" spans="1:28" x14ac:dyDescent="0.25">
      <c r="A729" s="1">
        <v>40541</v>
      </c>
      <c r="B729">
        <f t="shared" si="121"/>
        <v>2010</v>
      </c>
      <c r="C729">
        <f>DAY(Data__1___3[[#This Row],[Date]])</f>
        <v>29</v>
      </c>
      <c r="D729">
        <f>MONTH(Data__1___3[[#This Row],[Date]])</f>
        <v>12</v>
      </c>
      <c r="E729">
        <f t="shared" si="122"/>
        <v>4</v>
      </c>
      <c r="F729">
        <f>WEEKDAY(Data__1___3[[#This Row],[Date]])</f>
        <v>4</v>
      </c>
      <c r="G729" t="str">
        <f>VLOOKUP(F729,VLOOKUP!$D$2:$E$8,2,FALSE)</f>
        <v>Thursday</v>
      </c>
      <c r="H729" t="str">
        <f>VLOOKUP(D729,VLOOKUP!$A$2:$B$13,2,FALSE)</f>
        <v>December</v>
      </c>
      <c r="I729" t="str">
        <f>VLOOKUP(E729,VLOOKUP!$G$2:$H$5,2,FALSE)</f>
        <v>Quarter4</v>
      </c>
      <c r="J729" t="str">
        <f t="shared" si="123"/>
        <v>2010_December</v>
      </c>
      <c r="K729" t="str">
        <f t="shared" si="124"/>
        <v>2010_Quarter4</v>
      </c>
      <c r="L729" t="str">
        <f t="shared" si="125"/>
        <v>2010_Thursday</v>
      </c>
      <c r="M729" t="s">
        <v>9</v>
      </c>
      <c r="N729">
        <v>42</v>
      </c>
      <c r="O729">
        <v>38</v>
      </c>
      <c r="P729">
        <v>9744</v>
      </c>
      <c r="Q729">
        <v>7296</v>
      </c>
      <c r="R729">
        <v>0.102560266</v>
      </c>
      <c r="S729">
        <v>0.12512352500000001</v>
      </c>
      <c r="T729">
        <f t="shared" si="126"/>
        <v>66315.468250000005</v>
      </c>
      <c r="U729">
        <f t="shared" si="127"/>
        <v>9230.4239400000006</v>
      </c>
      <c r="V729">
        <f t="shared" si="128"/>
        <v>17040</v>
      </c>
      <c r="W729">
        <f t="shared" si="129"/>
        <v>22569.536423841058</v>
      </c>
      <c r="X729">
        <f>SUM(Data__1___3[[#This Row],[ cost of raw material]],Data__1___3[[#This Row],[operating cost]],Data__1___3[[#This Row],[Total Labor Cost (In USD)]])</f>
        <v>98115.428613841068</v>
      </c>
      <c r="Y729">
        <f t="shared" si="130"/>
        <v>956.66121433266437</v>
      </c>
      <c r="Z729">
        <f t="shared" si="131"/>
        <v>102.560266</v>
      </c>
      <c r="AA729">
        <f>SUM(Data__1___3[[#This Row],[Num_Workers_Direct]],Data__1___3[[#This Row],[Num_Workers_Indirect]])</f>
        <v>80</v>
      </c>
      <c r="AB729">
        <f>Data__1___3[[#This Row],[OUTPUT IN THOUSAND]]/Data__1___3[[#This Row],[Total Workers]]</f>
        <v>1.282003325</v>
      </c>
    </row>
    <row r="730" spans="1:28" x14ac:dyDescent="0.25">
      <c r="A730" s="1">
        <v>40542</v>
      </c>
      <c r="B730">
        <f t="shared" si="121"/>
        <v>2010</v>
      </c>
      <c r="C730">
        <f>DAY(Data__1___3[[#This Row],[Date]])</f>
        <v>30</v>
      </c>
      <c r="D730">
        <f>MONTH(Data__1___3[[#This Row],[Date]])</f>
        <v>12</v>
      </c>
      <c r="E730">
        <f t="shared" si="122"/>
        <v>4</v>
      </c>
      <c r="F730">
        <f>WEEKDAY(Data__1___3[[#This Row],[Date]])</f>
        <v>5</v>
      </c>
      <c r="G730" t="str">
        <f>VLOOKUP(F730,VLOOKUP!$D$2:$E$8,2,FALSE)</f>
        <v>Friday</v>
      </c>
      <c r="H730" t="str">
        <f>VLOOKUP(D730,VLOOKUP!$A$2:$B$13,2,FALSE)</f>
        <v>December</v>
      </c>
      <c r="I730" t="str">
        <f>VLOOKUP(E730,VLOOKUP!$G$2:$H$5,2,FALSE)</f>
        <v>Quarter4</v>
      </c>
      <c r="J730" t="str">
        <f t="shared" si="123"/>
        <v>2010_December</v>
      </c>
      <c r="K730" t="str">
        <f t="shared" si="124"/>
        <v>2010_Quarter4</v>
      </c>
      <c r="L730" t="str">
        <f t="shared" si="125"/>
        <v>2010_Friday</v>
      </c>
      <c r="M730" t="s">
        <v>9</v>
      </c>
      <c r="N730">
        <v>43</v>
      </c>
      <c r="O730">
        <v>39</v>
      </c>
      <c r="P730">
        <v>9976</v>
      </c>
      <c r="Q730">
        <v>7488</v>
      </c>
      <c r="R730">
        <v>0.105104369</v>
      </c>
      <c r="S730">
        <v>0.12822733</v>
      </c>
      <c r="T730">
        <f t="shared" si="126"/>
        <v>67960.484899999996</v>
      </c>
      <c r="U730">
        <f t="shared" si="127"/>
        <v>9459.3932100000002</v>
      </c>
      <c r="V730">
        <f t="shared" si="128"/>
        <v>17464</v>
      </c>
      <c r="W730">
        <f t="shared" si="129"/>
        <v>23131.125827814569</v>
      </c>
      <c r="X730">
        <f>SUM(Data__1___3[[#This Row],[ cost of raw material]],Data__1___3[[#This Row],[operating cost]],Data__1___3[[#This Row],[Total Labor Cost (In USD)]])</f>
        <v>100551.00393781456</v>
      </c>
      <c r="Y730">
        <f t="shared" si="130"/>
        <v>956.67768042843727</v>
      </c>
      <c r="Z730">
        <f t="shared" si="131"/>
        <v>105.10436900000001</v>
      </c>
      <c r="AA730">
        <f>SUM(Data__1___3[[#This Row],[Num_Workers_Direct]],Data__1___3[[#This Row],[Num_Workers_Indirect]])</f>
        <v>82</v>
      </c>
      <c r="AB730">
        <f>Data__1___3[[#This Row],[OUTPUT IN THOUSAND]]/Data__1___3[[#This Row],[Total Workers]]</f>
        <v>1.2817605975609756</v>
      </c>
    </row>
    <row r="731" spans="1:28" x14ac:dyDescent="0.25">
      <c r="A731" s="1">
        <v>40543</v>
      </c>
      <c r="B731">
        <f t="shared" si="121"/>
        <v>2010</v>
      </c>
      <c r="C731">
        <f>DAY(Data__1___3[[#This Row],[Date]])</f>
        <v>31</v>
      </c>
      <c r="D731">
        <f>MONTH(Data__1___3[[#This Row],[Date]])</f>
        <v>12</v>
      </c>
      <c r="E731">
        <f t="shared" si="122"/>
        <v>4</v>
      </c>
      <c r="F731">
        <f>WEEKDAY(Data__1___3[[#This Row],[Date]])</f>
        <v>6</v>
      </c>
      <c r="G731" t="str">
        <f>VLOOKUP(F731,VLOOKUP!$D$2:$E$8,2,FALSE)</f>
        <v>Saturday</v>
      </c>
      <c r="H731" t="str">
        <f>VLOOKUP(D731,VLOOKUP!$A$2:$B$13,2,FALSE)</f>
        <v>December</v>
      </c>
      <c r="I731" t="str">
        <f>VLOOKUP(E731,VLOOKUP!$G$2:$H$5,2,FALSE)</f>
        <v>Quarter4</v>
      </c>
      <c r="J731" t="str">
        <f t="shared" si="123"/>
        <v>2010_December</v>
      </c>
      <c r="K731" t="str">
        <f t="shared" si="124"/>
        <v>2010_Quarter4</v>
      </c>
      <c r="L731" t="str">
        <f t="shared" si="125"/>
        <v>2010_Saturday</v>
      </c>
      <c r="M731" t="s">
        <v>9</v>
      </c>
      <c r="N731">
        <v>41</v>
      </c>
      <c r="O731">
        <v>39</v>
      </c>
      <c r="P731">
        <v>9512</v>
      </c>
      <c r="Q731">
        <v>7488</v>
      </c>
      <c r="R731">
        <v>0.102526694</v>
      </c>
      <c r="S731">
        <v>0.12508256700000001</v>
      </c>
      <c r="T731">
        <f t="shared" si="126"/>
        <v>66293.760510000007</v>
      </c>
      <c r="U731">
        <f t="shared" si="127"/>
        <v>9227.4024600000012</v>
      </c>
      <c r="V731">
        <f t="shared" si="128"/>
        <v>17000</v>
      </c>
      <c r="W731">
        <f t="shared" si="129"/>
        <v>22516.556291390727</v>
      </c>
      <c r="X731">
        <f>SUM(Data__1___3[[#This Row],[ cost of raw material]],Data__1___3[[#This Row],[operating cost]],Data__1___3[[#This Row],[Total Labor Cost (In USD)]])</f>
        <v>98037.719261390739</v>
      </c>
      <c r="Y731">
        <f t="shared" si="130"/>
        <v>956.21652699920992</v>
      </c>
      <c r="Z731">
        <f t="shared" si="131"/>
        <v>102.52669400000001</v>
      </c>
      <c r="AA731">
        <f>SUM(Data__1___3[[#This Row],[Num_Workers_Direct]],Data__1___3[[#This Row],[Num_Workers_Indirect]])</f>
        <v>80</v>
      </c>
      <c r="AB731">
        <f>Data__1___3[[#This Row],[OUTPUT IN THOUSAND]]/Data__1___3[[#This Row],[Total Workers]]</f>
        <v>1.281583675</v>
      </c>
    </row>
    <row r="732" spans="1:28" x14ac:dyDescent="0.25">
      <c r="A732" s="1">
        <v>40179</v>
      </c>
      <c r="B732">
        <f t="shared" si="121"/>
        <v>2010</v>
      </c>
      <c r="C732">
        <f>DAY(Data__1___3[[#This Row],[Date]])</f>
        <v>1</v>
      </c>
      <c r="D732">
        <f>MONTH(Data__1___3[[#This Row],[Date]])</f>
        <v>1</v>
      </c>
      <c r="E732">
        <f t="shared" si="122"/>
        <v>1</v>
      </c>
      <c r="F732">
        <f>WEEKDAY(Data__1___3[[#This Row],[Date]])</f>
        <v>6</v>
      </c>
      <c r="G732" t="str">
        <f>VLOOKUP(F732,VLOOKUP!$D$2:$E$8,2,FALSE)</f>
        <v>Saturday</v>
      </c>
      <c r="H732" t="str">
        <f>VLOOKUP(D732,VLOOKUP!$A$2:$B$13,2,FALSE)</f>
        <v>January</v>
      </c>
      <c r="I732" t="str">
        <f>VLOOKUP(E732,VLOOKUP!$G$2:$H$5,2,FALSE)</f>
        <v>Quarter1</v>
      </c>
      <c r="J732" t="str">
        <f t="shared" si="123"/>
        <v>2010_January</v>
      </c>
      <c r="K732" t="str">
        <f t="shared" si="124"/>
        <v>2010_Quarter1</v>
      </c>
      <c r="L732" t="str">
        <f t="shared" si="125"/>
        <v>2010_Saturday</v>
      </c>
      <c r="M732" t="s">
        <v>10</v>
      </c>
      <c r="N732">
        <v>24</v>
      </c>
      <c r="O732">
        <v>25</v>
      </c>
      <c r="P732">
        <v>5760</v>
      </c>
      <c r="Q732">
        <v>5000</v>
      </c>
      <c r="R732">
        <v>3.6414731999999998E-2</v>
      </c>
      <c r="S732">
        <v>4.4425973000000001E-2</v>
      </c>
      <c r="T732">
        <f t="shared" si="126"/>
        <v>27010.991583999999</v>
      </c>
      <c r="U732">
        <f t="shared" si="127"/>
        <v>5462.2098000000005</v>
      </c>
      <c r="V732">
        <f t="shared" si="128"/>
        <v>10760</v>
      </c>
      <c r="W732">
        <f t="shared" si="129"/>
        <v>10760</v>
      </c>
      <c r="X732">
        <f>SUM(Data__1___3[[#This Row],[ cost of raw material]],Data__1___3[[#This Row],[operating cost]],Data__1___3[[#This Row],[Total Labor Cost (In USD)]])</f>
        <v>43233.201384</v>
      </c>
      <c r="Y732">
        <f t="shared" si="130"/>
        <v>1187.244804767477</v>
      </c>
      <c r="Z732">
        <f t="shared" si="131"/>
        <v>36.414732000000001</v>
      </c>
      <c r="AA732">
        <f>SUM(Data__1___3[[#This Row],[Num_Workers_Direct]],Data__1___3[[#This Row],[Num_Workers_Indirect]])</f>
        <v>49</v>
      </c>
      <c r="AB732">
        <f>Data__1___3[[#This Row],[OUTPUT IN THOUSAND]]/Data__1___3[[#This Row],[Total Workers]]</f>
        <v>0.74315779591836739</v>
      </c>
    </row>
    <row r="733" spans="1:28" x14ac:dyDescent="0.25">
      <c r="A733" s="1">
        <v>40180</v>
      </c>
      <c r="B733">
        <f t="shared" si="121"/>
        <v>2010</v>
      </c>
      <c r="C733">
        <f>DAY(Data__1___3[[#This Row],[Date]])</f>
        <v>2</v>
      </c>
      <c r="D733">
        <f>MONTH(Data__1___3[[#This Row],[Date]])</f>
        <v>1</v>
      </c>
      <c r="E733">
        <f t="shared" si="122"/>
        <v>1</v>
      </c>
      <c r="F733">
        <f>WEEKDAY(Data__1___3[[#This Row],[Date]])</f>
        <v>7</v>
      </c>
      <c r="G733" t="str">
        <f>VLOOKUP(F733,VLOOKUP!$D$2:$E$8,2,FALSE)</f>
        <v>Sunday</v>
      </c>
      <c r="H733" t="str">
        <f>VLOOKUP(D733,VLOOKUP!$A$2:$B$13,2,FALSE)</f>
        <v>January</v>
      </c>
      <c r="I733" t="str">
        <f>VLOOKUP(E733,VLOOKUP!$G$2:$H$5,2,FALSE)</f>
        <v>Quarter1</v>
      </c>
      <c r="J733" t="str">
        <f t="shared" si="123"/>
        <v>2010_January</v>
      </c>
      <c r="K733" t="str">
        <f t="shared" si="124"/>
        <v>2010_Quarter1</v>
      </c>
      <c r="L733" t="str">
        <f t="shared" si="125"/>
        <v>2010_Sunday</v>
      </c>
      <c r="M733" t="s">
        <v>10</v>
      </c>
      <c r="N733">
        <v>23</v>
      </c>
      <c r="O733">
        <v>34</v>
      </c>
      <c r="P733">
        <v>5520</v>
      </c>
      <c r="Q733">
        <v>6800</v>
      </c>
      <c r="R733">
        <v>4.2361673000000002E-2</v>
      </c>
      <c r="S733">
        <v>5.1681241000000003E-2</v>
      </c>
      <c r="T733">
        <f t="shared" si="126"/>
        <v>31422.194528</v>
      </c>
      <c r="U733">
        <f t="shared" si="127"/>
        <v>6354.2509500000006</v>
      </c>
      <c r="V733">
        <f t="shared" si="128"/>
        <v>12320</v>
      </c>
      <c r="W733">
        <f t="shared" si="129"/>
        <v>12320</v>
      </c>
      <c r="X733">
        <f>SUM(Data__1___3[[#This Row],[ cost of raw material]],Data__1___3[[#This Row],[operating cost]],Data__1___3[[#This Row],[Total Labor Cost (In USD)]])</f>
        <v>50096.445478000001</v>
      </c>
      <c r="Y733">
        <f t="shared" si="130"/>
        <v>1182.5889283928893</v>
      </c>
      <c r="Z733">
        <f t="shared" si="131"/>
        <v>42.361673000000003</v>
      </c>
      <c r="AA733">
        <f>SUM(Data__1___3[[#This Row],[Num_Workers_Direct]],Data__1___3[[#This Row],[Num_Workers_Indirect]])</f>
        <v>57</v>
      </c>
      <c r="AB733">
        <f>Data__1___3[[#This Row],[OUTPUT IN THOUSAND]]/Data__1___3[[#This Row],[Total Workers]]</f>
        <v>0.74318724561403515</v>
      </c>
    </row>
    <row r="734" spans="1:28" x14ac:dyDescent="0.25">
      <c r="A734" s="1">
        <v>40181</v>
      </c>
      <c r="B734">
        <f t="shared" si="121"/>
        <v>2010</v>
      </c>
      <c r="C734">
        <f>DAY(Data__1___3[[#This Row],[Date]])</f>
        <v>3</v>
      </c>
      <c r="D734">
        <f>MONTH(Data__1___3[[#This Row],[Date]])</f>
        <v>1</v>
      </c>
      <c r="E734">
        <f t="shared" si="122"/>
        <v>1</v>
      </c>
      <c r="F734">
        <f>WEEKDAY(Data__1___3[[#This Row],[Date]])</f>
        <v>1</v>
      </c>
      <c r="G734" t="str">
        <f>VLOOKUP(F734,VLOOKUP!$D$2:$E$8,2,FALSE)</f>
        <v>Monday</v>
      </c>
      <c r="H734" t="str">
        <f>VLOOKUP(D734,VLOOKUP!$A$2:$B$13,2,FALSE)</f>
        <v>January</v>
      </c>
      <c r="I734" t="str">
        <f>VLOOKUP(E734,VLOOKUP!$G$2:$H$5,2,FALSE)</f>
        <v>Quarter1</v>
      </c>
      <c r="J734" t="str">
        <f t="shared" si="123"/>
        <v>2010_January</v>
      </c>
      <c r="K734" t="str">
        <f t="shared" si="124"/>
        <v>2010_Quarter1</v>
      </c>
      <c r="L734" t="str">
        <f t="shared" si="125"/>
        <v>2010_Monday</v>
      </c>
      <c r="M734" t="s">
        <v>10</v>
      </c>
      <c r="N734">
        <v>20</v>
      </c>
      <c r="O734">
        <v>27</v>
      </c>
      <c r="P734">
        <v>4800</v>
      </c>
      <c r="Q734">
        <v>5400</v>
      </c>
      <c r="R734">
        <v>3.4925828999999999E-2</v>
      </c>
      <c r="S734">
        <v>4.2609512000000002E-2</v>
      </c>
      <c r="T734">
        <f t="shared" si="126"/>
        <v>25906.583296000001</v>
      </c>
      <c r="U734">
        <f t="shared" si="127"/>
        <v>5238.87435</v>
      </c>
      <c r="V734">
        <f t="shared" si="128"/>
        <v>10200</v>
      </c>
      <c r="W734">
        <f t="shared" si="129"/>
        <v>10200</v>
      </c>
      <c r="X734">
        <f>SUM(Data__1___3[[#This Row],[ cost of raw material]],Data__1___3[[#This Row],[operating cost]],Data__1___3[[#This Row],[Total Labor Cost (In USD)]])</f>
        <v>41345.457646000003</v>
      </c>
      <c r="Y734">
        <f t="shared" si="130"/>
        <v>1183.8074808761162</v>
      </c>
      <c r="Z734">
        <f t="shared" si="131"/>
        <v>34.925829</v>
      </c>
      <c r="AA734">
        <f>SUM(Data__1___3[[#This Row],[Num_Workers_Direct]],Data__1___3[[#This Row],[Num_Workers_Indirect]])</f>
        <v>47</v>
      </c>
      <c r="AB734">
        <f>Data__1___3[[#This Row],[OUTPUT IN THOUSAND]]/Data__1___3[[#This Row],[Total Workers]]</f>
        <v>0.74310274468085102</v>
      </c>
    </row>
    <row r="735" spans="1:28" x14ac:dyDescent="0.25">
      <c r="A735" s="1">
        <v>40182</v>
      </c>
      <c r="B735">
        <f t="shared" si="121"/>
        <v>2010</v>
      </c>
      <c r="C735">
        <f>DAY(Data__1___3[[#This Row],[Date]])</f>
        <v>4</v>
      </c>
      <c r="D735">
        <f>MONTH(Data__1___3[[#This Row],[Date]])</f>
        <v>1</v>
      </c>
      <c r="E735">
        <f t="shared" si="122"/>
        <v>1</v>
      </c>
      <c r="F735">
        <f>WEEKDAY(Data__1___3[[#This Row],[Date]])</f>
        <v>2</v>
      </c>
      <c r="G735" t="str">
        <f>VLOOKUP(F735,VLOOKUP!$D$2:$E$8,2,FALSE)</f>
        <v>Tuesday</v>
      </c>
      <c r="H735" t="str">
        <f>VLOOKUP(D735,VLOOKUP!$A$2:$B$13,2,FALSE)</f>
        <v>January</v>
      </c>
      <c r="I735" t="str">
        <f>VLOOKUP(E735,VLOOKUP!$G$2:$H$5,2,FALSE)</f>
        <v>Quarter1</v>
      </c>
      <c r="J735" t="str">
        <f t="shared" si="123"/>
        <v>2010_January</v>
      </c>
      <c r="K735" t="str">
        <f t="shared" si="124"/>
        <v>2010_Quarter1</v>
      </c>
      <c r="L735" t="str">
        <f t="shared" si="125"/>
        <v>2010_Tuesday</v>
      </c>
      <c r="M735" t="s">
        <v>10</v>
      </c>
      <c r="N735">
        <v>23</v>
      </c>
      <c r="O735">
        <v>32</v>
      </c>
      <c r="P735">
        <v>5520</v>
      </c>
      <c r="Q735">
        <v>6400</v>
      </c>
      <c r="R735">
        <v>4.0866110999999997E-2</v>
      </c>
      <c r="S735">
        <v>4.9856655999999999E-2</v>
      </c>
      <c r="T735">
        <f t="shared" si="126"/>
        <v>30312.846848000001</v>
      </c>
      <c r="U735">
        <f t="shared" si="127"/>
        <v>6129.9166499999992</v>
      </c>
      <c r="V735">
        <f t="shared" si="128"/>
        <v>11920</v>
      </c>
      <c r="W735">
        <f t="shared" si="129"/>
        <v>11920</v>
      </c>
      <c r="X735">
        <f>SUM(Data__1___3[[#This Row],[ cost of raw material]],Data__1___3[[#This Row],[operating cost]],Data__1___3[[#This Row],[Total Labor Cost (In USD)]])</f>
        <v>48362.763498</v>
      </c>
      <c r="Y735">
        <f t="shared" si="130"/>
        <v>1183.444235689567</v>
      </c>
      <c r="Z735">
        <f t="shared" si="131"/>
        <v>40.866110999999997</v>
      </c>
      <c r="AA735">
        <f>SUM(Data__1___3[[#This Row],[Num_Workers_Direct]],Data__1___3[[#This Row],[Num_Workers_Indirect]])</f>
        <v>55</v>
      </c>
      <c r="AB735">
        <f>Data__1___3[[#This Row],[OUTPUT IN THOUSAND]]/Data__1___3[[#This Row],[Total Workers]]</f>
        <v>0.74302019999999991</v>
      </c>
    </row>
    <row r="736" spans="1:28" x14ac:dyDescent="0.25">
      <c r="A736" s="1">
        <v>40183</v>
      </c>
      <c r="B736">
        <f t="shared" si="121"/>
        <v>2010</v>
      </c>
      <c r="C736">
        <f>DAY(Data__1___3[[#This Row],[Date]])</f>
        <v>5</v>
      </c>
      <c r="D736">
        <f>MONTH(Data__1___3[[#This Row],[Date]])</f>
        <v>1</v>
      </c>
      <c r="E736">
        <f t="shared" si="122"/>
        <v>1</v>
      </c>
      <c r="F736">
        <f>WEEKDAY(Data__1___3[[#This Row],[Date]])</f>
        <v>3</v>
      </c>
      <c r="G736" t="str">
        <f>VLOOKUP(F736,VLOOKUP!$D$2:$E$8,2,FALSE)</f>
        <v>Wednesday</v>
      </c>
      <c r="H736" t="str">
        <f>VLOOKUP(D736,VLOOKUP!$A$2:$B$13,2,FALSE)</f>
        <v>January</v>
      </c>
      <c r="I736" t="str">
        <f>VLOOKUP(E736,VLOOKUP!$G$2:$H$5,2,FALSE)</f>
        <v>Quarter1</v>
      </c>
      <c r="J736" t="str">
        <f t="shared" si="123"/>
        <v>2010_January</v>
      </c>
      <c r="K736" t="str">
        <f t="shared" si="124"/>
        <v>2010_Quarter1</v>
      </c>
      <c r="L736" t="str">
        <f t="shared" si="125"/>
        <v>2010_Wednesday</v>
      </c>
      <c r="M736" t="s">
        <v>10</v>
      </c>
      <c r="N736">
        <v>23</v>
      </c>
      <c r="O736">
        <v>30</v>
      </c>
      <c r="P736">
        <v>5520</v>
      </c>
      <c r="Q736">
        <v>6000</v>
      </c>
      <c r="R736">
        <v>3.9364464000000002E-2</v>
      </c>
      <c r="S736">
        <v>4.8024645999999997E-2</v>
      </c>
      <c r="T736">
        <f t="shared" si="126"/>
        <v>29198.984767999998</v>
      </c>
      <c r="U736">
        <f t="shared" si="127"/>
        <v>5904.6696000000011</v>
      </c>
      <c r="V736">
        <f t="shared" si="128"/>
        <v>11520</v>
      </c>
      <c r="W736">
        <f t="shared" si="129"/>
        <v>11520</v>
      </c>
      <c r="X736">
        <f>SUM(Data__1___3[[#This Row],[ cost of raw material]],Data__1___3[[#This Row],[operating cost]],Data__1___3[[#This Row],[Total Labor Cost (In USD)]])</f>
        <v>46623.654368000003</v>
      </c>
      <c r="Y736">
        <f t="shared" si="130"/>
        <v>1184.4097348308869</v>
      </c>
      <c r="Z736">
        <f t="shared" si="131"/>
        <v>39.364464000000005</v>
      </c>
      <c r="AA736">
        <f>SUM(Data__1___3[[#This Row],[Num_Workers_Direct]],Data__1___3[[#This Row],[Num_Workers_Indirect]])</f>
        <v>53</v>
      </c>
      <c r="AB736">
        <f>Data__1___3[[#This Row],[OUTPUT IN THOUSAND]]/Data__1___3[[#This Row],[Total Workers]]</f>
        <v>0.74272573584905666</v>
      </c>
    </row>
    <row r="737" spans="1:28" x14ac:dyDescent="0.25">
      <c r="A737" s="1">
        <v>40184</v>
      </c>
      <c r="B737">
        <f t="shared" si="121"/>
        <v>2010</v>
      </c>
      <c r="C737">
        <f>DAY(Data__1___3[[#This Row],[Date]])</f>
        <v>6</v>
      </c>
      <c r="D737">
        <f>MONTH(Data__1___3[[#This Row],[Date]])</f>
        <v>1</v>
      </c>
      <c r="E737">
        <f t="shared" si="122"/>
        <v>1</v>
      </c>
      <c r="F737">
        <f>WEEKDAY(Data__1___3[[#This Row],[Date]])</f>
        <v>4</v>
      </c>
      <c r="G737" t="str">
        <f>VLOOKUP(F737,VLOOKUP!$D$2:$E$8,2,FALSE)</f>
        <v>Thursday</v>
      </c>
      <c r="H737" t="str">
        <f>VLOOKUP(D737,VLOOKUP!$A$2:$B$13,2,FALSE)</f>
        <v>January</v>
      </c>
      <c r="I737" t="str">
        <f>VLOOKUP(E737,VLOOKUP!$G$2:$H$5,2,FALSE)</f>
        <v>Quarter1</v>
      </c>
      <c r="J737" t="str">
        <f t="shared" si="123"/>
        <v>2010_January</v>
      </c>
      <c r="K737" t="str">
        <f t="shared" si="124"/>
        <v>2010_Quarter1</v>
      </c>
      <c r="L737" t="str">
        <f t="shared" si="125"/>
        <v>2010_Thursday</v>
      </c>
      <c r="M737" t="s">
        <v>10</v>
      </c>
      <c r="N737">
        <v>23</v>
      </c>
      <c r="O737">
        <v>30</v>
      </c>
      <c r="P737">
        <v>5520</v>
      </c>
      <c r="Q737">
        <v>6000</v>
      </c>
      <c r="R737">
        <v>3.9377460000000003E-2</v>
      </c>
      <c r="S737">
        <v>4.8040500999999999E-2</v>
      </c>
      <c r="T737">
        <f t="shared" si="126"/>
        <v>29208.624607999998</v>
      </c>
      <c r="U737">
        <f t="shared" si="127"/>
        <v>5906.6190000000006</v>
      </c>
      <c r="V737">
        <f t="shared" si="128"/>
        <v>11520</v>
      </c>
      <c r="W737">
        <f t="shared" si="129"/>
        <v>11520</v>
      </c>
      <c r="X737">
        <f>SUM(Data__1___3[[#This Row],[ cost of raw material]],Data__1___3[[#This Row],[operating cost]],Data__1___3[[#This Row],[Total Labor Cost (In USD)]])</f>
        <v>46635.243607999997</v>
      </c>
      <c r="Y737">
        <f t="shared" si="130"/>
        <v>1184.3131478769831</v>
      </c>
      <c r="Z737">
        <f t="shared" si="131"/>
        <v>39.377460000000006</v>
      </c>
      <c r="AA737">
        <f>SUM(Data__1___3[[#This Row],[Num_Workers_Direct]],Data__1___3[[#This Row],[Num_Workers_Indirect]])</f>
        <v>53</v>
      </c>
      <c r="AB737">
        <f>Data__1___3[[#This Row],[OUTPUT IN THOUSAND]]/Data__1___3[[#This Row],[Total Workers]]</f>
        <v>0.74297094339622649</v>
      </c>
    </row>
    <row r="738" spans="1:28" x14ac:dyDescent="0.25">
      <c r="A738" s="1">
        <v>40185</v>
      </c>
      <c r="B738">
        <f t="shared" si="121"/>
        <v>2010</v>
      </c>
      <c r="C738">
        <f>DAY(Data__1___3[[#This Row],[Date]])</f>
        <v>7</v>
      </c>
      <c r="D738">
        <f>MONTH(Data__1___3[[#This Row],[Date]])</f>
        <v>1</v>
      </c>
      <c r="E738">
        <f t="shared" si="122"/>
        <v>1</v>
      </c>
      <c r="F738">
        <f>WEEKDAY(Data__1___3[[#This Row],[Date]])</f>
        <v>5</v>
      </c>
      <c r="G738" t="str">
        <f>VLOOKUP(F738,VLOOKUP!$D$2:$E$8,2,FALSE)</f>
        <v>Friday</v>
      </c>
      <c r="H738" t="str">
        <f>VLOOKUP(D738,VLOOKUP!$A$2:$B$13,2,FALSE)</f>
        <v>January</v>
      </c>
      <c r="I738" t="str">
        <f>VLOOKUP(E738,VLOOKUP!$G$2:$H$5,2,FALSE)</f>
        <v>Quarter1</v>
      </c>
      <c r="J738" t="str">
        <f t="shared" si="123"/>
        <v>2010_January</v>
      </c>
      <c r="K738" t="str">
        <f t="shared" si="124"/>
        <v>2010_Quarter1</v>
      </c>
      <c r="L738" t="str">
        <f t="shared" si="125"/>
        <v>2010_Friday</v>
      </c>
      <c r="M738" t="s">
        <v>10</v>
      </c>
      <c r="N738">
        <v>22</v>
      </c>
      <c r="O738">
        <v>26</v>
      </c>
      <c r="P738">
        <v>5280</v>
      </c>
      <c r="Q738">
        <v>5200</v>
      </c>
      <c r="R738">
        <v>3.5673330000000003E-2</v>
      </c>
      <c r="S738">
        <v>4.3521463000000003E-2</v>
      </c>
      <c r="T738">
        <f t="shared" si="126"/>
        <v>26461.049504000002</v>
      </c>
      <c r="U738">
        <f t="shared" si="127"/>
        <v>5350.9994999999999</v>
      </c>
      <c r="V738">
        <f t="shared" si="128"/>
        <v>10480</v>
      </c>
      <c r="W738">
        <f t="shared" si="129"/>
        <v>10480</v>
      </c>
      <c r="X738">
        <f>SUM(Data__1___3[[#This Row],[ cost of raw material]],Data__1___3[[#This Row],[operating cost]],Data__1___3[[#This Row],[Total Labor Cost (In USD)]])</f>
        <v>42292.049004</v>
      </c>
      <c r="Y738">
        <f t="shared" si="130"/>
        <v>1185.5368984056156</v>
      </c>
      <c r="Z738">
        <f t="shared" si="131"/>
        <v>35.67333</v>
      </c>
      <c r="AA738">
        <f>SUM(Data__1___3[[#This Row],[Num_Workers_Direct]],Data__1___3[[#This Row],[Num_Workers_Indirect]])</f>
        <v>48</v>
      </c>
      <c r="AB738">
        <f>Data__1___3[[#This Row],[OUTPUT IN THOUSAND]]/Data__1___3[[#This Row],[Total Workers]]</f>
        <v>0.74319437499999996</v>
      </c>
    </row>
    <row r="739" spans="1:28" x14ac:dyDescent="0.25">
      <c r="A739" s="1">
        <v>40186</v>
      </c>
      <c r="B739">
        <f t="shared" si="121"/>
        <v>2010</v>
      </c>
      <c r="C739">
        <f>DAY(Data__1___3[[#This Row],[Date]])</f>
        <v>8</v>
      </c>
      <c r="D739">
        <f>MONTH(Data__1___3[[#This Row],[Date]])</f>
        <v>1</v>
      </c>
      <c r="E739">
        <f t="shared" si="122"/>
        <v>1</v>
      </c>
      <c r="F739">
        <f>WEEKDAY(Data__1___3[[#This Row],[Date]])</f>
        <v>6</v>
      </c>
      <c r="G739" t="str">
        <f>VLOOKUP(F739,VLOOKUP!$D$2:$E$8,2,FALSE)</f>
        <v>Saturday</v>
      </c>
      <c r="H739" t="str">
        <f>VLOOKUP(D739,VLOOKUP!$A$2:$B$13,2,FALSE)</f>
        <v>January</v>
      </c>
      <c r="I739" t="str">
        <f>VLOOKUP(E739,VLOOKUP!$G$2:$H$5,2,FALSE)</f>
        <v>Quarter1</v>
      </c>
      <c r="J739" t="str">
        <f t="shared" si="123"/>
        <v>2010_January</v>
      </c>
      <c r="K739" t="str">
        <f t="shared" si="124"/>
        <v>2010_Quarter1</v>
      </c>
      <c r="L739" t="str">
        <f t="shared" si="125"/>
        <v>2010_Saturday</v>
      </c>
      <c r="M739" t="s">
        <v>10</v>
      </c>
      <c r="N739">
        <v>23</v>
      </c>
      <c r="O739">
        <v>25</v>
      </c>
      <c r="P739">
        <v>5520</v>
      </c>
      <c r="Q739">
        <v>5000</v>
      </c>
      <c r="R739">
        <v>3.5648165000000002E-2</v>
      </c>
      <c r="S739">
        <v>4.3490761000000003E-2</v>
      </c>
      <c r="T739">
        <f t="shared" si="126"/>
        <v>26442.382688000005</v>
      </c>
      <c r="U739">
        <f t="shared" si="127"/>
        <v>5347.2247500000012</v>
      </c>
      <c r="V739">
        <f t="shared" si="128"/>
        <v>10520</v>
      </c>
      <c r="W739">
        <f t="shared" si="129"/>
        <v>10520</v>
      </c>
      <c r="X739">
        <f>SUM(Data__1___3[[#This Row],[ cost of raw material]],Data__1___3[[#This Row],[operating cost]],Data__1___3[[#This Row],[Total Labor Cost (In USD)]])</f>
        <v>42309.607438000006</v>
      </c>
      <c r="Y739">
        <f t="shared" si="130"/>
        <v>1186.8663488849986</v>
      </c>
      <c r="Z739">
        <f t="shared" si="131"/>
        <v>35.648165000000006</v>
      </c>
      <c r="AA739">
        <f>SUM(Data__1___3[[#This Row],[Num_Workers_Direct]],Data__1___3[[#This Row],[Num_Workers_Indirect]])</f>
        <v>48</v>
      </c>
      <c r="AB739">
        <f>Data__1___3[[#This Row],[OUTPUT IN THOUSAND]]/Data__1___3[[#This Row],[Total Workers]]</f>
        <v>0.74267010416666679</v>
      </c>
    </row>
    <row r="740" spans="1:28" x14ac:dyDescent="0.25">
      <c r="A740" s="1">
        <v>40187</v>
      </c>
      <c r="B740">
        <f t="shared" si="121"/>
        <v>2010</v>
      </c>
      <c r="C740">
        <f>DAY(Data__1___3[[#This Row],[Date]])</f>
        <v>9</v>
      </c>
      <c r="D740">
        <f>MONTH(Data__1___3[[#This Row],[Date]])</f>
        <v>1</v>
      </c>
      <c r="E740">
        <f t="shared" si="122"/>
        <v>1</v>
      </c>
      <c r="F740">
        <f>WEEKDAY(Data__1___3[[#This Row],[Date]])</f>
        <v>7</v>
      </c>
      <c r="G740" t="str">
        <f>VLOOKUP(F740,VLOOKUP!$D$2:$E$8,2,FALSE)</f>
        <v>Sunday</v>
      </c>
      <c r="H740" t="str">
        <f>VLOOKUP(D740,VLOOKUP!$A$2:$B$13,2,FALSE)</f>
        <v>January</v>
      </c>
      <c r="I740" t="str">
        <f>VLOOKUP(E740,VLOOKUP!$G$2:$H$5,2,FALSE)</f>
        <v>Quarter1</v>
      </c>
      <c r="J740" t="str">
        <f t="shared" si="123"/>
        <v>2010_January</v>
      </c>
      <c r="K740" t="str">
        <f t="shared" si="124"/>
        <v>2010_Quarter1</v>
      </c>
      <c r="L740" t="str">
        <f t="shared" si="125"/>
        <v>2010_Sunday</v>
      </c>
      <c r="M740" t="s">
        <v>10</v>
      </c>
      <c r="N740">
        <v>22</v>
      </c>
      <c r="O740">
        <v>34</v>
      </c>
      <c r="P740">
        <v>5280</v>
      </c>
      <c r="Q740">
        <v>6800</v>
      </c>
      <c r="R740">
        <v>4.1619002000000002E-2</v>
      </c>
      <c r="S740">
        <v>5.0775183000000002E-2</v>
      </c>
      <c r="T740">
        <f t="shared" si="126"/>
        <v>30871.311264</v>
      </c>
      <c r="U740">
        <f t="shared" si="127"/>
        <v>6242.8503000000001</v>
      </c>
      <c r="V740">
        <f t="shared" si="128"/>
        <v>12080</v>
      </c>
      <c r="W740">
        <f t="shared" si="129"/>
        <v>12080</v>
      </c>
      <c r="X740">
        <f>SUM(Data__1___3[[#This Row],[ cost of raw material]],Data__1___3[[#This Row],[operating cost]],Data__1___3[[#This Row],[Total Labor Cost (In USD)]])</f>
        <v>49194.161564000002</v>
      </c>
      <c r="Y740">
        <f t="shared" si="130"/>
        <v>1182.012042576129</v>
      </c>
      <c r="Z740">
        <f t="shared" si="131"/>
        <v>41.619002000000002</v>
      </c>
      <c r="AA740">
        <f>SUM(Data__1___3[[#This Row],[Num_Workers_Direct]],Data__1___3[[#This Row],[Num_Workers_Indirect]])</f>
        <v>56</v>
      </c>
      <c r="AB740">
        <f>Data__1___3[[#This Row],[OUTPUT IN THOUSAND]]/Data__1___3[[#This Row],[Total Workers]]</f>
        <v>0.74319646428571429</v>
      </c>
    </row>
    <row r="741" spans="1:28" x14ac:dyDescent="0.25">
      <c r="A741" s="1">
        <v>40188</v>
      </c>
      <c r="B741">
        <f t="shared" si="121"/>
        <v>2010</v>
      </c>
      <c r="C741">
        <f>DAY(Data__1___3[[#This Row],[Date]])</f>
        <v>10</v>
      </c>
      <c r="D741">
        <f>MONTH(Data__1___3[[#This Row],[Date]])</f>
        <v>1</v>
      </c>
      <c r="E741">
        <f t="shared" si="122"/>
        <v>1</v>
      </c>
      <c r="F741">
        <f>WEEKDAY(Data__1___3[[#This Row],[Date]])</f>
        <v>1</v>
      </c>
      <c r="G741" t="str">
        <f>VLOOKUP(F741,VLOOKUP!$D$2:$E$8,2,FALSE)</f>
        <v>Monday</v>
      </c>
      <c r="H741" t="str">
        <f>VLOOKUP(D741,VLOOKUP!$A$2:$B$13,2,FALSE)</f>
        <v>January</v>
      </c>
      <c r="I741" t="str">
        <f>VLOOKUP(E741,VLOOKUP!$G$2:$H$5,2,FALSE)</f>
        <v>Quarter1</v>
      </c>
      <c r="J741" t="str">
        <f t="shared" si="123"/>
        <v>2010_January</v>
      </c>
      <c r="K741" t="str">
        <f t="shared" si="124"/>
        <v>2010_Quarter1</v>
      </c>
      <c r="L741" t="str">
        <f t="shared" si="125"/>
        <v>2010_Monday</v>
      </c>
      <c r="M741" t="s">
        <v>10</v>
      </c>
      <c r="N741">
        <v>24</v>
      </c>
      <c r="O741">
        <v>29</v>
      </c>
      <c r="P741">
        <v>5760</v>
      </c>
      <c r="Q741">
        <v>5800</v>
      </c>
      <c r="R741">
        <v>3.9373557000000003E-2</v>
      </c>
      <c r="S741">
        <v>4.8035739000000001E-2</v>
      </c>
      <c r="T741">
        <f t="shared" si="126"/>
        <v>29205.729311999999</v>
      </c>
      <c r="U741">
        <f t="shared" si="127"/>
        <v>5906.033550000001</v>
      </c>
      <c r="V741">
        <f t="shared" si="128"/>
        <v>11560</v>
      </c>
      <c r="W741">
        <f t="shared" si="129"/>
        <v>11560</v>
      </c>
      <c r="X741">
        <f>SUM(Data__1___3[[#This Row],[ cost of raw material]],Data__1___3[[#This Row],[operating cost]],Data__1___3[[#This Row],[Total Labor Cost (In USD)]])</f>
        <v>46671.762862000003</v>
      </c>
      <c r="Y741">
        <f t="shared" si="130"/>
        <v>1185.3580529186122</v>
      </c>
      <c r="Z741">
        <f t="shared" si="131"/>
        <v>39.373557000000005</v>
      </c>
      <c r="AA741">
        <f>SUM(Data__1___3[[#This Row],[Num_Workers_Direct]],Data__1___3[[#This Row],[Num_Workers_Indirect]])</f>
        <v>53</v>
      </c>
      <c r="AB741">
        <f>Data__1___3[[#This Row],[OUTPUT IN THOUSAND]]/Data__1___3[[#This Row],[Total Workers]]</f>
        <v>0.74289730188679259</v>
      </c>
    </row>
    <row r="742" spans="1:28" x14ac:dyDescent="0.25">
      <c r="A742" s="1">
        <v>40189</v>
      </c>
      <c r="B742">
        <f t="shared" si="121"/>
        <v>2010</v>
      </c>
      <c r="C742">
        <f>DAY(Data__1___3[[#This Row],[Date]])</f>
        <v>11</v>
      </c>
      <c r="D742">
        <f>MONTH(Data__1___3[[#This Row],[Date]])</f>
        <v>1</v>
      </c>
      <c r="E742">
        <f t="shared" si="122"/>
        <v>1</v>
      </c>
      <c r="F742">
        <f>WEEKDAY(Data__1___3[[#This Row],[Date]])</f>
        <v>2</v>
      </c>
      <c r="G742" t="str">
        <f>VLOOKUP(F742,VLOOKUP!$D$2:$E$8,2,FALSE)</f>
        <v>Tuesday</v>
      </c>
      <c r="H742" t="str">
        <f>VLOOKUP(D742,VLOOKUP!$A$2:$B$13,2,FALSE)</f>
        <v>January</v>
      </c>
      <c r="I742" t="str">
        <f>VLOOKUP(E742,VLOOKUP!$G$2:$H$5,2,FALSE)</f>
        <v>Quarter1</v>
      </c>
      <c r="J742" t="str">
        <f t="shared" si="123"/>
        <v>2010_January</v>
      </c>
      <c r="K742" t="str">
        <f t="shared" si="124"/>
        <v>2010_Quarter1</v>
      </c>
      <c r="L742" t="str">
        <f t="shared" si="125"/>
        <v>2010_Tuesday</v>
      </c>
      <c r="M742" t="s">
        <v>10</v>
      </c>
      <c r="N742">
        <v>23</v>
      </c>
      <c r="O742">
        <v>31</v>
      </c>
      <c r="P742">
        <v>5520</v>
      </c>
      <c r="Q742">
        <v>6200</v>
      </c>
      <c r="R742">
        <v>4.0124825000000003E-2</v>
      </c>
      <c r="S742">
        <v>4.8952286999999997E-2</v>
      </c>
      <c r="T742">
        <f t="shared" si="126"/>
        <v>29762.990495999999</v>
      </c>
      <c r="U742">
        <f t="shared" si="127"/>
        <v>6018.7237500000001</v>
      </c>
      <c r="V742">
        <f t="shared" si="128"/>
        <v>11720</v>
      </c>
      <c r="W742">
        <f t="shared" si="129"/>
        <v>11720</v>
      </c>
      <c r="X742">
        <f>SUM(Data__1___3[[#This Row],[ cost of raw material]],Data__1___3[[#This Row],[operating cost]],Data__1___3[[#This Row],[Total Labor Cost (In USD)]])</f>
        <v>47501.714245999996</v>
      </c>
      <c r="Y742">
        <f t="shared" si="130"/>
        <v>1183.8485088969235</v>
      </c>
      <c r="Z742">
        <f t="shared" si="131"/>
        <v>40.124825000000001</v>
      </c>
      <c r="AA742">
        <f>SUM(Data__1___3[[#This Row],[Num_Workers_Direct]],Data__1___3[[#This Row],[Num_Workers_Indirect]])</f>
        <v>54</v>
      </c>
      <c r="AB742">
        <f>Data__1___3[[#This Row],[OUTPUT IN THOUSAND]]/Data__1___3[[#This Row],[Total Workers]]</f>
        <v>0.74305231481481482</v>
      </c>
    </row>
    <row r="743" spans="1:28" x14ac:dyDescent="0.25">
      <c r="A743" s="1">
        <v>40190</v>
      </c>
      <c r="B743">
        <f t="shared" si="121"/>
        <v>2010</v>
      </c>
      <c r="C743">
        <f>DAY(Data__1___3[[#This Row],[Date]])</f>
        <v>12</v>
      </c>
      <c r="D743">
        <f>MONTH(Data__1___3[[#This Row],[Date]])</f>
        <v>1</v>
      </c>
      <c r="E743">
        <f t="shared" si="122"/>
        <v>1</v>
      </c>
      <c r="F743">
        <f>WEEKDAY(Data__1___3[[#This Row],[Date]])</f>
        <v>3</v>
      </c>
      <c r="G743" t="str">
        <f>VLOOKUP(F743,VLOOKUP!$D$2:$E$8,2,FALSE)</f>
        <v>Wednesday</v>
      </c>
      <c r="H743" t="str">
        <f>VLOOKUP(D743,VLOOKUP!$A$2:$B$13,2,FALSE)</f>
        <v>January</v>
      </c>
      <c r="I743" t="str">
        <f>VLOOKUP(E743,VLOOKUP!$G$2:$H$5,2,FALSE)</f>
        <v>Quarter1</v>
      </c>
      <c r="J743" t="str">
        <f t="shared" si="123"/>
        <v>2010_January</v>
      </c>
      <c r="K743" t="str">
        <f t="shared" si="124"/>
        <v>2010_Quarter1</v>
      </c>
      <c r="L743" t="str">
        <f t="shared" si="125"/>
        <v>2010_Wednesday</v>
      </c>
      <c r="M743" t="s">
        <v>10</v>
      </c>
      <c r="N743">
        <v>20</v>
      </c>
      <c r="O743">
        <v>26</v>
      </c>
      <c r="P743">
        <v>4800</v>
      </c>
      <c r="Q743">
        <v>5200</v>
      </c>
      <c r="R743">
        <v>3.4169154E-2</v>
      </c>
      <c r="S743">
        <v>4.1686368000000001E-2</v>
      </c>
      <c r="T743">
        <f t="shared" si="126"/>
        <v>25345.311744000002</v>
      </c>
      <c r="U743">
        <f t="shared" si="127"/>
        <v>5125.3730999999998</v>
      </c>
      <c r="V743">
        <f t="shared" si="128"/>
        <v>10000</v>
      </c>
      <c r="W743">
        <f t="shared" si="129"/>
        <v>10000</v>
      </c>
      <c r="X743">
        <f>SUM(Data__1___3[[#This Row],[ cost of raw material]],Data__1___3[[#This Row],[operating cost]],Data__1___3[[#This Row],[Total Labor Cost (In USD)]])</f>
        <v>40470.684844000003</v>
      </c>
      <c r="Y743">
        <f t="shared" si="130"/>
        <v>1184.4216231985142</v>
      </c>
      <c r="Z743">
        <f t="shared" si="131"/>
        <v>34.169153999999999</v>
      </c>
      <c r="AA743">
        <f>SUM(Data__1___3[[#This Row],[Num_Workers_Direct]],Data__1___3[[#This Row],[Num_Workers_Indirect]])</f>
        <v>46</v>
      </c>
      <c r="AB743">
        <f>Data__1___3[[#This Row],[OUTPUT IN THOUSAND]]/Data__1___3[[#This Row],[Total Workers]]</f>
        <v>0.74280769565217386</v>
      </c>
    </row>
    <row r="744" spans="1:28" x14ac:dyDescent="0.25">
      <c r="A744" s="1">
        <v>40191</v>
      </c>
      <c r="B744">
        <f t="shared" si="121"/>
        <v>2010</v>
      </c>
      <c r="C744">
        <f>DAY(Data__1___3[[#This Row],[Date]])</f>
        <v>13</v>
      </c>
      <c r="D744">
        <f>MONTH(Data__1___3[[#This Row],[Date]])</f>
        <v>1</v>
      </c>
      <c r="E744">
        <f t="shared" si="122"/>
        <v>1</v>
      </c>
      <c r="F744">
        <f>WEEKDAY(Data__1___3[[#This Row],[Date]])</f>
        <v>4</v>
      </c>
      <c r="G744" t="str">
        <f>VLOOKUP(F744,VLOOKUP!$D$2:$E$8,2,FALSE)</f>
        <v>Thursday</v>
      </c>
      <c r="H744" t="str">
        <f>VLOOKUP(D744,VLOOKUP!$A$2:$B$13,2,FALSE)</f>
        <v>January</v>
      </c>
      <c r="I744" t="str">
        <f>VLOOKUP(E744,VLOOKUP!$G$2:$H$5,2,FALSE)</f>
        <v>Quarter1</v>
      </c>
      <c r="J744" t="str">
        <f t="shared" si="123"/>
        <v>2010_January</v>
      </c>
      <c r="K744" t="str">
        <f t="shared" si="124"/>
        <v>2010_Quarter1</v>
      </c>
      <c r="L744" t="str">
        <f t="shared" si="125"/>
        <v>2010_Thursday</v>
      </c>
      <c r="M744" t="s">
        <v>10</v>
      </c>
      <c r="N744">
        <v>24</v>
      </c>
      <c r="O744">
        <v>26</v>
      </c>
      <c r="P744">
        <v>5760</v>
      </c>
      <c r="Q744">
        <v>5200</v>
      </c>
      <c r="R744">
        <v>3.7159927000000002E-2</v>
      </c>
      <c r="S744">
        <v>4.5335110999999997E-2</v>
      </c>
      <c r="T744">
        <f t="shared" si="126"/>
        <v>27563.747487999997</v>
      </c>
      <c r="U744">
        <f t="shared" si="127"/>
        <v>5573.9890500000001</v>
      </c>
      <c r="V744">
        <f t="shared" si="128"/>
        <v>10960</v>
      </c>
      <c r="W744">
        <f t="shared" si="129"/>
        <v>10960</v>
      </c>
      <c r="X744">
        <f>SUM(Data__1___3[[#This Row],[ cost of raw material]],Data__1___3[[#This Row],[operating cost]],Data__1___3[[#This Row],[Total Labor Cost (In USD)]])</f>
        <v>44097.736537999997</v>
      </c>
      <c r="Y744">
        <f t="shared" si="130"/>
        <v>1186.7013769429632</v>
      </c>
      <c r="Z744">
        <f t="shared" si="131"/>
        <v>37.159927000000003</v>
      </c>
      <c r="AA744">
        <f>SUM(Data__1___3[[#This Row],[Num_Workers_Direct]],Data__1___3[[#This Row],[Num_Workers_Indirect]])</f>
        <v>50</v>
      </c>
      <c r="AB744">
        <f>Data__1___3[[#This Row],[OUTPUT IN THOUSAND]]/Data__1___3[[#This Row],[Total Workers]]</f>
        <v>0.74319854000000007</v>
      </c>
    </row>
    <row r="745" spans="1:28" x14ac:dyDescent="0.25">
      <c r="A745" s="1">
        <v>40192</v>
      </c>
      <c r="B745">
        <f t="shared" si="121"/>
        <v>2010</v>
      </c>
      <c r="C745">
        <f>DAY(Data__1___3[[#This Row],[Date]])</f>
        <v>14</v>
      </c>
      <c r="D745">
        <f>MONTH(Data__1___3[[#This Row],[Date]])</f>
        <v>1</v>
      </c>
      <c r="E745">
        <f t="shared" si="122"/>
        <v>1</v>
      </c>
      <c r="F745">
        <f>WEEKDAY(Data__1___3[[#This Row],[Date]])</f>
        <v>5</v>
      </c>
      <c r="G745" t="str">
        <f>VLOOKUP(F745,VLOOKUP!$D$2:$E$8,2,FALSE)</f>
        <v>Friday</v>
      </c>
      <c r="H745" t="str">
        <f>VLOOKUP(D745,VLOOKUP!$A$2:$B$13,2,FALSE)</f>
        <v>January</v>
      </c>
      <c r="I745" t="str">
        <f>VLOOKUP(E745,VLOOKUP!$G$2:$H$5,2,FALSE)</f>
        <v>Quarter1</v>
      </c>
      <c r="J745" t="str">
        <f t="shared" si="123"/>
        <v>2010_January</v>
      </c>
      <c r="K745" t="str">
        <f t="shared" si="124"/>
        <v>2010_Quarter1</v>
      </c>
      <c r="L745" t="str">
        <f t="shared" si="125"/>
        <v>2010_Friday</v>
      </c>
      <c r="M745" t="s">
        <v>10</v>
      </c>
      <c r="N745">
        <v>23</v>
      </c>
      <c r="O745">
        <v>29</v>
      </c>
      <c r="P745">
        <v>5520</v>
      </c>
      <c r="Q745">
        <v>5800</v>
      </c>
      <c r="R745">
        <v>3.8627109999999999E-2</v>
      </c>
      <c r="S745">
        <v>4.7125074000000003E-2</v>
      </c>
      <c r="T745">
        <f t="shared" si="126"/>
        <v>28652.044992000003</v>
      </c>
      <c r="U745">
        <f t="shared" si="127"/>
        <v>5794.0664999999999</v>
      </c>
      <c r="V745">
        <f t="shared" si="128"/>
        <v>11320</v>
      </c>
      <c r="W745">
        <f t="shared" si="129"/>
        <v>11320</v>
      </c>
      <c r="X745">
        <f>SUM(Data__1___3[[#This Row],[ cost of raw material]],Data__1___3[[#This Row],[operating cost]],Data__1___3[[#This Row],[Total Labor Cost (In USD)]])</f>
        <v>45766.111492000004</v>
      </c>
      <c r="Y745">
        <f t="shared" si="130"/>
        <v>1184.818421362613</v>
      </c>
      <c r="Z745">
        <f t="shared" si="131"/>
        <v>38.627110000000002</v>
      </c>
      <c r="AA745">
        <f>SUM(Data__1___3[[#This Row],[Num_Workers_Direct]],Data__1___3[[#This Row],[Num_Workers_Indirect]])</f>
        <v>52</v>
      </c>
      <c r="AB745">
        <f>Data__1___3[[#This Row],[OUTPUT IN THOUSAND]]/Data__1___3[[#This Row],[Total Workers]]</f>
        <v>0.74282903846153847</v>
      </c>
    </row>
    <row r="746" spans="1:28" x14ac:dyDescent="0.25">
      <c r="A746" s="1">
        <v>40193</v>
      </c>
      <c r="B746">
        <f t="shared" si="121"/>
        <v>2010</v>
      </c>
      <c r="C746">
        <f>DAY(Data__1___3[[#This Row],[Date]])</f>
        <v>15</v>
      </c>
      <c r="D746">
        <f>MONTH(Data__1___3[[#This Row],[Date]])</f>
        <v>1</v>
      </c>
      <c r="E746">
        <f t="shared" si="122"/>
        <v>1</v>
      </c>
      <c r="F746">
        <f>WEEKDAY(Data__1___3[[#This Row],[Date]])</f>
        <v>6</v>
      </c>
      <c r="G746" t="str">
        <f>VLOOKUP(F746,VLOOKUP!$D$2:$E$8,2,FALSE)</f>
        <v>Saturday</v>
      </c>
      <c r="H746" t="str">
        <f>VLOOKUP(D746,VLOOKUP!$A$2:$B$13,2,FALSE)</f>
        <v>January</v>
      </c>
      <c r="I746" t="str">
        <f>VLOOKUP(E746,VLOOKUP!$G$2:$H$5,2,FALSE)</f>
        <v>Quarter1</v>
      </c>
      <c r="J746" t="str">
        <f t="shared" si="123"/>
        <v>2010_January</v>
      </c>
      <c r="K746" t="str">
        <f t="shared" si="124"/>
        <v>2010_Quarter1</v>
      </c>
      <c r="L746" t="str">
        <f t="shared" si="125"/>
        <v>2010_Saturday</v>
      </c>
      <c r="M746" t="s">
        <v>10</v>
      </c>
      <c r="N746">
        <v>21</v>
      </c>
      <c r="O746">
        <v>34</v>
      </c>
      <c r="P746">
        <v>5040</v>
      </c>
      <c r="Q746">
        <v>6800</v>
      </c>
      <c r="R746">
        <v>4.0847512000000002E-2</v>
      </c>
      <c r="S746">
        <v>4.9833965000000001E-2</v>
      </c>
      <c r="T746">
        <f t="shared" si="126"/>
        <v>30299.050719999999</v>
      </c>
      <c r="U746">
        <f t="shared" si="127"/>
        <v>6127.1268</v>
      </c>
      <c r="V746">
        <f t="shared" si="128"/>
        <v>11840</v>
      </c>
      <c r="W746">
        <f t="shared" si="129"/>
        <v>11840</v>
      </c>
      <c r="X746">
        <f>SUM(Data__1___3[[#This Row],[ cost of raw material]],Data__1___3[[#This Row],[operating cost]],Data__1___3[[#This Row],[Total Labor Cost (In USD)]])</f>
        <v>48266.177519999997</v>
      </c>
      <c r="Y746">
        <f t="shared" si="130"/>
        <v>1181.6185406837017</v>
      </c>
      <c r="Z746">
        <f t="shared" si="131"/>
        <v>40.847512000000002</v>
      </c>
      <c r="AA746">
        <f>SUM(Data__1___3[[#This Row],[Num_Workers_Direct]],Data__1___3[[#This Row],[Num_Workers_Indirect]])</f>
        <v>55</v>
      </c>
      <c r="AB746">
        <f>Data__1___3[[#This Row],[OUTPUT IN THOUSAND]]/Data__1___3[[#This Row],[Total Workers]]</f>
        <v>0.74268203636363639</v>
      </c>
    </row>
    <row r="747" spans="1:28" x14ac:dyDescent="0.25">
      <c r="A747" s="1">
        <v>40194</v>
      </c>
      <c r="B747">
        <f t="shared" si="121"/>
        <v>2010</v>
      </c>
      <c r="C747">
        <f>DAY(Data__1___3[[#This Row],[Date]])</f>
        <v>16</v>
      </c>
      <c r="D747">
        <f>MONTH(Data__1___3[[#This Row],[Date]])</f>
        <v>1</v>
      </c>
      <c r="E747">
        <f t="shared" si="122"/>
        <v>1</v>
      </c>
      <c r="F747">
        <f>WEEKDAY(Data__1___3[[#This Row],[Date]])</f>
        <v>7</v>
      </c>
      <c r="G747" t="str">
        <f>VLOOKUP(F747,VLOOKUP!$D$2:$E$8,2,FALSE)</f>
        <v>Sunday</v>
      </c>
      <c r="H747" t="str">
        <f>VLOOKUP(D747,VLOOKUP!$A$2:$B$13,2,FALSE)</f>
        <v>January</v>
      </c>
      <c r="I747" t="str">
        <f>VLOOKUP(E747,VLOOKUP!$G$2:$H$5,2,FALSE)</f>
        <v>Quarter1</v>
      </c>
      <c r="J747" t="str">
        <f t="shared" si="123"/>
        <v>2010_January</v>
      </c>
      <c r="K747" t="str">
        <f t="shared" si="124"/>
        <v>2010_Quarter1</v>
      </c>
      <c r="L747" t="str">
        <f t="shared" si="125"/>
        <v>2010_Sunday</v>
      </c>
      <c r="M747" t="s">
        <v>10</v>
      </c>
      <c r="N747">
        <v>22</v>
      </c>
      <c r="O747">
        <v>33</v>
      </c>
      <c r="P747">
        <v>5280</v>
      </c>
      <c r="Q747">
        <v>6600</v>
      </c>
      <c r="R747">
        <v>4.0874515E-2</v>
      </c>
      <c r="S747">
        <v>4.9866909000000001E-2</v>
      </c>
      <c r="T747">
        <f t="shared" si="126"/>
        <v>30319.080672</v>
      </c>
      <c r="U747">
        <f t="shared" si="127"/>
        <v>6131.1772500000006</v>
      </c>
      <c r="V747">
        <f t="shared" si="128"/>
        <v>11880</v>
      </c>
      <c r="W747">
        <f t="shared" si="129"/>
        <v>11880</v>
      </c>
      <c r="X747">
        <f>SUM(Data__1___3[[#This Row],[ cost of raw material]],Data__1___3[[#This Row],[operating cost]],Data__1___3[[#This Row],[Total Labor Cost (In USD)]])</f>
        <v>48330.257922000004</v>
      </c>
      <c r="Y747">
        <f t="shared" si="130"/>
        <v>1182.4056608867409</v>
      </c>
      <c r="Z747">
        <f t="shared" si="131"/>
        <v>40.874515000000002</v>
      </c>
      <c r="AA747">
        <f>SUM(Data__1___3[[#This Row],[Num_Workers_Direct]],Data__1___3[[#This Row],[Num_Workers_Indirect]])</f>
        <v>55</v>
      </c>
      <c r="AB747">
        <f>Data__1___3[[#This Row],[OUTPUT IN THOUSAND]]/Data__1___3[[#This Row],[Total Workers]]</f>
        <v>0.74317300000000008</v>
      </c>
    </row>
    <row r="748" spans="1:28" x14ac:dyDescent="0.25">
      <c r="A748" s="1">
        <v>40195</v>
      </c>
      <c r="B748">
        <f t="shared" si="121"/>
        <v>2010</v>
      </c>
      <c r="C748">
        <f>DAY(Data__1___3[[#This Row],[Date]])</f>
        <v>17</v>
      </c>
      <c r="D748">
        <f>MONTH(Data__1___3[[#This Row],[Date]])</f>
        <v>1</v>
      </c>
      <c r="E748">
        <f t="shared" si="122"/>
        <v>1</v>
      </c>
      <c r="F748">
        <f>WEEKDAY(Data__1___3[[#This Row],[Date]])</f>
        <v>1</v>
      </c>
      <c r="G748" t="str">
        <f>VLOOKUP(F748,VLOOKUP!$D$2:$E$8,2,FALSE)</f>
        <v>Monday</v>
      </c>
      <c r="H748" t="str">
        <f>VLOOKUP(D748,VLOOKUP!$A$2:$B$13,2,FALSE)</f>
        <v>January</v>
      </c>
      <c r="I748" t="str">
        <f>VLOOKUP(E748,VLOOKUP!$G$2:$H$5,2,FALSE)</f>
        <v>Quarter1</v>
      </c>
      <c r="J748" t="str">
        <f t="shared" si="123"/>
        <v>2010_January</v>
      </c>
      <c r="K748" t="str">
        <f t="shared" si="124"/>
        <v>2010_Quarter1</v>
      </c>
      <c r="L748" t="str">
        <f t="shared" si="125"/>
        <v>2010_Monday</v>
      </c>
      <c r="M748" t="s">
        <v>10</v>
      </c>
      <c r="N748">
        <v>20</v>
      </c>
      <c r="O748">
        <v>34</v>
      </c>
      <c r="P748">
        <v>4800</v>
      </c>
      <c r="Q748">
        <v>6800</v>
      </c>
      <c r="R748">
        <v>4.0132832E-2</v>
      </c>
      <c r="S748">
        <v>4.8962053999999998E-2</v>
      </c>
      <c r="T748">
        <f t="shared" si="126"/>
        <v>29768.928831999998</v>
      </c>
      <c r="U748">
        <f t="shared" si="127"/>
        <v>6019.9247999999998</v>
      </c>
      <c r="V748">
        <f t="shared" si="128"/>
        <v>11600</v>
      </c>
      <c r="W748">
        <f t="shared" si="129"/>
        <v>11600</v>
      </c>
      <c r="X748">
        <f>SUM(Data__1___3[[#This Row],[ cost of raw material]],Data__1___3[[#This Row],[operating cost]],Data__1___3[[#This Row],[Total Labor Cost (In USD)]])</f>
        <v>47388.853631999998</v>
      </c>
      <c r="Y748">
        <f t="shared" si="130"/>
        <v>1180.8001396960972</v>
      </c>
      <c r="Z748">
        <f t="shared" si="131"/>
        <v>40.132832000000001</v>
      </c>
      <c r="AA748">
        <f>SUM(Data__1___3[[#This Row],[Num_Workers_Direct]],Data__1___3[[#This Row],[Num_Workers_Indirect]])</f>
        <v>54</v>
      </c>
      <c r="AB748">
        <f>Data__1___3[[#This Row],[OUTPUT IN THOUSAND]]/Data__1___3[[#This Row],[Total Workers]]</f>
        <v>0.74320059259259263</v>
      </c>
    </row>
    <row r="749" spans="1:28" x14ac:dyDescent="0.25">
      <c r="A749" s="1">
        <v>40196</v>
      </c>
      <c r="B749">
        <f t="shared" si="121"/>
        <v>2010</v>
      </c>
      <c r="C749">
        <f>DAY(Data__1___3[[#This Row],[Date]])</f>
        <v>18</v>
      </c>
      <c r="D749">
        <f>MONTH(Data__1___3[[#This Row],[Date]])</f>
        <v>1</v>
      </c>
      <c r="E749">
        <f t="shared" si="122"/>
        <v>1</v>
      </c>
      <c r="F749">
        <f>WEEKDAY(Data__1___3[[#This Row],[Date]])</f>
        <v>2</v>
      </c>
      <c r="G749" t="str">
        <f>VLOOKUP(F749,VLOOKUP!$D$2:$E$8,2,FALSE)</f>
        <v>Tuesday</v>
      </c>
      <c r="H749" t="str">
        <f>VLOOKUP(D749,VLOOKUP!$A$2:$B$13,2,FALSE)</f>
        <v>January</v>
      </c>
      <c r="I749" t="str">
        <f>VLOOKUP(E749,VLOOKUP!$G$2:$H$5,2,FALSE)</f>
        <v>Quarter1</v>
      </c>
      <c r="J749" t="str">
        <f t="shared" si="123"/>
        <v>2010_January</v>
      </c>
      <c r="K749" t="str">
        <f t="shared" si="124"/>
        <v>2010_Quarter1</v>
      </c>
      <c r="L749" t="str">
        <f t="shared" si="125"/>
        <v>2010_Tuesday</v>
      </c>
      <c r="M749" t="s">
        <v>10</v>
      </c>
      <c r="N749">
        <v>20</v>
      </c>
      <c r="O749">
        <v>31</v>
      </c>
      <c r="P749">
        <v>4800</v>
      </c>
      <c r="Q749">
        <v>6200</v>
      </c>
      <c r="R749">
        <v>3.7893294000000001E-2</v>
      </c>
      <c r="S749">
        <v>4.6229818999999998E-2</v>
      </c>
      <c r="T749">
        <f t="shared" si="126"/>
        <v>28107.729951999998</v>
      </c>
      <c r="U749">
        <f t="shared" si="127"/>
        <v>5683.9941000000008</v>
      </c>
      <c r="V749">
        <f t="shared" si="128"/>
        <v>11000</v>
      </c>
      <c r="W749">
        <f t="shared" si="129"/>
        <v>11000</v>
      </c>
      <c r="X749">
        <f>SUM(Data__1___3[[#This Row],[ cost of raw material]],Data__1___3[[#This Row],[operating cost]],Data__1___3[[#This Row],[Total Labor Cost (In USD)]])</f>
        <v>44791.724051999998</v>
      </c>
      <c r="Y749">
        <f t="shared" si="130"/>
        <v>1182.0488356594176</v>
      </c>
      <c r="Z749">
        <f t="shared" si="131"/>
        <v>37.893294000000004</v>
      </c>
      <c r="AA749">
        <f>SUM(Data__1___3[[#This Row],[Num_Workers_Direct]],Data__1___3[[#This Row],[Num_Workers_Indirect]])</f>
        <v>51</v>
      </c>
      <c r="AB749">
        <f>Data__1___3[[#This Row],[OUTPUT IN THOUSAND]]/Data__1___3[[#This Row],[Total Workers]]</f>
        <v>0.74300576470588242</v>
      </c>
    </row>
    <row r="750" spans="1:28" x14ac:dyDescent="0.25">
      <c r="A750" s="1">
        <v>40197</v>
      </c>
      <c r="B750">
        <f t="shared" si="121"/>
        <v>2010</v>
      </c>
      <c r="C750">
        <f>DAY(Data__1___3[[#This Row],[Date]])</f>
        <v>19</v>
      </c>
      <c r="D750">
        <f>MONTH(Data__1___3[[#This Row],[Date]])</f>
        <v>1</v>
      </c>
      <c r="E750">
        <f t="shared" si="122"/>
        <v>1</v>
      </c>
      <c r="F750">
        <f>WEEKDAY(Data__1___3[[#This Row],[Date]])</f>
        <v>3</v>
      </c>
      <c r="G750" t="str">
        <f>VLOOKUP(F750,VLOOKUP!$D$2:$E$8,2,FALSE)</f>
        <v>Wednesday</v>
      </c>
      <c r="H750" t="str">
        <f>VLOOKUP(D750,VLOOKUP!$A$2:$B$13,2,FALSE)</f>
        <v>January</v>
      </c>
      <c r="I750" t="str">
        <f>VLOOKUP(E750,VLOOKUP!$G$2:$H$5,2,FALSE)</f>
        <v>Quarter1</v>
      </c>
      <c r="J750" t="str">
        <f t="shared" si="123"/>
        <v>2010_January</v>
      </c>
      <c r="K750" t="str">
        <f t="shared" si="124"/>
        <v>2010_Quarter1</v>
      </c>
      <c r="L750" t="str">
        <f t="shared" si="125"/>
        <v>2010_Wednesday</v>
      </c>
      <c r="M750" t="s">
        <v>10</v>
      </c>
      <c r="N750">
        <v>22</v>
      </c>
      <c r="O750">
        <v>29</v>
      </c>
      <c r="P750">
        <v>5280</v>
      </c>
      <c r="Q750">
        <v>5800</v>
      </c>
      <c r="R750">
        <v>3.7899143000000003E-2</v>
      </c>
      <c r="S750">
        <v>4.6236955000000003E-2</v>
      </c>
      <c r="T750">
        <f t="shared" si="126"/>
        <v>28112.068640000001</v>
      </c>
      <c r="U750">
        <f t="shared" si="127"/>
        <v>5684.8714500000006</v>
      </c>
      <c r="V750">
        <f t="shared" si="128"/>
        <v>11080</v>
      </c>
      <c r="W750">
        <f t="shared" si="129"/>
        <v>11080</v>
      </c>
      <c r="X750">
        <f>SUM(Data__1___3[[#This Row],[ cost of raw material]],Data__1___3[[#This Row],[operating cost]],Data__1___3[[#This Row],[Total Labor Cost (In USD)]])</f>
        <v>44876.940090000004</v>
      </c>
      <c r="Y750">
        <f t="shared" si="130"/>
        <v>1184.1149043924293</v>
      </c>
      <c r="Z750">
        <f t="shared" si="131"/>
        <v>37.899143000000002</v>
      </c>
      <c r="AA750">
        <f>SUM(Data__1___3[[#This Row],[Num_Workers_Direct]],Data__1___3[[#This Row],[Num_Workers_Indirect]])</f>
        <v>51</v>
      </c>
      <c r="AB750">
        <f>Data__1___3[[#This Row],[OUTPUT IN THOUSAND]]/Data__1___3[[#This Row],[Total Workers]]</f>
        <v>0.74312045098039226</v>
      </c>
    </row>
    <row r="751" spans="1:28" x14ac:dyDescent="0.25">
      <c r="A751" s="1">
        <v>40198</v>
      </c>
      <c r="B751">
        <f t="shared" si="121"/>
        <v>2010</v>
      </c>
      <c r="C751">
        <f>DAY(Data__1___3[[#This Row],[Date]])</f>
        <v>20</v>
      </c>
      <c r="D751">
        <f>MONTH(Data__1___3[[#This Row],[Date]])</f>
        <v>1</v>
      </c>
      <c r="E751">
        <f t="shared" si="122"/>
        <v>1</v>
      </c>
      <c r="F751">
        <f>WEEKDAY(Data__1___3[[#This Row],[Date]])</f>
        <v>4</v>
      </c>
      <c r="G751" t="str">
        <f>VLOOKUP(F751,VLOOKUP!$D$2:$E$8,2,FALSE)</f>
        <v>Thursday</v>
      </c>
      <c r="H751" t="str">
        <f>VLOOKUP(D751,VLOOKUP!$A$2:$B$13,2,FALSE)</f>
        <v>January</v>
      </c>
      <c r="I751" t="str">
        <f>VLOOKUP(E751,VLOOKUP!$G$2:$H$5,2,FALSE)</f>
        <v>Quarter1</v>
      </c>
      <c r="J751" t="str">
        <f t="shared" si="123"/>
        <v>2010_January</v>
      </c>
      <c r="K751" t="str">
        <f t="shared" si="124"/>
        <v>2010_Quarter1</v>
      </c>
      <c r="L751" t="str">
        <f t="shared" si="125"/>
        <v>2010_Thursday</v>
      </c>
      <c r="M751" t="s">
        <v>10</v>
      </c>
      <c r="N751">
        <v>21</v>
      </c>
      <c r="O751">
        <v>25</v>
      </c>
      <c r="P751">
        <v>5040</v>
      </c>
      <c r="Q751">
        <v>5000</v>
      </c>
      <c r="R751">
        <v>3.4176863000000002E-2</v>
      </c>
      <c r="S751">
        <v>4.1695772999999998E-2</v>
      </c>
      <c r="T751">
        <f t="shared" si="126"/>
        <v>25351.029983999997</v>
      </c>
      <c r="U751">
        <f t="shared" si="127"/>
        <v>5126.5294500000009</v>
      </c>
      <c r="V751">
        <f t="shared" si="128"/>
        <v>10040</v>
      </c>
      <c r="W751">
        <f t="shared" si="129"/>
        <v>10040</v>
      </c>
      <c r="X751">
        <f>SUM(Data__1___3[[#This Row],[ cost of raw material]],Data__1___3[[#This Row],[operating cost]],Data__1___3[[#This Row],[Total Labor Cost (In USD)]])</f>
        <v>40517.559433999995</v>
      </c>
      <c r="Y751">
        <f t="shared" si="130"/>
        <v>1185.5259926576641</v>
      </c>
      <c r="Z751">
        <f t="shared" si="131"/>
        <v>34.176863000000004</v>
      </c>
      <c r="AA751">
        <f>SUM(Data__1___3[[#This Row],[Num_Workers_Direct]],Data__1___3[[#This Row],[Num_Workers_Indirect]])</f>
        <v>46</v>
      </c>
      <c r="AB751">
        <f>Data__1___3[[#This Row],[OUTPUT IN THOUSAND]]/Data__1___3[[#This Row],[Total Workers]]</f>
        <v>0.74297528260869572</v>
      </c>
    </row>
    <row r="752" spans="1:28" x14ac:dyDescent="0.25">
      <c r="A752" s="1">
        <v>40199</v>
      </c>
      <c r="B752">
        <f t="shared" si="121"/>
        <v>2010</v>
      </c>
      <c r="C752">
        <f>DAY(Data__1___3[[#This Row],[Date]])</f>
        <v>21</v>
      </c>
      <c r="D752">
        <f>MONTH(Data__1___3[[#This Row],[Date]])</f>
        <v>1</v>
      </c>
      <c r="E752">
        <f t="shared" si="122"/>
        <v>1</v>
      </c>
      <c r="F752">
        <f>WEEKDAY(Data__1___3[[#This Row],[Date]])</f>
        <v>5</v>
      </c>
      <c r="G752" t="str">
        <f>VLOOKUP(F752,VLOOKUP!$D$2:$E$8,2,FALSE)</f>
        <v>Friday</v>
      </c>
      <c r="H752" t="str">
        <f>VLOOKUP(D752,VLOOKUP!$A$2:$B$13,2,FALSE)</f>
        <v>January</v>
      </c>
      <c r="I752" t="str">
        <f>VLOOKUP(E752,VLOOKUP!$G$2:$H$5,2,FALSE)</f>
        <v>Quarter1</v>
      </c>
      <c r="J752" t="str">
        <f t="shared" si="123"/>
        <v>2010_January</v>
      </c>
      <c r="K752" t="str">
        <f t="shared" si="124"/>
        <v>2010_Quarter1</v>
      </c>
      <c r="L752" t="str">
        <f t="shared" si="125"/>
        <v>2010_Friday</v>
      </c>
      <c r="M752" t="s">
        <v>10</v>
      </c>
      <c r="N752">
        <v>21</v>
      </c>
      <c r="O752">
        <v>34</v>
      </c>
      <c r="P752">
        <v>5040</v>
      </c>
      <c r="Q752">
        <v>6800</v>
      </c>
      <c r="R752">
        <v>4.0861496999999997E-2</v>
      </c>
      <c r="S752">
        <v>4.9851026E-2</v>
      </c>
      <c r="T752">
        <f t="shared" si="126"/>
        <v>30309.423808</v>
      </c>
      <c r="U752">
        <f t="shared" si="127"/>
        <v>6129.2245499999999</v>
      </c>
      <c r="V752">
        <f t="shared" si="128"/>
        <v>11840</v>
      </c>
      <c r="W752">
        <f t="shared" si="129"/>
        <v>11840</v>
      </c>
      <c r="X752">
        <f>SUM(Data__1___3[[#This Row],[ cost of raw material]],Data__1___3[[#This Row],[operating cost]],Data__1___3[[#This Row],[Total Labor Cost (In USD)]])</f>
        <v>48278.648357999999</v>
      </c>
      <c r="Y752">
        <f t="shared" si="130"/>
        <v>1181.5193250996163</v>
      </c>
      <c r="Z752">
        <f t="shared" si="131"/>
        <v>40.861497</v>
      </c>
      <c r="AA752">
        <f>SUM(Data__1___3[[#This Row],[Num_Workers_Direct]],Data__1___3[[#This Row],[Num_Workers_Indirect]])</f>
        <v>55</v>
      </c>
      <c r="AB752">
        <f>Data__1___3[[#This Row],[OUTPUT IN THOUSAND]]/Data__1___3[[#This Row],[Total Workers]]</f>
        <v>0.74293630909090913</v>
      </c>
    </row>
    <row r="753" spans="1:28" x14ac:dyDescent="0.25">
      <c r="A753" s="1">
        <v>40200</v>
      </c>
      <c r="B753">
        <f t="shared" si="121"/>
        <v>2010</v>
      </c>
      <c r="C753">
        <f>DAY(Data__1___3[[#This Row],[Date]])</f>
        <v>22</v>
      </c>
      <c r="D753">
        <f>MONTH(Data__1___3[[#This Row],[Date]])</f>
        <v>1</v>
      </c>
      <c r="E753">
        <f t="shared" si="122"/>
        <v>1</v>
      </c>
      <c r="F753">
        <f>WEEKDAY(Data__1___3[[#This Row],[Date]])</f>
        <v>6</v>
      </c>
      <c r="G753" t="str">
        <f>VLOOKUP(F753,VLOOKUP!$D$2:$E$8,2,FALSE)</f>
        <v>Saturday</v>
      </c>
      <c r="H753" t="str">
        <f>VLOOKUP(D753,VLOOKUP!$A$2:$B$13,2,FALSE)</f>
        <v>January</v>
      </c>
      <c r="I753" t="str">
        <f>VLOOKUP(E753,VLOOKUP!$G$2:$H$5,2,FALSE)</f>
        <v>Quarter1</v>
      </c>
      <c r="J753" t="str">
        <f t="shared" si="123"/>
        <v>2010_January</v>
      </c>
      <c r="K753" t="str">
        <f t="shared" si="124"/>
        <v>2010_Quarter1</v>
      </c>
      <c r="L753" t="str">
        <f t="shared" si="125"/>
        <v>2010_Saturday</v>
      </c>
      <c r="M753" t="s">
        <v>10</v>
      </c>
      <c r="N753">
        <v>22</v>
      </c>
      <c r="O753">
        <v>27</v>
      </c>
      <c r="P753">
        <v>5280</v>
      </c>
      <c r="Q753">
        <v>5400</v>
      </c>
      <c r="R753">
        <v>3.6411218000000002E-2</v>
      </c>
      <c r="S753">
        <v>4.4421686000000002E-2</v>
      </c>
      <c r="T753">
        <f t="shared" si="126"/>
        <v>27008.385087999999</v>
      </c>
      <c r="U753">
        <f t="shared" si="127"/>
        <v>5461.6827000000012</v>
      </c>
      <c r="V753">
        <f t="shared" si="128"/>
        <v>10680</v>
      </c>
      <c r="W753">
        <f t="shared" si="129"/>
        <v>10680</v>
      </c>
      <c r="X753">
        <f>SUM(Data__1___3[[#This Row],[ cost of raw material]],Data__1___3[[#This Row],[operating cost]],Data__1___3[[#This Row],[Total Labor Cost (In USD)]])</f>
        <v>43150.067788</v>
      </c>
      <c r="Y753">
        <f t="shared" si="130"/>
        <v>1185.0761978904411</v>
      </c>
      <c r="Z753">
        <f t="shared" si="131"/>
        <v>36.411218000000005</v>
      </c>
      <c r="AA753">
        <f>SUM(Data__1___3[[#This Row],[Num_Workers_Direct]],Data__1___3[[#This Row],[Num_Workers_Indirect]])</f>
        <v>49</v>
      </c>
      <c r="AB753">
        <f>Data__1___3[[#This Row],[OUTPUT IN THOUSAND]]/Data__1___3[[#This Row],[Total Workers]]</f>
        <v>0.74308608163265322</v>
      </c>
    </row>
    <row r="754" spans="1:28" x14ac:dyDescent="0.25">
      <c r="A754" s="1">
        <v>40201</v>
      </c>
      <c r="B754">
        <f t="shared" si="121"/>
        <v>2010</v>
      </c>
      <c r="C754">
        <f>DAY(Data__1___3[[#This Row],[Date]])</f>
        <v>23</v>
      </c>
      <c r="D754">
        <f>MONTH(Data__1___3[[#This Row],[Date]])</f>
        <v>1</v>
      </c>
      <c r="E754">
        <f t="shared" si="122"/>
        <v>1</v>
      </c>
      <c r="F754">
        <f>WEEKDAY(Data__1___3[[#This Row],[Date]])</f>
        <v>7</v>
      </c>
      <c r="G754" t="str">
        <f>VLOOKUP(F754,VLOOKUP!$D$2:$E$8,2,FALSE)</f>
        <v>Sunday</v>
      </c>
      <c r="H754" t="str">
        <f>VLOOKUP(D754,VLOOKUP!$A$2:$B$13,2,FALSE)</f>
        <v>January</v>
      </c>
      <c r="I754" t="str">
        <f>VLOOKUP(E754,VLOOKUP!$G$2:$H$5,2,FALSE)</f>
        <v>Quarter1</v>
      </c>
      <c r="J754" t="str">
        <f t="shared" si="123"/>
        <v>2010_January</v>
      </c>
      <c r="K754" t="str">
        <f t="shared" si="124"/>
        <v>2010_Quarter1</v>
      </c>
      <c r="L754" t="str">
        <f t="shared" si="125"/>
        <v>2010_Sunday</v>
      </c>
      <c r="M754" t="s">
        <v>10</v>
      </c>
      <c r="N754">
        <v>21</v>
      </c>
      <c r="O754">
        <v>25</v>
      </c>
      <c r="P754">
        <v>5040</v>
      </c>
      <c r="Q754">
        <v>5000</v>
      </c>
      <c r="R754">
        <v>3.4187227000000001E-2</v>
      </c>
      <c r="S754">
        <v>4.1708416999999998E-2</v>
      </c>
      <c r="T754">
        <f t="shared" si="126"/>
        <v>25358.717535999996</v>
      </c>
      <c r="U754">
        <f t="shared" si="127"/>
        <v>5128.0840500000004</v>
      </c>
      <c r="V754">
        <f t="shared" si="128"/>
        <v>10040</v>
      </c>
      <c r="W754">
        <f t="shared" si="129"/>
        <v>10040</v>
      </c>
      <c r="X754">
        <f>SUM(Data__1___3[[#This Row],[ cost of raw material]],Data__1___3[[#This Row],[operating cost]],Data__1___3[[#This Row],[Total Labor Cost (In USD)]])</f>
        <v>40526.801586000001</v>
      </c>
      <c r="Y754">
        <f t="shared" si="130"/>
        <v>1185.4369348528912</v>
      </c>
      <c r="Z754">
        <f t="shared" si="131"/>
        <v>34.187227</v>
      </c>
      <c r="AA754">
        <f>SUM(Data__1___3[[#This Row],[Num_Workers_Direct]],Data__1___3[[#This Row],[Num_Workers_Indirect]])</f>
        <v>46</v>
      </c>
      <c r="AB754">
        <f>Data__1___3[[#This Row],[OUTPUT IN THOUSAND]]/Data__1___3[[#This Row],[Total Workers]]</f>
        <v>0.74320058695652169</v>
      </c>
    </row>
    <row r="755" spans="1:28" x14ac:dyDescent="0.25">
      <c r="A755" s="1">
        <v>40202</v>
      </c>
      <c r="B755">
        <f t="shared" si="121"/>
        <v>2010</v>
      </c>
      <c r="C755">
        <f>DAY(Data__1___3[[#This Row],[Date]])</f>
        <v>24</v>
      </c>
      <c r="D755">
        <f>MONTH(Data__1___3[[#This Row],[Date]])</f>
        <v>1</v>
      </c>
      <c r="E755">
        <f t="shared" si="122"/>
        <v>1</v>
      </c>
      <c r="F755">
        <f>WEEKDAY(Data__1___3[[#This Row],[Date]])</f>
        <v>1</v>
      </c>
      <c r="G755" t="str">
        <f>VLOOKUP(F755,VLOOKUP!$D$2:$E$8,2,FALSE)</f>
        <v>Monday</v>
      </c>
      <c r="H755" t="str">
        <f>VLOOKUP(D755,VLOOKUP!$A$2:$B$13,2,FALSE)</f>
        <v>January</v>
      </c>
      <c r="I755" t="str">
        <f>VLOOKUP(E755,VLOOKUP!$G$2:$H$5,2,FALSE)</f>
        <v>Quarter1</v>
      </c>
      <c r="J755" t="str">
        <f t="shared" si="123"/>
        <v>2010_January</v>
      </c>
      <c r="K755" t="str">
        <f t="shared" si="124"/>
        <v>2010_Quarter1</v>
      </c>
      <c r="L755" t="str">
        <f t="shared" si="125"/>
        <v>2010_Monday</v>
      </c>
      <c r="M755" t="s">
        <v>10</v>
      </c>
      <c r="N755">
        <v>22</v>
      </c>
      <c r="O755">
        <v>27</v>
      </c>
      <c r="P755">
        <v>5280</v>
      </c>
      <c r="Q755">
        <v>5400</v>
      </c>
      <c r="R755">
        <v>3.6393230999999998E-2</v>
      </c>
      <c r="S755">
        <v>4.4399741999999999E-2</v>
      </c>
      <c r="T755">
        <f t="shared" si="126"/>
        <v>26995.043135999997</v>
      </c>
      <c r="U755">
        <f t="shared" si="127"/>
        <v>5458.9846500000003</v>
      </c>
      <c r="V755">
        <f t="shared" si="128"/>
        <v>10680</v>
      </c>
      <c r="W755">
        <f t="shared" si="129"/>
        <v>10680</v>
      </c>
      <c r="X755">
        <f>SUM(Data__1___3[[#This Row],[ cost of raw material]],Data__1___3[[#This Row],[operating cost]],Data__1___3[[#This Row],[Total Labor Cost (In USD)]])</f>
        <v>43134.027785999999</v>
      </c>
      <c r="Y755">
        <f t="shared" si="130"/>
        <v>1185.2211689036349</v>
      </c>
      <c r="Z755">
        <f t="shared" si="131"/>
        <v>36.393231</v>
      </c>
      <c r="AA755">
        <f>SUM(Data__1___3[[#This Row],[Num_Workers_Direct]],Data__1___3[[#This Row],[Num_Workers_Indirect]])</f>
        <v>49</v>
      </c>
      <c r="AB755">
        <f>Data__1___3[[#This Row],[OUTPUT IN THOUSAND]]/Data__1___3[[#This Row],[Total Workers]]</f>
        <v>0.74271900000000002</v>
      </c>
    </row>
    <row r="756" spans="1:28" x14ac:dyDescent="0.25">
      <c r="A756" s="1">
        <v>40203</v>
      </c>
      <c r="B756">
        <f t="shared" si="121"/>
        <v>2010</v>
      </c>
      <c r="C756">
        <f>DAY(Data__1___3[[#This Row],[Date]])</f>
        <v>25</v>
      </c>
      <c r="D756">
        <f>MONTH(Data__1___3[[#This Row],[Date]])</f>
        <v>1</v>
      </c>
      <c r="E756">
        <f t="shared" si="122"/>
        <v>1</v>
      </c>
      <c r="F756">
        <f>WEEKDAY(Data__1___3[[#This Row],[Date]])</f>
        <v>2</v>
      </c>
      <c r="G756" t="str">
        <f>VLOOKUP(F756,VLOOKUP!$D$2:$E$8,2,FALSE)</f>
        <v>Tuesday</v>
      </c>
      <c r="H756" t="str">
        <f>VLOOKUP(D756,VLOOKUP!$A$2:$B$13,2,FALSE)</f>
        <v>January</v>
      </c>
      <c r="I756" t="str">
        <f>VLOOKUP(E756,VLOOKUP!$G$2:$H$5,2,FALSE)</f>
        <v>Quarter1</v>
      </c>
      <c r="J756" t="str">
        <f t="shared" si="123"/>
        <v>2010_January</v>
      </c>
      <c r="K756" t="str">
        <f t="shared" si="124"/>
        <v>2010_Quarter1</v>
      </c>
      <c r="L756" t="str">
        <f t="shared" si="125"/>
        <v>2010_Tuesday</v>
      </c>
      <c r="M756" t="s">
        <v>10</v>
      </c>
      <c r="N756">
        <v>21</v>
      </c>
      <c r="O756">
        <v>32</v>
      </c>
      <c r="P756">
        <v>5040</v>
      </c>
      <c r="Q756">
        <v>6400</v>
      </c>
      <c r="R756">
        <v>3.9375037000000002E-2</v>
      </c>
      <c r="S756">
        <v>4.8037546E-2</v>
      </c>
      <c r="T756">
        <f t="shared" si="126"/>
        <v>29206.827967999998</v>
      </c>
      <c r="U756">
        <f t="shared" si="127"/>
        <v>5906.2555499999999</v>
      </c>
      <c r="V756">
        <f t="shared" si="128"/>
        <v>11440</v>
      </c>
      <c r="W756">
        <f t="shared" si="129"/>
        <v>11440</v>
      </c>
      <c r="X756">
        <f>SUM(Data__1___3[[#This Row],[ cost of raw material]],Data__1___3[[#This Row],[operating cost]],Data__1___3[[#This Row],[Total Labor Cost (In USD)]])</f>
        <v>46553.083517999999</v>
      </c>
      <c r="Y756">
        <f t="shared" si="130"/>
        <v>1182.2994228043519</v>
      </c>
      <c r="Z756">
        <f t="shared" si="131"/>
        <v>39.375036999999999</v>
      </c>
      <c r="AA756">
        <f>SUM(Data__1___3[[#This Row],[Num_Workers_Direct]],Data__1___3[[#This Row],[Num_Workers_Indirect]])</f>
        <v>53</v>
      </c>
      <c r="AB756">
        <f>Data__1___3[[#This Row],[OUTPUT IN THOUSAND]]/Data__1___3[[#This Row],[Total Workers]]</f>
        <v>0.74292522641509429</v>
      </c>
    </row>
    <row r="757" spans="1:28" x14ac:dyDescent="0.25">
      <c r="A757" s="1">
        <v>40204</v>
      </c>
      <c r="B757">
        <f t="shared" si="121"/>
        <v>2010</v>
      </c>
      <c r="C757">
        <f>DAY(Data__1___3[[#This Row],[Date]])</f>
        <v>26</v>
      </c>
      <c r="D757">
        <f>MONTH(Data__1___3[[#This Row],[Date]])</f>
        <v>1</v>
      </c>
      <c r="E757">
        <f t="shared" si="122"/>
        <v>1</v>
      </c>
      <c r="F757">
        <f>WEEKDAY(Data__1___3[[#This Row],[Date]])</f>
        <v>3</v>
      </c>
      <c r="G757" t="str">
        <f>VLOOKUP(F757,VLOOKUP!$D$2:$E$8,2,FALSE)</f>
        <v>Wednesday</v>
      </c>
      <c r="H757" t="str">
        <f>VLOOKUP(D757,VLOOKUP!$A$2:$B$13,2,FALSE)</f>
        <v>January</v>
      </c>
      <c r="I757" t="str">
        <f>VLOOKUP(E757,VLOOKUP!$G$2:$H$5,2,FALSE)</f>
        <v>Quarter1</v>
      </c>
      <c r="J757" t="str">
        <f t="shared" si="123"/>
        <v>2010_January</v>
      </c>
      <c r="K757" t="str">
        <f t="shared" si="124"/>
        <v>2010_Quarter1</v>
      </c>
      <c r="L757" t="str">
        <f t="shared" si="125"/>
        <v>2010_Wednesday</v>
      </c>
      <c r="M757" t="s">
        <v>10</v>
      </c>
      <c r="N757">
        <v>21</v>
      </c>
      <c r="O757">
        <v>25</v>
      </c>
      <c r="P757">
        <v>5040</v>
      </c>
      <c r="Q757">
        <v>5000</v>
      </c>
      <c r="R757">
        <v>3.4187069E-2</v>
      </c>
      <c r="S757">
        <v>4.1708225000000002E-2</v>
      </c>
      <c r="T757">
        <f t="shared" si="126"/>
        <v>25358.6008</v>
      </c>
      <c r="U757">
        <f t="shared" si="127"/>
        <v>5128.0603499999997</v>
      </c>
      <c r="V757">
        <f t="shared" si="128"/>
        <v>10040</v>
      </c>
      <c r="W757">
        <f t="shared" si="129"/>
        <v>10040</v>
      </c>
      <c r="X757">
        <f>SUM(Data__1___3[[#This Row],[ cost of raw material]],Data__1___3[[#This Row],[operating cost]],Data__1___3[[#This Row],[Total Labor Cost (In USD)]])</f>
        <v>40526.66115</v>
      </c>
      <c r="Y757">
        <f t="shared" si="130"/>
        <v>1185.4383056353852</v>
      </c>
      <c r="Z757">
        <f t="shared" si="131"/>
        <v>34.187069000000001</v>
      </c>
      <c r="AA757">
        <f>SUM(Data__1___3[[#This Row],[Num_Workers_Direct]],Data__1___3[[#This Row],[Num_Workers_Indirect]])</f>
        <v>46</v>
      </c>
      <c r="AB757">
        <f>Data__1___3[[#This Row],[OUTPUT IN THOUSAND]]/Data__1___3[[#This Row],[Total Workers]]</f>
        <v>0.74319715217391302</v>
      </c>
    </row>
    <row r="758" spans="1:28" x14ac:dyDescent="0.25">
      <c r="A758" s="1">
        <v>40205</v>
      </c>
      <c r="B758">
        <f t="shared" si="121"/>
        <v>2010</v>
      </c>
      <c r="C758">
        <f>DAY(Data__1___3[[#This Row],[Date]])</f>
        <v>27</v>
      </c>
      <c r="D758">
        <f>MONTH(Data__1___3[[#This Row],[Date]])</f>
        <v>1</v>
      </c>
      <c r="E758">
        <f t="shared" si="122"/>
        <v>1</v>
      </c>
      <c r="F758">
        <f>WEEKDAY(Data__1___3[[#This Row],[Date]])</f>
        <v>4</v>
      </c>
      <c r="G758" t="str">
        <f>VLOOKUP(F758,VLOOKUP!$D$2:$E$8,2,FALSE)</f>
        <v>Thursday</v>
      </c>
      <c r="H758" t="str">
        <f>VLOOKUP(D758,VLOOKUP!$A$2:$B$13,2,FALSE)</f>
        <v>January</v>
      </c>
      <c r="I758" t="str">
        <f>VLOOKUP(E758,VLOOKUP!$G$2:$H$5,2,FALSE)</f>
        <v>Quarter1</v>
      </c>
      <c r="J758" t="str">
        <f t="shared" si="123"/>
        <v>2010_January</v>
      </c>
      <c r="K758" t="str">
        <f t="shared" si="124"/>
        <v>2010_Quarter1</v>
      </c>
      <c r="L758" t="str">
        <f t="shared" si="125"/>
        <v>2010_Thursday</v>
      </c>
      <c r="M758" t="s">
        <v>10</v>
      </c>
      <c r="N758">
        <v>21</v>
      </c>
      <c r="O758">
        <v>27</v>
      </c>
      <c r="P758">
        <v>5040</v>
      </c>
      <c r="Q758">
        <v>5400</v>
      </c>
      <c r="R758">
        <v>3.5661314999999999E-2</v>
      </c>
      <c r="S758">
        <v>4.3506804000000003E-2</v>
      </c>
      <c r="T758">
        <f t="shared" si="126"/>
        <v>26452.136832</v>
      </c>
      <c r="U758">
        <f t="shared" si="127"/>
        <v>5349.1972500000002</v>
      </c>
      <c r="V758">
        <f t="shared" si="128"/>
        <v>10440</v>
      </c>
      <c r="W758">
        <f t="shared" si="129"/>
        <v>10440</v>
      </c>
      <c r="X758">
        <f>SUM(Data__1___3[[#This Row],[ cost of raw material]],Data__1___3[[#This Row],[operating cost]],Data__1___3[[#This Row],[Total Labor Cost (In USD)]])</f>
        <v>42241.334082000001</v>
      </c>
      <c r="Y758">
        <f t="shared" si="130"/>
        <v>1184.5142020702265</v>
      </c>
      <c r="Z758">
        <f t="shared" si="131"/>
        <v>35.661315000000002</v>
      </c>
      <c r="AA758">
        <f>SUM(Data__1___3[[#This Row],[Num_Workers_Direct]],Data__1___3[[#This Row],[Num_Workers_Indirect]])</f>
        <v>48</v>
      </c>
      <c r="AB758">
        <f>Data__1___3[[#This Row],[OUTPUT IN THOUSAND]]/Data__1___3[[#This Row],[Total Workers]]</f>
        <v>0.7429440625</v>
      </c>
    </row>
    <row r="759" spans="1:28" x14ac:dyDescent="0.25">
      <c r="A759" s="1">
        <v>40206</v>
      </c>
      <c r="B759">
        <f t="shared" si="121"/>
        <v>2010</v>
      </c>
      <c r="C759">
        <f>DAY(Data__1___3[[#This Row],[Date]])</f>
        <v>28</v>
      </c>
      <c r="D759">
        <f>MONTH(Data__1___3[[#This Row],[Date]])</f>
        <v>1</v>
      </c>
      <c r="E759">
        <f t="shared" si="122"/>
        <v>1</v>
      </c>
      <c r="F759">
        <f>WEEKDAY(Data__1___3[[#This Row],[Date]])</f>
        <v>5</v>
      </c>
      <c r="G759" t="str">
        <f>VLOOKUP(F759,VLOOKUP!$D$2:$E$8,2,FALSE)</f>
        <v>Friday</v>
      </c>
      <c r="H759" t="str">
        <f>VLOOKUP(D759,VLOOKUP!$A$2:$B$13,2,FALSE)</f>
        <v>January</v>
      </c>
      <c r="I759" t="str">
        <f>VLOOKUP(E759,VLOOKUP!$G$2:$H$5,2,FALSE)</f>
        <v>Quarter1</v>
      </c>
      <c r="J759" t="str">
        <f t="shared" si="123"/>
        <v>2010_January</v>
      </c>
      <c r="K759" t="str">
        <f t="shared" si="124"/>
        <v>2010_Quarter1</v>
      </c>
      <c r="L759" t="str">
        <f t="shared" si="125"/>
        <v>2010_Friday</v>
      </c>
      <c r="M759" t="s">
        <v>10</v>
      </c>
      <c r="N759">
        <v>22</v>
      </c>
      <c r="O759">
        <v>31</v>
      </c>
      <c r="P759">
        <v>5280</v>
      </c>
      <c r="Q759">
        <v>6200</v>
      </c>
      <c r="R759">
        <v>3.938171E-2</v>
      </c>
      <c r="S759">
        <v>4.8045685999999997E-2</v>
      </c>
      <c r="T759">
        <f t="shared" si="126"/>
        <v>29211.777087999999</v>
      </c>
      <c r="U759">
        <f t="shared" si="127"/>
        <v>5907.2564999999995</v>
      </c>
      <c r="V759">
        <f t="shared" si="128"/>
        <v>11480</v>
      </c>
      <c r="W759">
        <f t="shared" si="129"/>
        <v>11480</v>
      </c>
      <c r="X759">
        <f>SUM(Data__1___3[[#This Row],[ cost of raw material]],Data__1___3[[#This Row],[operating cost]],Data__1___3[[#This Row],[Total Labor Cost (In USD)]])</f>
        <v>46599.033587999998</v>
      </c>
      <c r="Y759">
        <f t="shared" si="130"/>
        <v>1183.2658761643413</v>
      </c>
      <c r="Z759">
        <f t="shared" si="131"/>
        <v>39.381709999999998</v>
      </c>
      <c r="AA759">
        <f>SUM(Data__1___3[[#This Row],[Num_Workers_Direct]],Data__1___3[[#This Row],[Num_Workers_Indirect]])</f>
        <v>53</v>
      </c>
      <c r="AB759">
        <f>Data__1___3[[#This Row],[OUTPUT IN THOUSAND]]/Data__1___3[[#This Row],[Total Workers]]</f>
        <v>0.74305113207547169</v>
      </c>
    </row>
    <row r="760" spans="1:28" x14ac:dyDescent="0.25">
      <c r="A760" s="1">
        <v>40207</v>
      </c>
      <c r="B760">
        <f t="shared" si="121"/>
        <v>2010</v>
      </c>
      <c r="C760">
        <f>DAY(Data__1___3[[#This Row],[Date]])</f>
        <v>29</v>
      </c>
      <c r="D760">
        <f>MONTH(Data__1___3[[#This Row],[Date]])</f>
        <v>1</v>
      </c>
      <c r="E760">
        <f t="shared" si="122"/>
        <v>1</v>
      </c>
      <c r="F760">
        <f>WEEKDAY(Data__1___3[[#This Row],[Date]])</f>
        <v>6</v>
      </c>
      <c r="G760" t="str">
        <f>VLOOKUP(F760,VLOOKUP!$D$2:$E$8,2,FALSE)</f>
        <v>Saturday</v>
      </c>
      <c r="H760" t="str">
        <f>VLOOKUP(D760,VLOOKUP!$A$2:$B$13,2,FALSE)</f>
        <v>January</v>
      </c>
      <c r="I760" t="str">
        <f>VLOOKUP(E760,VLOOKUP!$G$2:$H$5,2,FALSE)</f>
        <v>Quarter1</v>
      </c>
      <c r="J760" t="str">
        <f t="shared" si="123"/>
        <v>2010_January</v>
      </c>
      <c r="K760" t="str">
        <f t="shared" si="124"/>
        <v>2010_Quarter1</v>
      </c>
      <c r="L760" t="str">
        <f t="shared" si="125"/>
        <v>2010_Saturday</v>
      </c>
      <c r="M760" t="s">
        <v>10</v>
      </c>
      <c r="N760">
        <v>23</v>
      </c>
      <c r="O760">
        <v>27</v>
      </c>
      <c r="P760">
        <v>5520</v>
      </c>
      <c r="Q760">
        <v>5400</v>
      </c>
      <c r="R760">
        <v>3.7124404999999999E-2</v>
      </c>
      <c r="S760">
        <v>4.5291774E-2</v>
      </c>
      <c r="T760">
        <f t="shared" si="126"/>
        <v>27537.398591999998</v>
      </c>
      <c r="U760">
        <f t="shared" si="127"/>
        <v>5568.6607499999991</v>
      </c>
      <c r="V760">
        <f t="shared" si="128"/>
        <v>10920</v>
      </c>
      <c r="W760">
        <f t="shared" si="129"/>
        <v>10920</v>
      </c>
      <c r="X760">
        <f>SUM(Data__1___3[[#This Row],[ cost of raw material]],Data__1___3[[#This Row],[operating cost]],Data__1___3[[#This Row],[Total Labor Cost (In USD)]])</f>
        <v>44026.059341999993</v>
      </c>
      <c r="Y760">
        <f t="shared" si="130"/>
        <v>1185.9061267648599</v>
      </c>
      <c r="Z760">
        <f t="shared" si="131"/>
        <v>37.124404999999996</v>
      </c>
      <c r="AA760">
        <f>SUM(Data__1___3[[#This Row],[Num_Workers_Direct]],Data__1___3[[#This Row],[Num_Workers_Indirect]])</f>
        <v>50</v>
      </c>
      <c r="AB760">
        <f>Data__1___3[[#This Row],[OUTPUT IN THOUSAND]]/Data__1___3[[#This Row],[Total Workers]]</f>
        <v>0.74248809999999987</v>
      </c>
    </row>
    <row r="761" spans="1:28" x14ac:dyDescent="0.25">
      <c r="A761" s="1">
        <v>40208</v>
      </c>
      <c r="B761">
        <f t="shared" si="121"/>
        <v>2010</v>
      </c>
      <c r="C761">
        <f>DAY(Data__1___3[[#This Row],[Date]])</f>
        <v>30</v>
      </c>
      <c r="D761">
        <f>MONTH(Data__1___3[[#This Row],[Date]])</f>
        <v>1</v>
      </c>
      <c r="E761">
        <f t="shared" si="122"/>
        <v>1</v>
      </c>
      <c r="F761">
        <f>WEEKDAY(Data__1___3[[#This Row],[Date]])</f>
        <v>7</v>
      </c>
      <c r="G761" t="str">
        <f>VLOOKUP(F761,VLOOKUP!$D$2:$E$8,2,FALSE)</f>
        <v>Sunday</v>
      </c>
      <c r="H761" t="str">
        <f>VLOOKUP(D761,VLOOKUP!$A$2:$B$13,2,FALSE)</f>
        <v>January</v>
      </c>
      <c r="I761" t="str">
        <f>VLOOKUP(E761,VLOOKUP!$G$2:$H$5,2,FALSE)</f>
        <v>Quarter1</v>
      </c>
      <c r="J761" t="str">
        <f t="shared" si="123"/>
        <v>2010_January</v>
      </c>
      <c r="K761" t="str">
        <f t="shared" si="124"/>
        <v>2010_Quarter1</v>
      </c>
      <c r="L761" t="str">
        <f t="shared" si="125"/>
        <v>2010_Sunday</v>
      </c>
      <c r="M761" t="s">
        <v>10</v>
      </c>
      <c r="N761">
        <v>23</v>
      </c>
      <c r="O761">
        <v>29</v>
      </c>
      <c r="P761">
        <v>5520</v>
      </c>
      <c r="Q761">
        <v>5800</v>
      </c>
      <c r="R761">
        <v>3.8628562999999998E-2</v>
      </c>
      <c r="S761">
        <v>4.7126846999999999E-2</v>
      </c>
      <c r="T761">
        <f t="shared" si="126"/>
        <v>28653.122975999999</v>
      </c>
      <c r="U761">
        <f t="shared" si="127"/>
        <v>5794.2844500000001</v>
      </c>
      <c r="V761">
        <f t="shared" si="128"/>
        <v>11320</v>
      </c>
      <c r="W761">
        <f t="shared" si="129"/>
        <v>11320</v>
      </c>
      <c r="X761">
        <f>SUM(Data__1___3[[#This Row],[ cost of raw material]],Data__1___3[[#This Row],[operating cost]],Data__1___3[[#This Row],[Total Labor Cost (In USD)]])</f>
        <v>45767.407425999998</v>
      </c>
      <c r="Y761">
        <f t="shared" si="130"/>
        <v>1184.8074034232129</v>
      </c>
      <c r="Z761">
        <f t="shared" si="131"/>
        <v>38.628563</v>
      </c>
      <c r="AA761">
        <f>SUM(Data__1___3[[#This Row],[Num_Workers_Direct]],Data__1___3[[#This Row],[Num_Workers_Indirect]])</f>
        <v>52</v>
      </c>
      <c r="AB761">
        <f>Data__1___3[[#This Row],[OUTPUT IN THOUSAND]]/Data__1___3[[#This Row],[Total Workers]]</f>
        <v>0.74285698076923079</v>
      </c>
    </row>
    <row r="762" spans="1:28" x14ac:dyDescent="0.25">
      <c r="A762" s="1">
        <v>40209</v>
      </c>
      <c r="B762">
        <f t="shared" si="121"/>
        <v>2010</v>
      </c>
      <c r="C762">
        <f>DAY(Data__1___3[[#This Row],[Date]])</f>
        <v>31</v>
      </c>
      <c r="D762">
        <f>MONTH(Data__1___3[[#This Row],[Date]])</f>
        <v>1</v>
      </c>
      <c r="E762">
        <f t="shared" si="122"/>
        <v>1</v>
      </c>
      <c r="F762">
        <f>WEEKDAY(Data__1___3[[#This Row],[Date]])</f>
        <v>1</v>
      </c>
      <c r="G762" t="str">
        <f>VLOOKUP(F762,VLOOKUP!$D$2:$E$8,2,FALSE)</f>
        <v>Monday</v>
      </c>
      <c r="H762" t="str">
        <f>VLOOKUP(D762,VLOOKUP!$A$2:$B$13,2,FALSE)</f>
        <v>January</v>
      </c>
      <c r="I762" t="str">
        <f>VLOOKUP(E762,VLOOKUP!$G$2:$H$5,2,FALSE)</f>
        <v>Quarter1</v>
      </c>
      <c r="J762" t="str">
        <f t="shared" si="123"/>
        <v>2010_January</v>
      </c>
      <c r="K762" t="str">
        <f t="shared" si="124"/>
        <v>2010_Quarter1</v>
      </c>
      <c r="L762" t="str">
        <f t="shared" si="125"/>
        <v>2010_Monday</v>
      </c>
      <c r="M762" t="s">
        <v>10</v>
      </c>
      <c r="N762">
        <v>24</v>
      </c>
      <c r="O762">
        <v>29</v>
      </c>
      <c r="P762">
        <v>5760</v>
      </c>
      <c r="Q762">
        <v>5800</v>
      </c>
      <c r="R762">
        <v>3.9386314999999998E-2</v>
      </c>
      <c r="S762">
        <v>4.8051304000000003E-2</v>
      </c>
      <c r="T762">
        <f t="shared" si="126"/>
        <v>29215.192832000001</v>
      </c>
      <c r="U762">
        <f t="shared" si="127"/>
        <v>5907.9472499999993</v>
      </c>
      <c r="V762">
        <f t="shared" si="128"/>
        <v>11560</v>
      </c>
      <c r="W762">
        <f t="shared" si="129"/>
        <v>11560</v>
      </c>
      <c r="X762">
        <f>SUM(Data__1___3[[#This Row],[ cost of raw material]],Data__1___3[[#This Row],[operating cost]],Data__1___3[[#This Row],[Total Labor Cost (In USD)]])</f>
        <v>46683.140081999998</v>
      </c>
      <c r="Y762">
        <f t="shared" si="130"/>
        <v>1185.2629544551198</v>
      </c>
      <c r="Z762">
        <f t="shared" si="131"/>
        <v>39.386314999999996</v>
      </c>
      <c r="AA762">
        <f>SUM(Data__1___3[[#This Row],[Num_Workers_Direct]],Data__1___3[[#This Row],[Num_Workers_Indirect]])</f>
        <v>53</v>
      </c>
      <c r="AB762">
        <f>Data__1___3[[#This Row],[OUTPUT IN THOUSAND]]/Data__1___3[[#This Row],[Total Workers]]</f>
        <v>0.74313801886792441</v>
      </c>
    </row>
    <row r="763" spans="1:28" x14ac:dyDescent="0.25">
      <c r="A763" s="1">
        <v>40210</v>
      </c>
      <c r="B763">
        <f t="shared" si="121"/>
        <v>2010</v>
      </c>
      <c r="C763">
        <f>DAY(Data__1___3[[#This Row],[Date]])</f>
        <v>1</v>
      </c>
      <c r="D763">
        <f>MONTH(Data__1___3[[#This Row],[Date]])</f>
        <v>2</v>
      </c>
      <c r="E763">
        <f t="shared" si="122"/>
        <v>1</v>
      </c>
      <c r="F763">
        <f>WEEKDAY(Data__1___3[[#This Row],[Date]])</f>
        <v>2</v>
      </c>
      <c r="G763" t="str">
        <f>VLOOKUP(F763,VLOOKUP!$D$2:$E$8,2,FALSE)</f>
        <v>Tuesday</v>
      </c>
      <c r="H763" t="str">
        <f>VLOOKUP(D763,VLOOKUP!$A$2:$B$13,2,FALSE)</f>
        <v>February</v>
      </c>
      <c r="I763" t="str">
        <f>VLOOKUP(E763,VLOOKUP!$G$2:$H$5,2,FALSE)</f>
        <v>Quarter1</v>
      </c>
      <c r="J763" t="str">
        <f t="shared" si="123"/>
        <v>2010_February</v>
      </c>
      <c r="K763" t="str">
        <f t="shared" si="124"/>
        <v>2010_Quarter1</v>
      </c>
      <c r="L763" t="str">
        <f t="shared" si="125"/>
        <v>2010_Tuesday</v>
      </c>
      <c r="M763" t="s">
        <v>10</v>
      </c>
      <c r="N763">
        <v>21</v>
      </c>
      <c r="O763">
        <v>30</v>
      </c>
      <c r="P763">
        <v>5040</v>
      </c>
      <c r="Q763">
        <v>6000</v>
      </c>
      <c r="R763">
        <v>3.7887152E-2</v>
      </c>
      <c r="S763">
        <v>4.6222326000000001E-2</v>
      </c>
      <c r="T763">
        <f t="shared" si="126"/>
        <v>28103.174208</v>
      </c>
      <c r="U763">
        <f t="shared" si="127"/>
        <v>5683.0727999999999</v>
      </c>
      <c r="V763">
        <f t="shared" si="128"/>
        <v>11040</v>
      </c>
      <c r="W763">
        <f t="shared" si="129"/>
        <v>11040</v>
      </c>
      <c r="X763">
        <f>SUM(Data__1___3[[#This Row],[ cost of raw material]],Data__1___3[[#This Row],[operating cost]],Data__1___3[[#This Row],[Total Labor Cost (In USD)]])</f>
        <v>44826.247007999998</v>
      </c>
      <c r="Y763">
        <f t="shared" si="130"/>
        <v>1183.1516659790104</v>
      </c>
      <c r="Z763">
        <f t="shared" si="131"/>
        <v>37.887152</v>
      </c>
      <c r="AA763">
        <f>SUM(Data__1___3[[#This Row],[Num_Workers_Direct]],Data__1___3[[#This Row],[Num_Workers_Indirect]])</f>
        <v>51</v>
      </c>
      <c r="AB763">
        <f>Data__1___3[[#This Row],[OUTPUT IN THOUSAND]]/Data__1___3[[#This Row],[Total Workers]]</f>
        <v>0.74288533333333329</v>
      </c>
    </row>
    <row r="764" spans="1:28" x14ac:dyDescent="0.25">
      <c r="A764" s="1">
        <v>40211</v>
      </c>
      <c r="B764">
        <f t="shared" si="121"/>
        <v>2010</v>
      </c>
      <c r="C764">
        <f>DAY(Data__1___3[[#This Row],[Date]])</f>
        <v>2</v>
      </c>
      <c r="D764">
        <f>MONTH(Data__1___3[[#This Row],[Date]])</f>
        <v>2</v>
      </c>
      <c r="E764">
        <f t="shared" si="122"/>
        <v>1</v>
      </c>
      <c r="F764">
        <f>WEEKDAY(Data__1___3[[#This Row],[Date]])</f>
        <v>3</v>
      </c>
      <c r="G764" t="str">
        <f>VLOOKUP(F764,VLOOKUP!$D$2:$E$8,2,FALSE)</f>
        <v>Wednesday</v>
      </c>
      <c r="H764" t="str">
        <f>VLOOKUP(D764,VLOOKUP!$A$2:$B$13,2,FALSE)</f>
        <v>February</v>
      </c>
      <c r="I764" t="str">
        <f>VLOOKUP(E764,VLOOKUP!$G$2:$H$5,2,FALSE)</f>
        <v>Quarter1</v>
      </c>
      <c r="J764" t="str">
        <f t="shared" si="123"/>
        <v>2010_February</v>
      </c>
      <c r="K764" t="str">
        <f t="shared" si="124"/>
        <v>2010_Quarter1</v>
      </c>
      <c r="L764" t="str">
        <f t="shared" si="125"/>
        <v>2010_Wednesday</v>
      </c>
      <c r="M764" t="s">
        <v>10</v>
      </c>
      <c r="N764">
        <v>21</v>
      </c>
      <c r="O764">
        <v>31</v>
      </c>
      <c r="P764">
        <v>5040</v>
      </c>
      <c r="Q764">
        <v>6200</v>
      </c>
      <c r="R764">
        <v>3.8613375999999998E-2</v>
      </c>
      <c r="S764">
        <v>4.7108319000000003E-2</v>
      </c>
      <c r="T764">
        <f t="shared" si="126"/>
        <v>28641.857952000002</v>
      </c>
      <c r="U764">
        <f t="shared" si="127"/>
        <v>5792.0063999999993</v>
      </c>
      <c r="V764">
        <f t="shared" si="128"/>
        <v>11240</v>
      </c>
      <c r="W764">
        <f t="shared" si="129"/>
        <v>11240</v>
      </c>
      <c r="X764">
        <f>SUM(Data__1___3[[#This Row],[ cost of raw material]],Data__1___3[[#This Row],[operating cost]],Data__1___3[[#This Row],[Total Labor Cost (In USD)]])</f>
        <v>45673.864352000004</v>
      </c>
      <c r="Y764">
        <f t="shared" si="130"/>
        <v>1182.8508429824942</v>
      </c>
      <c r="Z764">
        <f t="shared" si="131"/>
        <v>38.613375999999995</v>
      </c>
      <c r="AA764">
        <f>SUM(Data__1___3[[#This Row],[Num_Workers_Direct]],Data__1___3[[#This Row],[Num_Workers_Indirect]])</f>
        <v>52</v>
      </c>
      <c r="AB764">
        <f>Data__1___3[[#This Row],[OUTPUT IN THOUSAND]]/Data__1___3[[#This Row],[Total Workers]]</f>
        <v>0.74256492307692301</v>
      </c>
    </row>
    <row r="765" spans="1:28" x14ac:dyDescent="0.25">
      <c r="A765" s="1">
        <v>40212</v>
      </c>
      <c r="B765">
        <f t="shared" si="121"/>
        <v>2010</v>
      </c>
      <c r="C765">
        <f>DAY(Data__1___3[[#This Row],[Date]])</f>
        <v>3</v>
      </c>
      <c r="D765">
        <f>MONTH(Data__1___3[[#This Row],[Date]])</f>
        <v>2</v>
      </c>
      <c r="E765">
        <f t="shared" si="122"/>
        <v>1</v>
      </c>
      <c r="F765">
        <f>WEEKDAY(Data__1___3[[#This Row],[Date]])</f>
        <v>4</v>
      </c>
      <c r="G765" t="str">
        <f>VLOOKUP(F765,VLOOKUP!$D$2:$E$8,2,FALSE)</f>
        <v>Thursday</v>
      </c>
      <c r="H765" t="str">
        <f>VLOOKUP(D765,VLOOKUP!$A$2:$B$13,2,FALSE)</f>
        <v>February</v>
      </c>
      <c r="I765" t="str">
        <f>VLOOKUP(E765,VLOOKUP!$G$2:$H$5,2,FALSE)</f>
        <v>Quarter1</v>
      </c>
      <c r="J765" t="str">
        <f t="shared" si="123"/>
        <v>2010_February</v>
      </c>
      <c r="K765" t="str">
        <f t="shared" si="124"/>
        <v>2010_Quarter1</v>
      </c>
      <c r="L765" t="str">
        <f t="shared" si="125"/>
        <v>2010_Thursday</v>
      </c>
      <c r="M765" t="s">
        <v>10</v>
      </c>
      <c r="N765">
        <v>22</v>
      </c>
      <c r="O765">
        <v>32</v>
      </c>
      <c r="P765">
        <v>5280</v>
      </c>
      <c r="Q765">
        <v>6400</v>
      </c>
      <c r="R765">
        <v>4.0127271999999999E-2</v>
      </c>
      <c r="S765">
        <v>4.8955272000000001E-2</v>
      </c>
      <c r="T765">
        <f t="shared" si="126"/>
        <v>29764.805376</v>
      </c>
      <c r="U765">
        <f t="shared" si="127"/>
        <v>6019.0907999999999</v>
      </c>
      <c r="V765">
        <f t="shared" si="128"/>
        <v>11680</v>
      </c>
      <c r="W765">
        <f t="shared" si="129"/>
        <v>11680</v>
      </c>
      <c r="X765">
        <f>SUM(Data__1___3[[#This Row],[ cost of raw material]],Data__1___3[[#This Row],[operating cost]],Data__1___3[[#This Row],[Total Labor Cost (In USD)]])</f>
        <v>47463.896176000002</v>
      </c>
      <c r="Y765">
        <f t="shared" si="130"/>
        <v>1182.8338636127571</v>
      </c>
      <c r="Z765">
        <f t="shared" si="131"/>
        <v>40.127271999999998</v>
      </c>
      <c r="AA765">
        <f>SUM(Data__1___3[[#This Row],[Num_Workers_Direct]],Data__1___3[[#This Row],[Num_Workers_Indirect]])</f>
        <v>54</v>
      </c>
      <c r="AB765">
        <f>Data__1___3[[#This Row],[OUTPUT IN THOUSAND]]/Data__1___3[[#This Row],[Total Workers]]</f>
        <v>0.74309762962962955</v>
      </c>
    </row>
    <row r="766" spans="1:28" x14ac:dyDescent="0.25">
      <c r="A766" s="1">
        <v>40213</v>
      </c>
      <c r="B766">
        <f t="shared" si="121"/>
        <v>2010</v>
      </c>
      <c r="C766">
        <f>DAY(Data__1___3[[#This Row],[Date]])</f>
        <v>4</v>
      </c>
      <c r="D766">
        <f>MONTH(Data__1___3[[#This Row],[Date]])</f>
        <v>2</v>
      </c>
      <c r="E766">
        <f t="shared" si="122"/>
        <v>1</v>
      </c>
      <c r="F766">
        <f>WEEKDAY(Data__1___3[[#This Row],[Date]])</f>
        <v>5</v>
      </c>
      <c r="G766" t="str">
        <f>VLOOKUP(F766,VLOOKUP!$D$2:$E$8,2,FALSE)</f>
        <v>Friday</v>
      </c>
      <c r="H766" t="str">
        <f>VLOOKUP(D766,VLOOKUP!$A$2:$B$13,2,FALSE)</f>
        <v>February</v>
      </c>
      <c r="I766" t="str">
        <f>VLOOKUP(E766,VLOOKUP!$G$2:$H$5,2,FALSE)</f>
        <v>Quarter1</v>
      </c>
      <c r="J766" t="str">
        <f t="shared" si="123"/>
        <v>2010_February</v>
      </c>
      <c r="K766" t="str">
        <f t="shared" si="124"/>
        <v>2010_Quarter1</v>
      </c>
      <c r="L766" t="str">
        <f t="shared" si="125"/>
        <v>2010_Friday</v>
      </c>
      <c r="M766" t="s">
        <v>10</v>
      </c>
      <c r="N766">
        <v>22</v>
      </c>
      <c r="O766">
        <v>32</v>
      </c>
      <c r="P766">
        <v>5280</v>
      </c>
      <c r="Q766">
        <v>6400</v>
      </c>
      <c r="R766">
        <v>4.0131913999999998E-2</v>
      </c>
      <c r="S766">
        <v>4.8960934999999997E-2</v>
      </c>
      <c r="T766">
        <f t="shared" si="126"/>
        <v>29768.248479999998</v>
      </c>
      <c r="U766">
        <f t="shared" si="127"/>
        <v>6019.7870999999996</v>
      </c>
      <c r="V766">
        <f t="shared" si="128"/>
        <v>11680</v>
      </c>
      <c r="W766">
        <f t="shared" si="129"/>
        <v>11680</v>
      </c>
      <c r="X766">
        <f>SUM(Data__1___3[[#This Row],[ cost of raw material]],Data__1___3[[#This Row],[operating cost]],Data__1___3[[#This Row],[Total Labor Cost (In USD)]])</f>
        <v>47468.035579999996</v>
      </c>
      <c r="Y766">
        <f t="shared" si="130"/>
        <v>1182.8001918871848</v>
      </c>
      <c r="Z766">
        <f t="shared" si="131"/>
        <v>40.131913999999995</v>
      </c>
      <c r="AA766">
        <f>SUM(Data__1___3[[#This Row],[Num_Workers_Direct]],Data__1___3[[#This Row],[Num_Workers_Indirect]])</f>
        <v>54</v>
      </c>
      <c r="AB766">
        <f>Data__1___3[[#This Row],[OUTPUT IN THOUSAND]]/Data__1___3[[#This Row],[Total Workers]]</f>
        <v>0.74318359259259248</v>
      </c>
    </row>
    <row r="767" spans="1:28" x14ac:dyDescent="0.25">
      <c r="A767" s="1">
        <v>40214</v>
      </c>
      <c r="B767">
        <f t="shared" si="121"/>
        <v>2010</v>
      </c>
      <c r="C767">
        <f>DAY(Data__1___3[[#This Row],[Date]])</f>
        <v>5</v>
      </c>
      <c r="D767">
        <f>MONTH(Data__1___3[[#This Row],[Date]])</f>
        <v>2</v>
      </c>
      <c r="E767">
        <f t="shared" si="122"/>
        <v>1</v>
      </c>
      <c r="F767">
        <f>WEEKDAY(Data__1___3[[#This Row],[Date]])</f>
        <v>6</v>
      </c>
      <c r="G767" t="str">
        <f>VLOOKUP(F767,VLOOKUP!$D$2:$E$8,2,FALSE)</f>
        <v>Saturday</v>
      </c>
      <c r="H767" t="str">
        <f>VLOOKUP(D767,VLOOKUP!$A$2:$B$13,2,FALSE)</f>
        <v>February</v>
      </c>
      <c r="I767" t="str">
        <f>VLOOKUP(E767,VLOOKUP!$G$2:$H$5,2,FALSE)</f>
        <v>Quarter1</v>
      </c>
      <c r="J767" t="str">
        <f t="shared" si="123"/>
        <v>2010_February</v>
      </c>
      <c r="K767" t="str">
        <f t="shared" si="124"/>
        <v>2010_Quarter1</v>
      </c>
      <c r="L767" t="str">
        <f t="shared" si="125"/>
        <v>2010_Saturday</v>
      </c>
      <c r="M767" t="s">
        <v>10</v>
      </c>
      <c r="N767">
        <v>24</v>
      </c>
      <c r="O767">
        <v>25</v>
      </c>
      <c r="P767">
        <v>5760</v>
      </c>
      <c r="Q767">
        <v>5000</v>
      </c>
      <c r="R767">
        <v>3.6405145999999999E-2</v>
      </c>
      <c r="S767">
        <v>4.4414278000000001E-2</v>
      </c>
      <c r="T767">
        <f t="shared" si="126"/>
        <v>27003.881024000002</v>
      </c>
      <c r="U767">
        <f t="shared" si="127"/>
        <v>5460.7719000000006</v>
      </c>
      <c r="V767">
        <f t="shared" si="128"/>
        <v>10760</v>
      </c>
      <c r="W767">
        <f t="shared" si="129"/>
        <v>10760</v>
      </c>
      <c r="X767">
        <f>SUM(Data__1___3[[#This Row],[ cost of raw material]],Data__1___3[[#This Row],[operating cost]],Data__1___3[[#This Row],[Total Labor Cost (In USD)]])</f>
        <v>43224.652924000002</v>
      </c>
      <c r="Y767">
        <f t="shared" si="130"/>
        <v>1187.3226088421675</v>
      </c>
      <c r="Z767">
        <f t="shared" si="131"/>
        <v>36.405146000000002</v>
      </c>
      <c r="AA767">
        <f>SUM(Data__1___3[[#This Row],[Num_Workers_Direct]],Data__1___3[[#This Row],[Num_Workers_Indirect]])</f>
        <v>49</v>
      </c>
      <c r="AB767">
        <f>Data__1___3[[#This Row],[OUTPUT IN THOUSAND]]/Data__1___3[[#This Row],[Total Workers]]</f>
        <v>0.74296216326530617</v>
      </c>
    </row>
    <row r="768" spans="1:28" x14ac:dyDescent="0.25">
      <c r="A768" s="1">
        <v>40215</v>
      </c>
      <c r="B768">
        <f t="shared" si="121"/>
        <v>2010</v>
      </c>
      <c r="C768">
        <f>DAY(Data__1___3[[#This Row],[Date]])</f>
        <v>6</v>
      </c>
      <c r="D768">
        <f>MONTH(Data__1___3[[#This Row],[Date]])</f>
        <v>2</v>
      </c>
      <c r="E768">
        <f t="shared" si="122"/>
        <v>1</v>
      </c>
      <c r="F768">
        <f>WEEKDAY(Data__1___3[[#This Row],[Date]])</f>
        <v>7</v>
      </c>
      <c r="G768" t="str">
        <f>VLOOKUP(F768,VLOOKUP!$D$2:$E$8,2,FALSE)</f>
        <v>Sunday</v>
      </c>
      <c r="H768" t="str">
        <f>VLOOKUP(D768,VLOOKUP!$A$2:$B$13,2,FALSE)</f>
        <v>February</v>
      </c>
      <c r="I768" t="str">
        <f>VLOOKUP(E768,VLOOKUP!$G$2:$H$5,2,FALSE)</f>
        <v>Quarter1</v>
      </c>
      <c r="J768" t="str">
        <f t="shared" si="123"/>
        <v>2010_February</v>
      </c>
      <c r="K768" t="str">
        <f t="shared" si="124"/>
        <v>2010_Quarter1</v>
      </c>
      <c r="L768" t="str">
        <f t="shared" si="125"/>
        <v>2010_Sunday</v>
      </c>
      <c r="M768" t="s">
        <v>10</v>
      </c>
      <c r="N768">
        <v>23</v>
      </c>
      <c r="O768">
        <v>29</v>
      </c>
      <c r="P768">
        <v>5520</v>
      </c>
      <c r="Q768">
        <v>5800</v>
      </c>
      <c r="R768">
        <v>3.8637644999999998E-2</v>
      </c>
      <c r="S768">
        <v>4.7137927000000003E-2</v>
      </c>
      <c r="T768">
        <f t="shared" si="126"/>
        <v>28659.859616000002</v>
      </c>
      <c r="U768">
        <f t="shared" si="127"/>
        <v>5795.6467499999999</v>
      </c>
      <c r="V768">
        <f t="shared" si="128"/>
        <v>11320</v>
      </c>
      <c r="W768">
        <f t="shared" si="129"/>
        <v>11320</v>
      </c>
      <c r="X768">
        <f>SUM(Data__1___3[[#This Row],[ cost of raw material]],Data__1___3[[#This Row],[operating cost]],Data__1___3[[#This Row],[Total Labor Cost (In USD)]])</f>
        <v>45775.506366000001</v>
      </c>
      <c r="Y768">
        <f t="shared" si="130"/>
        <v>1184.7385203213084</v>
      </c>
      <c r="Z768">
        <f t="shared" si="131"/>
        <v>38.637644999999999</v>
      </c>
      <c r="AA768">
        <f>SUM(Data__1___3[[#This Row],[Num_Workers_Direct]],Data__1___3[[#This Row],[Num_Workers_Indirect]])</f>
        <v>52</v>
      </c>
      <c r="AB768">
        <f>Data__1___3[[#This Row],[OUTPUT IN THOUSAND]]/Data__1___3[[#This Row],[Total Workers]]</f>
        <v>0.74303163461538457</v>
      </c>
    </row>
    <row r="769" spans="1:28" x14ac:dyDescent="0.25">
      <c r="A769" s="1">
        <v>40216</v>
      </c>
      <c r="B769">
        <f t="shared" si="121"/>
        <v>2010</v>
      </c>
      <c r="C769">
        <f>DAY(Data__1___3[[#This Row],[Date]])</f>
        <v>7</v>
      </c>
      <c r="D769">
        <f>MONTH(Data__1___3[[#This Row],[Date]])</f>
        <v>2</v>
      </c>
      <c r="E769">
        <f t="shared" si="122"/>
        <v>1</v>
      </c>
      <c r="F769">
        <f>WEEKDAY(Data__1___3[[#This Row],[Date]])</f>
        <v>1</v>
      </c>
      <c r="G769" t="str">
        <f>VLOOKUP(F769,VLOOKUP!$D$2:$E$8,2,FALSE)</f>
        <v>Monday</v>
      </c>
      <c r="H769" t="str">
        <f>VLOOKUP(D769,VLOOKUP!$A$2:$B$13,2,FALSE)</f>
        <v>February</v>
      </c>
      <c r="I769" t="str">
        <f>VLOOKUP(E769,VLOOKUP!$G$2:$H$5,2,FALSE)</f>
        <v>Quarter1</v>
      </c>
      <c r="J769" t="str">
        <f t="shared" si="123"/>
        <v>2010_February</v>
      </c>
      <c r="K769" t="str">
        <f t="shared" si="124"/>
        <v>2010_Quarter1</v>
      </c>
      <c r="L769" t="str">
        <f t="shared" si="125"/>
        <v>2010_Monday</v>
      </c>
      <c r="M769" t="s">
        <v>10</v>
      </c>
      <c r="N769">
        <v>23</v>
      </c>
      <c r="O769">
        <v>29</v>
      </c>
      <c r="P769">
        <v>5520</v>
      </c>
      <c r="Q769">
        <v>5800</v>
      </c>
      <c r="R769">
        <v>3.8643901000000001E-2</v>
      </c>
      <c r="S769">
        <v>4.7145558999999997E-2</v>
      </c>
      <c r="T769">
        <f t="shared" si="126"/>
        <v>28664.499872</v>
      </c>
      <c r="U769">
        <f t="shared" si="127"/>
        <v>5796.5851499999999</v>
      </c>
      <c r="V769">
        <f t="shared" si="128"/>
        <v>11320</v>
      </c>
      <c r="W769">
        <f t="shared" si="129"/>
        <v>11320</v>
      </c>
      <c r="X769">
        <f>SUM(Data__1___3[[#This Row],[ cost of raw material]],Data__1___3[[#This Row],[operating cost]],Data__1___3[[#This Row],[Total Labor Cost (In USD)]])</f>
        <v>45781.085021999999</v>
      </c>
      <c r="Y769">
        <f t="shared" si="130"/>
        <v>1184.6910854574439</v>
      </c>
      <c r="Z769">
        <f t="shared" si="131"/>
        <v>38.643901</v>
      </c>
      <c r="AA769">
        <f>SUM(Data__1___3[[#This Row],[Num_Workers_Direct]],Data__1___3[[#This Row],[Num_Workers_Indirect]])</f>
        <v>52</v>
      </c>
      <c r="AB769">
        <f>Data__1___3[[#This Row],[OUTPUT IN THOUSAND]]/Data__1___3[[#This Row],[Total Workers]]</f>
        <v>0.74315194230769233</v>
      </c>
    </row>
    <row r="770" spans="1:28" x14ac:dyDescent="0.25">
      <c r="A770" s="1">
        <v>40217</v>
      </c>
      <c r="B770">
        <f t="shared" ref="B770:B833" si="132">YEAR(A770)</f>
        <v>2010</v>
      </c>
      <c r="C770">
        <f>DAY(Data__1___3[[#This Row],[Date]])</f>
        <v>8</v>
      </c>
      <c r="D770">
        <f>MONTH(Data__1___3[[#This Row],[Date]])</f>
        <v>2</v>
      </c>
      <c r="E770">
        <f t="shared" ref="E770:E833" si="133">IF(D770&lt;=3,1,IF(D770&lt;=6,2,IF(D770&lt;=9,3,4)))</f>
        <v>1</v>
      </c>
      <c r="F770">
        <f>WEEKDAY(Data__1___3[[#This Row],[Date]])</f>
        <v>2</v>
      </c>
      <c r="G770" t="str">
        <f>VLOOKUP(F770,VLOOKUP!$D$2:$E$8,2,FALSE)</f>
        <v>Tuesday</v>
      </c>
      <c r="H770" t="str">
        <f>VLOOKUP(D770,VLOOKUP!$A$2:$B$13,2,FALSE)</f>
        <v>February</v>
      </c>
      <c r="I770" t="str">
        <f>VLOOKUP(E770,VLOOKUP!$G$2:$H$5,2,FALSE)</f>
        <v>Quarter1</v>
      </c>
      <c r="J770" t="str">
        <f t="shared" ref="J770:J833" si="134">CONCATENATE(B770,"_",H770)</f>
        <v>2010_February</v>
      </c>
      <c r="K770" t="str">
        <f t="shared" ref="K770:K833" si="135">CONCATENATE(B770,"_",I770)</f>
        <v>2010_Quarter1</v>
      </c>
      <c r="L770" t="str">
        <f t="shared" ref="L770:L833" si="136">CONCATENATE(B770,"_",G770)</f>
        <v>2010_Tuesday</v>
      </c>
      <c r="M770" t="s">
        <v>10</v>
      </c>
      <c r="N770">
        <v>21</v>
      </c>
      <c r="O770">
        <v>32</v>
      </c>
      <c r="P770">
        <v>5040</v>
      </c>
      <c r="Q770">
        <v>6400</v>
      </c>
      <c r="R770">
        <v>3.9363384000000001E-2</v>
      </c>
      <c r="S770">
        <v>4.8023328999999997E-2</v>
      </c>
      <c r="T770">
        <f t="shared" ref="T770:T833" si="137">IF(M770="Mexico",S770*1000*700,IF(M770="Frankfurt",S770*1000*530,IF(M770="Gary",S770*1000*608,IF(M770="Sunchem",S770*1000*918))))</f>
        <v>29198.184031999997</v>
      </c>
      <c r="U770">
        <f t="shared" ref="U770:U833" si="138">IF(M770="Mexico",R770*1000*110,IF(M770="Frankfurt",R770*1000*90,IF(M770="Gary",R770*1000*150,IF(M770="Sunchem",R770*1000*400))))</f>
        <v>5904.5076000000008</v>
      </c>
      <c r="V770">
        <f t="shared" ref="V770:V833" si="139">SUM(P770,Q770)</f>
        <v>11440</v>
      </c>
      <c r="W770">
        <f t="shared" ref="W770:W833" si="140">V770/VLOOKUP(M770,$AD$2:$AE$5,2,FALSE)</f>
        <v>11440</v>
      </c>
      <c r="X770">
        <f>SUM(Data__1___3[[#This Row],[ cost of raw material]],Data__1___3[[#This Row],[operating cost]],Data__1___3[[#This Row],[Total Labor Cost (In USD)]])</f>
        <v>46542.691632000002</v>
      </c>
      <c r="Y770">
        <f t="shared" ref="Y770:Y833" si="141">X770/Z770</f>
        <v>1182.3854278382164</v>
      </c>
      <c r="Z770">
        <f t="shared" ref="Z770:Z833" si="142">R770*1000</f>
        <v>39.363384000000003</v>
      </c>
      <c r="AA770">
        <f>SUM(Data__1___3[[#This Row],[Num_Workers_Direct]],Data__1___3[[#This Row],[Num_Workers_Indirect]])</f>
        <v>53</v>
      </c>
      <c r="AB770">
        <f>Data__1___3[[#This Row],[OUTPUT IN THOUSAND]]/Data__1___3[[#This Row],[Total Workers]]</f>
        <v>0.74270535849056607</v>
      </c>
    </row>
    <row r="771" spans="1:28" x14ac:dyDescent="0.25">
      <c r="A771" s="1">
        <v>40218</v>
      </c>
      <c r="B771">
        <f t="shared" si="132"/>
        <v>2010</v>
      </c>
      <c r="C771">
        <f>DAY(Data__1___3[[#This Row],[Date]])</f>
        <v>9</v>
      </c>
      <c r="D771">
        <f>MONTH(Data__1___3[[#This Row],[Date]])</f>
        <v>2</v>
      </c>
      <c r="E771">
        <f t="shared" si="133"/>
        <v>1</v>
      </c>
      <c r="F771">
        <f>WEEKDAY(Data__1___3[[#This Row],[Date]])</f>
        <v>3</v>
      </c>
      <c r="G771" t="str">
        <f>VLOOKUP(F771,VLOOKUP!$D$2:$E$8,2,FALSE)</f>
        <v>Wednesday</v>
      </c>
      <c r="H771" t="str">
        <f>VLOOKUP(D771,VLOOKUP!$A$2:$B$13,2,FALSE)</f>
        <v>February</v>
      </c>
      <c r="I771" t="str">
        <f>VLOOKUP(E771,VLOOKUP!$G$2:$H$5,2,FALSE)</f>
        <v>Quarter1</v>
      </c>
      <c r="J771" t="str">
        <f t="shared" si="134"/>
        <v>2010_February</v>
      </c>
      <c r="K771" t="str">
        <f t="shared" si="135"/>
        <v>2010_Quarter1</v>
      </c>
      <c r="L771" t="str">
        <f t="shared" si="136"/>
        <v>2010_Wednesday</v>
      </c>
      <c r="M771" t="s">
        <v>10</v>
      </c>
      <c r="N771">
        <v>20</v>
      </c>
      <c r="O771">
        <v>34</v>
      </c>
      <c r="P771">
        <v>4800</v>
      </c>
      <c r="Q771">
        <v>6800</v>
      </c>
      <c r="R771">
        <v>4.0126060999999998E-2</v>
      </c>
      <c r="S771">
        <v>4.8953794000000002E-2</v>
      </c>
      <c r="T771">
        <f t="shared" si="137"/>
        <v>29763.906752000003</v>
      </c>
      <c r="U771">
        <f t="shared" si="138"/>
        <v>6018.9091500000004</v>
      </c>
      <c r="V771">
        <f t="shared" si="139"/>
        <v>11600</v>
      </c>
      <c r="W771">
        <f t="shared" si="140"/>
        <v>11600</v>
      </c>
      <c r="X771">
        <f>SUM(Data__1___3[[#This Row],[ cost of raw material]],Data__1___3[[#This Row],[operating cost]],Data__1___3[[#This Row],[Total Labor Cost (In USD)]])</f>
        <v>47382.815902000002</v>
      </c>
      <c r="Y771">
        <f t="shared" si="141"/>
        <v>1180.8489226490485</v>
      </c>
      <c r="Z771">
        <f t="shared" si="142"/>
        <v>40.126061</v>
      </c>
      <c r="AA771">
        <f>SUM(Data__1___3[[#This Row],[Num_Workers_Direct]],Data__1___3[[#This Row],[Num_Workers_Indirect]])</f>
        <v>54</v>
      </c>
      <c r="AB771">
        <f>Data__1___3[[#This Row],[OUTPUT IN THOUSAND]]/Data__1___3[[#This Row],[Total Workers]]</f>
        <v>0.74307520370370372</v>
      </c>
    </row>
    <row r="772" spans="1:28" x14ac:dyDescent="0.25">
      <c r="A772" s="1">
        <v>40219</v>
      </c>
      <c r="B772">
        <f t="shared" si="132"/>
        <v>2010</v>
      </c>
      <c r="C772">
        <f>DAY(Data__1___3[[#This Row],[Date]])</f>
        <v>10</v>
      </c>
      <c r="D772">
        <f>MONTH(Data__1___3[[#This Row],[Date]])</f>
        <v>2</v>
      </c>
      <c r="E772">
        <f t="shared" si="133"/>
        <v>1</v>
      </c>
      <c r="F772">
        <f>WEEKDAY(Data__1___3[[#This Row],[Date]])</f>
        <v>4</v>
      </c>
      <c r="G772" t="str">
        <f>VLOOKUP(F772,VLOOKUP!$D$2:$E$8,2,FALSE)</f>
        <v>Thursday</v>
      </c>
      <c r="H772" t="str">
        <f>VLOOKUP(D772,VLOOKUP!$A$2:$B$13,2,FALSE)</f>
        <v>February</v>
      </c>
      <c r="I772" t="str">
        <f>VLOOKUP(E772,VLOOKUP!$G$2:$H$5,2,FALSE)</f>
        <v>Quarter1</v>
      </c>
      <c r="J772" t="str">
        <f t="shared" si="134"/>
        <v>2010_February</v>
      </c>
      <c r="K772" t="str">
        <f t="shared" si="135"/>
        <v>2010_Quarter1</v>
      </c>
      <c r="L772" t="str">
        <f t="shared" si="136"/>
        <v>2010_Thursday</v>
      </c>
      <c r="M772" t="s">
        <v>10</v>
      </c>
      <c r="N772">
        <v>24</v>
      </c>
      <c r="O772">
        <v>29</v>
      </c>
      <c r="P772">
        <v>5760</v>
      </c>
      <c r="Q772">
        <v>5800</v>
      </c>
      <c r="R772">
        <v>3.9383161E-2</v>
      </c>
      <c r="S772">
        <v>4.8047456000000002E-2</v>
      </c>
      <c r="T772">
        <f t="shared" si="137"/>
        <v>29212.853248000003</v>
      </c>
      <c r="U772">
        <f t="shared" si="138"/>
        <v>5907.47415</v>
      </c>
      <c r="V772">
        <f t="shared" si="139"/>
        <v>11560</v>
      </c>
      <c r="W772">
        <f t="shared" si="140"/>
        <v>11560</v>
      </c>
      <c r="X772">
        <f>SUM(Data__1___3[[#This Row],[ cost of raw material]],Data__1___3[[#This Row],[operating cost]],Data__1___3[[#This Row],[Total Labor Cost (In USD)]])</f>
        <v>46680.327398000001</v>
      </c>
      <c r="Y772">
        <f t="shared" si="141"/>
        <v>1185.286457783315</v>
      </c>
      <c r="Z772">
        <f t="shared" si="142"/>
        <v>39.383161000000001</v>
      </c>
      <c r="AA772">
        <f>SUM(Data__1___3[[#This Row],[Num_Workers_Direct]],Data__1___3[[#This Row],[Num_Workers_Indirect]])</f>
        <v>53</v>
      </c>
      <c r="AB772">
        <f>Data__1___3[[#This Row],[OUTPUT IN THOUSAND]]/Data__1___3[[#This Row],[Total Workers]]</f>
        <v>0.74307850943396225</v>
      </c>
    </row>
    <row r="773" spans="1:28" x14ac:dyDescent="0.25">
      <c r="A773" s="1">
        <v>40220</v>
      </c>
      <c r="B773">
        <f t="shared" si="132"/>
        <v>2010</v>
      </c>
      <c r="C773">
        <f>DAY(Data__1___3[[#This Row],[Date]])</f>
        <v>11</v>
      </c>
      <c r="D773">
        <f>MONTH(Data__1___3[[#This Row],[Date]])</f>
        <v>2</v>
      </c>
      <c r="E773">
        <f t="shared" si="133"/>
        <v>1</v>
      </c>
      <c r="F773">
        <f>WEEKDAY(Data__1___3[[#This Row],[Date]])</f>
        <v>5</v>
      </c>
      <c r="G773" t="str">
        <f>VLOOKUP(F773,VLOOKUP!$D$2:$E$8,2,FALSE)</f>
        <v>Friday</v>
      </c>
      <c r="H773" t="str">
        <f>VLOOKUP(D773,VLOOKUP!$A$2:$B$13,2,FALSE)</f>
        <v>February</v>
      </c>
      <c r="I773" t="str">
        <f>VLOOKUP(E773,VLOOKUP!$G$2:$H$5,2,FALSE)</f>
        <v>Quarter1</v>
      </c>
      <c r="J773" t="str">
        <f t="shared" si="134"/>
        <v>2010_February</v>
      </c>
      <c r="K773" t="str">
        <f t="shared" si="135"/>
        <v>2010_Quarter1</v>
      </c>
      <c r="L773" t="str">
        <f t="shared" si="136"/>
        <v>2010_Friday</v>
      </c>
      <c r="M773" t="s">
        <v>10</v>
      </c>
      <c r="N773">
        <v>23</v>
      </c>
      <c r="O773">
        <v>29</v>
      </c>
      <c r="P773">
        <v>5520</v>
      </c>
      <c r="Q773">
        <v>5800</v>
      </c>
      <c r="R773">
        <v>3.8645998000000001E-2</v>
      </c>
      <c r="S773">
        <v>4.7148117000000003E-2</v>
      </c>
      <c r="T773">
        <f t="shared" si="137"/>
        <v>28666.055136000003</v>
      </c>
      <c r="U773">
        <f t="shared" si="138"/>
        <v>5796.8996999999999</v>
      </c>
      <c r="V773">
        <f t="shared" si="139"/>
        <v>11320</v>
      </c>
      <c r="W773">
        <f t="shared" si="140"/>
        <v>11320</v>
      </c>
      <c r="X773">
        <f>SUM(Data__1___3[[#This Row],[ cost of raw material]],Data__1___3[[#This Row],[operating cost]],Data__1___3[[#This Row],[Total Labor Cost (In USD)]])</f>
        <v>45782.954836000004</v>
      </c>
      <c r="Y773">
        <f t="shared" si="141"/>
        <v>1184.6751851511249</v>
      </c>
      <c r="Z773">
        <f t="shared" si="142"/>
        <v>38.645997999999999</v>
      </c>
      <c r="AA773">
        <f>SUM(Data__1___3[[#This Row],[Num_Workers_Direct]],Data__1___3[[#This Row],[Num_Workers_Indirect]])</f>
        <v>52</v>
      </c>
      <c r="AB773">
        <f>Data__1___3[[#This Row],[OUTPUT IN THOUSAND]]/Data__1___3[[#This Row],[Total Workers]]</f>
        <v>0.7431922692307692</v>
      </c>
    </row>
    <row r="774" spans="1:28" x14ac:dyDescent="0.25">
      <c r="A774" s="1">
        <v>40221</v>
      </c>
      <c r="B774">
        <f t="shared" si="132"/>
        <v>2010</v>
      </c>
      <c r="C774">
        <f>DAY(Data__1___3[[#This Row],[Date]])</f>
        <v>12</v>
      </c>
      <c r="D774">
        <f>MONTH(Data__1___3[[#This Row],[Date]])</f>
        <v>2</v>
      </c>
      <c r="E774">
        <f t="shared" si="133"/>
        <v>1</v>
      </c>
      <c r="F774">
        <f>WEEKDAY(Data__1___3[[#This Row],[Date]])</f>
        <v>6</v>
      </c>
      <c r="G774" t="str">
        <f>VLOOKUP(F774,VLOOKUP!$D$2:$E$8,2,FALSE)</f>
        <v>Saturday</v>
      </c>
      <c r="H774" t="str">
        <f>VLOOKUP(D774,VLOOKUP!$A$2:$B$13,2,FALSE)</f>
        <v>February</v>
      </c>
      <c r="I774" t="str">
        <f>VLOOKUP(E774,VLOOKUP!$G$2:$H$5,2,FALSE)</f>
        <v>Quarter1</v>
      </c>
      <c r="J774" t="str">
        <f t="shared" si="134"/>
        <v>2010_February</v>
      </c>
      <c r="K774" t="str">
        <f t="shared" si="135"/>
        <v>2010_Quarter1</v>
      </c>
      <c r="L774" t="str">
        <f t="shared" si="136"/>
        <v>2010_Saturday</v>
      </c>
      <c r="M774" t="s">
        <v>10</v>
      </c>
      <c r="N774">
        <v>22</v>
      </c>
      <c r="O774">
        <v>26</v>
      </c>
      <c r="P774">
        <v>5280</v>
      </c>
      <c r="Q774">
        <v>5200</v>
      </c>
      <c r="R774">
        <v>3.5673562999999998E-2</v>
      </c>
      <c r="S774">
        <v>4.3521746E-2</v>
      </c>
      <c r="T774">
        <f t="shared" si="137"/>
        <v>26461.221568000001</v>
      </c>
      <c r="U774">
        <f t="shared" si="138"/>
        <v>5351.0344500000001</v>
      </c>
      <c r="V774">
        <f t="shared" si="139"/>
        <v>10480</v>
      </c>
      <c r="W774">
        <f t="shared" si="140"/>
        <v>10480</v>
      </c>
      <c r="X774">
        <f>SUM(Data__1___3[[#This Row],[ cost of raw material]],Data__1___3[[#This Row],[operating cost]],Data__1___3[[#This Row],[Total Labor Cost (In USD)]])</f>
        <v>42292.256018</v>
      </c>
      <c r="Y774">
        <f t="shared" si="141"/>
        <v>1185.5349581425326</v>
      </c>
      <c r="Z774">
        <f t="shared" si="142"/>
        <v>35.673563000000001</v>
      </c>
      <c r="AA774">
        <f>SUM(Data__1___3[[#This Row],[Num_Workers_Direct]],Data__1___3[[#This Row],[Num_Workers_Indirect]])</f>
        <v>48</v>
      </c>
      <c r="AB774">
        <f>Data__1___3[[#This Row],[OUTPUT IN THOUSAND]]/Data__1___3[[#This Row],[Total Workers]]</f>
        <v>0.7431992291666667</v>
      </c>
    </row>
    <row r="775" spans="1:28" x14ac:dyDescent="0.25">
      <c r="A775" s="1">
        <v>40222</v>
      </c>
      <c r="B775">
        <f t="shared" si="132"/>
        <v>2010</v>
      </c>
      <c r="C775">
        <f>DAY(Data__1___3[[#This Row],[Date]])</f>
        <v>13</v>
      </c>
      <c r="D775">
        <f>MONTH(Data__1___3[[#This Row],[Date]])</f>
        <v>2</v>
      </c>
      <c r="E775">
        <f t="shared" si="133"/>
        <v>1</v>
      </c>
      <c r="F775">
        <f>WEEKDAY(Data__1___3[[#This Row],[Date]])</f>
        <v>7</v>
      </c>
      <c r="G775" t="str">
        <f>VLOOKUP(F775,VLOOKUP!$D$2:$E$8,2,FALSE)</f>
        <v>Sunday</v>
      </c>
      <c r="H775" t="str">
        <f>VLOOKUP(D775,VLOOKUP!$A$2:$B$13,2,FALSE)</f>
        <v>February</v>
      </c>
      <c r="I775" t="str">
        <f>VLOOKUP(E775,VLOOKUP!$G$2:$H$5,2,FALSE)</f>
        <v>Quarter1</v>
      </c>
      <c r="J775" t="str">
        <f t="shared" si="134"/>
        <v>2010_February</v>
      </c>
      <c r="K775" t="str">
        <f t="shared" si="135"/>
        <v>2010_Quarter1</v>
      </c>
      <c r="L775" t="str">
        <f t="shared" si="136"/>
        <v>2010_Sunday</v>
      </c>
      <c r="M775" t="s">
        <v>10</v>
      </c>
      <c r="N775">
        <v>22</v>
      </c>
      <c r="O775">
        <v>32</v>
      </c>
      <c r="P775">
        <v>5280</v>
      </c>
      <c r="Q775">
        <v>6400</v>
      </c>
      <c r="R775">
        <v>4.0115432999999999E-2</v>
      </c>
      <c r="S775">
        <v>4.8940827999999999E-2</v>
      </c>
      <c r="T775">
        <f t="shared" si="137"/>
        <v>29756.023423999999</v>
      </c>
      <c r="U775">
        <f t="shared" si="138"/>
        <v>6017.314949999999</v>
      </c>
      <c r="V775">
        <f t="shared" si="139"/>
        <v>11680</v>
      </c>
      <c r="W775">
        <f t="shared" si="140"/>
        <v>11680</v>
      </c>
      <c r="X775">
        <f>SUM(Data__1___3[[#This Row],[ cost of raw material]],Data__1___3[[#This Row],[operating cost]],Data__1___3[[#This Row],[Total Labor Cost (In USD)]])</f>
        <v>47453.338373999999</v>
      </c>
      <c r="Y775">
        <f t="shared" si="141"/>
        <v>1182.9197599337892</v>
      </c>
      <c r="Z775">
        <f t="shared" si="142"/>
        <v>40.115432999999996</v>
      </c>
      <c r="AA775">
        <f>SUM(Data__1___3[[#This Row],[Num_Workers_Direct]],Data__1___3[[#This Row],[Num_Workers_Indirect]])</f>
        <v>54</v>
      </c>
      <c r="AB775">
        <f>Data__1___3[[#This Row],[OUTPUT IN THOUSAND]]/Data__1___3[[#This Row],[Total Workers]]</f>
        <v>0.7428783888888888</v>
      </c>
    </row>
    <row r="776" spans="1:28" x14ac:dyDescent="0.25">
      <c r="A776" s="1">
        <v>40223</v>
      </c>
      <c r="B776">
        <f t="shared" si="132"/>
        <v>2010</v>
      </c>
      <c r="C776">
        <f>DAY(Data__1___3[[#This Row],[Date]])</f>
        <v>14</v>
      </c>
      <c r="D776">
        <f>MONTH(Data__1___3[[#This Row],[Date]])</f>
        <v>2</v>
      </c>
      <c r="E776">
        <f t="shared" si="133"/>
        <v>1</v>
      </c>
      <c r="F776">
        <f>WEEKDAY(Data__1___3[[#This Row],[Date]])</f>
        <v>1</v>
      </c>
      <c r="G776" t="str">
        <f>VLOOKUP(F776,VLOOKUP!$D$2:$E$8,2,FALSE)</f>
        <v>Monday</v>
      </c>
      <c r="H776" t="str">
        <f>VLOOKUP(D776,VLOOKUP!$A$2:$B$13,2,FALSE)</f>
        <v>February</v>
      </c>
      <c r="I776" t="str">
        <f>VLOOKUP(E776,VLOOKUP!$G$2:$H$5,2,FALSE)</f>
        <v>Quarter1</v>
      </c>
      <c r="J776" t="str">
        <f t="shared" si="134"/>
        <v>2010_February</v>
      </c>
      <c r="K776" t="str">
        <f t="shared" si="135"/>
        <v>2010_Quarter1</v>
      </c>
      <c r="L776" t="str">
        <f t="shared" si="136"/>
        <v>2010_Monday</v>
      </c>
      <c r="M776" t="s">
        <v>10</v>
      </c>
      <c r="N776">
        <v>22</v>
      </c>
      <c r="O776">
        <v>30</v>
      </c>
      <c r="P776">
        <v>5280</v>
      </c>
      <c r="Q776">
        <v>6000</v>
      </c>
      <c r="R776">
        <v>3.8626408000000001E-2</v>
      </c>
      <c r="S776">
        <v>4.7124218000000002E-2</v>
      </c>
      <c r="T776">
        <f t="shared" si="137"/>
        <v>28651.524544</v>
      </c>
      <c r="U776">
        <f t="shared" si="138"/>
        <v>5793.9611999999997</v>
      </c>
      <c r="V776">
        <f t="shared" si="139"/>
        <v>11280</v>
      </c>
      <c r="W776">
        <f t="shared" si="140"/>
        <v>11280</v>
      </c>
      <c r="X776">
        <f>SUM(Data__1___3[[#This Row],[ cost of raw material]],Data__1___3[[#This Row],[operating cost]],Data__1___3[[#This Row],[Total Labor Cost (In USD)]])</f>
        <v>45725.485743999998</v>
      </c>
      <c r="Y776">
        <f t="shared" si="141"/>
        <v>1183.7881934038496</v>
      </c>
      <c r="Z776">
        <f t="shared" si="142"/>
        <v>38.626407999999998</v>
      </c>
      <c r="AA776">
        <f>SUM(Data__1___3[[#This Row],[Num_Workers_Direct]],Data__1___3[[#This Row],[Num_Workers_Indirect]])</f>
        <v>52</v>
      </c>
      <c r="AB776">
        <f>Data__1___3[[#This Row],[OUTPUT IN THOUSAND]]/Data__1___3[[#This Row],[Total Workers]]</f>
        <v>0.74281553846153847</v>
      </c>
    </row>
    <row r="777" spans="1:28" x14ac:dyDescent="0.25">
      <c r="A777" s="1">
        <v>40224</v>
      </c>
      <c r="B777">
        <f t="shared" si="132"/>
        <v>2010</v>
      </c>
      <c r="C777">
        <f>DAY(Data__1___3[[#This Row],[Date]])</f>
        <v>15</v>
      </c>
      <c r="D777">
        <f>MONTH(Data__1___3[[#This Row],[Date]])</f>
        <v>2</v>
      </c>
      <c r="E777">
        <f t="shared" si="133"/>
        <v>1</v>
      </c>
      <c r="F777">
        <f>WEEKDAY(Data__1___3[[#This Row],[Date]])</f>
        <v>2</v>
      </c>
      <c r="G777" t="str">
        <f>VLOOKUP(F777,VLOOKUP!$D$2:$E$8,2,FALSE)</f>
        <v>Tuesday</v>
      </c>
      <c r="H777" t="str">
        <f>VLOOKUP(D777,VLOOKUP!$A$2:$B$13,2,FALSE)</f>
        <v>February</v>
      </c>
      <c r="I777" t="str">
        <f>VLOOKUP(E777,VLOOKUP!$G$2:$H$5,2,FALSE)</f>
        <v>Quarter1</v>
      </c>
      <c r="J777" t="str">
        <f t="shared" si="134"/>
        <v>2010_February</v>
      </c>
      <c r="K777" t="str">
        <f t="shared" si="135"/>
        <v>2010_Quarter1</v>
      </c>
      <c r="L777" t="str">
        <f t="shared" si="136"/>
        <v>2010_Tuesday</v>
      </c>
      <c r="M777" t="s">
        <v>10</v>
      </c>
      <c r="N777">
        <v>20</v>
      </c>
      <c r="O777">
        <v>29</v>
      </c>
      <c r="P777">
        <v>4800</v>
      </c>
      <c r="Q777">
        <v>5800</v>
      </c>
      <c r="R777">
        <v>3.6413585999999998E-2</v>
      </c>
      <c r="S777">
        <v>4.4424575000000001E-2</v>
      </c>
      <c r="T777">
        <f t="shared" si="137"/>
        <v>27010.141600000003</v>
      </c>
      <c r="U777">
        <f t="shared" si="138"/>
        <v>5462.0378999999994</v>
      </c>
      <c r="V777">
        <f t="shared" si="139"/>
        <v>10600</v>
      </c>
      <c r="W777">
        <f t="shared" si="140"/>
        <v>10600</v>
      </c>
      <c r="X777">
        <f>SUM(Data__1___3[[#This Row],[ cost of raw material]],Data__1___3[[#This Row],[operating cost]],Data__1___3[[#This Row],[Total Labor Cost (In USD)]])</f>
        <v>43072.179499999998</v>
      </c>
      <c r="Y777">
        <f t="shared" si="141"/>
        <v>1182.8601418162991</v>
      </c>
      <c r="Z777">
        <f t="shared" si="142"/>
        <v>36.413585999999995</v>
      </c>
      <c r="AA777">
        <f>SUM(Data__1___3[[#This Row],[Num_Workers_Direct]],Data__1___3[[#This Row],[Num_Workers_Indirect]])</f>
        <v>49</v>
      </c>
      <c r="AB777">
        <f>Data__1___3[[#This Row],[OUTPUT IN THOUSAND]]/Data__1___3[[#This Row],[Total Workers]]</f>
        <v>0.74313440816326526</v>
      </c>
    </row>
    <row r="778" spans="1:28" x14ac:dyDescent="0.25">
      <c r="A778" s="1">
        <v>40225</v>
      </c>
      <c r="B778">
        <f t="shared" si="132"/>
        <v>2010</v>
      </c>
      <c r="C778">
        <f>DAY(Data__1___3[[#This Row],[Date]])</f>
        <v>16</v>
      </c>
      <c r="D778">
        <f>MONTH(Data__1___3[[#This Row],[Date]])</f>
        <v>2</v>
      </c>
      <c r="E778">
        <f t="shared" si="133"/>
        <v>1</v>
      </c>
      <c r="F778">
        <f>WEEKDAY(Data__1___3[[#This Row],[Date]])</f>
        <v>3</v>
      </c>
      <c r="G778" t="str">
        <f>VLOOKUP(F778,VLOOKUP!$D$2:$E$8,2,FALSE)</f>
        <v>Wednesday</v>
      </c>
      <c r="H778" t="str">
        <f>VLOOKUP(D778,VLOOKUP!$A$2:$B$13,2,FALSE)</f>
        <v>February</v>
      </c>
      <c r="I778" t="str">
        <f>VLOOKUP(E778,VLOOKUP!$G$2:$H$5,2,FALSE)</f>
        <v>Quarter1</v>
      </c>
      <c r="J778" t="str">
        <f t="shared" si="134"/>
        <v>2010_February</v>
      </c>
      <c r="K778" t="str">
        <f t="shared" si="135"/>
        <v>2010_Quarter1</v>
      </c>
      <c r="L778" t="str">
        <f t="shared" si="136"/>
        <v>2010_Wednesday</v>
      </c>
      <c r="M778" t="s">
        <v>10</v>
      </c>
      <c r="N778">
        <v>21</v>
      </c>
      <c r="O778">
        <v>27</v>
      </c>
      <c r="P778">
        <v>5040</v>
      </c>
      <c r="Q778">
        <v>5400</v>
      </c>
      <c r="R778">
        <v>3.5672848E-2</v>
      </c>
      <c r="S778">
        <v>4.3520874000000001E-2</v>
      </c>
      <c r="T778">
        <f t="shared" si="137"/>
        <v>26460.691392000001</v>
      </c>
      <c r="U778">
        <f t="shared" si="138"/>
        <v>5350.9272000000001</v>
      </c>
      <c r="V778">
        <f t="shared" si="139"/>
        <v>10440</v>
      </c>
      <c r="W778">
        <f t="shared" si="140"/>
        <v>10440</v>
      </c>
      <c r="X778">
        <f>SUM(Data__1___3[[#This Row],[ cost of raw material]],Data__1___3[[#This Row],[operating cost]],Data__1___3[[#This Row],[Total Labor Cost (In USD)]])</f>
        <v>42251.618591999999</v>
      </c>
      <c r="Y778">
        <f t="shared" si="141"/>
        <v>1184.4195504659453</v>
      </c>
      <c r="Z778">
        <f t="shared" si="142"/>
        <v>35.672848000000002</v>
      </c>
      <c r="AA778">
        <f>SUM(Data__1___3[[#This Row],[Num_Workers_Direct]],Data__1___3[[#This Row],[Num_Workers_Indirect]])</f>
        <v>48</v>
      </c>
      <c r="AB778">
        <f>Data__1___3[[#This Row],[OUTPUT IN THOUSAND]]/Data__1___3[[#This Row],[Total Workers]]</f>
        <v>0.74318433333333334</v>
      </c>
    </row>
    <row r="779" spans="1:28" x14ac:dyDescent="0.25">
      <c r="A779" s="1">
        <v>40226</v>
      </c>
      <c r="B779">
        <f t="shared" si="132"/>
        <v>2010</v>
      </c>
      <c r="C779">
        <f>DAY(Data__1___3[[#This Row],[Date]])</f>
        <v>17</v>
      </c>
      <c r="D779">
        <f>MONTH(Data__1___3[[#This Row],[Date]])</f>
        <v>2</v>
      </c>
      <c r="E779">
        <f t="shared" si="133"/>
        <v>1</v>
      </c>
      <c r="F779">
        <f>WEEKDAY(Data__1___3[[#This Row],[Date]])</f>
        <v>4</v>
      </c>
      <c r="G779" t="str">
        <f>VLOOKUP(F779,VLOOKUP!$D$2:$E$8,2,FALSE)</f>
        <v>Thursday</v>
      </c>
      <c r="H779" t="str">
        <f>VLOOKUP(D779,VLOOKUP!$A$2:$B$13,2,FALSE)</f>
        <v>February</v>
      </c>
      <c r="I779" t="str">
        <f>VLOOKUP(E779,VLOOKUP!$G$2:$H$5,2,FALSE)</f>
        <v>Quarter1</v>
      </c>
      <c r="J779" t="str">
        <f t="shared" si="134"/>
        <v>2010_February</v>
      </c>
      <c r="K779" t="str">
        <f t="shared" si="135"/>
        <v>2010_Quarter1</v>
      </c>
      <c r="L779" t="str">
        <f t="shared" si="136"/>
        <v>2010_Thursday</v>
      </c>
      <c r="M779" t="s">
        <v>10</v>
      </c>
      <c r="N779">
        <v>23</v>
      </c>
      <c r="O779">
        <v>26</v>
      </c>
      <c r="P779">
        <v>5520</v>
      </c>
      <c r="Q779">
        <v>5200</v>
      </c>
      <c r="R779">
        <v>3.6411734000000001E-2</v>
      </c>
      <c r="S779">
        <v>4.4422314999999997E-2</v>
      </c>
      <c r="T779">
        <f t="shared" si="137"/>
        <v>27008.767519999998</v>
      </c>
      <c r="U779">
        <f t="shared" si="138"/>
        <v>5461.7601000000004</v>
      </c>
      <c r="V779">
        <f t="shared" si="139"/>
        <v>10720</v>
      </c>
      <c r="W779">
        <f t="shared" si="140"/>
        <v>10720</v>
      </c>
      <c r="X779">
        <f>SUM(Data__1___3[[#This Row],[ cost of raw material]],Data__1___3[[#This Row],[operating cost]],Data__1___3[[#This Row],[Total Labor Cost (In USD)]])</f>
        <v>43190.527619999993</v>
      </c>
      <c r="Y779">
        <f t="shared" si="141"/>
        <v>1186.1705795170312</v>
      </c>
      <c r="Z779">
        <f t="shared" si="142"/>
        <v>36.411734000000003</v>
      </c>
      <c r="AA779">
        <f>SUM(Data__1___3[[#This Row],[Num_Workers_Direct]],Data__1___3[[#This Row],[Num_Workers_Indirect]])</f>
        <v>49</v>
      </c>
      <c r="AB779">
        <f>Data__1___3[[#This Row],[OUTPUT IN THOUSAND]]/Data__1___3[[#This Row],[Total Workers]]</f>
        <v>0.74309661224489798</v>
      </c>
    </row>
    <row r="780" spans="1:28" x14ac:dyDescent="0.25">
      <c r="A780" s="1">
        <v>40227</v>
      </c>
      <c r="B780">
        <f t="shared" si="132"/>
        <v>2010</v>
      </c>
      <c r="C780">
        <f>DAY(Data__1___3[[#This Row],[Date]])</f>
        <v>18</v>
      </c>
      <c r="D780">
        <f>MONTH(Data__1___3[[#This Row],[Date]])</f>
        <v>2</v>
      </c>
      <c r="E780">
        <f t="shared" si="133"/>
        <v>1</v>
      </c>
      <c r="F780">
        <f>WEEKDAY(Data__1___3[[#This Row],[Date]])</f>
        <v>5</v>
      </c>
      <c r="G780" t="str">
        <f>VLOOKUP(F780,VLOOKUP!$D$2:$E$8,2,FALSE)</f>
        <v>Friday</v>
      </c>
      <c r="H780" t="str">
        <f>VLOOKUP(D780,VLOOKUP!$A$2:$B$13,2,FALSE)</f>
        <v>February</v>
      </c>
      <c r="I780" t="str">
        <f>VLOOKUP(E780,VLOOKUP!$G$2:$H$5,2,FALSE)</f>
        <v>Quarter1</v>
      </c>
      <c r="J780" t="str">
        <f t="shared" si="134"/>
        <v>2010_February</v>
      </c>
      <c r="K780" t="str">
        <f t="shared" si="135"/>
        <v>2010_Quarter1</v>
      </c>
      <c r="L780" t="str">
        <f t="shared" si="136"/>
        <v>2010_Friday</v>
      </c>
      <c r="M780" t="s">
        <v>10</v>
      </c>
      <c r="N780">
        <v>22</v>
      </c>
      <c r="O780">
        <v>25</v>
      </c>
      <c r="P780">
        <v>5280</v>
      </c>
      <c r="Q780">
        <v>5000</v>
      </c>
      <c r="R780">
        <v>3.490364E-2</v>
      </c>
      <c r="S780">
        <v>4.2582439999999999E-2</v>
      </c>
      <c r="T780">
        <f t="shared" si="137"/>
        <v>25890.123519999997</v>
      </c>
      <c r="U780">
        <f t="shared" si="138"/>
        <v>5235.5460000000003</v>
      </c>
      <c r="V780">
        <f t="shared" si="139"/>
        <v>10280</v>
      </c>
      <c r="W780">
        <f t="shared" si="140"/>
        <v>10280</v>
      </c>
      <c r="X780">
        <f>SUM(Data__1___3[[#This Row],[ cost of raw material]],Data__1___3[[#This Row],[operating cost]],Data__1___3[[#This Row],[Total Labor Cost (In USD)]])</f>
        <v>41405.669519999996</v>
      </c>
      <c r="Y780">
        <f t="shared" si="141"/>
        <v>1186.2851416070071</v>
      </c>
      <c r="Z780">
        <f t="shared" si="142"/>
        <v>34.903640000000003</v>
      </c>
      <c r="AA780">
        <f>SUM(Data__1___3[[#This Row],[Num_Workers_Direct]],Data__1___3[[#This Row],[Num_Workers_Indirect]])</f>
        <v>47</v>
      </c>
      <c r="AB780">
        <f>Data__1___3[[#This Row],[OUTPUT IN THOUSAND]]/Data__1___3[[#This Row],[Total Workers]]</f>
        <v>0.74263063829787235</v>
      </c>
    </row>
    <row r="781" spans="1:28" x14ac:dyDescent="0.25">
      <c r="A781" s="1">
        <v>40228</v>
      </c>
      <c r="B781">
        <f t="shared" si="132"/>
        <v>2010</v>
      </c>
      <c r="C781">
        <f>DAY(Data__1___3[[#This Row],[Date]])</f>
        <v>19</v>
      </c>
      <c r="D781">
        <f>MONTH(Data__1___3[[#This Row],[Date]])</f>
        <v>2</v>
      </c>
      <c r="E781">
        <f t="shared" si="133"/>
        <v>1</v>
      </c>
      <c r="F781">
        <f>WEEKDAY(Data__1___3[[#This Row],[Date]])</f>
        <v>6</v>
      </c>
      <c r="G781" t="str">
        <f>VLOOKUP(F781,VLOOKUP!$D$2:$E$8,2,FALSE)</f>
        <v>Saturday</v>
      </c>
      <c r="H781" t="str">
        <f>VLOOKUP(D781,VLOOKUP!$A$2:$B$13,2,FALSE)</f>
        <v>February</v>
      </c>
      <c r="I781" t="str">
        <f>VLOOKUP(E781,VLOOKUP!$G$2:$H$5,2,FALSE)</f>
        <v>Quarter1</v>
      </c>
      <c r="J781" t="str">
        <f t="shared" si="134"/>
        <v>2010_February</v>
      </c>
      <c r="K781" t="str">
        <f t="shared" si="135"/>
        <v>2010_Quarter1</v>
      </c>
      <c r="L781" t="str">
        <f t="shared" si="136"/>
        <v>2010_Saturday</v>
      </c>
      <c r="M781" t="s">
        <v>10</v>
      </c>
      <c r="N781">
        <v>23</v>
      </c>
      <c r="O781">
        <v>26</v>
      </c>
      <c r="P781">
        <v>5520</v>
      </c>
      <c r="Q781">
        <v>5200</v>
      </c>
      <c r="R781">
        <v>3.6410355999999998E-2</v>
      </c>
      <c r="S781">
        <v>4.4420635E-2</v>
      </c>
      <c r="T781">
        <f t="shared" si="137"/>
        <v>27007.746079999997</v>
      </c>
      <c r="U781">
        <f t="shared" si="138"/>
        <v>5461.5533999999998</v>
      </c>
      <c r="V781">
        <f t="shared" si="139"/>
        <v>10720</v>
      </c>
      <c r="W781">
        <f t="shared" si="140"/>
        <v>10720</v>
      </c>
      <c r="X781">
        <f>SUM(Data__1___3[[#This Row],[ cost of raw material]],Data__1___3[[#This Row],[operating cost]],Data__1___3[[#This Row],[Total Labor Cost (In USD)]])</f>
        <v>43189.299480000001</v>
      </c>
      <c r="Y781">
        <f t="shared" si="141"/>
        <v>1186.1817412606458</v>
      </c>
      <c r="Z781">
        <f t="shared" si="142"/>
        <v>36.410356</v>
      </c>
      <c r="AA781">
        <f>SUM(Data__1___3[[#This Row],[Num_Workers_Direct]],Data__1___3[[#This Row],[Num_Workers_Indirect]])</f>
        <v>49</v>
      </c>
      <c r="AB781">
        <f>Data__1___3[[#This Row],[OUTPUT IN THOUSAND]]/Data__1___3[[#This Row],[Total Workers]]</f>
        <v>0.74306848979591833</v>
      </c>
    </row>
    <row r="782" spans="1:28" x14ac:dyDescent="0.25">
      <c r="A782" s="1">
        <v>40229</v>
      </c>
      <c r="B782">
        <f t="shared" si="132"/>
        <v>2010</v>
      </c>
      <c r="C782">
        <f>DAY(Data__1___3[[#This Row],[Date]])</f>
        <v>20</v>
      </c>
      <c r="D782">
        <f>MONTH(Data__1___3[[#This Row],[Date]])</f>
        <v>2</v>
      </c>
      <c r="E782">
        <f t="shared" si="133"/>
        <v>1</v>
      </c>
      <c r="F782">
        <f>WEEKDAY(Data__1___3[[#This Row],[Date]])</f>
        <v>7</v>
      </c>
      <c r="G782" t="str">
        <f>VLOOKUP(F782,VLOOKUP!$D$2:$E$8,2,FALSE)</f>
        <v>Sunday</v>
      </c>
      <c r="H782" t="str">
        <f>VLOOKUP(D782,VLOOKUP!$A$2:$B$13,2,FALSE)</f>
        <v>February</v>
      </c>
      <c r="I782" t="str">
        <f>VLOOKUP(E782,VLOOKUP!$G$2:$H$5,2,FALSE)</f>
        <v>Quarter1</v>
      </c>
      <c r="J782" t="str">
        <f t="shared" si="134"/>
        <v>2010_February</v>
      </c>
      <c r="K782" t="str">
        <f t="shared" si="135"/>
        <v>2010_Quarter1</v>
      </c>
      <c r="L782" t="str">
        <f t="shared" si="136"/>
        <v>2010_Sunday</v>
      </c>
      <c r="M782" t="s">
        <v>10</v>
      </c>
      <c r="N782">
        <v>22</v>
      </c>
      <c r="O782">
        <v>28</v>
      </c>
      <c r="P782">
        <v>5280</v>
      </c>
      <c r="Q782">
        <v>5600</v>
      </c>
      <c r="R782">
        <v>3.7137494E-2</v>
      </c>
      <c r="S782">
        <v>4.5307742999999998E-2</v>
      </c>
      <c r="T782">
        <f t="shared" si="137"/>
        <v>27547.107743999997</v>
      </c>
      <c r="U782">
        <f t="shared" si="138"/>
        <v>5570.6240999999991</v>
      </c>
      <c r="V782">
        <f t="shared" si="139"/>
        <v>10880</v>
      </c>
      <c r="W782">
        <f t="shared" si="140"/>
        <v>10880</v>
      </c>
      <c r="X782">
        <f>SUM(Data__1___3[[#This Row],[ cost of raw material]],Data__1___3[[#This Row],[operating cost]],Data__1___3[[#This Row],[Total Labor Cost (In USD)]])</f>
        <v>43997.731843999994</v>
      </c>
      <c r="Y782">
        <f t="shared" si="141"/>
        <v>1184.7253841091162</v>
      </c>
      <c r="Z782">
        <f t="shared" si="142"/>
        <v>37.137493999999997</v>
      </c>
      <c r="AA782">
        <f>SUM(Data__1___3[[#This Row],[Num_Workers_Direct]],Data__1___3[[#This Row],[Num_Workers_Indirect]])</f>
        <v>50</v>
      </c>
      <c r="AB782">
        <f>Data__1___3[[#This Row],[OUTPUT IN THOUSAND]]/Data__1___3[[#This Row],[Total Workers]]</f>
        <v>0.74274987999999997</v>
      </c>
    </row>
    <row r="783" spans="1:28" x14ac:dyDescent="0.25">
      <c r="A783" s="1">
        <v>40230</v>
      </c>
      <c r="B783">
        <f t="shared" si="132"/>
        <v>2010</v>
      </c>
      <c r="C783">
        <f>DAY(Data__1___3[[#This Row],[Date]])</f>
        <v>21</v>
      </c>
      <c r="D783">
        <f>MONTH(Data__1___3[[#This Row],[Date]])</f>
        <v>2</v>
      </c>
      <c r="E783">
        <f t="shared" si="133"/>
        <v>1</v>
      </c>
      <c r="F783">
        <f>WEEKDAY(Data__1___3[[#This Row],[Date]])</f>
        <v>1</v>
      </c>
      <c r="G783" t="str">
        <f>VLOOKUP(F783,VLOOKUP!$D$2:$E$8,2,FALSE)</f>
        <v>Monday</v>
      </c>
      <c r="H783" t="str">
        <f>VLOOKUP(D783,VLOOKUP!$A$2:$B$13,2,FALSE)</f>
        <v>February</v>
      </c>
      <c r="I783" t="str">
        <f>VLOOKUP(E783,VLOOKUP!$G$2:$H$5,2,FALSE)</f>
        <v>Quarter1</v>
      </c>
      <c r="J783" t="str">
        <f t="shared" si="134"/>
        <v>2010_February</v>
      </c>
      <c r="K783" t="str">
        <f t="shared" si="135"/>
        <v>2010_Quarter1</v>
      </c>
      <c r="L783" t="str">
        <f t="shared" si="136"/>
        <v>2010_Monday</v>
      </c>
      <c r="M783" t="s">
        <v>10</v>
      </c>
      <c r="N783">
        <v>24</v>
      </c>
      <c r="O783">
        <v>29</v>
      </c>
      <c r="P783">
        <v>5760</v>
      </c>
      <c r="Q783">
        <v>5800</v>
      </c>
      <c r="R783">
        <v>3.9389667000000003E-2</v>
      </c>
      <c r="S783">
        <v>4.8055394000000001E-2</v>
      </c>
      <c r="T783">
        <f t="shared" si="137"/>
        <v>29217.679552000001</v>
      </c>
      <c r="U783">
        <f t="shared" si="138"/>
        <v>5908.4500500000004</v>
      </c>
      <c r="V783">
        <f t="shared" si="139"/>
        <v>11560</v>
      </c>
      <c r="W783">
        <f t="shared" si="140"/>
        <v>11560</v>
      </c>
      <c r="X783">
        <f>SUM(Data__1___3[[#This Row],[ cost of raw material]],Data__1___3[[#This Row],[operating cost]],Data__1___3[[#This Row],[Total Labor Cost (In USD)]])</f>
        <v>46686.129602000001</v>
      </c>
      <c r="Y783">
        <f t="shared" si="141"/>
        <v>1185.2379864495933</v>
      </c>
      <c r="Z783">
        <f t="shared" si="142"/>
        <v>39.389667000000003</v>
      </c>
      <c r="AA783">
        <f>SUM(Data__1___3[[#This Row],[Num_Workers_Direct]],Data__1___3[[#This Row],[Num_Workers_Indirect]])</f>
        <v>53</v>
      </c>
      <c r="AB783">
        <f>Data__1___3[[#This Row],[OUTPUT IN THOUSAND]]/Data__1___3[[#This Row],[Total Workers]]</f>
        <v>0.74320126415094345</v>
      </c>
    </row>
    <row r="784" spans="1:28" x14ac:dyDescent="0.25">
      <c r="A784" s="1">
        <v>40231</v>
      </c>
      <c r="B784">
        <f t="shared" si="132"/>
        <v>2010</v>
      </c>
      <c r="C784">
        <f>DAY(Data__1___3[[#This Row],[Date]])</f>
        <v>22</v>
      </c>
      <c r="D784">
        <f>MONTH(Data__1___3[[#This Row],[Date]])</f>
        <v>2</v>
      </c>
      <c r="E784">
        <f t="shared" si="133"/>
        <v>1</v>
      </c>
      <c r="F784">
        <f>WEEKDAY(Data__1___3[[#This Row],[Date]])</f>
        <v>2</v>
      </c>
      <c r="G784" t="str">
        <f>VLOOKUP(F784,VLOOKUP!$D$2:$E$8,2,FALSE)</f>
        <v>Tuesday</v>
      </c>
      <c r="H784" t="str">
        <f>VLOOKUP(D784,VLOOKUP!$A$2:$B$13,2,FALSE)</f>
        <v>February</v>
      </c>
      <c r="I784" t="str">
        <f>VLOOKUP(E784,VLOOKUP!$G$2:$H$5,2,FALSE)</f>
        <v>Quarter1</v>
      </c>
      <c r="J784" t="str">
        <f t="shared" si="134"/>
        <v>2010_February</v>
      </c>
      <c r="K784" t="str">
        <f t="shared" si="135"/>
        <v>2010_Quarter1</v>
      </c>
      <c r="L784" t="str">
        <f t="shared" si="136"/>
        <v>2010_Tuesday</v>
      </c>
      <c r="M784" t="s">
        <v>10</v>
      </c>
      <c r="N784">
        <v>21</v>
      </c>
      <c r="O784">
        <v>30</v>
      </c>
      <c r="P784">
        <v>5040</v>
      </c>
      <c r="Q784">
        <v>6000</v>
      </c>
      <c r="R784">
        <v>3.7867642999999999E-2</v>
      </c>
      <c r="S784">
        <v>4.6198524999999997E-2</v>
      </c>
      <c r="T784">
        <f t="shared" si="137"/>
        <v>28088.703199999996</v>
      </c>
      <c r="U784">
        <f t="shared" si="138"/>
        <v>5680.1464500000002</v>
      </c>
      <c r="V784">
        <f t="shared" si="139"/>
        <v>11040</v>
      </c>
      <c r="W784">
        <f t="shared" si="140"/>
        <v>11040</v>
      </c>
      <c r="X784">
        <f>SUM(Data__1___3[[#This Row],[ cost of raw material]],Data__1___3[[#This Row],[operating cost]],Data__1___3[[#This Row],[Total Labor Cost (In USD)]])</f>
        <v>44808.849649999996</v>
      </c>
      <c r="Y784">
        <f t="shared" si="141"/>
        <v>1183.3017874917643</v>
      </c>
      <c r="Z784">
        <f t="shared" si="142"/>
        <v>37.867643000000001</v>
      </c>
      <c r="AA784">
        <f>SUM(Data__1___3[[#This Row],[Num_Workers_Direct]],Data__1___3[[#This Row],[Num_Workers_Indirect]])</f>
        <v>51</v>
      </c>
      <c r="AB784">
        <f>Data__1___3[[#This Row],[OUTPUT IN THOUSAND]]/Data__1___3[[#This Row],[Total Workers]]</f>
        <v>0.74250280392156864</v>
      </c>
    </row>
    <row r="785" spans="1:28" x14ac:dyDescent="0.25">
      <c r="A785" s="1">
        <v>40232</v>
      </c>
      <c r="B785">
        <f t="shared" si="132"/>
        <v>2010</v>
      </c>
      <c r="C785">
        <f>DAY(Data__1___3[[#This Row],[Date]])</f>
        <v>23</v>
      </c>
      <c r="D785">
        <f>MONTH(Data__1___3[[#This Row],[Date]])</f>
        <v>2</v>
      </c>
      <c r="E785">
        <f t="shared" si="133"/>
        <v>1</v>
      </c>
      <c r="F785">
        <f>WEEKDAY(Data__1___3[[#This Row],[Date]])</f>
        <v>3</v>
      </c>
      <c r="G785" t="str">
        <f>VLOOKUP(F785,VLOOKUP!$D$2:$E$8,2,FALSE)</f>
        <v>Wednesday</v>
      </c>
      <c r="H785" t="str">
        <f>VLOOKUP(D785,VLOOKUP!$A$2:$B$13,2,FALSE)</f>
        <v>February</v>
      </c>
      <c r="I785" t="str">
        <f>VLOOKUP(E785,VLOOKUP!$G$2:$H$5,2,FALSE)</f>
        <v>Quarter1</v>
      </c>
      <c r="J785" t="str">
        <f t="shared" si="134"/>
        <v>2010_February</v>
      </c>
      <c r="K785" t="str">
        <f t="shared" si="135"/>
        <v>2010_Quarter1</v>
      </c>
      <c r="L785" t="str">
        <f t="shared" si="136"/>
        <v>2010_Wednesday</v>
      </c>
      <c r="M785" t="s">
        <v>10</v>
      </c>
      <c r="N785">
        <v>22</v>
      </c>
      <c r="O785">
        <v>29</v>
      </c>
      <c r="P785">
        <v>5280</v>
      </c>
      <c r="Q785">
        <v>5800</v>
      </c>
      <c r="R785">
        <v>3.7877145000000001E-2</v>
      </c>
      <c r="S785">
        <v>4.6210116000000002E-2</v>
      </c>
      <c r="T785">
        <f t="shared" si="137"/>
        <v>28095.750528</v>
      </c>
      <c r="U785">
        <f t="shared" si="138"/>
        <v>5681.5717500000001</v>
      </c>
      <c r="V785">
        <f t="shared" si="139"/>
        <v>11080</v>
      </c>
      <c r="W785">
        <f t="shared" si="140"/>
        <v>11080</v>
      </c>
      <c r="X785">
        <f>SUM(Data__1___3[[#This Row],[ cost of raw material]],Data__1___3[[#This Row],[operating cost]],Data__1___3[[#This Row],[Total Labor Cost (In USD)]])</f>
        <v>44857.322278</v>
      </c>
      <c r="Y785">
        <f t="shared" si="141"/>
        <v>1184.2846729340345</v>
      </c>
      <c r="Z785">
        <f t="shared" si="142"/>
        <v>37.877144999999999</v>
      </c>
      <c r="AA785">
        <f>SUM(Data__1___3[[#This Row],[Num_Workers_Direct]],Data__1___3[[#This Row],[Num_Workers_Indirect]])</f>
        <v>51</v>
      </c>
      <c r="AB785">
        <f>Data__1___3[[#This Row],[OUTPUT IN THOUSAND]]/Data__1___3[[#This Row],[Total Workers]]</f>
        <v>0.74268911764705881</v>
      </c>
    </row>
    <row r="786" spans="1:28" x14ac:dyDescent="0.25">
      <c r="A786" s="1">
        <v>40233</v>
      </c>
      <c r="B786">
        <f t="shared" si="132"/>
        <v>2010</v>
      </c>
      <c r="C786">
        <f>DAY(Data__1___3[[#This Row],[Date]])</f>
        <v>24</v>
      </c>
      <c r="D786">
        <f>MONTH(Data__1___3[[#This Row],[Date]])</f>
        <v>2</v>
      </c>
      <c r="E786">
        <f t="shared" si="133"/>
        <v>1</v>
      </c>
      <c r="F786">
        <f>WEEKDAY(Data__1___3[[#This Row],[Date]])</f>
        <v>4</v>
      </c>
      <c r="G786" t="str">
        <f>VLOOKUP(F786,VLOOKUP!$D$2:$E$8,2,FALSE)</f>
        <v>Thursday</v>
      </c>
      <c r="H786" t="str">
        <f>VLOOKUP(D786,VLOOKUP!$A$2:$B$13,2,FALSE)</f>
        <v>February</v>
      </c>
      <c r="I786" t="str">
        <f>VLOOKUP(E786,VLOOKUP!$G$2:$H$5,2,FALSE)</f>
        <v>Quarter1</v>
      </c>
      <c r="J786" t="str">
        <f t="shared" si="134"/>
        <v>2010_February</v>
      </c>
      <c r="K786" t="str">
        <f t="shared" si="135"/>
        <v>2010_Quarter1</v>
      </c>
      <c r="L786" t="str">
        <f t="shared" si="136"/>
        <v>2010_Thursday</v>
      </c>
      <c r="M786" t="s">
        <v>10</v>
      </c>
      <c r="N786">
        <v>23</v>
      </c>
      <c r="O786">
        <v>25</v>
      </c>
      <c r="P786">
        <v>5520</v>
      </c>
      <c r="Q786">
        <v>5000</v>
      </c>
      <c r="R786">
        <v>3.5650294999999999E-2</v>
      </c>
      <c r="S786">
        <v>4.3493360000000002E-2</v>
      </c>
      <c r="T786">
        <f t="shared" si="137"/>
        <v>26443.962880000003</v>
      </c>
      <c r="U786">
        <f t="shared" si="138"/>
        <v>5347.5442499999999</v>
      </c>
      <c r="V786">
        <f t="shared" si="139"/>
        <v>10520</v>
      </c>
      <c r="W786">
        <f t="shared" si="140"/>
        <v>10520</v>
      </c>
      <c r="X786">
        <f>SUM(Data__1___3[[#This Row],[ cost of raw material]],Data__1___3[[#This Row],[operating cost]],Data__1___3[[#This Row],[Total Labor Cost (In USD)]])</f>
        <v>42311.507129999998</v>
      </c>
      <c r="Y786">
        <f t="shared" si="141"/>
        <v>1186.8487239726908</v>
      </c>
      <c r="Z786">
        <f t="shared" si="142"/>
        <v>35.650295</v>
      </c>
      <c r="AA786">
        <f>SUM(Data__1___3[[#This Row],[Num_Workers_Direct]],Data__1___3[[#This Row],[Num_Workers_Indirect]])</f>
        <v>48</v>
      </c>
      <c r="AB786">
        <f>Data__1___3[[#This Row],[OUTPUT IN THOUSAND]]/Data__1___3[[#This Row],[Total Workers]]</f>
        <v>0.74271447916666666</v>
      </c>
    </row>
    <row r="787" spans="1:28" x14ac:dyDescent="0.25">
      <c r="A787" s="1">
        <v>40234</v>
      </c>
      <c r="B787">
        <f t="shared" si="132"/>
        <v>2010</v>
      </c>
      <c r="C787">
        <f>DAY(Data__1___3[[#This Row],[Date]])</f>
        <v>25</v>
      </c>
      <c r="D787">
        <f>MONTH(Data__1___3[[#This Row],[Date]])</f>
        <v>2</v>
      </c>
      <c r="E787">
        <f t="shared" si="133"/>
        <v>1</v>
      </c>
      <c r="F787">
        <f>WEEKDAY(Data__1___3[[#This Row],[Date]])</f>
        <v>5</v>
      </c>
      <c r="G787" t="str">
        <f>VLOOKUP(F787,VLOOKUP!$D$2:$E$8,2,FALSE)</f>
        <v>Friday</v>
      </c>
      <c r="H787" t="str">
        <f>VLOOKUP(D787,VLOOKUP!$A$2:$B$13,2,FALSE)</f>
        <v>February</v>
      </c>
      <c r="I787" t="str">
        <f>VLOOKUP(E787,VLOOKUP!$G$2:$H$5,2,FALSE)</f>
        <v>Quarter1</v>
      </c>
      <c r="J787" t="str">
        <f t="shared" si="134"/>
        <v>2010_February</v>
      </c>
      <c r="K787" t="str">
        <f t="shared" si="135"/>
        <v>2010_Quarter1</v>
      </c>
      <c r="L787" t="str">
        <f t="shared" si="136"/>
        <v>2010_Friday</v>
      </c>
      <c r="M787" t="s">
        <v>10</v>
      </c>
      <c r="N787">
        <v>21</v>
      </c>
      <c r="O787">
        <v>29</v>
      </c>
      <c r="P787">
        <v>5040</v>
      </c>
      <c r="Q787">
        <v>5800</v>
      </c>
      <c r="R787">
        <v>3.7143388999999999E-2</v>
      </c>
      <c r="S787">
        <v>4.5314935000000001E-2</v>
      </c>
      <c r="T787">
        <f t="shared" si="137"/>
        <v>27551.480479999998</v>
      </c>
      <c r="U787">
        <f t="shared" si="138"/>
        <v>5571.5083500000001</v>
      </c>
      <c r="V787">
        <f t="shared" si="139"/>
        <v>10840</v>
      </c>
      <c r="W787">
        <f t="shared" si="140"/>
        <v>10840</v>
      </c>
      <c r="X787">
        <f>SUM(Data__1___3[[#This Row],[ cost of raw material]],Data__1___3[[#This Row],[operating cost]],Data__1___3[[#This Row],[Total Labor Cost (In USD)]])</f>
        <v>43962.988830000002</v>
      </c>
      <c r="Y787">
        <f t="shared" si="141"/>
        <v>1183.6019817685458</v>
      </c>
      <c r="Z787">
        <f t="shared" si="142"/>
        <v>37.143388999999999</v>
      </c>
      <c r="AA787">
        <f>SUM(Data__1___3[[#This Row],[Num_Workers_Direct]],Data__1___3[[#This Row],[Num_Workers_Indirect]])</f>
        <v>50</v>
      </c>
      <c r="AB787">
        <f>Data__1___3[[#This Row],[OUTPUT IN THOUSAND]]/Data__1___3[[#This Row],[Total Workers]]</f>
        <v>0.74286777999999998</v>
      </c>
    </row>
    <row r="788" spans="1:28" x14ac:dyDescent="0.25">
      <c r="A788" s="1">
        <v>40235</v>
      </c>
      <c r="B788">
        <f t="shared" si="132"/>
        <v>2010</v>
      </c>
      <c r="C788">
        <f>DAY(Data__1___3[[#This Row],[Date]])</f>
        <v>26</v>
      </c>
      <c r="D788">
        <f>MONTH(Data__1___3[[#This Row],[Date]])</f>
        <v>2</v>
      </c>
      <c r="E788">
        <f t="shared" si="133"/>
        <v>1</v>
      </c>
      <c r="F788">
        <f>WEEKDAY(Data__1___3[[#This Row],[Date]])</f>
        <v>6</v>
      </c>
      <c r="G788" t="str">
        <f>VLOOKUP(F788,VLOOKUP!$D$2:$E$8,2,FALSE)</f>
        <v>Saturday</v>
      </c>
      <c r="H788" t="str">
        <f>VLOOKUP(D788,VLOOKUP!$A$2:$B$13,2,FALSE)</f>
        <v>February</v>
      </c>
      <c r="I788" t="str">
        <f>VLOOKUP(E788,VLOOKUP!$G$2:$H$5,2,FALSE)</f>
        <v>Quarter1</v>
      </c>
      <c r="J788" t="str">
        <f t="shared" si="134"/>
        <v>2010_February</v>
      </c>
      <c r="K788" t="str">
        <f t="shared" si="135"/>
        <v>2010_Quarter1</v>
      </c>
      <c r="L788" t="str">
        <f t="shared" si="136"/>
        <v>2010_Saturday</v>
      </c>
      <c r="M788" t="s">
        <v>10</v>
      </c>
      <c r="N788">
        <v>23</v>
      </c>
      <c r="O788">
        <v>31</v>
      </c>
      <c r="P788">
        <v>5520</v>
      </c>
      <c r="Q788">
        <v>6200</v>
      </c>
      <c r="R788">
        <v>4.0101365999999999E-2</v>
      </c>
      <c r="S788">
        <v>4.8923666999999997E-2</v>
      </c>
      <c r="T788">
        <f t="shared" si="137"/>
        <v>29745.589535999996</v>
      </c>
      <c r="U788">
        <f t="shared" si="138"/>
        <v>6015.2048999999997</v>
      </c>
      <c r="V788">
        <f t="shared" si="139"/>
        <v>11720</v>
      </c>
      <c r="W788">
        <f t="shared" si="140"/>
        <v>11720</v>
      </c>
      <c r="X788">
        <f>SUM(Data__1___3[[#This Row],[ cost of raw material]],Data__1___3[[#This Row],[operating cost]],Data__1___3[[#This Row],[Total Labor Cost (In USD)]])</f>
        <v>47480.794435999996</v>
      </c>
      <c r="Y788">
        <f t="shared" si="141"/>
        <v>1184.0193781927528</v>
      </c>
      <c r="Z788">
        <f t="shared" si="142"/>
        <v>40.101365999999999</v>
      </c>
      <c r="AA788">
        <f>SUM(Data__1___3[[#This Row],[Num_Workers_Direct]],Data__1___3[[#This Row],[Num_Workers_Indirect]])</f>
        <v>54</v>
      </c>
      <c r="AB788">
        <f>Data__1___3[[#This Row],[OUTPUT IN THOUSAND]]/Data__1___3[[#This Row],[Total Workers]]</f>
        <v>0.74261788888888891</v>
      </c>
    </row>
    <row r="789" spans="1:28" x14ac:dyDescent="0.25">
      <c r="A789" s="1">
        <v>40236</v>
      </c>
      <c r="B789">
        <f t="shared" si="132"/>
        <v>2010</v>
      </c>
      <c r="C789">
        <f>DAY(Data__1___3[[#This Row],[Date]])</f>
        <v>27</v>
      </c>
      <c r="D789">
        <f>MONTH(Data__1___3[[#This Row],[Date]])</f>
        <v>2</v>
      </c>
      <c r="E789">
        <f t="shared" si="133"/>
        <v>1</v>
      </c>
      <c r="F789">
        <f>WEEKDAY(Data__1___3[[#This Row],[Date]])</f>
        <v>7</v>
      </c>
      <c r="G789" t="str">
        <f>VLOOKUP(F789,VLOOKUP!$D$2:$E$8,2,FALSE)</f>
        <v>Sunday</v>
      </c>
      <c r="H789" t="str">
        <f>VLOOKUP(D789,VLOOKUP!$A$2:$B$13,2,FALSE)</f>
        <v>February</v>
      </c>
      <c r="I789" t="str">
        <f>VLOOKUP(E789,VLOOKUP!$G$2:$H$5,2,FALSE)</f>
        <v>Quarter1</v>
      </c>
      <c r="J789" t="str">
        <f t="shared" si="134"/>
        <v>2010_February</v>
      </c>
      <c r="K789" t="str">
        <f t="shared" si="135"/>
        <v>2010_Quarter1</v>
      </c>
      <c r="L789" t="str">
        <f t="shared" si="136"/>
        <v>2010_Sunday</v>
      </c>
      <c r="M789" t="s">
        <v>10</v>
      </c>
      <c r="N789">
        <v>22</v>
      </c>
      <c r="O789">
        <v>25</v>
      </c>
      <c r="P789">
        <v>5280</v>
      </c>
      <c r="Q789">
        <v>5000</v>
      </c>
      <c r="R789">
        <v>3.4924586000000001E-2</v>
      </c>
      <c r="S789">
        <v>4.2607995000000003E-2</v>
      </c>
      <c r="T789">
        <f t="shared" si="137"/>
        <v>25905.660960000001</v>
      </c>
      <c r="U789">
        <f t="shared" si="138"/>
        <v>5238.6878999999999</v>
      </c>
      <c r="V789">
        <f t="shared" si="139"/>
        <v>10280</v>
      </c>
      <c r="W789">
        <f t="shared" si="140"/>
        <v>10280</v>
      </c>
      <c r="X789">
        <f>SUM(Data__1___3[[#This Row],[ cost of raw material]],Data__1___3[[#This Row],[operating cost]],Data__1___3[[#This Row],[Total Labor Cost (In USD)]])</f>
        <v>41424.348859999998</v>
      </c>
      <c r="Y789">
        <f t="shared" si="141"/>
        <v>1186.1085156456829</v>
      </c>
      <c r="Z789">
        <f t="shared" si="142"/>
        <v>34.924585999999998</v>
      </c>
      <c r="AA789">
        <f>SUM(Data__1___3[[#This Row],[Num_Workers_Direct]],Data__1___3[[#This Row],[Num_Workers_Indirect]])</f>
        <v>47</v>
      </c>
      <c r="AB789">
        <f>Data__1___3[[#This Row],[OUTPUT IN THOUSAND]]/Data__1___3[[#This Row],[Total Workers]]</f>
        <v>0.74307629787234042</v>
      </c>
    </row>
    <row r="790" spans="1:28" x14ac:dyDescent="0.25">
      <c r="A790" s="1">
        <v>40237</v>
      </c>
      <c r="B790">
        <f t="shared" si="132"/>
        <v>2010</v>
      </c>
      <c r="C790">
        <f>DAY(Data__1___3[[#This Row],[Date]])</f>
        <v>28</v>
      </c>
      <c r="D790">
        <f>MONTH(Data__1___3[[#This Row],[Date]])</f>
        <v>2</v>
      </c>
      <c r="E790">
        <f t="shared" si="133"/>
        <v>1</v>
      </c>
      <c r="F790">
        <f>WEEKDAY(Data__1___3[[#This Row],[Date]])</f>
        <v>1</v>
      </c>
      <c r="G790" t="str">
        <f>VLOOKUP(F790,VLOOKUP!$D$2:$E$8,2,FALSE)</f>
        <v>Monday</v>
      </c>
      <c r="H790" t="str">
        <f>VLOOKUP(D790,VLOOKUP!$A$2:$B$13,2,FALSE)</f>
        <v>February</v>
      </c>
      <c r="I790" t="str">
        <f>VLOOKUP(E790,VLOOKUP!$G$2:$H$5,2,FALSE)</f>
        <v>Quarter1</v>
      </c>
      <c r="J790" t="str">
        <f t="shared" si="134"/>
        <v>2010_February</v>
      </c>
      <c r="K790" t="str">
        <f t="shared" si="135"/>
        <v>2010_Quarter1</v>
      </c>
      <c r="L790" t="str">
        <f t="shared" si="136"/>
        <v>2010_Monday</v>
      </c>
      <c r="M790" t="s">
        <v>10</v>
      </c>
      <c r="N790">
        <v>20</v>
      </c>
      <c r="O790">
        <v>32</v>
      </c>
      <c r="P790">
        <v>4800</v>
      </c>
      <c r="Q790">
        <v>6400</v>
      </c>
      <c r="R790">
        <v>3.8612805E-2</v>
      </c>
      <c r="S790">
        <v>4.7107622000000002E-2</v>
      </c>
      <c r="T790">
        <f t="shared" si="137"/>
        <v>28641.434175999999</v>
      </c>
      <c r="U790">
        <f t="shared" si="138"/>
        <v>5791.9207500000002</v>
      </c>
      <c r="V790">
        <f t="shared" si="139"/>
        <v>11200</v>
      </c>
      <c r="W790">
        <f t="shared" si="140"/>
        <v>11200</v>
      </c>
      <c r="X790">
        <f>SUM(Data__1___3[[#This Row],[ cost of raw material]],Data__1___3[[#This Row],[operating cost]],Data__1___3[[#This Row],[Total Labor Cost (In USD)]])</f>
        <v>45633.354926</v>
      </c>
      <c r="Y790">
        <f t="shared" si="141"/>
        <v>1181.8192158274956</v>
      </c>
      <c r="Z790">
        <f t="shared" si="142"/>
        <v>38.612805000000002</v>
      </c>
      <c r="AA790">
        <f>SUM(Data__1___3[[#This Row],[Num_Workers_Direct]],Data__1___3[[#This Row],[Num_Workers_Indirect]])</f>
        <v>52</v>
      </c>
      <c r="AB790">
        <f>Data__1___3[[#This Row],[OUTPUT IN THOUSAND]]/Data__1___3[[#This Row],[Total Workers]]</f>
        <v>0.74255394230769234</v>
      </c>
    </row>
    <row r="791" spans="1:28" x14ac:dyDescent="0.25">
      <c r="A791" s="1">
        <v>40238</v>
      </c>
      <c r="B791">
        <f t="shared" si="132"/>
        <v>2010</v>
      </c>
      <c r="C791">
        <f>DAY(Data__1___3[[#This Row],[Date]])</f>
        <v>1</v>
      </c>
      <c r="D791">
        <f>MONTH(Data__1___3[[#This Row],[Date]])</f>
        <v>3</v>
      </c>
      <c r="E791">
        <f t="shared" si="133"/>
        <v>1</v>
      </c>
      <c r="F791">
        <f>WEEKDAY(Data__1___3[[#This Row],[Date]])</f>
        <v>2</v>
      </c>
      <c r="G791" t="str">
        <f>VLOOKUP(F791,VLOOKUP!$D$2:$E$8,2,FALSE)</f>
        <v>Tuesday</v>
      </c>
      <c r="H791" t="str">
        <f>VLOOKUP(D791,VLOOKUP!$A$2:$B$13,2,FALSE)</f>
        <v>March</v>
      </c>
      <c r="I791" t="str">
        <f>VLOOKUP(E791,VLOOKUP!$G$2:$H$5,2,FALSE)</f>
        <v>Quarter1</v>
      </c>
      <c r="J791" t="str">
        <f t="shared" si="134"/>
        <v>2010_March</v>
      </c>
      <c r="K791" t="str">
        <f t="shared" si="135"/>
        <v>2010_Quarter1</v>
      </c>
      <c r="L791" t="str">
        <f t="shared" si="136"/>
        <v>2010_Tuesday</v>
      </c>
      <c r="M791" t="s">
        <v>10</v>
      </c>
      <c r="N791">
        <v>21</v>
      </c>
      <c r="O791">
        <v>32</v>
      </c>
      <c r="P791">
        <v>5040</v>
      </c>
      <c r="Q791">
        <v>6400</v>
      </c>
      <c r="R791">
        <v>3.9381264999999999E-2</v>
      </c>
      <c r="S791">
        <v>4.8045142999999998E-2</v>
      </c>
      <c r="T791">
        <f t="shared" si="137"/>
        <v>29211.446943999996</v>
      </c>
      <c r="U791">
        <f t="shared" si="138"/>
        <v>5907.1897499999995</v>
      </c>
      <c r="V791">
        <f t="shared" si="139"/>
        <v>11440</v>
      </c>
      <c r="W791">
        <f t="shared" si="140"/>
        <v>11440</v>
      </c>
      <c r="X791">
        <f>SUM(Data__1___3[[#This Row],[ cost of raw material]],Data__1___3[[#This Row],[operating cost]],Data__1___3[[#This Row],[Total Labor Cost (In USD)]])</f>
        <v>46558.636693999993</v>
      </c>
      <c r="Y791">
        <f t="shared" si="141"/>
        <v>1182.2534571705605</v>
      </c>
      <c r="Z791">
        <f t="shared" si="142"/>
        <v>39.381264999999999</v>
      </c>
      <c r="AA791">
        <f>SUM(Data__1___3[[#This Row],[Num_Workers_Direct]],Data__1___3[[#This Row],[Num_Workers_Indirect]])</f>
        <v>53</v>
      </c>
      <c r="AB791">
        <f>Data__1___3[[#This Row],[OUTPUT IN THOUSAND]]/Data__1___3[[#This Row],[Total Workers]]</f>
        <v>0.74304273584905656</v>
      </c>
    </row>
    <row r="792" spans="1:28" x14ac:dyDescent="0.25">
      <c r="A792" s="1">
        <v>40239</v>
      </c>
      <c r="B792">
        <f t="shared" si="132"/>
        <v>2010</v>
      </c>
      <c r="C792">
        <f>DAY(Data__1___3[[#This Row],[Date]])</f>
        <v>2</v>
      </c>
      <c r="D792">
        <f>MONTH(Data__1___3[[#This Row],[Date]])</f>
        <v>3</v>
      </c>
      <c r="E792">
        <f t="shared" si="133"/>
        <v>1</v>
      </c>
      <c r="F792">
        <f>WEEKDAY(Data__1___3[[#This Row],[Date]])</f>
        <v>3</v>
      </c>
      <c r="G792" t="str">
        <f>VLOOKUP(F792,VLOOKUP!$D$2:$E$8,2,FALSE)</f>
        <v>Wednesday</v>
      </c>
      <c r="H792" t="str">
        <f>VLOOKUP(D792,VLOOKUP!$A$2:$B$13,2,FALSE)</f>
        <v>March</v>
      </c>
      <c r="I792" t="str">
        <f>VLOOKUP(E792,VLOOKUP!$G$2:$H$5,2,FALSE)</f>
        <v>Quarter1</v>
      </c>
      <c r="J792" t="str">
        <f t="shared" si="134"/>
        <v>2010_March</v>
      </c>
      <c r="K792" t="str">
        <f t="shared" si="135"/>
        <v>2010_Quarter1</v>
      </c>
      <c r="L792" t="str">
        <f t="shared" si="136"/>
        <v>2010_Wednesday</v>
      </c>
      <c r="M792" t="s">
        <v>10</v>
      </c>
      <c r="N792">
        <v>20</v>
      </c>
      <c r="O792">
        <v>31</v>
      </c>
      <c r="P792">
        <v>4800</v>
      </c>
      <c r="Q792">
        <v>6200</v>
      </c>
      <c r="R792">
        <v>3.7894227000000003E-2</v>
      </c>
      <c r="S792">
        <v>4.6230957000000003E-2</v>
      </c>
      <c r="T792">
        <f t="shared" si="137"/>
        <v>28108.421856000001</v>
      </c>
      <c r="U792">
        <f t="shared" si="138"/>
        <v>5684.1340500000006</v>
      </c>
      <c r="V792">
        <f t="shared" si="139"/>
        <v>11000</v>
      </c>
      <c r="W792">
        <f t="shared" si="140"/>
        <v>11000</v>
      </c>
      <c r="X792">
        <f>SUM(Data__1___3[[#This Row],[ cost of raw material]],Data__1___3[[#This Row],[operating cost]],Data__1___3[[#This Row],[Total Labor Cost (In USD)]])</f>
        <v>44792.555906000001</v>
      </c>
      <c r="Y792">
        <f t="shared" si="141"/>
        <v>1182.0416842386044</v>
      </c>
      <c r="Z792">
        <f t="shared" si="142"/>
        <v>37.894227000000001</v>
      </c>
      <c r="AA792">
        <f>SUM(Data__1___3[[#This Row],[Num_Workers_Direct]],Data__1___3[[#This Row],[Num_Workers_Indirect]])</f>
        <v>51</v>
      </c>
      <c r="AB792">
        <f>Data__1___3[[#This Row],[OUTPUT IN THOUSAND]]/Data__1___3[[#This Row],[Total Workers]]</f>
        <v>0.7430240588235294</v>
      </c>
    </row>
    <row r="793" spans="1:28" x14ac:dyDescent="0.25">
      <c r="A793" s="1">
        <v>40240</v>
      </c>
      <c r="B793">
        <f t="shared" si="132"/>
        <v>2010</v>
      </c>
      <c r="C793">
        <f>DAY(Data__1___3[[#This Row],[Date]])</f>
        <v>3</v>
      </c>
      <c r="D793">
        <f>MONTH(Data__1___3[[#This Row],[Date]])</f>
        <v>3</v>
      </c>
      <c r="E793">
        <f t="shared" si="133"/>
        <v>1</v>
      </c>
      <c r="F793">
        <f>WEEKDAY(Data__1___3[[#This Row],[Date]])</f>
        <v>4</v>
      </c>
      <c r="G793" t="str">
        <f>VLOOKUP(F793,VLOOKUP!$D$2:$E$8,2,FALSE)</f>
        <v>Thursday</v>
      </c>
      <c r="H793" t="str">
        <f>VLOOKUP(D793,VLOOKUP!$A$2:$B$13,2,FALSE)</f>
        <v>March</v>
      </c>
      <c r="I793" t="str">
        <f>VLOOKUP(E793,VLOOKUP!$G$2:$H$5,2,FALSE)</f>
        <v>Quarter1</v>
      </c>
      <c r="J793" t="str">
        <f t="shared" si="134"/>
        <v>2010_March</v>
      </c>
      <c r="K793" t="str">
        <f t="shared" si="135"/>
        <v>2010_Quarter1</v>
      </c>
      <c r="L793" t="str">
        <f t="shared" si="136"/>
        <v>2010_Thursday</v>
      </c>
      <c r="M793" t="s">
        <v>10</v>
      </c>
      <c r="N793">
        <v>22</v>
      </c>
      <c r="O793">
        <v>27</v>
      </c>
      <c r="P793">
        <v>5280</v>
      </c>
      <c r="Q793">
        <v>5400</v>
      </c>
      <c r="R793">
        <v>3.6416828999999998E-2</v>
      </c>
      <c r="S793">
        <v>4.4428531E-2</v>
      </c>
      <c r="T793">
        <f t="shared" si="137"/>
        <v>27012.546847999998</v>
      </c>
      <c r="U793">
        <f t="shared" si="138"/>
        <v>5462.5243499999997</v>
      </c>
      <c r="V793">
        <f t="shared" si="139"/>
        <v>10680</v>
      </c>
      <c r="W793">
        <f t="shared" si="140"/>
        <v>10680</v>
      </c>
      <c r="X793">
        <f>SUM(Data__1___3[[#This Row],[ cost of raw material]],Data__1___3[[#This Row],[operating cost]],Data__1___3[[#This Row],[Total Labor Cost (In USD)]])</f>
        <v>43155.071197999998</v>
      </c>
      <c r="Y793">
        <f t="shared" si="141"/>
        <v>1185.0309975643404</v>
      </c>
      <c r="Z793">
        <f t="shared" si="142"/>
        <v>36.416829</v>
      </c>
      <c r="AA793">
        <f>SUM(Data__1___3[[#This Row],[Num_Workers_Direct]],Data__1___3[[#This Row],[Num_Workers_Indirect]])</f>
        <v>49</v>
      </c>
      <c r="AB793">
        <f>Data__1___3[[#This Row],[OUTPUT IN THOUSAND]]/Data__1___3[[#This Row],[Total Workers]]</f>
        <v>0.7432005918367347</v>
      </c>
    </row>
    <row r="794" spans="1:28" x14ac:dyDescent="0.25">
      <c r="A794" s="1">
        <v>40241</v>
      </c>
      <c r="B794">
        <f t="shared" si="132"/>
        <v>2010</v>
      </c>
      <c r="C794">
        <f>DAY(Data__1___3[[#This Row],[Date]])</f>
        <v>4</v>
      </c>
      <c r="D794">
        <f>MONTH(Data__1___3[[#This Row],[Date]])</f>
        <v>3</v>
      </c>
      <c r="E794">
        <f t="shared" si="133"/>
        <v>1</v>
      </c>
      <c r="F794">
        <f>WEEKDAY(Data__1___3[[#This Row],[Date]])</f>
        <v>5</v>
      </c>
      <c r="G794" t="str">
        <f>VLOOKUP(F794,VLOOKUP!$D$2:$E$8,2,FALSE)</f>
        <v>Friday</v>
      </c>
      <c r="H794" t="str">
        <f>VLOOKUP(D794,VLOOKUP!$A$2:$B$13,2,FALSE)</f>
        <v>March</v>
      </c>
      <c r="I794" t="str">
        <f>VLOOKUP(E794,VLOOKUP!$G$2:$H$5,2,FALSE)</f>
        <v>Quarter1</v>
      </c>
      <c r="J794" t="str">
        <f t="shared" si="134"/>
        <v>2010_March</v>
      </c>
      <c r="K794" t="str">
        <f t="shared" si="135"/>
        <v>2010_Quarter1</v>
      </c>
      <c r="L794" t="str">
        <f t="shared" si="136"/>
        <v>2010_Friday</v>
      </c>
      <c r="M794" t="s">
        <v>10</v>
      </c>
      <c r="N794">
        <v>23</v>
      </c>
      <c r="O794">
        <v>33</v>
      </c>
      <c r="P794">
        <v>5520</v>
      </c>
      <c r="Q794">
        <v>6600</v>
      </c>
      <c r="R794">
        <v>4.1616172999999999E-2</v>
      </c>
      <c r="S794">
        <v>5.0771731E-2</v>
      </c>
      <c r="T794">
        <f t="shared" si="137"/>
        <v>30869.212448000002</v>
      </c>
      <c r="U794">
        <f t="shared" si="138"/>
        <v>6242.4259499999998</v>
      </c>
      <c r="V794">
        <f t="shared" si="139"/>
        <v>12120</v>
      </c>
      <c r="W794">
        <f t="shared" si="140"/>
        <v>12120</v>
      </c>
      <c r="X794">
        <f>SUM(Data__1___3[[#This Row],[ cost of raw material]],Data__1___3[[#This Row],[operating cost]],Data__1___3[[#This Row],[Total Labor Cost (In USD)]])</f>
        <v>49231.638398000003</v>
      </c>
      <c r="Y794">
        <f t="shared" si="141"/>
        <v>1182.9929291672256</v>
      </c>
      <c r="Z794">
        <f t="shared" si="142"/>
        <v>41.616172999999996</v>
      </c>
      <c r="AA794">
        <f>SUM(Data__1___3[[#This Row],[Num_Workers_Direct]],Data__1___3[[#This Row],[Num_Workers_Indirect]])</f>
        <v>56</v>
      </c>
      <c r="AB794">
        <f>Data__1___3[[#This Row],[OUTPUT IN THOUSAND]]/Data__1___3[[#This Row],[Total Workers]]</f>
        <v>0.74314594642857135</v>
      </c>
    </row>
    <row r="795" spans="1:28" x14ac:dyDescent="0.25">
      <c r="A795" s="1">
        <v>40242</v>
      </c>
      <c r="B795">
        <f t="shared" si="132"/>
        <v>2010</v>
      </c>
      <c r="C795">
        <f>DAY(Data__1___3[[#This Row],[Date]])</f>
        <v>5</v>
      </c>
      <c r="D795">
        <f>MONTH(Data__1___3[[#This Row],[Date]])</f>
        <v>3</v>
      </c>
      <c r="E795">
        <f t="shared" si="133"/>
        <v>1</v>
      </c>
      <c r="F795">
        <f>WEEKDAY(Data__1___3[[#This Row],[Date]])</f>
        <v>6</v>
      </c>
      <c r="G795" t="str">
        <f>VLOOKUP(F795,VLOOKUP!$D$2:$E$8,2,FALSE)</f>
        <v>Saturday</v>
      </c>
      <c r="H795" t="str">
        <f>VLOOKUP(D795,VLOOKUP!$A$2:$B$13,2,FALSE)</f>
        <v>March</v>
      </c>
      <c r="I795" t="str">
        <f>VLOOKUP(E795,VLOOKUP!$G$2:$H$5,2,FALSE)</f>
        <v>Quarter1</v>
      </c>
      <c r="J795" t="str">
        <f t="shared" si="134"/>
        <v>2010_March</v>
      </c>
      <c r="K795" t="str">
        <f t="shared" si="135"/>
        <v>2010_Quarter1</v>
      </c>
      <c r="L795" t="str">
        <f t="shared" si="136"/>
        <v>2010_Saturday</v>
      </c>
      <c r="M795" t="s">
        <v>10</v>
      </c>
      <c r="N795">
        <v>22</v>
      </c>
      <c r="O795">
        <v>25</v>
      </c>
      <c r="P795">
        <v>5280</v>
      </c>
      <c r="Q795">
        <v>5000</v>
      </c>
      <c r="R795">
        <v>3.4929057999999999E-2</v>
      </c>
      <c r="S795">
        <v>4.2613450999999997E-2</v>
      </c>
      <c r="T795">
        <f t="shared" si="137"/>
        <v>25908.978208</v>
      </c>
      <c r="U795">
        <f t="shared" si="138"/>
        <v>5239.3586999999998</v>
      </c>
      <c r="V795">
        <f t="shared" si="139"/>
        <v>10280</v>
      </c>
      <c r="W795">
        <f t="shared" si="140"/>
        <v>10280</v>
      </c>
      <c r="X795">
        <f>SUM(Data__1___3[[#This Row],[ cost of raw material]],Data__1___3[[#This Row],[operating cost]],Data__1___3[[#This Row],[Total Labor Cost (In USD)]])</f>
        <v>41428.336907999997</v>
      </c>
      <c r="Y795">
        <f t="shared" si="141"/>
        <v>1186.0708327146986</v>
      </c>
      <c r="Z795">
        <f t="shared" si="142"/>
        <v>34.929057999999998</v>
      </c>
      <c r="AA795">
        <f>SUM(Data__1___3[[#This Row],[Num_Workers_Direct]],Data__1___3[[#This Row],[Num_Workers_Indirect]])</f>
        <v>47</v>
      </c>
      <c r="AB795">
        <f>Data__1___3[[#This Row],[OUTPUT IN THOUSAND]]/Data__1___3[[#This Row],[Total Workers]]</f>
        <v>0.74317144680851055</v>
      </c>
    </row>
    <row r="796" spans="1:28" x14ac:dyDescent="0.25">
      <c r="A796" s="1">
        <v>40243</v>
      </c>
      <c r="B796">
        <f t="shared" si="132"/>
        <v>2010</v>
      </c>
      <c r="C796">
        <f>DAY(Data__1___3[[#This Row],[Date]])</f>
        <v>6</v>
      </c>
      <c r="D796">
        <f>MONTH(Data__1___3[[#This Row],[Date]])</f>
        <v>3</v>
      </c>
      <c r="E796">
        <f t="shared" si="133"/>
        <v>1</v>
      </c>
      <c r="F796">
        <f>WEEKDAY(Data__1___3[[#This Row],[Date]])</f>
        <v>7</v>
      </c>
      <c r="G796" t="str">
        <f>VLOOKUP(F796,VLOOKUP!$D$2:$E$8,2,FALSE)</f>
        <v>Sunday</v>
      </c>
      <c r="H796" t="str">
        <f>VLOOKUP(D796,VLOOKUP!$A$2:$B$13,2,FALSE)</f>
        <v>March</v>
      </c>
      <c r="I796" t="str">
        <f>VLOOKUP(E796,VLOOKUP!$G$2:$H$5,2,FALSE)</f>
        <v>Quarter1</v>
      </c>
      <c r="J796" t="str">
        <f t="shared" si="134"/>
        <v>2010_March</v>
      </c>
      <c r="K796" t="str">
        <f t="shared" si="135"/>
        <v>2010_Quarter1</v>
      </c>
      <c r="L796" t="str">
        <f t="shared" si="136"/>
        <v>2010_Sunday</v>
      </c>
      <c r="M796" t="s">
        <v>10</v>
      </c>
      <c r="N796">
        <v>22</v>
      </c>
      <c r="O796">
        <v>32</v>
      </c>
      <c r="P796">
        <v>5280</v>
      </c>
      <c r="Q796">
        <v>6400</v>
      </c>
      <c r="R796">
        <v>4.0126877999999998E-2</v>
      </c>
      <c r="S796">
        <v>4.8954790999999998E-2</v>
      </c>
      <c r="T796">
        <f t="shared" si="137"/>
        <v>29764.512928</v>
      </c>
      <c r="U796">
        <f t="shared" si="138"/>
        <v>6019.0316999999995</v>
      </c>
      <c r="V796">
        <f t="shared" si="139"/>
        <v>11680</v>
      </c>
      <c r="W796">
        <f t="shared" si="140"/>
        <v>11680</v>
      </c>
      <c r="X796">
        <f>SUM(Data__1___3[[#This Row],[ cost of raw material]],Data__1___3[[#This Row],[operating cost]],Data__1___3[[#This Row],[Total Labor Cost (In USD)]])</f>
        <v>47463.544628000003</v>
      </c>
      <c r="Y796">
        <f t="shared" si="141"/>
        <v>1182.8367167762219</v>
      </c>
      <c r="Z796">
        <f t="shared" si="142"/>
        <v>40.126877999999998</v>
      </c>
      <c r="AA796">
        <f>SUM(Data__1___3[[#This Row],[Num_Workers_Direct]],Data__1___3[[#This Row],[Num_Workers_Indirect]])</f>
        <v>54</v>
      </c>
      <c r="AB796">
        <f>Data__1___3[[#This Row],[OUTPUT IN THOUSAND]]/Data__1___3[[#This Row],[Total Workers]]</f>
        <v>0.7430903333333333</v>
      </c>
    </row>
    <row r="797" spans="1:28" x14ac:dyDescent="0.25">
      <c r="A797" s="1">
        <v>40244</v>
      </c>
      <c r="B797">
        <f t="shared" si="132"/>
        <v>2010</v>
      </c>
      <c r="C797">
        <f>DAY(Data__1___3[[#This Row],[Date]])</f>
        <v>7</v>
      </c>
      <c r="D797">
        <f>MONTH(Data__1___3[[#This Row],[Date]])</f>
        <v>3</v>
      </c>
      <c r="E797">
        <f t="shared" si="133"/>
        <v>1</v>
      </c>
      <c r="F797">
        <f>WEEKDAY(Data__1___3[[#This Row],[Date]])</f>
        <v>1</v>
      </c>
      <c r="G797" t="str">
        <f>VLOOKUP(F797,VLOOKUP!$D$2:$E$8,2,FALSE)</f>
        <v>Monday</v>
      </c>
      <c r="H797" t="str">
        <f>VLOOKUP(D797,VLOOKUP!$A$2:$B$13,2,FALSE)</f>
        <v>March</v>
      </c>
      <c r="I797" t="str">
        <f>VLOOKUP(E797,VLOOKUP!$G$2:$H$5,2,FALSE)</f>
        <v>Quarter1</v>
      </c>
      <c r="J797" t="str">
        <f t="shared" si="134"/>
        <v>2010_March</v>
      </c>
      <c r="K797" t="str">
        <f t="shared" si="135"/>
        <v>2010_Quarter1</v>
      </c>
      <c r="L797" t="str">
        <f t="shared" si="136"/>
        <v>2010_Monday</v>
      </c>
      <c r="M797" t="s">
        <v>10</v>
      </c>
      <c r="N797">
        <v>22</v>
      </c>
      <c r="O797">
        <v>25</v>
      </c>
      <c r="P797">
        <v>5280</v>
      </c>
      <c r="Q797">
        <v>5000</v>
      </c>
      <c r="R797">
        <v>3.4922951000000001E-2</v>
      </c>
      <c r="S797">
        <v>4.2605999999999998E-2</v>
      </c>
      <c r="T797">
        <f t="shared" si="137"/>
        <v>25904.447999999997</v>
      </c>
      <c r="U797">
        <f t="shared" si="138"/>
        <v>5238.44265</v>
      </c>
      <c r="V797">
        <f t="shared" si="139"/>
        <v>10280</v>
      </c>
      <c r="W797">
        <f t="shared" si="140"/>
        <v>10280</v>
      </c>
      <c r="X797">
        <f>SUM(Data__1___3[[#This Row],[ cost of raw material]],Data__1___3[[#This Row],[operating cost]],Data__1___3[[#This Row],[Total Labor Cost (In USD)]])</f>
        <v>41422.890650000001</v>
      </c>
      <c r="Y797">
        <f t="shared" si="141"/>
        <v>1186.1222910400672</v>
      </c>
      <c r="Z797">
        <f t="shared" si="142"/>
        <v>34.922950999999998</v>
      </c>
      <c r="AA797">
        <f>SUM(Data__1___3[[#This Row],[Num_Workers_Direct]],Data__1___3[[#This Row],[Num_Workers_Indirect]])</f>
        <v>47</v>
      </c>
      <c r="AB797">
        <f>Data__1___3[[#This Row],[OUTPUT IN THOUSAND]]/Data__1___3[[#This Row],[Total Workers]]</f>
        <v>0.74304151063829782</v>
      </c>
    </row>
    <row r="798" spans="1:28" x14ac:dyDescent="0.25">
      <c r="A798" s="1">
        <v>40245</v>
      </c>
      <c r="B798">
        <f t="shared" si="132"/>
        <v>2010</v>
      </c>
      <c r="C798">
        <f>DAY(Data__1___3[[#This Row],[Date]])</f>
        <v>8</v>
      </c>
      <c r="D798">
        <f>MONTH(Data__1___3[[#This Row],[Date]])</f>
        <v>3</v>
      </c>
      <c r="E798">
        <f t="shared" si="133"/>
        <v>1</v>
      </c>
      <c r="F798">
        <f>WEEKDAY(Data__1___3[[#This Row],[Date]])</f>
        <v>2</v>
      </c>
      <c r="G798" t="str">
        <f>VLOOKUP(F798,VLOOKUP!$D$2:$E$8,2,FALSE)</f>
        <v>Tuesday</v>
      </c>
      <c r="H798" t="str">
        <f>VLOOKUP(D798,VLOOKUP!$A$2:$B$13,2,FALSE)</f>
        <v>March</v>
      </c>
      <c r="I798" t="str">
        <f>VLOOKUP(E798,VLOOKUP!$G$2:$H$5,2,FALSE)</f>
        <v>Quarter1</v>
      </c>
      <c r="J798" t="str">
        <f t="shared" si="134"/>
        <v>2010_March</v>
      </c>
      <c r="K798" t="str">
        <f t="shared" si="135"/>
        <v>2010_Quarter1</v>
      </c>
      <c r="L798" t="str">
        <f t="shared" si="136"/>
        <v>2010_Tuesday</v>
      </c>
      <c r="M798" t="s">
        <v>10</v>
      </c>
      <c r="N798">
        <v>22</v>
      </c>
      <c r="O798">
        <v>31</v>
      </c>
      <c r="P798">
        <v>5280</v>
      </c>
      <c r="Q798">
        <v>6200</v>
      </c>
      <c r="R798">
        <v>3.9357226000000002E-2</v>
      </c>
      <c r="S798">
        <v>4.8015816000000003E-2</v>
      </c>
      <c r="T798">
        <f t="shared" si="137"/>
        <v>29193.616128000001</v>
      </c>
      <c r="U798">
        <f t="shared" si="138"/>
        <v>5903.5839000000005</v>
      </c>
      <c r="V798">
        <f t="shared" si="139"/>
        <v>11480</v>
      </c>
      <c r="W798">
        <f t="shared" si="140"/>
        <v>11480</v>
      </c>
      <c r="X798">
        <f>SUM(Data__1___3[[#This Row],[ cost of raw material]],Data__1___3[[#This Row],[operating cost]],Data__1___3[[#This Row],[Total Labor Cost (In USD)]])</f>
        <v>46577.200027999999</v>
      </c>
      <c r="Y798">
        <f t="shared" si="141"/>
        <v>1183.447228420011</v>
      </c>
      <c r="Z798">
        <f t="shared" si="142"/>
        <v>39.357226000000004</v>
      </c>
      <c r="AA798">
        <f>SUM(Data__1___3[[#This Row],[Num_Workers_Direct]],Data__1___3[[#This Row],[Num_Workers_Indirect]])</f>
        <v>53</v>
      </c>
      <c r="AB798">
        <f>Data__1___3[[#This Row],[OUTPUT IN THOUSAND]]/Data__1___3[[#This Row],[Total Workers]]</f>
        <v>0.74258916981132084</v>
      </c>
    </row>
    <row r="799" spans="1:28" x14ac:dyDescent="0.25">
      <c r="A799" s="1">
        <v>40246</v>
      </c>
      <c r="B799">
        <f t="shared" si="132"/>
        <v>2010</v>
      </c>
      <c r="C799">
        <f>DAY(Data__1___3[[#This Row],[Date]])</f>
        <v>9</v>
      </c>
      <c r="D799">
        <f>MONTH(Data__1___3[[#This Row],[Date]])</f>
        <v>3</v>
      </c>
      <c r="E799">
        <f t="shared" si="133"/>
        <v>1</v>
      </c>
      <c r="F799">
        <f>WEEKDAY(Data__1___3[[#This Row],[Date]])</f>
        <v>3</v>
      </c>
      <c r="G799" t="str">
        <f>VLOOKUP(F799,VLOOKUP!$D$2:$E$8,2,FALSE)</f>
        <v>Wednesday</v>
      </c>
      <c r="H799" t="str">
        <f>VLOOKUP(D799,VLOOKUP!$A$2:$B$13,2,FALSE)</f>
        <v>March</v>
      </c>
      <c r="I799" t="str">
        <f>VLOOKUP(E799,VLOOKUP!$G$2:$H$5,2,FALSE)</f>
        <v>Quarter1</v>
      </c>
      <c r="J799" t="str">
        <f t="shared" si="134"/>
        <v>2010_March</v>
      </c>
      <c r="K799" t="str">
        <f t="shared" si="135"/>
        <v>2010_Quarter1</v>
      </c>
      <c r="L799" t="str">
        <f t="shared" si="136"/>
        <v>2010_Wednesday</v>
      </c>
      <c r="M799" t="s">
        <v>10</v>
      </c>
      <c r="N799">
        <v>20</v>
      </c>
      <c r="O799">
        <v>26</v>
      </c>
      <c r="P799">
        <v>4800</v>
      </c>
      <c r="Q799">
        <v>5200</v>
      </c>
      <c r="R799">
        <v>3.4186612999999998E-2</v>
      </c>
      <c r="S799">
        <v>4.1707668000000003E-2</v>
      </c>
      <c r="T799">
        <f t="shared" si="137"/>
        <v>25358.262144000004</v>
      </c>
      <c r="U799">
        <f t="shared" si="138"/>
        <v>5127.9919499999987</v>
      </c>
      <c r="V799">
        <f t="shared" si="139"/>
        <v>10000</v>
      </c>
      <c r="W799">
        <f t="shared" si="140"/>
        <v>10000</v>
      </c>
      <c r="X799">
        <f>SUM(Data__1___3[[#This Row],[ cost of raw material]],Data__1___3[[#This Row],[operating cost]],Data__1___3[[#This Row],[Total Labor Cost (In USD)]])</f>
        <v>40486.254094000004</v>
      </c>
      <c r="Y799">
        <f t="shared" si="141"/>
        <v>1184.2721621472126</v>
      </c>
      <c r="Z799">
        <f t="shared" si="142"/>
        <v>34.186612999999994</v>
      </c>
      <c r="AA799">
        <f>SUM(Data__1___3[[#This Row],[Num_Workers_Direct]],Data__1___3[[#This Row],[Num_Workers_Indirect]])</f>
        <v>46</v>
      </c>
      <c r="AB799">
        <f>Data__1___3[[#This Row],[OUTPUT IN THOUSAND]]/Data__1___3[[#This Row],[Total Workers]]</f>
        <v>0.74318723913043461</v>
      </c>
    </row>
    <row r="800" spans="1:28" x14ac:dyDescent="0.25">
      <c r="A800" s="1">
        <v>40247</v>
      </c>
      <c r="B800">
        <f t="shared" si="132"/>
        <v>2010</v>
      </c>
      <c r="C800">
        <f>DAY(Data__1___3[[#This Row],[Date]])</f>
        <v>10</v>
      </c>
      <c r="D800">
        <f>MONTH(Data__1___3[[#This Row],[Date]])</f>
        <v>3</v>
      </c>
      <c r="E800">
        <f t="shared" si="133"/>
        <v>1</v>
      </c>
      <c r="F800">
        <f>WEEKDAY(Data__1___3[[#This Row],[Date]])</f>
        <v>4</v>
      </c>
      <c r="G800" t="str">
        <f>VLOOKUP(F800,VLOOKUP!$D$2:$E$8,2,FALSE)</f>
        <v>Thursday</v>
      </c>
      <c r="H800" t="str">
        <f>VLOOKUP(D800,VLOOKUP!$A$2:$B$13,2,FALSE)</f>
        <v>March</v>
      </c>
      <c r="I800" t="str">
        <f>VLOOKUP(E800,VLOOKUP!$G$2:$H$5,2,FALSE)</f>
        <v>Quarter1</v>
      </c>
      <c r="J800" t="str">
        <f t="shared" si="134"/>
        <v>2010_March</v>
      </c>
      <c r="K800" t="str">
        <f t="shared" si="135"/>
        <v>2010_Quarter1</v>
      </c>
      <c r="L800" t="str">
        <f t="shared" si="136"/>
        <v>2010_Thursday</v>
      </c>
      <c r="M800" t="s">
        <v>10</v>
      </c>
      <c r="N800">
        <v>24</v>
      </c>
      <c r="O800">
        <v>30</v>
      </c>
      <c r="P800">
        <v>5760</v>
      </c>
      <c r="Q800">
        <v>6000</v>
      </c>
      <c r="R800">
        <v>4.0121947999999998E-2</v>
      </c>
      <c r="S800">
        <v>4.8948775999999999E-2</v>
      </c>
      <c r="T800">
        <f t="shared" si="137"/>
        <v>29760.855808</v>
      </c>
      <c r="U800">
        <f t="shared" si="138"/>
        <v>6018.2921999999999</v>
      </c>
      <c r="V800">
        <f t="shared" si="139"/>
        <v>11760</v>
      </c>
      <c r="W800">
        <f t="shared" si="140"/>
        <v>11760</v>
      </c>
      <c r="X800">
        <f>SUM(Data__1___3[[#This Row],[ cost of raw material]],Data__1___3[[#This Row],[operating cost]],Data__1___3[[#This Row],[Total Labor Cost (In USD)]])</f>
        <v>47539.148008000004</v>
      </c>
      <c r="Y800">
        <f t="shared" si="141"/>
        <v>1184.8663980123799</v>
      </c>
      <c r="Z800">
        <f t="shared" si="142"/>
        <v>40.121947999999996</v>
      </c>
      <c r="AA800">
        <f>SUM(Data__1___3[[#This Row],[Num_Workers_Direct]],Data__1___3[[#This Row],[Num_Workers_Indirect]])</f>
        <v>54</v>
      </c>
      <c r="AB800">
        <f>Data__1___3[[#This Row],[OUTPUT IN THOUSAND]]/Data__1___3[[#This Row],[Total Workers]]</f>
        <v>0.74299903703703696</v>
      </c>
    </row>
    <row r="801" spans="1:28" x14ac:dyDescent="0.25">
      <c r="A801" s="1">
        <v>40248</v>
      </c>
      <c r="B801">
        <f t="shared" si="132"/>
        <v>2010</v>
      </c>
      <c r="C801">
        <f>DAY(Data__1___3[[#This Row],[Date]])</f>
        <v>11</v>
      </c>
      <c r="D801">
        <f>MONTH(Data__1___3[[#This Row],[Date]])</f>
        <v>3</v>
      </c>
      <c r="E801">
        <f t="shared" si="133"/>
        <v>1</v>
      </c>
      <c r="F801">
        <f>WEEKDAY(Data__1___3[[#This Row],[Date]])</f>
        <v>5</v>
      </c>
      <c r="G801" t="str">
        <f>VLOOKUP(F801,VLOOKUP!$D$2:$E$8,2,FALSE)</f>
        <v>Friday</v>
      </c>
      <c r="H801" t="str">
        <f>VLOOKUP(D801,VLOOKUP!$A$2:$B$13,2,FALSE)</f>
        <v>March</v>
      </c>
      <c r="I801" t="str">
        <f>VLOOKUP(E801,VLOOKUP!$G$2:$H$5,2,FALSE)</f>
        <v>Quarter1</v>
      </c>
      <c r="J801" t="str">
        <f t="shared" si="134"/>
        <v>2010_March</v>
      </c>
      <c r="K801" t="str">
        <f t="shared" si="135"/>
        <v>2010_Quarter1</v>
      </c>
      <c r="L801" t="str">
        <f t="shared" si="136"/>
        <v>2010_Friday</v>
      </c>
      <c r="M801" t="s">
        <v>10</v>
      </c>
      <c r="N801">
        <v>20</v>
      </c>
      <c r="O801">
        <v>28</v>
      </c>
      <c r="P801">
        <v>4800</v>
      </c>
      <c r="Q801">
        <v>5600</v>
      </c>
      <c r="R801">
        <v>3.5666510999999998E-2</v>
      </c>
      <c r="S801">
        <v>4.3513143999999997E-2</v>
      </c>
      <c r="T801">
        <f t="shared" si="137"/>
        <v>26455.991552</v>
      </c>
      <c r="U801">
        <f t="shared" si="138"/>
        <v>5349.9766499999996</v>
      </c>
      <c r="V801">
        <f t="shared" si="139"/>
        <v>10400</v>
      </c>
      <c r="W801">
        <f t="shared" si="140"/>
        <v>10400</v>
      </c>
      <c r="X801">
        <f>SUM(Data__1___3[[#This Row],[ cost of raw material]],Data__1___3[[#This Row],[operating cost]],Data__1___3[[#This Row],[Total Labor Cost (In USD)]])</f>
        <v>42205.968202000004</v>
      </c>
      <c r="Y801">
        <f t="shared" si="141"/>
        <v>1183.350067574594</v>
      </c>
      <c r="Z801">
        <f t="shared" si="142"/>
        <v>35.666511</v>
      </c>
      <c r="AA801">
        <f>SUM(Data__1___3[[#This Row],[Num_Workers_Direct]],Data__1___3[[#This Row],[Num_Workers_Indirect]])</f>
        <v>48</v>
      </c>
      <c r="AB801">
        <f>Data__1___3[[#This Row],[OUTPUT IN THOUSAND]]/Data__1___3[[#This Row],[Total Workers]]</f>
        <v>0.74305231250000003</v>
      </c>
    </row>
    <row r="802" spans="1:28" x14ac:dyDescent="0.25">
      <c r="A802" s="1">
        <v>40249</v>
      </c>
      <c r="B802">
        <f t="shared" si="132"/>
        <v>2010</v>
      </c>
      <c r="C802">
        <f>DAY(Data__1___3[[#This Row],[Date]])</f>
        <v>12</v>
      </c>
      <c r="D802">
        <f>MONTH(Data__1___3[[#This Row],[Date]])</f>
        <v>3</v>
      </c>
      <c r="E802">
        <f t="shared" si="133"/>
        <v>1</v>
      </c>
      <c r="F802">
        <f>WEEKDAY(Data__1___3[[#This Row],[Date]])</f>
        <v>6</v>
      </c>
      <c r="G802" t="str">
        <f>VLOOKUP(F802,VLOOKUP!$D$2:$E$8,2,FALSE)</f>
        <v>Saturday</v>
      </c>
      <c r="H802" t="str">
        <f>VLOOKUP(D802,VLOOKUP!$A$2:$B$13,2,FALSE)</f>
        <v>March</v>
      </c>
      <c r="I802" t="str">
        <f>VLOOKUP(E802,VLOOKUP!$G$2:$H$5,2,FALSE)</f>
        <v>Quarter1</v>
      </c>
      <c r="J802" t="str">
        <f t="shared" si="134"/>
        <v>2010_March</v>
      </c>
      <c r="K802" t="str">
        <f t="shared" si="135"/>
        <v>2010_Quarter1</v>
      </c>
      <c r="L802" t="str">
        <f t="shared" si="136"/>
        <v>2010_Saturday</v>
      </c>
      <c r="M802" t="s">
        <v>10</v>
      </c>
      <c r="N802">
        <v>20</v>
      </c>
      <c r="O802">
        <v>32</v>
      </c>
      <c r="P802">
        <v>4800</v>
      </c>
      <c r="Q802">
        <v>6400</v>
      </c>
      <c r="R802">
        <v>3.8626306999999999E-2</v>
      </c>
      <c r="S802">
        <v>4.7124093999999998E-2</v>
      </c>
      <c r="T802">
        <f t="shared" si="137"/>
        <v>28651.449152000001</v>
      </c>
      <c r="U802">
        <f t="shared" si="138"/>
        <v>5793.9460499999996</v>
      </c>
      <c r="V802">
        <f t="shared" si="139"/>
        <v>11200</v>
      </c>
      <c r="W802">
        <f t="shared" si="140"/>
        <v>11200</v>
      </c>
      <c r="X802">
        <f>SUM(Data__1___3[[#This Row],[ cost of raw material]],Data__1___3[[#This Row],[operating cost]],Data__1___3[[#This Row],[Total Labor Cost (In USD)]])</f>
        <v>45645.395202</v>
      </c>
      <c r="Y802">
        <f t="shared" si="141"/>
        <v>1181.7178173932082</v>
      </c>
      <c r="Z802">
        <f t="shared" si="142"/>
        <v>38.626306999999997</v>
      </c>
      <c r="AA802">
        <f>SUM(Data__1___3[[#This Row],[Num_Workers_Direct]],Data__1___3[[#This Row],[Num_Workers_Indirect]])</f>
        <v>52</v>
      </c>
      <c r="AB802">
        <f>Data__1___3[[#This Row],[OUTPUT IN THOUSAND]]/Data__1___3[[#This Row],[Total Workers]]</f>
        <v>0.74281359615384612</v>
      </c>
    </row>
    <row r="803" spans="1:28" x14ac:dyDescent="0.25">
      <c r="A803" s="1">
        <v>40250</v>
      </c>
      <c r="B803">
        <f t="shared" si="132"/>
        <v>2010</v>
      </c>
      <c r="C803">
        <f>DAY(Data__1___3[[#This Row],[Date]])</f>
        <v>13</v>
      </c>
      <c r="D803">
        <f>MONTH(Data__1___3[[#This Row],[Date]])</f>
        <v>3</v>
      </c>
      <c r="E803">
        <f t="shared" si="133"/>
        <v>1</v>
      </c>
      <c r="F803">
        <f>WEEKDAY(Data__1___3[[#This Row],[Date]])</f>
        <v>7</v>
      </c>
      <c r="G803" t="str">
        <f>VLOOKUP(F803,VLOOKUP!$D$2:$E$8,2,FALSE)</f>
        <v>Sunday</v>
      </c>
      <c r="H803" t="str">
        <f>VLOOKUP(D803,VLOOKUP!$A$2:$B$13,2,FALSE)</f>
        <v>March</v>
      </c>
      <c r="I803" t="str">
        <f>VLOOKUP(E803,VLOOKUP!$G$2:$H$5,2,FALSE)</f>
        <v>Quarter1</v>
      </c>
      <c r="J803" t="str">
        <f t="shared" si="134"/>
        <v>2010_March</v>
      </c>
      <c r="K803" t="str">
        <f t="shared" si="135"/>
        <v>2010_Quarter1</v>
      </c>
      <c r="L803" t="str">
        <f t="shared" si="136"/>
        <v>2010_Sunday</v>
      </c>
      <c r="M803" t="s">
        <v>10</v>
      </c>
      <c r="N803">
        <v>23</v>
      </c>
      <c r="O803">
        <v>25</v>
      </c>
      <c r="P803">
        <v>5520</v>
      </c>
      <c r="Q803">
        <v>5000</v>
      </c>
      <c r="R803">
        <v>3.5663223000000001E-2</v>
      </c>
      <c r="S803">
        <v>4.3509131999999999E-2</v>
      </c>
      <c r="T803">
        <f t="shared" si="137"/>
        <v>26453.552255999999</v>
      </c>
      <c r="U803">
        <f t="shared" si="138"/>
        <v>5349.4834500000006</v>
      </c>
      <c r="V803">
        <f t="shared" si="139"/>
        <v>10520</v>
      </c>
      <c r="W803">
        <f t="shared" si="140"/>
        <v>10520</v>
      </c>
      <c r="X803">
        <f>SUM(Data__1___3[[#This Row],[ cost of raw material]],Data__1___3[[#This Row],[operating cost]],Data__1___3[[#This Row],[Total Labor Cost (In USD)]])</f>
        <v>42323.035705999995</v>
      </c>
      <c r="Y803">
        <f t="shared" si="141"/>
        <v>1186.7417509068093</v>
      </c>
      <c r="Z803">
        <f t="shared" si="142"/>
        <v>35.663223000000002</v>
      </c>
      <c r="AA803">
        <f>SUM(Data__1___3[[#This Row],[Num_Workers_Direct]],Data__1___3[[#This Row],[Num_Workers_Indirect]])</f>
        <v>48</v>
      </c>
      <c r="AB803">
        <f>Data__1___3[[#This Row],[OUTPUT IN THOUSAND]]/Data__1___3[[#This Row],[Total Workers]]</f>
        <v>0.74298381250000001</v>
      </c>
    </row>
    <row r="804" spans="1:28" x14ac:dyDescent="0.25">
      <c r="A804" s="1">
        <v>40251</v>
      </c>
      <c r="B804">
        <f t="shared" si="132"/>
        <v>2010</v>
      </c>
      <c r="C804">
        <f>DAY(Data__1___3[[#This Row],[Date]])</f>
        <v>14</v>
      </c>
      <c r="D804">
        <f>MONTH(Data__1___3[[#This Row],[Date]])</f>
        <v>3</v>
      </c>
      <c r="E804">
        <f t="shared" si="133"/>
        <v>1</v>
      </c>
      <c r="F804">
        <f>WEEKDAY(Data__1___3[[#This Row],[Date]])</f>
        <v>1</v>
      </c>
      <c r="G804" t="str">
        <f>VLOOKUP(F804,VLOOKUP!$D$2:$E$8,2,FALSE)</f>
        <v>Monday</v>
      </c>
      <c r="H804" t="str">
        <f>VLOOKUP(D804,VLOOKUP!$A$2:$B$13,2,FALSE)</f>
        <v>March</v>
      </c>
      <c r="I804" t="str">
        <f>VLOOKUP(E804,VLOOKUP!$G$2:$H$5,2,FALSE)</f>
        <v>Quarter1</v>
      </c>
      <c r="J804" t="str">
        <f t="shared" si="134"/>
        <v>2010_March</v>
      </c>
      <c r="K804" t="str">
        <f t="shared" si="135"/>
        <v>2010_Quarter1</v>
      </c>
      <c r="L804" t="str">
        <f t="shared" si="136"/>
        <v>2010_Monday</v>
      </c>
      <c r="M804" t="s">
        <v>10</v>
      </c>
      <c r="N804">
        <v>21</v>
      </c>
      <c r="O804">
        <v>30</v>
      </c>
      <c r="P804">
        <v>5040</v>
      </c>
      <c r="Q804">
        <v>6000</v>
      </c>
      <c r="R804">
        <v>3.7899993E-2</v>
      </c>
      <c r="S804">
        <v>4.6237990999999999E-2</v>
      </c>
      <c r="T804">
        <f t="shared" si="137"/>
        <v>28112.698528000001</v>
      </c>
      <c r="U804">
        <f t="shared" si="138"/>
        <v>5684.9989500000001</v>
      </c>
      <c r="V804">
        <f t="shared" si="139"/>
        <v>11040</v>
      </c>
      <c r="W804">
        <f t="shared" si="140"/>
        <v>11040</v>
      </c>
      <c r="X804">
        <f>SUM(Data__1___3[[#This Row],[ cost of raw material]],Data__1___3[[#This Row],[operating cost]],Data__1___3[[#This Row],[Total Labor Cost (In USD)]])</f>
        <v>44837.697478000002</v>
      </c>
      <c r="Y804">
        <f t="shared" si="141"/>
        <v>1183.05292241083</v>
      </c>
      <c r="Z804">
        <f t="shared" si="142"/>
        <v>37.899993000000002</v>
      </c>
      <c r="AA804">
        <f>SUM(Data__1___3[[#This Row],[Num_Workers_Direct]],Data__1___3[[#This Row],[Num_Workers_Indirect]])</f>
        <v>51</v>
      </c>
      <c r="AB804">
        <f>Data__1___3[[#This Row],[OUTPUT IN THOUSAND]]/Data__1___3[[#This Row],[Total Workers]]</f>
        <v>0.74313711764705881</v>
      </c>
    </row>
    <row r="805" spans="1:28" x14ac:dyDescent="0.25">
      <c r="A805" s="1">
        <v>40252</v>
      </c>
      <c r="B805">
        <f t="shared" si="132"/>
        <v>2010</v>
      </c>
      <c r="C805">
        <f>DAY(Data__1___3[[#This Row],[Date]])</f>
        <v>15</v>
      </c>
      <c r="D805">
        <f>MONTH(Data__1___3[[#This Row],[Date]])</f>
        <v>3</v>
      </c>
      <c r="E805">
        <f t="shared" si="133"/>
        <v>1</v>
      </c>
      <c r="F805">
        <f>WEEKDAY(Data__1___3[[#This Row],[Date]])</f>
        <v>2</v>
      </c>
      <c r="G805" t="str">
        <f>VLOOKUP(F805,VLOOKUP!$D$2:$E$8,2,FALSE)</f>
        <v>Tuesday</v>
      </c>
      <c r="H805" t="str">
        <f>VLOOKUP(D805,VLOOKUP!$A$2:$B$13,2,FALSE)</f>
        <v>March</v>
      </c>
      <c r="I805" t="str">
        <f>VLOOKUP(E805,VLOOKUP!$G$2:$H$5,2,FALSE)</f>
        <v>Quarter1</v>
      </c>
      <c r="J805" t="str">
        <f t="shared" si="134"/>
        <v>2010_March</v>
      </c>
      <c r="K805" t="str">
        <f t="shared" si="135"/>
        <v>2010_Quarter1</v>
      </c>
      <c r="L805" t="str">
        <f t="shared" si="136"/>
        <v>2010_Tuesday</v>
      </c>
      <c r="M805" t="s">
        <v>10</v>
      </c>
      <c r="N805">
        <v>20</v>
      </c>
      <c r="O805">
        <v>32</v>
      </c>
      <c r="P805">
        <v>4800</v>
      </c>
      <c r="Q805">
        <v>6400</v>
      </c>
      <c r="R805">
        <v>3.8615996999999999E-2</v>
      </c>
      <c r="S805">
        <v>4.7111515999999999E-2</v>
      </c>
      <c r="T805">
        <f t="shared" si="137"/>
        <v>28643.801728000002</v>
      </c>
      <c r="U805">
        <f t="shared" si="138"/>
        <v>5792.3995500000001</v>
      </c>
      <c r="V805">
        <f t="shared" si="139"/>
        <v>11200</v>
      </c>
      <c r="W805">
        <f t="shared" si="140"/>
        <v>11200</v>
      </c>
      <c r="X805">
        <f>SUM(Data__1___3[[#This Row],[ cost of raw material]],Data__1___3[[#This Row],[operating cost]],Data__1___3[[#This Row],[Total Labor Cost (In USD)]])</f>
        <v>45636.201278</v>
      </c>
      <c r="Y805">
        <f t="shared" si="141"/>
        <v>1181.7952357412914</v>
      </c>
      <c r="Z805">
        <f t="shared" si="142"/>
        <v>38.615997</v>
      </c>
      <c r="AA805">
        <f>SUM(Data__1___3[[#This Row],[Num_Workers_Direct]],Data__1___3[[#This Row],[Num_Workers_Indirect]])</f>
        <v>52</v>
      </c>
      <c r="AB805">
        <f>Data__1___3[[#This Row],[OUTPUT IN THOUSAND]]/Data__1___3[[#This Row],[Total Workers]]</f>
        <v>0.74261532692307697</v>
      </c>
    </row>
    <row r="806" spans="1:28" x14ac:dyDescent="0.25">
      <c r="A806" s="1">
        <v>40253</v>
      </c>
      <c r="B806">
        <f t="shared" si="132"/>
        <v>2010</v>
      </c>
      <c r="C806">
        <f>DAY(Data__1___3[[#This Row],[Date]])</f>
        <v>16</v>
      </c>
      <c r="D806">
        <f>MONTH(Data__1___3[[#This Row],[Date]])</f>
        <v>3</v>
      </c>
      <c r="E806">
        <f t="shared" si="133"/>
        <v>1</v>
      </c>
      <c r="F806">
        <f>WEEKDAY(Data__1___3[[#This Row],[Date]])</f>
        <v>3</v>
      </c>
      <c r="G806" t="str">
        <f>VLOOKUP(F806,VLOOKUP!$D$2:$E$8,2,FALSE)</f>
        <v>Wednesday</v>
      </c>
      <c r="H806" t="str">
        <f>VLOOKUP(D806,VLOOKUP!$A$2:$B$13,2,FALSE)</f>
        <v>March</v>
      </c>
      <c r="I806" t="str">
        <f>VLOOKUP(E806,VLOOKUP!$G$2:$H$5,2,FALSE)</f>
        <v>Quarter1</v>
      </c>
      <c r="J806" t="str">
        <f t="shared" si="134"/>
        <v>2010_March</v>
      </c>
      <c r="K806" t="str">
        <f t="shared" si="135"/>
        <v>2010_Quarter1</v>
      </c>
      <c r="L806" t="str">
        <f t="shared" si="136"/>
        <v>2010_Wednesday</v>
      </c>
      <c r="M806" t="s">
        <v>10</v>
      </c>
      <c r="N806">
        <v>21</v>
      </c>
      <c r="O806">
        <v>26</v>
      </c>
      <c r="P806">
        <v>5040</v>
      </c>
      <c r="Q806">
        <v>5200</v>
      </c>
      <c r="R806">
        <v>3.4900164999999997E-2</v>
      </c>
      <c r="S806">
        <v>4.2578201000000003E-2</v>
      </c>
      <c r="T806">
        <f t="shared" si="137"/>
        <v>25887.546208</v>
      </c>
      <c r="U806">
        <f t="shared" si="138"/>
        <v>5235.0247499999987</v>
      </c>
      <c r="V806">
        <f t="shared" si="139"/>
        <v>10240</v>
      </c>
      <c r="W806">
        <f t="shared" si="140"/>
        <v>10240</v>
      </c>
      <c r="X806">
        <f>SUM(Data__1___3[[#This Row],[ cost of raw material]],Data__1___3[[#This Row],[operating cost]],Data__1___3[[#This Row],[Total Labor Cost (In USD)]])</f>
        <v>41362.570957999997</v>
      </c>
      <c r="Y806">
        <f t="shared" si="141"/>
        <v>1185.1683497198367</v>
      </c>
      <c r="Z806">
        <f t="shared" si="142"/>
        <v>34.900164999999994</v>
      </c>
      <c r="AA806">
        <f>SUM(Data__1___3[[#This Row],[Num_Workers_Direct]],Data__1___3[[#This Row],[Num_Workers_Indirect]])</f>
        <v>47</v>
      </c>
      <c r="AB806">
        <f>Data__1___3[[#This Row],[OUTPUT IN THOUSAND]]/Data__1___3[[#This Row],[Total Workers]]</f>
        <v>0.74255670212765945</v>
      </c>
    </row>
    <row r="807" spans="1:28" x14ac:dyDescent="0.25">
      <c r="A807" s="1">
        <v>40254</v>
      </c>
      <c r="B807">
        <f t="shared" si="132"/>
        <v>2010</v>
      </c>
      <c r="C807">
        <f>DAY(Data__1___3[[#This Row],[Date]])</f>
        <v>17</v>
      </c>
      <c r="D807">
        <f>MONTH(Data__1___3[[#This Row],[Date]])</f>
        <v>3</v>
      </c>
      <c r="E807">
        <f t="shared" si="133"/>
        <v>1</v>
      </c>
      <c r="F807">
        <f>WEEKDAY(Data__1___3[[#This Row],[Date]])</f>
        <v>4</v>
      </c>
      <c r="G807" t="str">
        <f>VLOOKUP(F807,VLOOKUP!$D$2:$E$8,2,FALSE)</f>
        <v>Thursday</v>
      </c>
      <c r="H807" t="str">
        <f>VLOOKUP(D807,VLOOKUP!$A$2:$B$13,2,FALSE)</f>
        <v>March</v>
      </c>
      <c r="I807" t="str">
        <f>VLOOKUP(E807,VLOOKUP!$G$2:$H$5,2,FALSE)</f>
        <v>Quarter1</v>
      </c>
      <c r="J807" t="str">
        <f t="shared" si="134"/>
        <v>2010_March</v>
      </c>
      <c r="K807" t="str">
        <f t="shared" si="135"/>
        <v>2010_Quarter1</v>
      </c>
      <c r="L807" t="str">
        <f t="shared" si="136"/>
        <v>2010_Thursday</v>
      </c>
      <c r="M807" t="s">
        <v>10</v>
      </c>
      <c r="N807">
        <v>24</v>
      </c>
      <c r="O807">
        <v>31</v>
      </c>
      <c r="P807">
        <v>5760</v>
      </c>
      <c r="Q807">
        <v>6200</v>
      </c>
      <c r="R807">
        <v>4.0833657000000002E-2</v>
      </c>
      <c r="S807">
        <v>4.9817061000000003E-2</v>
      </c>
      <c r="T807">
        <f t="shared" si="137"/>
        <v>30288.773088000002</v>
      </c>
      <c r="U807">
        <f t="shared" si="138"/>
        <v>6125.0485500000004</v>
      </c>
      <c r="V807">
        <f t="shared" si="139"/>
        <v>11960</v>
      </c>
      <c r="W807">
        <f t="shared" si="140"/>
        <v>11960</v>
      </c>
      <c r="X807">
        <f>SUM(Data__1___3[[#This Row],[ cost of raw material]],Data__1___3[[#This Row],[operating cost]],Data__1___3[[#This Row],[Total Labor Cost (In USD)]])</f>
        <v>48373.821638000001</v>
      </c>
      <c r="Y807">
        <f t="shared" si="141"/>
        <v>1184.6556294970103</v>
      </c>
      <c r="Z807">
        <f t="shared" si="142"/>
        <v>40.833657000000002</v>
      </c>
      <c r="AA807">
        <f>SUM(Data__1___3[[#This Row],[Num_Workers_Direct]],Data__1___3[[#This Row],[Num_Workers_Indirect]])</f>
        <v>55</v>
      </c>
      <c r="AB807">
        <f>Data__1___3[[#This Row],[OUTPUT IN THOUSAND]]/Data__1___3[[#This Row],[Total Workers]]</f>
        <v>0.74243012727272728</v>
      </c>
    </row>
    <row r="808" spans="1:28" x14ac:dyDescent="0.25">
      <c r="A808" s="1">
        <v>40255</v>
      </c>
      <c r="B808">
        <f t="shared" si="132"/>
        <v>2010</v>
      </c>
      <c r="C808">
        <f>DAY(Data__1___3[[#This Row],[Date]])</f>
        <v>18</v>
      </c>
      <c r="D808">
        <f>MONTH(Data__1___3[[#This Row],[Date]])</f>
        <v>3</v>
      </c>
      <c r="E808">
        <f t="shared" si="133"/>
        <v>1</v>
      </c>
      <c r="F808">
        <f>WEEKDAY(Data__1___3[[#This Row],[Date]])</f>
        <v>5</v>
      </c>
      <c r="G808" t="str">
        <f>VLOOKUP(F808,VLOOKUP!$D$2:$E$8,2,FALSE)</f>
        <v>Friday</v>
      </c>
      <c r="H808" t="str">
        <f>VLOOKUP(D808,VLOOKUP!$A$2:$B$13,2,FALSE)</f>
        <v>March</v>
      </c>
      <c r="I808" t="str">
        <f>VLOOKUP(E808,VLOOKUP!$G$2:$H$5,2,FALSE)</f>
        <v>Quarter1</v>
      </c>
      <c r="J808" t="str">
        <f t="shared" si="134"/>
        <v>2010_March</v>
      </c>
      <c r="K808" t="str">
        <f t="shared" si="135"/>
        <v>2010_Quarter1</v>
      </c>
      <c r="L808" t="str">
        <f t="shared" si="136"/>
        <v>2010_Friday</v>
      </c>
      <c r="M808" t="s">
        <v>10</v>
      </c>
      <c r="N808">
        <v>24</v>
      </c>
      <c r="O808">
        <v>34</v>
      </c>
      <c r="P808">
        <v>5760</v>
      </c>
      <c r="Q808">
        <v>6800</v>
      </c>
      <c r="R808">
        <v>4.3070784000000001E-2</v>
      </c>
      <c r="S808">
        <v>5.2546357000000002E-2</v>
      </c>
      <c r="T808">
        <f t="shared" si="137"/>
        <v>31948.185056000002</v>
      </c>
      <c r="U808">
        <f t="shared" si="138"/>
        <v>6460.6176000000005</v>
      </c>
      <c r="V808">
        <f t="shared" si="139"/>
        <v>12560</v>
      </c>
      <c r="W808">
        <f t="shared" si="140"/>
        <v>12560</v>
      </c>
      <c r="X808">
        <f>SUM(Data__1___3[[#This Row],[ cost of raw material]],Data__1___3[[#This Row],[operating cost]],Data__1___3[[#This Row],[Total Labor Cost (In USD)]])</f>
        <v>50968.802656</v>
      </c>
      <c r="Y808">
        <f t="shared" si="141"/>
        <v>1183.3729949285344</v>
      </c>
      <c r="Z808">
        <f t="shared" si="142"/>
        <v>43.070784000000003</v>
      </c>
      <c r="AA808">
        <f>SUM(Data__1___3[[#This Row],[Num_Workers_Direct]],Data__1___3[[#This Row],[Num_Workers_Indirect]])</f>
        <v>58</v>
      </c>
      <c r="AB808">
        <f>Data__1___3[[#This Row],[OUTPUT IN THOUSAND]]/Data__1___3[[#This Row],[Total Workers]]</f>
        <v>0.74259972413793107</v>
      </c>
    </row>
    <row r="809" spans="1:28" x14ac:dyDescent="0.25">
      <c r="A809" s="1">
        <v>40256</v>
      </c>
      <c r="B809">
        <f t="shared" si="132"/>
        <v>2010</v>
      </c>
      <c r="C809">
        <f>DAY(Data__1___3[[#This Row],[Date]])</f>
        <v>19</v>
      </c>
      <c r="D809">
        <f>MONTH(Data__1___3[[#This Row],[Date]])</f>
        <v>3</v>
      </c>
      <c r="E809">
        <f t="shared" si="133"/>
        <v>1</v>
      </c>
      <c r="F809">
        <f>WEEKDAY(Data__1___3[[#This Row],[Date]])</f>
        <v>6</v>
      </c>
      <c r="G809" t="str">
        <f>VLOOKUP(F809,VLOOKUP!$D$2:$E$8,2,FALSE)</f>
        <v>Saturday</v>
      </c>
      <c r="H809" t="str">
        <f>VLOOKUP(D809,VLOOKUP!$A$2:$B$13,2,FALSE)</f>
        <v>March</v>
      </c>
      <c r="I809" t="str">
        <f>VLOOKUP(E809,VLOOKUP!$G$2:$H$5,2,FALSE)</f>
        <v>Quarter1</v>
      </c>
      <c r="J809" t="str">
        <f t="shared" si="134"/>
        <v>2010_March</v>
      </c>
      <c r="K809" t="str">
        <f t="shared" si="135"/>
        <v>2010_Quarter1</v>
      </c>
      <c r="L809" t="str">
        <f t="shared" si="136"/>
        <v>2010_Saturday</v>
      </c>
      <c r="M809" t="s">
        <v>10</v>
      </c>
      <c r="N809">
        <v>22</v>
      </c>
      <c r="O809">
        <v>30</v>
      </c>
      <c r="P809">
        <v>5280</v>
      </c>
      <c r="Q809">
        <v>6000</v>
      </c>
      <c r="R809">
        <v>3.8638782000000003E-2</v>
      </c>
      <c r="S809">
        <v>4.7139314000000002E-2</v>
      </c>
      <c r="T809">
        <f t="shared" si="137"/>
        <v>28660.702912000001</v>
      </c>
      <c r="U809">
        <f t="shared" si="138"/>
        <v>5795.8173000000006</v>
      </c>
      <c r="V809">
        <f t="shared" si="139"/>
        <v>11280</v>
      </c>
      <c r="W809">
        <f t="shared" si="140"/>
        <v>11280</v>
      </c>
      <c r="X809">
        <f>SUM(Data__1___3[[#This Row],[ cost of raw material]],Data__1___3[[#This Row],[operating cost]],Data__1___3[[#This Row],[Total Labor Cost (In USD)]])</f>
        <v>45736.520212000003</v>
      </c>
      <c r="Y809">
        <f t="shared" si="141"/>
        <v>1183.6946674975416</v>
      </c>
      <c r="Z809">
        <f t="shared" si="142"/>
        <v>38.638782000000006</v>
      </c>
      <c r="AA809">
        <f>SUM(Data__1___3[[#This Row],[Num_Workers_Direct]],Data__1___3[[#This Row],[Num_Workers_Indirect]])</f>
        <v>52</v>
      </c>
      <c r="AB809">
        <f>Data__1___3[[#This Row],[OUTPUT IN THOUSAND]]/Data__1___3[[#This Row],[Total Workers]]</f>
        <v>0.74305350000000014</v>
      </c>
    </row>
    <row r="810" spans="1:28" x14ac:dyDescent="0.25">
      <c r="A810" s="1">
        <v>40257</v>
      </c>
      <c r="B810">
        <f t="shared" si="132"/>
        <v>2010</v>
      </c>
      <c r="C810">
        <f>DAY(Data__1___3[[#This Row],[Date]])</f>
        <v>20</v>
      </c>
      <c r="D810">
        <f>MONTH(Data__1___3[[#This Row],[Date]])</f>
        <v>3</v>
      </c>
      <c r="E810">
        <f t="shared" si="133"/>
        <v>1</v>
      </c>
      <c r="F810">
        <f>WEEKDAY(Data__1___3[[#This Row],[Date]])</f>
        <v>7</v>
      </c>
      <c r="G810" t="str">
        <f>VLOOKUP(F810,VLOOKUP!$D$2:$E$8,2,FALSE)</f>
        <v>Sunday</v>
      </c>
      <c r="H810" t="str">
        <f>VLOOKUP(D810,VLOOKUP!$A$2:$B$13,2,FALSE)</f>
        <v>March</v>
      </c>
      <c r="I810" t="str">
        <f>VLOOKUP(E810,VLOOKUP!$G$2:$H$5,2,FALSE)</f>
        <v>Quarter1</v>
      </c>
      <c r="J810" t="str">
        <f t="shared" si="134"/>
        <v>2010_March</v>
      </c>
      <c r="K810" t="str">
        <f t="shared" si="135"/>
        <v>2010_Quarter1</v>
      </c>
      <c r="L810" t="str">
        <f t="shared" si="136"/>
        <v>2010_Sunday</v>
      </c>
      <c r="M810" t="s">
        <v>10</v>
      </c>
      <c r="N810">
        <v>24</v>
      </c>
      <c r="O810">
        <v>33</v>
      </c>
      <c r="P810">
        <v>5760</v>
      </c>
      <c r="Q810">
        <v>6600</v>
      </c>
      <c r="R810">
        <v>4.2321652000000001E-2</v>
      </c>
      <c r="S810">
        <v>5.1632416E-2</v>
      </c>
      <c r="T810">
        <f t="shared" si="137"/>
        <v>31392.508927999999</v>
      </c>
      <c r="U810">
        <f t="shared" si="138"/>
        <v>6348.2478000000001</v>
      </c>
      <c r="V810">
        <f t="shared" si="139"/>
        <v>12360</v>
      </c>
      <c r="W810">
        <f t="shared" si="140"/>
        <v>12360</v>
      </c>
      <c r="X810">
        <f>SUM(Data__1___3[[#This Row],[ cost of raw material]],Data__1___3[[#This Row],[operating cost]],Data__1___3[[#This Row],[Total Labor Cost (In USD)]])</f>
        <v>50100.756728</v>
      </c>
      <c r="Y810">
        <f t="shared" si="141"/>
        <v>1183.80909913441</v>
      </c>
      <c r="Z810">
        <f t="shared" si="142"/>
        <v>42.321652</v>
      </c>
      <c r="AA810">
        <f>SUM(Data__1___3[[#This Row],[Num_Workers_Direct]],Data__1___3[[#This Row],[Num_Workers_Indirect]])</f>
        <v>57</v>
      </c>
      <c r="AB810">
        <f>Data__1___3[[#This Row],[OUTPUT IN THOUSAND]]/Data__1___3[[#This Row],[Total Workers]]</f>
        <v>0.74248512280701751</v>
      </c>
    </row>
    <row r="811" spans="1:28" x14ac:dyDescent="0.25">
      <c r="A811" s="1">
        <v>40258</v>
      </c>
      <c r="B811">
        <f t="shared" si="132"/>
        <v>2010</v>
      </c>
      <c r="C811">
        <f>DAY(Data__1___3[[#This Row],[Date]])</f>
        <v>21</v>
      </c>
      <c r="D811">
        <f>MONTH(Data__1___3[[#This Row],[Date]])</f>
        <v>3</v>
      </c>
      <c r="E811">
        <f t="shared" si="133"/>
        <v>1</v>
      </c>
      <c r="F811">
        <f>WEEKDAY(Data__1___3[[#This Row],[Date]])</f>
        <v>1</v>
      </c>
      <c r="G811" t="str">
        <f>VLOOKUP(F811,VLOOKUP!$D$2:$E$8,2,FALSE)</f>
        <v>Monday</v>
      </c>
      <c r="H811" t="str">
        <f>VLOOKUP(D811,VLOOKUP!$A$2:$B$13,2,FALSE)</f>
        <v>March</v>
      </c>
      <c r="I811" t="str">
        <f>VLOOKUP(E811,VLOOKUP!$G$2:$H$5,2,FALSE)</f>
        <v>Quarter1</v>
      </c>
      <c r="J811" t="str">
        <f t="shared" si="134"/>
        <v>2010_March</v>
      </c>
      <c r="K811" t="str">
        <f t="shared" si="135"/>
        <v>2010_Quarter1</v>
      </c>
      <c r="L811" t="str">
        <f t="shared" si="136"/>
        <v>2010_Monday</v>
      </c>
      <c r="M811" t="s">
        <v>10</v>
      </c>
      <c r="N811">
        <v>24</v>
      </c>
      <c r="O811">
        <v>28</v>
      </c>
      <c r="P811">
        <v>5760</v>
      </c>
      <c r="Q811">
        <v>5600</v>
      </c>
      <c r="R811">
        <v>3.8614497999999997E-2</v>
      </c>
      <c r="S811">
        <v>4.7109687999999997E-2</v>
      </c>
      <c r="T811">
        <f t="shared" si="137"/>
        <v>28642.690304</v>
      </c>
      <c r="U811">
        <f t="shared" si="138"/>
        <v>5792.1746999999996</v>
      </c>
      <c r="V811">
        <f t="shared" si="139"/>
        <v>11360</v>
      </c>
      <c r="W811">
        <f t="shared" si="140"/>
        <v>11360</v>
      </c>
      <c r="X811">
        <f>SUM(Data__1___3[[#This Row],[ cost of raw material]],Data__1___3[[#This Row],[operating cost]],Data__1___3[[#This Row],[Total Labor Cost (In USD)]])</f>
        <v>45794.865003999999</v>
      </c>
      <c r="Y811">
        <f t="shared" si="141"/>
        <v>1185.9500285100171</v>
      </c>
      <c r="Z811">
        <f t="shared" si="142"/>
        <v>38.614497999999998</v>
      </c>
      <c r="AA811">
        <f>SUM(Data__1___3[[#This Row],[Num_Workers_Direct]],Data__1___3[[#This Row],[Num_Workers_Indirect]])</f>
        <v>52</v>
      </c>
      <c r="AB811">
        <f>Data__1___3[[#This Row],[OUTPUT IN THOUSAND]]/Data__1___3[[#This Row],[Total Workers]]</f>
        <v>0.74258649999999993</v>
      </c>
    </row>
    <row r="812" spans="1:28" x14ac:dyDescent="0.25">
      <c r="A812" s="1">
        <v>40259</v>
      </c>
      <c r="B812">
        <f t="shared" si="132"/>
        <v>2010</v>
      </c>
      <c r="C812">
        <f>DAY(Data__1___3[[#This Row],[Date]])</f>
        <v>22</v>
      </c>
      <c r="D812">
        <f>MONTH(Data__1___3[[#This Row],[Date]])</f>
        <v>3</v>
      </c>
      <c r="E812">
        <f t="shared" si="133"/>
        <v>1</v>
      </c>
      <c r="F812">
        <f>WEEKDAY(Data__1___3[[#This Row],[Date]])</f>
        <v>2</v>
      </c>
      <c r="G812" t="str">
        <f>VLOOKUP(F812,VLOOKUP!$D$2:$E$8,2,FALSE)</f>
        <v>Tuesday</v>
      </c>
      <c r="H812" t="str">
        <f>VLOOKUP(D812,VLOOKUP!$A$2:$B$13,2,FALSE)</f>
        <v>March</v>
      </c>
      <c r="I812" t="str">
        <f>VLOOKUP(E812,VLOOKUP!$G$2:$H$5,2,FALSE)</f>
        <v>Quarter1</v>
      </c>
      <c r="J812" t="str">
        <f t="shared" si="134"/>
        <v>2010_March</v>
      </c>
      <c r="K812" t="str">
        <f t="shared" si="135"/>
        <v>2010_Quarter1</v>
      </c>
      <c r="L812" t="str">
        <f t="shared" si="136"/>
        <v>2010_Tuesday</v>
      </c>
      <c r="M812" t="s">
        <v>10</v>
      </c>
      <c r="N812">
        <v>23</v>
      </c>
      <c r="O812">
        <v>31</v>
      </c>
      <c r="P812">
        <v>5520</v>
      </c>
      <c r="Q812">
        <v>6200</v>
      </c>
      <c r="R812">
        <v>4.0105212000000001E-2</v>
      </c>
      <c r="S812">
        <v>4.8928357999999998E-2</v>
      </c>
      <c r="T812">
        <f t="shared" si="137"/>
        <v>29748.441663999998</v>
      </c>
      <c r="U812">
        <f t="shared" si="138"/>
        <v>6015.7818000000007</v>
      </c>
      <c r="V812">
        <f t="shared" si="139"/>
        <v>11720</v>
      </c>
      <c r="W812">
        <f t="shared" si="140"/>
        <v>11720</v>
      </c>
      <c r="X812">
        <f>SUM(Data__1___3[[#This Row],[ cost of raw material]],Data__1___3[[#This Row],[operating cost]],Data__1___3[[#This Row],[Total Labor Cost (In USD)]])</f>
        <v>47484.223463999995</v>
      </c>
      <c r="Y812">
        <f t="shared" si="141"/>
        <v>1183.9913341936701</v>
      </c>
      <c r="Z812">
        <f t="shared" si="142"/>
        <v>40.105212000000002</v>
      </c>
      <c r="AA812">
        <f>SUM(Data__1___3[[#This Row],[Num_Workers_Direct]],Data__1___3[[#This Row],[Num_Workers_Indirect]])</f>
        <v>54</v>
      </c>
      <c r="AB812">
        <f>Data__1___3[[#This Row],[OUTPUT IN THOUSAND]]/Data__1___3[[#This Row],[Total Workers]]</f>
        <v>0.74268911111111113</v>
      </c>
    </row>
    <row r="813" spans="1:28" x14ac:dyDescent="0.25">
      <c r="A813" s="1">
        <v>40260</v>
      </c>
      <c r="B813">
        <f t="shared" si="132"/>
        <v>2010</v>
      </c>
      <c r="C813">
        <f>DAY(Data__1___3[[#This Row],[Date]])</f>
        <v>23</v>
      </c>
      <c r="D813">
        <f>MONTH(Data__1___3[[#This Row],[Date]])</f>
        <v>3</v>
      </c>
      <c r="E813">
        <f t="shared" si="133"/>
        <v>1</v>
      </c>
      <c r="F813">
        <f>WEEKDAY(Data__1___3[[#This Row],[Date]])</f>
        <v>3</v>
      </c>
      <c r="G813" t="str">
        <f>VLOOKUP(F813,VLOOKUP!$D$2:$E$8,2,FALSE)</f>
        <v>Wednesday</v>
      </c>
      <c r="H813" t="str">
        <f>VLOOKUP(D813,VLOOKUP!$A$2:$B$13,2,FALSE)</f>
        <v>March</v>
      </c>
      <c r="I813" t="str">
        <f>VLOOKUP(E813,VLOOKUP!$G$2:$H$5,2,FALSE)</f>
        <v>Quarter1</v>
      </c>
      <c r="J813" t="str">
        <f t="shared" si="134"/>
        <v>2010_March</v>
      </c>
      <c r="K813" t="str">
        <f t="shared" si="135"/>
        <v>2010_Quarter1</v>
      </c>
      <c r="L813" t="str">
        <f t="shared" si="136"/>
        <v>2010_Wednesday</v>
      </c>
      <c r="M813" t="s">
        <v>10</v>
      </c>
      <c r="N813">
        <v>20</v>
      </c>
      <c r="O813">
        <v>28</v>
      </c>
      <c r="P813">
        <v>4800</v>
      </c>
      <c r="Q813">
        <v>5600</v>
      </c>
      <c r="R813">
        <v>3.5667610000000002E-2</v>
      </c>
      <c r="S813">
        <v>4.3514483999999999E-2</v>
      </c>
      <c r="T813">
        <f t="shared" si="137"/>
        <v>26456.806271999998</v>
      </c>
      <c r="U813">
        <f t="shared" si="138"/>
        <v>5350.1415000000006</v>
      </c>
      <c r="V813">
        <f t="shared" si="139"/>
        <v>10400</v>
      </c>
      <c r="W813">
        <f t="shared" si="140"/>
        <v>10400</v>
      </c>
      <c r="X813">
        <f>SUM(Data__1___3[[#This Row],[ cost of raw material]],Data__1___3[[#This Row],[operating cost]],Data__1___3[[#This Row],[Total Labor Cost (In USD)]])</f>
        <v>42206.947772</v>
      </c>
      <c r="Y813">
        <f t="shared" si="141"/>
        <v>1183.3410697268473</v>
      </c>
      <c r="Z813">
        <f t="shared" si="142"/>
        <v>35.667610000000003</v>
      </c>
      <c r="AA813">
        <f>SUM(Data__1___3[[#This Row],[Num_Workers_Direct]],Data__1___3[[#This Row],[Num_Workers_Indirect]])</f>
        <v>48</v>
      </c>
      <c r="AB813">
        <f>Data__1___3[[#This Row],[OUTPUT IN THOUSAND]]/Data__1___3[[#This Row],[Total Workers]]</f>
        <v>0.7430752083333334</v>
      </c>
    </row>
    <row r="814" spans="1:28" x14ac:dyDescent="0.25">
      <c r="A814" s="1">
        <v>40261</v>
      </c>
      <c r="B814">
        <f t="shared" si="132"/>
        <v>2010</v>
      </c>
      <c r="C814">
        <f>DAY(Data__1___3[[#This Row],[Date]])</f>
        <v>24</v>
      </c>
      <c r="D814">
        <f>MONTH(Data__1___3[[#This Row],[Date]])</f>
        <v>3</v>
      </c>
      <c r="E814">
        <f t="shared" si="133"/>
        <v>1</v>
      </c>
      <c r="F814">
        <f>WEEKDAY(Data__1___3[[#This Row],[Date]])</f>
        <v>4</v>
      </c>
      <c r="G814" t="str">
        <f>VLOOKUP(F814,VLOOKUP!$D$2:$E$8,2,FALSE)</f>
        <v>Thursday</v>
      </c>
      <c r="H814" t="str">
        <f>VLOOKUP(D814,VLOOKUP!$A$2:$B$13,2,FALSE)</f>
        <v>March</v>
      </c>
      <c r="I814" t="str">
        <f>VLOOKUP(E814,VLOOKUP!$G$2:$H$5,2,FALSE)</f>
        <v>Quarter1</v>
      </c>
      <c r="J814" t="str">
        <f t="shared" si="134"/>
        <v>2010_March</v>
      </c>
      <c r="K814" t="str">
        <f t="shared" si="135"/>
        <v>2010_Quarter1</v>
      </c>
      <c r="L814" t="str">
        <f t="shared" si="136"/>
        <v>2010_Thursday</v>
      </c>
      <c r="M814" t="s">
        <v>10</v>
      </c>
      <c r="N814">
        <v>22</v>
      </c>
      <c r="O814">
        <v>27</v>
      </c>
      <c r="P814">
        <v>5280</v>
      </c>
      <c r="Q814">
        <v>5400</v>
      </c>
      <c r="R814">
        <v>3.6416559000000001E-2</v>
      </c>
      <c r="S814">
        <v>4.4428202E-2</v>
      </c>
      <c r="T814">
        <f t="shared" si="137"/>
        <v>27012.346815999997</v>
      </c>
      <c r="U814">
        <f t="shared" si="138"/>
        <v>5462.4838499999996</v>
      </c>
      <c r="V814">
        <f t="shared" si="139"/>
        <v>10680</v>
      </c>
      <c r="W814">
        <f t="shared" si="140"/>
        <v>10680</v>
      </c>
      <c r="X814">
        <f>SUM(Data__1___3[[#This Row],[ cost of raw material]],Data__1___3[[#This Row],[operating cost]],Data__1___3[[#This Row],[Total Labor Cost (In USD)]])</f>
        <v>43154.830665999994</v>
      </c>
      <c r="Y814">
        <f t="shared" si="141"/>
        <v>1185.0331786152556</v>
      </c>
      <c r="Z814">
        <f t="shared" si="142"/>
        <v>36.416558999999999</v>
      </c>
      <c r="AA814">
        <f>SUM(Data__1___3[[#This Row],[Num_Workers_Direct]],Data__1___3[[#This Row],[Num_Workers_Indirect]])</f>
        <v>49</v>
      </c>
      <c r="AB814">
        <f>Data__1___3[[#This Row],[OUTPUT IN THOUSAND]]/Data__1___3[[#This Row],[Total Workers]]</f>
        <v>0.74319508163265302</v>
      </c>
    </row>
    <row r="815" spans="1:28" x14ac:dyDescent="0.25">
      <c r="A815" s="1">
        <v>40262</v>
      </c>
      <c r="B815">
        <f t="shared" si="132"/>
        <v>2010</v>
      </c>
      <c r="C815">
        <f>DAY(Data__1___3[[#This Row],[Date]])</f>
        <v>25</v>
      </c>
      <c r="D815">
        <f>MONTH(Data__1___3[[#This Row],[Date]])</f>
        <v>3</v>
      </c>
      <c r="E815">
        <f t="shared" si="133"/>
        <v>1</v>
      </c>
      <c r="F815">
        <f>WEEKDAY(Data__1___3[[#This Row],[Date]])</f>
        <v>5</v>
      </c>
      <c r="G815" t="str">
        <f>VLOOKUP(F815,VLOOKUP!$D$2:$E$8,2,FALSE)</f>
        <v>Friday</v>
      </c>
      <c r="H815" t="str">
        <f>VLOOKUP(D815,VLOOKUP!$A$2:$B$13,2,FALSE)</f>
        <v>March</v>
      </c>
      <c r="I815" t="str">
        <f>VLOOKUP(E815,VLOOKUP!$G$2:$H$5,2,FALSE)</f>
        <v>Quarter1</v>
      </c>
      <c r="J815" t="str">
        <f t="shared" si="134"/>
        <v>2010_March</v>
      </c>
      <c r="K815" t="str">
        <f t="shared" si="135"/>
        <v>2010_Quarter1</v>
      </c>
      <c r="L815" t="str">
        <f t="shared" si="136"/>
        <v>2010_Friday</v>
      </c>
      <c r="M815" t="s">
        <v>10</v>
      </c>
      <c r="N815">
        <v>21</v>
      </c>
      <c r="O815">
        <v>25</v>
      </c>
      <c r="P815">
        <v>5040</v>
      </c>
      <c r="Q815">
        <v>5000</v>
      </c>
      <c r="R815">
        <v>3.4153765000000003E-2</v>
      </c>
      <c r="S815">
        <v>4.1667594000000002E-2</v>
      </c>
      <c r="T815">
        <f t="shared" si="137"/>
        <v>25333.897152000001</v>
      </c>
      <c r="U815">
        <f t="shared" si="138"/>
        <v>5123.0647499999995</v>
      </c>
      <c r="V815">
        <f t="shared" si="139"/>
        <v>10040</v>
      </c>
      <c r="W815">
        <f t="shared" si="140"/>
        <v>10040</v>
      </c>
      <c r="X815">
        <f>SUM(Data__1___3[[#This Row],[ cost of raw material]],Data__1___3[[#This Row],[operating cost]],Data__1___3[[#This Row],[Total Labor Cost (In USD)]])</f>
        <v>40496.961902000003</v>
      </c>
      <c r="Y815">
        <f t="shared" si="141"/>
        <v>1185.7246749223696</v>
      </c>
      <c r="Z815">
        <f t="shared" si="142"/>
        <v>34.153765</v>
      </c>
      <c r="AA815">
        <f>SUM(Data__1___3[[#This Row],[Num_Workers_Direct]],Data__1___3[[#This Row],[Num_Workers_Indirect]])</f>
        <v>46</v>
      </c>
      <c r="AB815">
        <f>Data__1___3[[#This Row],[OUTPUT IN THOUSAND]]/Data__1___3[[#This Row],[Total Workers]]</f>
        <v>0.74247315217391308</v>
      </c>
    </row>
    <row r="816" spans="1:28" x14ac:dyDescent="0.25">
      <c r="A816" s="1">
        <v>40263</v>
      </c>
      <c r="B816">
        <f t="shared" si="132"/>
        <v>2010</v>
      </c>
      <c r="C816">
        <f>DAY(Data__1___3[[#This Row],[Date]])</f>
        <v>26</v>
      </c>
      <c r="D816">
        <f>MONTH(Data__1___3[[#This Row],[Date]])</f>
        <v>3</v>
      </c>
      <c r="E816">
        <f t="shared" si="133"/>
        <v>1</v>
      </c>
      <c r="F816">
        <f>WEEKDAY(Data__1___3[[#This Row],[Date]])</f>
        <v>6</v>
      </c>
      <c r="G816" t="str">
        <f>VLOOKUP(F816,VLOOKUP!$D$2:$E$8,2,FALSE)</f>
        <v>Saturday</v>
      </c>
      <c r="H816" t="str">
        <f>VLOOKUP(D816,VLOOKUP!$A$2:$B$13,2,FALSE)</f>
        <v>March</v>
      </c>
      <c r="I816" t="str">
        <f>VLOOKUP(E816,VLOOKUP!$G$2:$H$5,2,FALSE)</f>
        <v>Quarter1</v>
      </c>
      <c r="J816" t="str">
        <f t="shared" si="134"/>
        <v>2010_March</v>
      </c>
      <c r="K816" t="str">
        <f t="shared" si="135"/>
        <v>2010_Quarter1</v>
      </c>
      <c r="L816" t="str">
        <f t="shared" si="136"/>
        <v>2010_Saturday</v>
      </c>
      <c r="M816" t="s">
        <v>10</v>
      </c>
      <c r="N816">
        <v>21</v>
      </c>
      <c r="O816">
        <v>29</v>
      </c>
      <c r="P816">
        <v>5040</v>
      </c>
      <c r="Q816">
        <v>5800</v>
      </c>
      <c r="R816">
        <v>3.7124256000000001E-2</v>
      </c>
      <c r="S816">
        <v>4.5291592999999998E-2</v>
      </c>
      <c r="T816">
        <f t="shared" si="137"/>
        <v>27537.288543999999</v>
      </c>
      <c r="U816">
        <f t="shared" si="138"/>
        <v>5568.6384000000007</v>
      </c>
      <c r="V816">
        <f t="shared" si="139"/>
        <v>10840</v>
      </c>
      <c r="W816">
        <f t="shared" si="140"/>
        <v>10840</v>
      </c>
      <c r="X816">
        <f>SUM(Data__1___3[[#This Row],[ cost of raw material]],Data__1___3[[#This Row],[operating cost]],Data__1___3[[#This Row],[Total Labor Cost (In USD)]])</f>
        <v>43945.926943999999</v>
      </c>
      <c r="Y816">
        <f t="shared" si="141"/>
        <v>1183.7523947685308</v>
      </c>
      <c r="Z816">
        <f t="shared" si="142"/>
        <v>37.124256000000003</v>
      </c>
      <c r="AA816">
        <f>SUM(Data__1___3[[#This Row],[Num_Workers_Direct]],Data__1___3[[#This Row],[Num_Workers_Indirect]])</f>
        <v>50</v>
      </c>
      <c r="AB816">
        <f>Data__1___3[[#This Row],[OUTPUT IN THOUSAND]]/Data__1___3[[#This Row],[Total Workers]]</f>
        <v>0.74248512</v>
      </c>
    </row>
    <row r="817" spans="1:28" x14ac:dyDescent="0.25">
      <c r="A817" s="1">
        <v>40264</v>
      </c>
      <c r="B817">
        <f t="shared" si="132"/>
        <v>2010</v>
      </c>
      <c r="C817">
        <f>DAY(Data__1___3[[#This Row],[Date]])</f>
        <v>27</v>
      </c>
      <c r="D817">
        <f>MONTH(Data__1___3[[#This Row],[Date]])</f>
        <v>3</v>
      </c>
      <c r="E817">
        <f t="shared" si="133"/>
        <v>1</v>
      </c>
      <c r="F817">
        <f>WEEKDAY(Data__1___3[[#This Row],[Date]])</f>
        <v>7</v>
      </c>
      <c r="G817" t="str">
        <f>VLOOKUP(F817,VLOOKUP!$D$2:$E$8,2,FALSE)</f>
        <v>Sunday</v>
      </c>
      <c r="H817" t="str">
        <f>VLOOKUP(D817,VLOOKUP!$A$2:$B$13,2,FALSE)</f>
        <v>March</v>
      </c>
      <c r="I817" t="str">
        <f>VLOOKUP(E817,VLOOKUP!$G$2:$H$5,2,FALSE)</f>
        <v>Quarter1</v>
      </c>
      <c r="J817" t="str">
        <f t="shared" si="134"/>
        <v>2010_March</v>
      </c>
      <c r="K817" t="str">
        <f t="shared" si="135"/>
        <v>2010_Quarter1</v>
      </c>
      <c r="L817" t="str">
        <f t="shared" si="136"/>
        <v>2010_Sunday</v>
      </c>
      <c r="M817" t="s">
        <v>10</v>
      </c>
      <c r="N817">
        <v>22</v>
      </c>
      <c r="O817">
        <v>34</v>
      </c>
      <c r="P817">
        <v>5280</v>
      </c>
      <c r="Q817">
        <v>6800</v>
      </c>
      <c r="R817">
        <v>4.1594234000000001E-2</v>
      </c>
      <c r="S817">
        <v>5.0744966000000002E-2</v>
      </c>
      <c r="T817">
        <f t="shared" si="137"/>
        <v>30852.939328000004</v>
      </c>
      <c r="U817">
        <f t="shared" si="138"/>
        <v>6239.1351000000004</v>
      </c>
      <c r="V817">
        <f t="shared" si="139"/>
        <v>12080</v>
      </c>
      <c r="W817">
        <f t="shared" si="140"/>
        <v>12080</v>
      </c>
      <c r="X817">
        <f>SUM(Data__1___3[[#This Row],[ cost of raw material]],Data__1___3[[#This Row],[operating cost]],Data__1___3[[#This Row],[Total Labor Cost (In USD)]])</f>
        <v>49172.074428000007</v>
      </c>
      <c r="Y817">
        <f t="shared" si="141"/>
        <v>1182.1848775481719</v>
      </c>
      <c r="Z817">
        <f t="shared" si="142"/>
        <v>41.594234</v>
      </c>
      <c r="AA817">
        <f>SUM(Data__1___3[[#This Row],[Num_Workers_Direct]],Data__1___3[[#This Row],[Num_Workers_Indirect]])</f>
        <v>56</v>
      </c>
      <c r="AB817">
        <f>Data__1___3[[#This Row],[OUTPUT IN THOUSAND]]/Data__1___3[[#This Row],[Total Workers]]</f>
        <v>0.74275417857142856</v>
      </c>
    </row>
    <row r="818" spans="1:28" x14ac:dyDescent="0.25">
      <c r="A818" s="1">
        <v>40265</v>
      </c>
      <c r="B818">
        <f t="shared" si="132"/>
        <v>2010</v>
      </c>
      <c r="C818">
        <f>DAY(Data__1___3[[#This Row],[Date]])</f>
        <v>28</v>
      </c>
      <c r="D818">
        <f>MONTH(Data__1___3[[#This Row],[Date]])</f>
        <v>3</v>
      </c>
      <c r="E818">
        <f t="shared" si="133"/>
        <v>1</v>
      </c>
      <c r="F818">
        <f>WEEKDAY(Data__1___3[[#This Row],[Date]])</f>
        <v>1</v>
      </c>
      <c r="G818" t="str">
        <f>VLOOKUP(F818,VLOOKUP!$D$2:$E$8,2,FALSE)</f>
        <v>Monday</v>
      </c>
      <c r="H818" t="str">
        <f>VLOOKUP(D818,VLOOKUP!$A$2:$B$13,2,FALSE)</f>
        <v>March</v>
      </c>
      <c r="I818" t="str">
        <f>VLOOKUP(E818,VLOOKUP!$G$2:$H$5,2,FALSE)</f>
        <v>Quarter1</v>
      </c>
      <c r="J818" t="str">
        <f t="shared" si="134"/>
        <v>2010_March</v>
      </c>
      <c r="K818" t="str">
        <f t="shared" si="135"/>
        <v>2010_Quarter1</v>
      </c>
      <c r="L818" t="str">
        <f t="shared" si="136"/>
        <v>2010_Monday</v>
      </c>
      <c r="M818" t="s">
        <v>10</v>
      </c>
      <c r="N818">
        <v>21</v>
      </c>
      <c r="O818">
        <v>31</v>
      </c>
      <c r="P818">
        <v>5040</v>
      </c>
      <c r="Q818">
        <v>6200</v>
      </c>
      <c r="R818">
        <v>3.8617703000000003E-2</v>
      </c>
      <c r="S818">
        <v>4.7113598E-2</v>
      </c>
      <c r="T818">
        <f t="shared" si="137"/>
        <v>28645.067583999997</v>
      </c>
      <c r="U818">
        <f t="shared" si="138"/>
        <v>5792.6554500000011</v>
      </c>
      <c r="V818">
        <f t="shared" si="139"/>
        <v>11240</v>
      </c>
      <c r="W818">
        <f t="shared" si="140"/>
        <v>11240</v>
      </c>
      <c r="X818">
        <f>SUM(Data__1___3[[#This Row],[ cost of raw material]],Data__1___3[[#This Row],[operating cost]],Data__1___3[[#This Row],[Total Labor Cost (In USD)]])</f>
        <v>45677.723033999995</v>
      </c>
      <c r="Y818">
        <f t="shared" si="141"/>
        <v>1182.8182280546305</v>
      </c>
      <c r="Z818">
        <f t="shared" si="142"/>
        <v>38.617703000000006</v>
      </c>
      <c r="AA818">
        <f>SUM(Data__1___3[[#This Row],[Num_Workers_Direct]],Data__1___3[[#This Row],[Num_Workers_Indirect]])</f>
        <v>52</v>
      </c>
      <c r="AB818">
        <f>Data__1___3[[#This Row],[OUTPUT IN THOUSAND]]/Data__1___3[[#This Row],[Total Workers]]</f>
        <v>0.7426481346153847</v>
      </c>
    </row>
    <row r="819" spans="1:28" x14ac:dyDescent="0.25">
      <c r="A819" s="1">
        <v>40266</v>
      </c>
      <c r="B819">
        <f t="shared" si="132"/>
        <v>2010</v>
      </c>
      <c r="C819">
        <f>DAY(Data__1___3[[#This Row],[Date]])</f>
        <v>29</v>
      </c>
      <c r="D819">
        <f>MONTH(Data__1___3[[#This Row],[Date]])</f>
        <v>3</v>
      </c>
      <c r="E819">
        <f t="shared" si="133"/>
        <v>1</v>
      </c>
      <c r="F819">
        <f>WEEKDAY(Data__1___3[[#This Row],[Date]])</f>
        <v>2</v>
      </c>
      <c r="G819" t="str">
        <f>VLOOKUP(F819,VLOOKUP!$D$2:$E$8,2,FALSE)</f>
        <v>Tuesday</v>
      </c>
      <c r="H819" t="str">
        <f>VLOOKUP(D819,VLOOKUP!$A$2:$B$13,2,FALSE)</f>
        <v>March</v>
      </c>
      <c r="I819" t="str">
        <f>VLOOKUP(E819,VLOOKUP!$G$2:$H$5,2,FALSE)</f>
        <v>Quarter1</v>
      </c>
      <c r="J819" t="str">
        <f t="shared" si="134"/>
        <v>2010_March</v>
      </c>
      <c r="K819" t="str">
        <f t="shared" si="135"/>
        <v>2010_Quarter1</v>
      </c>
      <c r="L819" t="str">
        <f t="shared" si="136"/>
        <v>2010_Tuesday</v>
      </c>
      <c r="M819" t="s">
        <v>10</v>
      </c>
      <c r="N819">
        <v>22</v>
      </c>
      <c r="O819">
        <v>26</v>
      </c>
      <c r="P819">
        <v>5280</v>
      </c>
      <c r="Q819">
        <v>5200</v>
      </c>
      <c r="R819">
        <v>3.5658989000000002E-2</v>
      </c>
      <c r="S819">
        <v>4.3503965999999998E-2</v>
      </c>
      <c r="T819">
        <f t="shared" si="137"/>
        <v>26450.411327999998</v>
      </c>
      <c r="U819">
        <f t="shared" si="138"/>
        <v>5348.8483500000011</v>
      </c>
      <c r="V819">
        <f t="shared" si="139"/>
        <v>10480</v>
      </c>
      <c r="W819">
        <f t="shared" si="140"/>
        <v>10480</v>
      </c>
      <c r="X819">
        <f>SUM(Data__1___3[[#This Row],[ cost of raw material]],Data__1___3[[#This Row],[operating cost]],Data__1___3[[#This Row],[Total Labor Cost (In USD)]])</f>
        <v>42279.259678000002</v>
      </c>
      <c r="Y819">
        <f t="shared" si="141"/>
        <v>1185.6550301524251</v>
      </c>
      <c r="Z819">
        <f t="shared" si="142"/>
        <v>35.658989000000005</v>
      </c>
      <c r="AA819">
        <f>SUM(Data__1___3[[#This Row],[Num_Workers_Direct]],Data__1___3[[#This Row],[Num_Workers_Indirect]])</f>
        <v>48</v>
      </c>
      <c r="AB819">
        <f>Data__1___3[[#This Row],[OUTPUT IN THOUSAND]]/Data__1___3[[#This Row],[Total Workers]]</f>
        <v>0.74289560416666678</v>
      </c>
    </row>
    <row r="820" spans="1:28" x14ac:dyDescent="0.25">
      <c r="A820" s="1">
        <v>40267</v>
      </c>
      <c r="B820">
        <f t="shared" si="132"/>
        <v>2010</v>
      </c>
      <c r="C820">
        <f>DAY(Data__1___3[[#This Row],[Date]])</f>
        <v>30</v>
      </c>
      <c r="D820">
        <f>MONTH(Data__1___3[[#This Row],[Date]])</f>
        <v>3</v>
      </c>
      <c r="E820">
        <f t="shared" si="133"/>
        <v>1</v>
      </c>
      <c r="F820">
        <f>WEEKDAY(Data__1___3[[#This Row],[Date]])</f>
        <v>3</v>
      </c>
      <c r="G820" t="str">
        <f>VLOOKUP(F820,VLOOKUP!$D$2:$E$8,2,FALSE)</f>
        <v>Wednesday</v>
      </c>
      <c r="H820" t="str">
        <f>VLOOKUP(D820,VLOOKUP!$A$2:$B$13,2,FALSE)</f>
        <v>March</v>
      </c>
      <c r="I820" t="str">
        <f>VLOOKUP(E820,VLOOKUP!$G$2:$H$5,2,FALSE)</f>
        <v>Quarter1</v>
      </c>
      <c r="J820" t="str">
        <f t="shared" si="134"/>
        <v>2010_March</v>
      </c>
      <c r="K820" t="str">
        <f t="shared" si="135"/>
        <v>2010_Quarter1</v>
      </c>
      <c r="L820" t="str">
        <f t="shared" si="136"/>
        <v>2010_Wednesday</v>
      </c>
      <c r="M820" t="s">
        <v>10</v>
      </c>
      <c r="N820">
        <v>24</v>
      </c>
      <c r="O820">
        <v>33</v>
      </c>
      <c r="P820">
        <v>5760</v>
      </c>
      <c r="Q820">
        <v>6600</v>
      </c>
      <c r="R820">
        <v>4.2355661000000003E-2</v>
      </c>
      <c r="S820">
        <v>5.1673906999999998E-2</v>
      </c>
      <c r="T820">
        <f t="shared" si="137"/>
        <v>31417.735455999999</v>
      </c>
      <c r="U820">
        <f t="shared" si="138"/>
        <v>6353.3491500000009</v>
      </c>
      <c r="V820">
        <f t="shared" si="139"/>
        <v>12360</v>
      </c>
      <c r="W820">
        <f t="shared" si="140"/>
        <v>12360</v>
      </c>
      <c r="X820">
        <f>SUM(Data__1___3[[#This Row],[ cost of raw material]],Data__1___3[[#This Row],[operating cost]],Data__1___3[[#This Row],[Total Labor Cost (In USD)]])</f>
        <v>50131.084605999997</v>
      </c>
      <c r="Y820">
        <f t="shared" si="141"/>
        <v>1183.5746018932391</v>
      </c>
      <c r="Z820">
        <f t="shared" si="142"/>
        <v>42.355661000000005</v>
      </c>
      <c r="AA820">
        <f>SUM(Data__1___3[[#This Row],[Num_Workers_Direct]],Data__1___3[[#This Row],[Num_Workers_Indirect]])</f>
        <v>57</v>
      </c>
      <c r="AB820">
        <f>Data__1___3[[#This Row],[OUTPUT IN THOUSAND]]/Data__1___3[[#This Row],[Total Workers]]</f>
        <v>0.74308177192982461</v>
      </c>
    </row>
    <row r="821" spans="1:28" x14ac:dyDescent="0.25">
      <c r="A821" s="1">
        <v>40268</v>
      </c>
      <c r="B821">
        <f t="shared" si="132"/>
        <v>2010</v>
      </c>
      <c r="C821">
        <f>DAY(Data__1___3[[#This Row],[Date]])</f>
        <v>31</v>
      </c>
      <c r="D821">
        <f>MONTH(Data__1___3[[#This Row],[Date]])</f>
        <v>3</v>
      </c>
      <c r="E821">
        <f t="shared" si="133"/>
        <v>1</v>
      </c>
      <c r="F821">
        <f>WEEKDAY(Data__1___3[[#This Row],[Date]])</f>
        <v>4</v>
      </c>
      <c r="G821" t="str">
        <f>VLOOKUP(F821,VLOOKUP!$D$2:$E$8,2,FALSE)</f>
        <v>Thursday</v>
      </c>
      <c r="H821" t="str">
        <f>VLOOKUP(D821,VLOOKUP!$A$2:$B$13,2,FALSE)</f>
        <v>March</v>
      </c>
      <c r="I821" t="str">
        <f>VLOOKUP(E821,VLOOKUP!$G$2:$H$5,2,FALSE)</f>
        <v>Quarter1</v>
      </c>
      <c r="J821" t="str">
        <f t="shared" si="134"/>
        <v>2010_March</v>
      </c>
      <c r="K821" t="str">
        <f t="shared" si="135"/>
        <v>2010_Quarter1</v>
      </c>
      <c r="L821" t="str">
        <f t="shared" si="136"/>
        <v>2010_Thursday</v>
      </c>
      <c r="M821" t="s">
        <v>10</v>
      </c>
      <c r="N821">
        <v>21</v>
      </c>
      <c r="O821">
        <v>33</v>
      </c>
      <c r="P821">
        <v>5040</v>
      </c>
      <c r="Q821">
        <v>6600</v>
      </c>
      <c r="R821">
        <v>4.0132794999999999E-2</v>
      </c>
      <c r="S821">
        <v>4.896201E-2</v>
      </c>
      <c r="T821">
        <f t="shared" si="137"/>
        <v>29768.90208</v>
      </c>
      <c r="U821">
        <f t="shared" si="138"/>
        <v>6019.9192499999999</v>
      </c>
      <c r="V821">
        <f t="shared" si="139"/>
        <v>11640</v>
      </c>
      <c r="W821">
        <f t="shared" si="140"/>
        <v>11640</v>
      </c>
      <c r="X821">
        <f>SUM(Data__1___3[[#This Row],[ cost of raw material]],Data__1___3[[#This Row],[operating cost]],Data__1___3[[#This Row],[Total Labor Cost (In USD)]])</f>
        <v>47428.821329999999</v>
      </c>
      <c r="Y821">
        <f t="shared" si="141"/>
        <v>1181.7971145543188</v>
      </c>
      <c r="Z821">
        <f t="shared" si="142"/>
        <v>40.132795000000002</v>
      </c>
      <c r="AA821">
        <f>SUM(Data__1___3[[#This Row],[Num_Workers_Direct]],Data__1___3[[#This Row],[Num_Workers_Indirect]])</f>
        <v>54</v>
      </c>
      <c r="AB821">
        <f>Data__1___3[[#This Row],[OUTPUT IN THOUSAND]]/Data__1___3[[#This Row],[Total Workers]]</f>
        <v>0.74319990740740749</v>
      </c>
    </row>
    <row r="822" spans="1:28" x14ac:dyDescent="0.25">
      <c r="A822" s="1">
        <v>40269</v>
      </c>
      <c r="B822">
        <f t="shared" si="132"/>
        <v>2010</v>
      </c>
      <c r="C822">
        <f>DAY(Data__1___3[[#This Row],[Date]])</f>
        <v>1</v>
      </c>
      <c r="D822">
        <f>MONTH(Data__1___3[[#This Row],[Date]])</f>
        <v>4</v>
      </c>
      <c r="E822">
        <f t="shared" si="133"/>
        <v>2</v>
      </c>
      <c r="F822">
        <f>WEEKDAY(Data__1___3[[#This Row],[Date]])</f>
        <v>5</v>
      </c>
      <c r="G822" t="str">
        <f>VLOOKUP(F822,VLOOKUP!$D$2:$E$8,2,FALSE)</f>
        <v>Friday</v>
      </c>
      <c r="H822" t="str">
        <f>VLOOKUP(D822,VLOOKUP!$A$2:$B$13,2,FALSE)</f>
        <v>April</v>
      </c>
      <c r="I822" t="str">
        <f>VLOOKUP(E822,VLOOKUP!$G$2:$H$5,2,FALSE)</f>
        <v>Quarter2</v>
      </c>
      <c r="J822" t="str">
        <f t="shared" si="134"/>
        <v>2010_April</v>
      </c>
      <c r="K822" t="str">
        <f t="shared" si="135"/>
        <v>2010_Quarter2</v>
      </c>
      <c r="L822" t="str">
        <f t="shared" si="136"/>
        <v>2010_Friday</v>
      </c>
      <c r="M822" t="s">
        <v>10</v>
      </c>
      <c r="N822">
        <v>24</v>
      </c>
      <c r="O822">
        <v>30</v>
      </c>
      <c r="P822">
        <v>5760</v>
      </c>
      <c r="Q822">
        <v>6000</v>
      </c>
      <c r="R822">
        <v>4.0112039000000002E-2</v>
      </c>
      <c r="S822">
        <v>4.8936687999999999E-2</v>
      </c>
      <c r="T822">
        <f t="shared" si="137"/>
        <v>29753.506303999999</v>
      </c>
      <c r="U822">
        <f t="shared" si="138"/>
        <v>6016.8058500000006</v>
      </c>
      <c r="V822">
        <f t="shared" si="139"/>
        <v>11760</v>
      </c>
      <c r="W822">
        <f t="shared" si="140"/>
        <v>11760</v>
      </c>
      <c r="X822">
        <f>SUM(Data__1___3[[#This Row],[ cost of raw material]],Data__1___3[[#This Row],[operating cost]],Data__1___3[[#This Row],[Total Labor Cost (In USD)]])</f>
        <v>47530.312153999999</v>
      </c>
      <c r="Y822">
        <f t="shared" si="141"/>
        <v>1184.9388198391011</v>
      </c>
      <c r="Z822">
        <f t="shared" si="142"/>
        <v>40.112039000000003</v>
      </c>
      <c r="AA822">
        <f>SUM(Data__1___3[[#This Row],[Num_Workers_Direct]],Data__1___3[[#This Row],[Num_Workers_Indirect]])</f>
        <v>54</v>
      </c>
      <c r="AB822">
        <f>Data__1___3[[#This Row],[OUTPUT IN THOUSAND]]/Data__1___3[[#This Row],[Total Workers]]</f>
        <v>0.74281553703703707</v>
      </c>
    </row>
    <row r="823" spans="1:28" x14ac:dyDescent="0.25">
      <c r="A823" s="1">
        <v>40270</v>
      </c>
      <c r="B823">
        <f t="shared" si="132"/>
        <v>2010</v>
      </c>
      <c r="C823">
        <f>DAY(Data__1___3[[#This Row],[Date]])</f>
        <v>2</v>
      </c>
      <c r="D823">
        <f>MONTH(Data__1___3[[#This Row],[Date]])</f>
        <v>4</v>
      </c>
      <c r="E823">
        <f t="shared" si="133"/>
        <v>2</v>
      </c>
      <c r="F823">
        <f>WEEKDAY(Data__1___3[[#This Row],[Date]])</f>
        <v>6</v>
      </c>
      <c r="G823" t="str">
        <f>VLOOKUP(F823,VLOOKUP!$D$2:$E$8,2,FALSE)</f>
        <v>Saturday</v>
      </c>
      <c r="H823" t="str">
        <f>VLOOKUP(D823,VLOOKUP!$A$2:$B$13,2,FALSE)</f>
        <v>April</v>
      </c>
      <c r="I823" t="str">
        <f>VLOOKUP(E823,VLOOKUP!$G$2:$H$5,2,FALSE)</f>
        <v>Quarter2</v>
      </c>
      <c r="J823" t="str">
        <f t="shared" si="134"/>
        <v>2010_April</v>
      </c>
      <c r="K823" t="str">
        <f t="shared" si="135"/>
        <v>2010_Quarter2</v>
      </c>
      <c r="L823" t="str">
        <f t="shared" si="136"/>
        <v>2010_Saturday</v>
      </c>
      <c r="M823" t="s">
        <v>10</v>
      </c>
      <c r="N823">
        <v>20</v>
      </c>
      <c r="O823">
        <v>32</v>
      </c>
      <c r="P823">
        <v>4800</v>
      </c>
      <c r="Q823">
        <v>6400</v>
      </c>
      <c r="R823">
        <v>3.8632277999999999E-2</v>
      </c>
      <c r="S823">
        <v>4.7131379000000001E-2</v>
      </c>
      <c r="T823">
        <f t="shared" si="137"/>
        <v>28655.878432000001</v>
      </c>
      <c r="U823">
        <f t="shared" si="138"/>
        <v>5794.8416999999999</v>
      </c>
      <c r="V823">
        <f t="shared" si="139"/>
        <v>11200</v>
      </c>
      <c r="W823">
        <f t="shared" si="140"/>
        <v>11200</v>
      </c>
      <c r="X823">
        <f>SUM(Data__1___3[[#This Row],[ cost of raw material]],Data__1___3[[#This Row],[operating cost]],Data__1___3[[#This Row],[Total Labor Cost (In USD)]])</f>
        <v>45650.720132000002</v>
      </c>
      <c r="Y823">
        <f t="shared" si="141"/>
        <v>1181.6730075301282</v>
      </c>
      <c r="Z823">
        <f t="shared" si="142"/>
        <v>38.632277999999999</v>
      </c>
      <c r="AA823">
        <f>SUM(Data__1___3[[#This Row],[Num_Workers_Direct]],Data__1___3[[#This Row],[Num_Workers_Indirect]])</f>
        <v>52</v>
      </c>
      <c r="AB823">
        <f>Data__1___3[[#This Row],[OUTPUT IN THOUSAND]]/Data__1___3[[#This Row],[Total Workers]]</f>
        <v>0.74292842307692308</v>
      </c>
    </row>
    <row r="824" spans="1:28" x14ac:dyDescent="0.25">
      <c r="A824" s="1">
        <v>40271</v>
      </c>
      <c r="B824">
        <f t="shared" si="132"/>
        <v>2010</v>
      </c>
      <c r="C824">
        <f>DAY(Data__1___3[[#This Row],[Date]])</f>
        <v>3</v>
      </c>
      <c r="D824">
        <f>MONTH(Data__1___3[[#This Row],[Date]])</f>
        <v>4</v>
      </c>
      <c r="E824">
        <f t="shared" si="133"/>
        <v>2</v>
      </c>
      <c r="F824">
        <f>WEEKDAY(Data__1___3[[#This Row],[Date]])</f>
        <v>7</v>
      </c>
      <c r="G824" t="str">
        <f>VLOOKUP(F824,VLOOKUP!$D$2:$E$8,2,FALSE)</f>
        <v>Sunday</v>
      </c>
      <c r="H824" t="str">
        <f>VLOOKUP(D824,VLOOKUP!$A$2:$B$13,2,FALSE)</f>
        <v>April</v>
      </c>
      <c r="I824" t="str">
        <f>VLOOKUP(E824,VLOOKUP!$G$2:$H$5,2,FALSE)</f>
        <v>Quarter2</v>
      </c>
      <c r="J824" t="str">
        <f t="shared" si="134"/>
        <v>2010_April</v>
      </c>
      <c r="K824" t="str">
        <f t="shared" si="135"/>
        <v>2010_Quarter2</v>
      </c>
      <c r="L824" t="str">
        <f t="shared" si="136"/>
        <v>2010_Sunday</v>
      </c>
      <c r="M824" t="s">
        <v>10</v>
      </c>
      <c r="N824">
        <v>24</v>
      </c>
      <c r="O824">
        <v>29</v>
      </c>
      <c r="P824">
        <v>5760</v>
      </c>
      <c r="Q824">
        <v>5800</v>
      </c>
      <c r="R824">
        <v>3.9382630000000002E-2</v>
      </c>
      <c r="S824">
        <v>4.8046809000000003E-2</v>
      </c>
      <c r="T824">
        <f t="shared" si="137"/>
        <v>29212.459872000003</v>
      </c>
      <c r="U824">
        <f t="shared" si="138"/>
        <v>5907.3944999999994</v>
      </c>
      <c r="V824">
        <f t="shared" si="139"/>
        <v>11560</v>
      </c>
      <c r="W824">
        <f t="shared" si="140"/>
        <v>11560</v>
      </c>
      <c r="X824">
        <f>SUM(Data__1___3[[#This Row],[ cost of raw material]],Data__1___3[[#This Row],[operating cost]],Data__1___3[[#This Row],[Total Labor Cost (In USD)]])</f>
        <v>46679.854372000002</v>
      </c>
      <c r="Y824">
        <f t="shared" si="141"/>
        <v>1185.2904280897442</v>
      </c>
      <c r="Z824">
        <f t="shared" si="142"/>
        <v>39.382629999999999</v>
      </c>
      <c r="AA824">
        <f>SUM(Data__1___3[[#This Row],[Num_Workers_Direct]],Data__1___3[[#This Row],[Num_Workers_Indirect]])</f>
        <v>53</v>
      </c>
      <c r="AB824">
        <f>Data__1___3[[#This Row],[OUTPUT IN THOUSAND]]/Data__1___3[[#This Row],[Total Workers]]</f>
        <v>0.74306849056603774</v>
      </c>
    </row>
    <row r="825" spans="1:28" x14ac:dyDescent="0.25">
      <c r="A825" s="1">
        <v>40272</v>
      </c>
      <c r="B825">
        <f t="shared" si="132"/>
        <v>2010</v>
      </c>
      <c r="C825">
        <f>DAY(Data__1___3[[#This Row],[Date]])</f>
        <v>4</v>
      </c>
      <c r="D825">
        <f>MONTH(Data__1___3[[#This Row],[Date]])</f>
        <v>4</v>
      </c>
      <c r="E825">
        <f t="shared" si="133"/>
        <v>2</v>
      </c>
      <c r="F825">
        <f>WEEKDAY(Data__1___3[[#This Row],[Date]])</f>
        <v>1</v>
      </c>
      <c r="G825" t="str">
        <f>VLOOKUP(F825,VLOOKUP!$D$2:$E$8,2,FALSE)</f>
        <v>Monday</v>
      </c>
      <c r="H825" t="str">
        <f>VLOOKUP(D825,VLOOKUP!$A$2:$B$13,2,FALSE)</f>
        <v>April</v>
      </c>
      <c r="I825" t="str">
        <f>VLOOKUP(E825,VLOOKUP!$G$2:$H$5,2,FALSE)</f>
        <v>Quarter2</v>
      </c>
      <c r="J825" t="str">
        <f t="shared" si="134"/>
        <v>2010_April</v>
      </c>
      <c r="K825" t="str">
        <f t="shared" si="135"/>
        <v>2010_Quarter2</v>
      </c>
      <c r="L825" t="str">
        <f t="shared" si="136"/>
        <v>2010_Monday</v>
      </c>
      <c r="M825" t="s">
        <v>10</v>
      </c>
      <c r="N825">
        <v>24</v>
      </c>
      <c r="O825">
        <v>31</v>
      </c>
      <c r="P825">
        <v>5760</v>
      </c>
      <c r="Q825">
        <v>6200</v>
      </c>
      <c r="R825">
        <v>4.0868704999999998E-2</v>
      </c>
      <c r="S825">
        <v>4.9859819999999999E-2</v>
      </c>
      <c r="T825">
        <f t="shared" si="137"/>
        <v>30314.770560000001</v>
      </c>
      <c r="U825">
        <f t="shared" si="138"/>
        <v>6130.3057499999995</v>
      </c>
      <c r="V825">
        <f t="shared" si="139"/>
        <v>11960</v>
      </c>
      <c r="W825">
        <f t="shared" si="140"/>
        <v>11960</v>
      </c>
      <c r="X825">
        <f>SUM(Data__1___3[[#This Row],[ cost of raw material]],Data__1___3[[#This Row],[operating cost]],Data__1___3[[#This Row],[Total Labor Cost (In USD)]])</f>
        <v>48405.076310000004</v>
      </c>
      <c r="Y825">
        <f t="shared" si="141"/>
        <v>1184.4044559278304</v>
      </c>
      <c r="Z825">
        <f t="shared" si="142"/>
        <v>40.868704999999999</v>
      </c>
      <c r="AA825">
        <f>SUM(Data__1___3[[#This Row],[Num_Workers_Direct]],Data__1___3[[#This Row],[Num_Workers_Indirect]])</f>
        <v>55</v>
      </c>
      <c r="AB825">
        <f>Data__1___3[[#This Row],[OUTPUT IN THOUSAND]]/Data__1___3[[#This Row],[Total Workers]]</f>
        <v>0.74306736363636361</v>
      </c>
    </row>
    <row r="826" spans="1:28" x14ac:dyDescent="0.25">
      <c r="A826" s="1">
        <v>40273</v>
      </c>
      <c r="B826">
        <f t="shared" si="132"/>
        <v>2010</v>
      </c>
      <c r="C826">
        <f>DAY(Data__1___3[[#This Row],[Date]])</f>
        <v>5</v>
      </c>
      <c r="D826">
        <f>MONTH(Data__1___3[[#This Row],[Date]])</f>
        <v>4</v>
      </c>
      <c r="E826">
        <f t="shared" si="133"/>
        <v>2</v>
      </c>
      <c r="F826">
        <f>WEEKDAY(Data__1___3[[#This Row],[Date]])</f>
        <v>2</v>
      </c>
      <c r="G826" t="str">
        <f>VLOOKUP(F826,VLOOKUP!$D$2:$E$8,2,FALSE)</f>
        <v>Tuesday</v>
      </c>
      <c r="H826" t="str">
        <f>VLOOKUP(D826,VLOOKUP!$A$2:$B$13,2,FALSE)</f>
        <v>April</v>
      </c>
      <c r="I826" t="str">
        <f>VLOOKUP(E826,VLOOKUP!$G$2:$H$5,2,FALSE)</f>
        <v>Quarter2</v>
      </c>
      <c r="J826" t="str">
        <f t="shared" si="134"/>
        <v>2010_April</v>
      </c>
      <c r="K826" t="str">
        <f t="shared" si="135"/>
        <v>2010_Quarter2</v>
      </c>
      <c r="L826" t="str">
        <f t="shared" si="136"/>
        <v>2010_Tuesday</v>
      </c>
      <c r="M826" t="s">
        <v>10</v>
      </c>
      <c r="N826">
        <v>22</v>
      </c>
      <c r="O826">
        <v>33</v>
      </c>
      <c r="P826">
        <v>5280</v>
      </c>
      <c r="Q826">
        <v>6600</v>
      </c>
      <c r="R826">
        <v>4.0872492000000003E-2</v>
      </c>
      <c r="S826">
        <v>4.9864440000000003E-2</v>
      </c>
      <c r="T826">
        <f t="shared" si="137"/>
        <v>30317.579519999999</v>
      </c>
      <c r="U826">
        <f t="shared" si="138"/>
        <v>6130.8738000000003</v>
      </c>
      <c r="V826">
        <f t="shared" si="139"/>
        <v>11880</v>
      </c>
      <c r="W826">
        <f t="shared" si="140"/>
        <v>11880</v>
      </c>
      <c r="X826">
        <f>SUM(Data__1___3[[#This Row],[ cost of raw material]],Data__1___3[[#This Row],[operating cost]],Data__1___3[[#This Row],[Total Labor Cost (In USD)]])</f>
        <v>48328.453320000001</v>
      </c>
      <c r="Y826">
        <f t="shared" si="141"/>
        <v>1182.4200325245645</v>
      </c>
      <c r="Z826">
        <f t="shared" si="142"/>
        <v>40.872492000000001</v>
      </c>
      <c r="AA826">
        <f>SUM(Data__1___3[[#This Row],[Num_Workers_Direct]],Data__1___3[[#This Row],[Num_Workers_Indirect]])</f>
        <v>55</v>
      </c>
      <c r="AB826">
        <f>Data__1___3[[#This Row],[OUTPUT IN THOUSAND]]/Data__1___3[[#This Row],[Total Workers]]</f>
        <v>0.74313621818181819</v>
      </c>
    </row>
    <row r="827" spans="1:28" x14ac:dyDescent="0.25">
      <c r="A827" s="1">
        <v>40274</v>
      </c>
      <c r="B827">
        <f t="shared" si="132"/>
        <v>2010</v>
      </c>
      <c r="C827">
        <f>DAY(Data__1___3[[#This Row],[Date]])</f>
        <v>6</v>
      </c>
      <c r="D827">
        <f>MONTH(Data__1___3[[#This Row],[Date]])</f>
        <v>4</v>
      </c>
      <c r="E827">
        <f t="shared" si="133"/>
        <v>2</v>
      </c>
      <c r="F827">
        <f>WEEKDAY(Data__1___3[[#This Row],[Date]])</f>
        <v>3</v>
      </c>
      <c r="G827" t="str">
        <f>VLOOKUP(F827,VLOOKUP!$D$2:$E$8,2,FALSE)</f>
        <v>Wednesday</v>
      </c>
      <c r="H827" t="str">
        <f>VLOOKUP(D827,VLOOKUP!$A$2:$B$13,2,FALSE)</f>
        <v>April</v>
      </c>
      <c r="I827" t="str">
        <f>VLOOKUP(E827,VLOOKUP!$G$2:$H$5,2,FALSE)</f>
        <v>Quarter2</v>
      </c>
      <c r="J827" t="str">
        <f t="shared" si="134"/>
        <v>2010_April</v>
      </c>
      <c r="K827" t="str">
        <f t="shared" si="135"/>
        <v>2010_Quarter2</v>
      </c>
      <c r="L827" t="str">
        <f t="shared" si="136"/>
        <v>2010_Wednesday</v>
      </c>
      <c r="M827" t="s">
        <v>10</v>
      </c>
      <c r="N827">
        <v>22</v>
      </c>
      <c r="O827">
        <v>33</v>
      </c>
      <c r="P827">
        <v>5280</v>
      </c>
      <c r="Q827">
        <v>6600</v>
      </c>
      <c r="R827">
        <v>4.0868453999999999E-2</v>
      </c>
      <c r="S827">
        <v>4.9859514000000001E-2</v>
      </c>
      <c r="T827">
        <f t="shared" si="137"/>
        <v>30314.584511999998</v>
      </c>
      <c r="U827">
        <f t="shared" si="138"/>
        <v>6130.2681000000002</v>
      </c>
      <c r="V827">
        <f t="shared" si="139"/>
        <v>11880</v>
      </c>
      <c r="W827">
        <f t="shared" si="140"/>
        <v>11880</v>
      </c>
      <c r="X827">
        <f>SUM(Data__1___3[[#This Row],[ cost of raw material]],Data__1___3[[#This Row],[operating cost]],Data__1___3[[#This Row],[Total Labor Cost (In USD)]])</f>
        <v>48324.852611999995</v>
      </c>
      <c r="Y827">
        <f t="shared" si="141"/>
        <v>1182.448756490764</v>
      </c>
      <c r="Z827">
        <f t="shared" si="142"/>
        <v>40.868454</v>
      </c>
      <c r="AA827">
        <f>SUM(Data__1___3[[#This Row],[Num_Workers_Direct]],Data__1___3[[#This Row],[Num_Workers_Indirect]])</f>
        <v>55</v>
      </c>
      <c r="AB827">
        <f>Data__1___3[[#This Row],[OUTPUT IN THOUSAND]]/Data__1___3[[#This Row],[Total Workers]]</f>
        <v>0.74306280000000002</v>
      </c>
    </row>
    <row r="828" spans="1:28" x14ac:dyDescent="0.25">
      <c r="A828" s="1">
        <v>40275</v>
      </c>
      <c r="B828">
        <f t="shared" si="132"/>
        <v>2010</v>
      </c>
      <c r="C828">
        <f>DAY(Data__1___3[[#This Row],[Date]])</f>
        <v>7</v>
      </c>
      <c r="D828">
        <f>MONTH(Data__1___3[[#This Row],[Date]])</f>
        <v>4</v>
      </c>
      <c r="E828">
        <f t="shared" si="133"/>
        <v>2</v>
      </c>
      <c r="F828">
        <f>WEEKDAY(Data__1___3[[#This Row],[Date]])</f>
        <v>4</v>
      </c>
      <c r="G828" t="str">
        <f>VLOOKUP(F828,VLOOKUP!$D$2:$E$8,2,FALSE)</f>
        <v>Thursday</v>
      </c>
      <c r="H828" t="str">
        <f>VLOOKUP(D828,VLOOKUP!$A$2:$B$13,2,FALSE)</f>
        <v>April</v>
      </c>
      <c r="I828" t="str">
        <f>VLOOKUP(E828,VLOOKUP!$G$2:$H$5,2,FALSE)</f>
        <v>Quarter2</v>
      </c>
      <c r="J828" t="str">
        <f t="shared" si="134"/>
        <v>2010_April</v>
      </c>
      <c r="K828" t="str">
        <f t="shared" si="135"/>
        <v>2010_Quarter2</v>
      </c>
      <c r="L828" t="str">
        <f t="shared" si="136"/>
        <v>2010_Thursday</v>
      </c>
      <c r="M828" t="s">
        <v>10</v>
      </c>
      <c r="N828">
        <v>21</v>
      </c>
      <c r="O828">
        <v>25</v>
      </c>
      <c r="P828">
        <v>5040</v>
      </c>
      <c r="Q828">
        <v>5000</v>
      </c>
      <c r="R828">
        <v>3.4159948000000002E-2</v>
      </c>
      <c r="S828">
        <v>4.1675136000000002E-2</v>
      </c>
      <c r="T828">
        <f t="shared" si="137"/>
        <v>25338.482688</v>
      </c>
      <c r="U828">
        <f t="shared" si="138"/>
        <v>5123.9921999999997</v>
      </c>
      <c r="V828">
        <f t="shared" si="139"/>
        <v>10040</v>
      </c>
      <c r="W828">
        <f t="shared" si="140"/>
        <v>10040</v>
      </c>
      <c r="X828">
        <f>SUM(Data__1___3[[#This Row],[ cost of raw material]],Data__1___3[[#This Row],[operating cost]],Data__1___3[[#This Row],[Total Labor Cost (In USD)]])</f>
        <v>40502.474887999997</v>
      </c>
      <c r="Y828">
        <f t="shared" si="141"/>
        <v>1185.671444464728</v>
      </c>
      <c r="Z828">
        <f t="shared" si="142"/>
        <v>34.159948</v>
      </c>
      <c r="AA828">
        <f>SUM(Data__1___3[[#This Row],[Num_Workers_Direct]],Data__1___3[[#This Row],[Num_Workers_Indirect]])</f>
        <v>46</v>
      </c>
      <c r="AB828">
        <f>Data__1___3[[#This Row],[OUTPUT IN THOUSAND]]/Data__1___3[[#This Row],[Total Workers]]</f>
        <v>0.74260756521739135</v>
      </c>
    </row>
    <row r="829" spans="1:28" x14ac:dyDescent="0.25">
      <c r="A829" s="1">
        <v>40276</v>
      </c>
      <c r="B829">
        <f t="shared" si="132"/>
        <v>2010</v>
      </c>
      <c r="C829">
        <f>DAY(Data__1___3[[#This Row],[Date]])</f>
        <v>8</v>
      </c>
      <c r="D829">
        <f>MONTH(Data__1___3[[#This Row],[Date]])</f>
        <v>4</v>
      </c>
      <c r="E829">
        <f t="shared" si="133"/>
        <v>2</v>
      </c>
      <c r="F829">
        <f>WEEKDAY(Data__1___3[[#This Row],[Date]])</f>
        <v>5</v>
      </c>
      <c r="G829" t="str">
        <f>VLOOKUP(F829,VLOOKUP!$D$2:$E$8,2,FALSE)</f>
        <v>Friday</v>
      </c>
      <c r="H829" t="str">
        <f>VLOOKUP(D829,VLOOKUP!$A$2:$B$13,2,FALSE)</f>
        <v>April</v>
      </c>
      <c r="I829" t="str">
        <f>VLOOKUP(E829,VLOOKUP!$G$2:$H$5,2,FALSE)</f>
        <v>Quarter2</v>
      </c>
      <c r="J829" t="str">
        <f t="shared" si="134"/>
        <v>2010_April</v>
      </c>
      <c r="K829" t="str">
        <f t="shared" si="135"/>
        <v>2010_Quarter2</v>
      </c>
      <c r="L829" t="str">
        <f t="shared" si="136"/>
        <v>2010_Friday</v>
      </c>
      <c r="M829" t="s">
        <v>10</v>
      </c>
      <c r="N829">
        <v>20</v>
      </c>
      <c r="O829">
        <v>34</v>
      </c>
      <c r="P829">
        <v>4800</v>
      </c>
      <c r="Q829">
        <v>6800</v>
      </c>
      <c r="R829">
        <v>4.0124437999999998E-2</v>
      </c>
      <c r="S829">
        <v>4.8951815000000003E-2</v>
      </c>
      <c r="T829">
        <f t="shared" si="137"/>
        <v>29762.703520000003</v>
      </c>
      <c r="U829">
        <f t="shared" si="138"/>
        <v>6018.6656999999996</v>
      </c>
      <c r="V829">
        <f t="shared" si="139"/>
        <v>11600</v>
      </c>
      <c r="W829">
        <f t="shared" si="140"/>
        <v>11600</v>
      </c>
      <c r="X829">
        <f>SUM(Data__1___3[[#This Row],[ cost of raw material]],Data__1___3[[#This Row],[operating cost]],Data__1___3[[#This Row],[Total Labor Cost (In USD)]])</f>
        <v>47381.36922</v>
      </c>
      <c r="Y829">
        <f t="shared" si="141"/>
        <v>1180.8606321165173</v>
      </c>
      <c r="Z829">
        <f t="shared" si="142"/>
        <v>40.124437999999998</v>
      </c>
      <c r="AA829">
        <f>SUM(Data__1___3[[#This Row],[Num_Workers_Direct]],Data__1___3[[#This Row],[Num_Workers_Indirect]])</f>
        <v>54</v>
      </c>
      <c r="AB829">
        <f>Data__1___3[[#This Row],[OUTPUT IN THOUSAND]]/Data__1___3[[#This Row],[Total Workers]]</f>
        <v>0.74304514814814815</v>
      </c>
    </row>
    <row r="830" spans="1:28" x14ac:dyDescent="0.25">
      <c r="A830" s="1">
        <v>40277</v>
      </c>
      <c r="B830">
        <f t="shared" si="132"/>
        <v>2010</v>
      </c>
      <c r="C830">
        <f>DAY(Data__1___3[[#This Row],[Date]])</f>
        <v>9</v>
      </c>
      <c r="D830">
        <f>MONTH(Data__1___3[[#This Row],[Date]])</f>
        <v>4</v>
      </c>
      <c r="E830">
        <f t="shared" si="133"/>
        <v>2</v>
      </c>
      <c r="F830">
        <f>WEEKDAY(Data__1___3[[#This Row],[Date]])</f>
        <v>6</v>
      </c>
      <c r="G830" t="str">
        <f>VLOOKUP(F830,VLOOKUP!$D$2:$E$8,2,FALSE)</f>
        <v>Saturday</v>
      </c>
      <c r="H830" t="str">
        <f>VLOOKUP(D830,VLOOKUP!$A$2:$B$13,2,FALSE)</f>
        <v>April</v>
      </c>
      <c r="I830" t="str">
        <f>VLOOKUP(E830,VLOOKUP!$G$2:$H$5,2,FALSE)</f>
        <v>Quarter2</v>
      </c>
      <c r="J830" t="str">
        <f t="shared" si="134"/>
        <v>2010_April</v>
      </c>
      <c r="K830" t="str">
        <f t="shared" si="135"/>
        <v>2010_Quarter2</v>
      </c>
      <c r="L830" t="str">
        <f t="shared" si="136"/>
        <v>2010_Saturday</v>
      </c>
      <c r="M830" t="s">
        <v>10</v>
      </c>
      <c r="N830">
        <v>21</v>
      </c>
      <c r="O830">
        <v>29</v>
      </c>
      <c r="P830">
        <v>5040</v>
      </c>
      <c r="Q830">
        <v>5800</v>
      </c>
      <c r="R830">
        <v>3.7124404999999999E-2</v>
      </c>
      <c r="S830">
        <v>4.5291774E-2</v>
      </c>
      <c r="T830">
        <f t="shared" si="137"/>
        <v>27537.398591999998</v>
      </c>
      <c r="U830">
        <f t="shared" si="138"/>
        <v>5568.6607499999991</v>
      </c>
      <c r="V830">
        <f t="shared" si="139"/>
        <v>10840</v>
      </c>
      <c r="W830">
        <f t="shared" si="140"/>
        <v>10840</v>
      </c>
      <c r="X830">
        <f>SUM(Data__1___3[[#This Row],[ cost of raw material]],Data__1___3[[#This Row],[operating cost]],Data__1___3[[#This Row],[Total Labor Cost (In USD)]])</f>
        <v>43946.059341999993</v>
      </c>
      <c r="Y830">
        <f t="shared" si="141"/>
        <v>1183.7512100732658</v>
      </c>
      <c r="Z830">
        <f t="shared" si="142"/>
        <v>37.124404999999996</v>
      </c>
      <c r="AA830">
        <f>SUM(Data__1___3[[#This Row],[Num_Workers_Direct]],Data__1___3[[#This Row],[Num_Workers_Indirect]])</f>
        <v>50</v>
      </c>
      <c r="AB830">
        <f>Data__1___3[[#This Row],[OUTPUT IN THOUSAND]]/Data__1___3[[#This Row],[Total Workers]]</f>
        <v>0.74248809999999987</v>
      </c>
    </row>
    <row r="831" spans="1:28" x14ac:dyDescent="0.25">
      <c r="A831" s="1">
        <v>40278</v>
      </c>
      <c r="B831">
        <f t="shared" si="132"/>
        <v>2010</v>
      </c>
      <c r="C831">
        <f>DAY(Data__1___3[[#This Row],[Date]])</f>
        <v>10</v>
      </c>
      <c r="D831">
        <f>MONTH(Data__1___3[[#This Row],[Date]])</f>
        <v>4</v>
      </c>
      <c r="E831">
        <f t="shared" si="133"/>
        <v>2</v>
      </c>
      <c r="F831">
        <f>WEEKDAY(Data__1___3[[#This Row],[Date]])</f>
        <v>7</v>
      </c>
      <c r="G831" t="str">
        <f>VLOOKUP(F831,VLOOKUP!$D$2:$E$8,2,FALSE)</f>
        <v>Sunday</v>
      </c>
      <c r="H831" t="str">
        <f>VLOOKUP(D831,VLOOKUP!$A$2:$B$13,2,FALSE)</f>
        <v>April</v>
      </c>
      <c r="I831" t="str">
        <f>VLOOKUP(E831,VLOOKUP!$G$2:$H$5,2,FALSE)</f>
        <v>Quarter2</v>
      </c>
      <c r="J831" t="str">
        <f t="shared" si="134"/>
        <v>2010_April</v>
      </c>
      <c r="K831" t="str">
        <f t="shared" si="135"/>
        <v>2010_Quarter2</v>
      </c>
      <c r="L831" t="str">
        <f t="shared" si="136"/>
        <v>2010_Sunday</v>
      </c>
      <c r="M831" t="s">
        <v>10</v>
      </c>
      <c r="N831">
        <v>21</v>
      </c>
      <c r="O831">
        <v>25</v>
      </c>
      <c r="P831">
        <v>5040</v>
      </c>
      <c r="Q831">
        <v>5000</v>
      </c>
      <c r="R831">
        <v>3.4184431000000001E-2</v>
      </c>
      <c r="S831">
        <v>4.1705005000000003E-2</v>
      </c>
      <c r="T831">
        <f t="shared" si="137"/>
        <v>25356.643039999999</v>
      </c>
      <c r="U831">
        <f t="shared" si="138"/>
        <v>5127.6646500000006</v>
      </c>
      <c r="V831">
        <f t="shared" si="139"/>
        <v>10040</v>
      </c>
      <c r="W831">
        <f t="shared" si="140"/>
        <v>10040</v>
      </c>
      <c r="X831">
        <f>SUM(Data__1___3[[#This Row],[ cost of raw material]],Data__1___3[[#This Row],[operating cost]],Data__1___3[[#This Row],[Total Labor Cost (In USD)]])</f>
        <v>40524.307690000001</v>
      </c>
      <c r="Y831">
        <f t="shared" si="141"/>
        <v>1185.4609395136633</v>
      </c>
      <c r="Z831">
        <f t="shared" si="142"/>
        <v>34.184431000000004</v>
      </c>
      <c r="AA831">
        <f>SUM(Data__1___3[[#This Row],[Num_Workers_Direct]],Data__1___3[[#This Row],[Num_Workers_Indirect]])</f>
        <v>46</v>
      </c>
      <c r="AB831">
        <f>Data__1___3[[#This Row],[OUTPUT IN THOUSAND]]/Data__1___3[[#This Row],[Total Workers]]</f>
        <v>0.74313980434782612</v>
      </c>
    </row>
    <row r="832" spans="1:28" x14ac:dyDescent="0.25">
      <c r="A832" s="1">
        <v>40279</v>
      </c>
      <c r="B832">
        <f t="shared" si="132"/>
        <v>2010</v>
      </c>
      <c r="C832">
        <f>DAY(Data__1___3[[#This Row],[Date]])</f>
        <v>11</v>
      </c>
      <c r="D832">
        <f>MONTH(Data__1___3[[#This Row],[Date]])</f>
        <v>4</v>
      </c>
      <c r="E832">
        <f t="shared" si="133"/>
        <v>2</v>
      </c>
      <c r="F832">
        <f>WEEKDAY(Data__1___3[[#This Row],[Date]])</f>
        <v>1</v>
      </c>
      <c r="G832" t="str">
        <f>VLOOKUP(F832,VLOOKUP!$D$2:$E$8,2,FALSE)</f>
        <v>Monday</v>
      </c>
      <c r="H832" t="str">
        <f>VLOOKUP(D832,VLOOKUP!$A$2:$B$13,2,FALSE)</f>
        <v>April</v>
      </c>
      <c r="I832" t="str">
        <f>VLOOKUP(E832,VLOOKUP!$G$2:$H$5,2,FALSE)</f>
        <v>Quarter2</v>
      </c>
      <c r="J832" t="str">
        <f t="shared" si="134"/>
        <v>2010_April</v>
      </c>
      <c r="K832" t="str">
        <f t="shared" si="135"/>
        <v>2010_Quarter2</v>
      </c>
      <c r="L832" t="str">
        <f t="shared" si="136"/>
        <v>2010_Monday</v>
      </c>
      <c r="M832" t="s">
        <v>10</v>
      </c>
      <c r="N832">
        <v>20</v>
      </c>
      <c r="O832">
        <v>28</v>
      </c>
      <c r="P832">
        <v>4800</v>
      </c>
      <c r="Q832">
        <v>5600</v>
      </c>
      <c r="R832">
        <v>3.5658162E-2</v>
      </c>
      <c r="S832">
        <v>4.3502958000000001E-2</v>
      </c>
      <c r="T832">
        <f t="shared" si="137"/>
        <v>26449.798464</v>
      </c>
      <c r="U832">
        <f t="shared" si="138"/>
        <v>5348.7242999999999</v>
      </c>
      <c r="V832">
        <f t="shared" si="139"/>
        <v>10400</v>
      </c>
      <c r="W832">
        <f t="shared" si="140"/>
        <v>10400</v>
      </c>
      <c r="X832">
        <f>SUM(Data__1___3[[#This Row],[ cost of raw material]],Data__1___3[[#This Row],[operating cost]],Data__1___3[[#This Row],[Total Labor Cost (In USD)]])</f>
        <v>42198.522764000001</v>
      </c>
      <c r="Y832">
        <f t="shared" si="141"/>
        <v>1183.4183367050721</v>
      </c>
      <c r="Z832">
        <f t="shared" si="142"/>
        <v>35.658161999999997</v>
      </c>
      <c r="AA832">
        <f>SUM(Data__1___3[[#This Row],[Num_Workers_Direct]],Data__1___3[[#This Row],[Num_Workers_Indirect]])</f>
        <v>48</v>
      </c>
      <c r="AB832">
        <f>Data__1___3[[#This Row],[OUTPUT IN THOUSAND]]/Data__1___3[[#This Row],[Total Workers]]</f>
        <v>0.74287837499999998</v>
      </c>
    </row>
    <row r="833" spans="1:28" x14ac:dyDescent="0.25">
      <c r="A833" s="1">
        <v>40280</v>
      </c>
      <c r="B833">
        <f t="shared" si="132"/>
        <v>2010</v>
      </c>
      <c r="C833">
        <f>DAY(Data__1___3[[#This Row],[Date]])</f>
        <v>12</v>
      </c>
      <c r="D833">
        <f>MONTH(Data__1___3[[#This Row],[Date]])</f>
        <v>4</v>
      </c>
      <c r="E833">
        <f t="shared" si="133"/>
        <v>2</v>
      </c>
      <c r="F833">
        <f>WEEKDAY(Data__1___3[[#This Row],[Date]])</f>
        <v>2</v>
      </c>
      <c r="G833" t="str">
        <f>VLOOKUP(F833,VLOOKUP!$D$2:$E$8,2,FALSE)</f>
        <v>Tuesday</v>
      </c>
      <c r="H833" t="str">
        <f>VLOOKUP(D833,VLOOKUP!$A$2:$B$13,2,FALSE)</f>
        <v>April</v>
      </c>
      <c r="I833" t="str">
        <f>VLOOKUP(E833,VLOOKUP!$G$2:$H$5,2,FALSE)</f>
        <v>Quarter2</v>
      </c>
      <c r="J833" t="str">
        <f t="shared" si="134"/>
        <v>2010_April</v>
      </c>
      <c r="K833" t="str">
        <f t="shared" si="135"/>
        <v>2010_Quarter2</v>
      </c>
      <c r="L833" t="str">
        <f t="shared" si="136"/>
        <v>2010_Tuesday</v>
      </c>
      <c r="M833" t="s">
        <v>10</v>
      </c>
      <c r="N833">
        <v>24</v>
      </c>
      <c r="O833">
        <v>33</v>
      </c>
      <c r="P833">
        <v>5760</v>
      </c>
      <c r="Q833">
        <v>6600</v>
      </c>
      <c r="R833">
        <v>4.2360548999999997E-2</v>
      </c>
      <c r="S833">
        <v>5.1679869000000003E-2</v>
      </c>
      <c r="T833">
        <f t="shared" si="137"/>
        <v>31421.360352000003</v>
      </c>
      <c r="U833">
        <f t="shared" si="138"/>
        <v>6354.0823499999997</v>
      </c>
      <c r="V833">
        <f t="shared" si="139"/>
        <v>12360</v>
      </c>
      <c r="W833">
        <f t="shared" si="140"/>
        <v>12360</v>
      </c>
      <c r="X833">
        <f>SUM(Data__1___3[[#This Row],[ cost of raw material]],Data__1___3[[#This Row],[operating cost]],Data__1___3[[#This Row],[Total Labor Cost (In USD)]])</f>
        <v>50135.442702</v>
      </c>
      <c r="Y833">
        <f t="shared" si="141"/>
        <v>1183.5409097743279</v>
      </c>
      <c r="Z833">
        <f t="shared" si="142"/>
        <v>42.360548999999999</v>
      </c>
      <c r="AA833">
        <f>SUM(Data__1___3[[#This Row],[Num_Workers_Direct]],Data__1___3[[#This Row],[Num_Workers_Indirect]])</f>
        <v>57</v>
      </c>
      <c r="AB833">
        <f>Data__1___3[[#This Row],[OUTPUT IN THOUSAND]]/Data__1___3[[#This Row],[Total Workers]]</f>
        <v>0.74316752631578942</v>
      </c>
    </row>
    <row r="834" spans="1:28" x14ac:dyDescent="0.25">
      <c r="A834" s="1">
        <v>40281</v>
      </c>
      <c r="B834">
        <f t="shared" ref="B834:B897" si="143">YEAR(A834)</f>
        <v>2010</v>
      </c>
      <c r="C834">
        <f>DAY(Data__1___3[[#This Row],[Date]])</f>
        <v>13</v>
      </c>
      <c r="D834">
        <f>MONTH(Data__1___3[[#This Row],[Date]])</f>
        <v>4</v>
      </c>
      <c r="E834">
        <f t="shared" ref="E834:E897" si="144">IF(D834&lt;=3,1,IF(D834&lt;=6,2,IF(D834&lt;=9,3,4)))</f>
        <v>2</v>
      </c>
      <c r="F834">
        <f>WEEKDAY(Data__1___3[[#This Row],[Date]])</f>
        <v>3</v>
      </c>
      <c r="G834" t="str">
        <f>VLOOKUP(F834,VLOOKUP!$D$2:$E$8,2,FALSE)</f>
        <v>Wednesday</v>
      </c>
      <c r="H834" t="str">
        <f>VLOOKUP(D834,VLOOKUP!$A$2:$B$13,2,FALSE)</f>
        <v>April</v>
      </c>
      <c r="I834" t="str">
        <f>VLOOKUP(E834,VLOOKUP!$G$2:$H$5,2,FALSE)</f>
        <v>Quarter2</v>
      </c>
      <c r="J834" t="str">
        <f t="shared" ref="J834:J897" si="145">CONCATENATE(B834,"_",H834)</f>
        <v>2010_April</v>
      </c>
      <c r="K834" t="str">
        <f t="shared" ref="K834:K897" si="146">CONCATENATE(B834,"_",I834)</f>
        <v>2010_Quarter2</v>
      </c>
      <c r="L834" t="str">
        <f t="shared" ref="L834:L897" si="147">CONCATENATE(B834,"_",G834)</f>
        <v>2010_Wednesday</v>
      </c>
      <c r="M834" t="s">
        <v>10</v>
      </c>
      <c r="N834">
        <v>24</v>
      </c>
      <c r="O834">
        <v>26</v>
      </c>
      <c r="P834">
        <v>5760</v>
      </c>
      <c r="Q834">
        <v>5200</v>
      </c>
      <c r="R834">
        <v>3.7155975000000001E-2</v>
      </c>
      <c r="S834">
        <v>4.5330290000000002E-2</v>
      </c>
      <c r="T834">
        <f t="shared" ref="T834:T897" si="148">IF(M834="Mexico",S834*1000*700,IF(M834="Frankfurt",S834*1000*530,IF(M834="Gary",S834*1000*608,IF(M834="Sunchem",S834*1000*918))))</f>
        <v>27560.816320000002</v>
      </c>
      <c r="U834">
        <f t="shared" ref="U834:U897" si="149">IF(M834="Mexico",R834*1000*110,IF(M834="Frankfurt",R834*1000*90,IF(M834="Gary",R834*1000*150,IF(M834="Sunchem",R834*1000*400))))</f>
        <v>5573.3962499999998</v>
      </c>
      <c r="V834">
        <f t="shared" ref="V834:V897" si="150">SUM(P834,Q834)</f>
        <v>10960</v>
      </c>
      <c r="W834">
        <f t="shared" ref="W834:W897" si="151">V834/VLOOKUP(M834,$AD$2:$AE$5,2,FALSE)</f>
        <v>10960</v>
      </c>
      <c r="X834">
        <f>SUM(Data__1___3[[#This Row],[ cost of raw material]],Data__1___3[[#This Row],[operating cost]],Data__1___3[[#This Row],[Total Labor Cost (In USD)]])</f>
        <v>44094.212570000003</v>
      </c>
      <c r="Y834">
        <f t="shared" ref="Y834:Y897" si="152">X834/Z834</f>
        <v>1186.7327548261082</v>
      </c>
      <c r="Z834">
        <f t="shared" ref="Z834:Z897" si="153">R834*1000</f>
        <v>37.155974999999998</v>
      </c>
      <c r="AA834">
        <f>SUM(Data__1___3[[#This Row],[Num_Workers_Direct]],Data__1___3[[#This Row],[Num_Workers_Indirect]])</f>
        <v>50</v>
      </c>
      <c r="AB834">
        <f>Data__1___3[[#This Row],[OUTPUT IN THOUSAND]]/Data__1___3[[#This Row],[Total Workers]]</f>
        <v>0.74311949999999993</v>
      </c>
    </row>
    <row r="835" spans="1:28" x14ac:dyDescent="0.25">
      <c r="A835" s="1">
        <v>40282</v>
      </c>
      <c r="B835">
        <f t="shared" si="143"/>
        <v>2010</v>
      </c>
      <c r="C835">
        <f>DAY(Data__1___3[[#This Row],[Date]])</f>
        <v>14</v>
      </c>
      <c r="D835">
        <f>MONTH(Data__1___3[[#This Row],[Date]])</f>
        <v>4</v>
      </c>
      <c r="E835">
        <f t="shared" si="144"/>
        <v>2</v>
      </c>
      <c r="F835">
        <f>WEEKDAY(Data__1___3[[#This Row],[Date]])</f>
        <v>4</v>
      </c>
      <c r="G835" t="str">
        <f>VLOOKUP(F835,VLOOKUP!$D$2:$E$8,2,FALSE)</f>
        <v>Thursday</v>
      </c>
      <c r="H835" t="str">
        <f>VLOOKUP(D835,VLOOKUP!$A$2:$B$13,2,FALSE)</f>
        <v>April</v>
      </c>
      <c r="I835" t="str">
        <f>VLOOKUP(E835,VLOOKUP!$G$2:$H$5,2,FALSE)</f>
        <v>Quarter2</v>
      </c>
      <c r="J835" t="str">
        <f t="shared" si="145"/>
        <v>2010_April</v>
      </c>
      <c r="K835" t="str">
        <f t="shared" si="146"/>
        <v>2010_Quarter2</v>
      </c>
      <c r="L835" t="str">
        <f t="shared" si="147"/>
        <v>2010_Thursday</v>
      </c>
      <c r="M835" t="s">
        <v>10</v>
      </c>
      <c r="N835">
        <v>21</v>
      </c>
      <c r="O835">
        <v>26</v>
      </c>
      <c r="P835">
        <v>5040</v>
      </c>
      <c r="Q835">
        <v>5200</v>
      </c>
      <c r="R835">
        <v>3.4923291000000002E-2</v>
      </c>
      <c r="S835">
        <v>4.2606416000000001E-2</v>
      </c>
      <c r="T835">
        <f t="shared" si="148"/>
        <v>25904.700928000002</v>
      </c>
      <c r="U835">
        <f t="shared" si="149"/>
        <v>5238.4936499999994</v>
      </c>
      <c r="V835">
        <f t="shared" si="150"/>
        <v>10240</v>
      </c>
      <c r="W835">
        <f t="shared" si="151"/>
        <v>10240</v>
      </c>
      <c r="X835">
        <f>SUM(Data__1___3[[#This Row],[ cost of raw material]],Data__1___3[[#This Row],[operating cost]],Data__1___3[[#This Row],[Total Labor Cost (In USD)]])</f>
        <v>41383.194578000002</v>
      </c>
      <c r="Y835">
        <f t="shared" si="152"/>
        <v>1184.9740787029493</v>
      </c>
      <c r="Z835">
        <f t="shared" si="153"/>
        <v>34.923290999999999</v>
      </c>
      <c r="AA835">
        <f>SUM(Data__1___3[[#This Row],[Num_Workers_Direct]],Data__1___3[[#This Row],[Num_Workers_Indirect]])</f>
        <v>47</v>
      </c>
      <c r="AB835">
        <f>Data__1___3[[#This Row],[OUTPUT IN THOUSAND]]/Data__1___3[[#This Row],[Total Workers]]</f>
        <v>0.74304874468085103</v>
      </c>
    </row>
    <row r="836" spans="1:28" x14ac:dyDescent="0.25">
      <c r="A836" s="1">
        <v>40283</v>
      </c>
      <c r="B836">
        <f t="shared" si="143"/>
        <v>2010</v>
      </c>
      <c r="C836">
        <f>DAY(Data__1___3[[#This Row],[Date]])</f>
        <v>15</v>
      </c>
      <c r="D836">
        <f>MONTH(Data__1___3[[#This Row],[Date]])</f>
        <v>4</v>
      </c>
      <c r="E836">
        <f t="shared" si="144"/>
        <v>2</v>
      </c>
      <c r="F836">
        <f>WEEKDAY(Data__1___3[[#This Row],[Date]])</f>
        <v>5</v>
      </c>
      <c r="G836" t="str">
        <f>VLOOKUP(F836,VLOOKUP!$D$2:$E$8,2,FALSE)</f>
        <v>Friday</v>
      </c>
      <c r="H836" t="str">
        <f>VLOOKUP(D836,VLOOKUP!$A$2:$B$13,2,FALSE)</f>
        <v>April</v>
      </c>
      <c r="I836" t="str">
        <f>VLOOKUP(E836,VLOOKUP!$G$2:$H$5,2,FALSE)</f>
        <v>Quarter2</v>
      </c>
      <c r="J836" t="str">
        <f t="shared" si="145"/>
        <v>2010_April</v>
      </c>
      <c r="K836" t="str">
        <f t="shared" si="146"/>
        <v>2010_Quarter2</v>
      </c>
      <c r="L836" t="str">
        <f t="shared" si="147"/>
        <v>2010_Friday</v>
      </c>
      <c r="M836" t="s">
        <v>10</v>
      </c>
      <c r="N836">
        <v>22</v>
      </c>
      <c r="O836">
        <v>26</v>
      </c>
      <c r="P836">
        <v>5280</v>
      </c>
      <c r="Q836">
        <v>5200</v>
      </c>
      <c r="R836">
        <v>3.5673057000000001E-2</v>
      </c>
      <c r="S836">
        <v>4.3521129999999998E-2</v>
      </c>
      <c r="T836">
        <f t="shared" si="148"/>
        <v>26460.847040000001</v>
      </c>
      <c r="U836">
        <f t="shared" si="149"/>
        <v>5350.9585500000003</v>
      </c>
      <c r="V836">
        <f t="shared" si="150"/>
        <v>10480</v>
      </c>
      <c r="W836">
        <f t="shared" si="151"/>
        <v>10480</v>
      </c>
      <c r="X836">
        <f>SUM(Data__1___3[[#This Row],[ cost of raw material]],Data__1___3[[#This Row],[operating cost]],Data__1___3[[#This Row],[Total Labor Cost (In USD)]])</f>
        <v>42291.805590000004</v>
      </c>
      <c r="Y836">
        <f t="shared" si="152"/>
        <v>1185.5391476542088</v>
      </c>
      <c r="Z836">
        <f t="shared" si="153"/>
        <v>35.673057</v>
      </c>
      <c r="AA836">
        <f>SUM(Data__1___3[[#This Row],[Num_Workers_Direct]],Data__1___3[[#This Row],[Num_Workers_Indirect]])</f>
        <v>48</v>
      </c>
      <c r="AB836">
        <f>Data__1___3[[#This Row],[OUTPUT IN THOUSAND]]/Data__1___3[[#This Row],[Total Workers]]</f>
        <v>0.7431886875</v>
      </c>
    </row>
    <row r="837" spans="1:28" x14ac:dyDescent="0.25">
      <c r="A837" s="1">
        <v>40284</v>
      </c>
      <c r="B837">
        <f t="shared" si="143"/>
        <v>2010</v>
      </c>
      <c r="C837">
        <f>DAY(Data__1___3[[#This Row],[Date]])</f>
        <v>16</v>
      </c>
      <c r="D837">
        <f>MONTH(Data__1___3[[#This Row],[Date]])</f>
        <v>4</v>
      </c>
      <c r="E837">
        <f t="shared" si="144"/>
        <v>2</v>
      </c>
      <c r="F837">
        <f>WEEKDAY(Data__1___3[[#This Row],[Date]])</f>
        <v>6</v>
      </c>
      <c r="G837" t="str">
        <f>VLOOKUP(F837,VLOOKUP!$D$2:$E$8,2,FALSE)</f>
        <v>Saturday</v>
      </c>
      <c r="H837" t="str">
        <f>VLOOKUP(D837,VLOOKUP!$A$2:$B$13,2,FALSE)</f>
        <v>April</v>
      </c>
      <c r="I837" t="str">
        <f>VLOOKUP(E837,VLOOKUP!$G$2:$H$5,2,FALSE)</f>
        <v>Quarter2</v>
      </c>
      <c r="J837" t="str">
        <f t="shared" si="145"/>
        <v>2010_April</v>
      </c>
      <c r="K837" t="str">
        <f t="shared" si="146"/>
        <v>2010_Quarter2</v>
      </c>
      <c r="L837" t="str">
        <f t="shared" si="147"/>
        <v>2010_Saturday</v>
      </c>
      <c r="M837" t="s">
        <v>10</v>
      </c>
      <c r="N837">
        <v>22</v>
      </c>
      <c r="O837">
        <v>27</v>
      </c>
      <c r="P837">
        <v>5280</v>
      </c>
      <c r="Q837">
        <v>5400</v>
      </c>
      <c r="R837">
        <v>3.6397382999999998E-2</v>
      </c>
      <c r="S837">
        <v>4.4404806999999998E-2</v>
      </c>
      <c r="T837">
        <f t="shared" si="148"/>
        <v>26998.122656</v>
      </c>
      <c r="U837">
        <f t="shared" si="149"/>
        <v>5459.6074499999995</v>
      </c>
      <c r="V837">
        <f t="shared" si="150"/>
        <v>10680</v>
      </c>
      <c r="W837">
        <f t="shared" si="151"/>
        <v>10680</v>
      </c>
      <c r="X837">
        <f>SUM(Data__1___3[[#This Row],[ cost of raw material]],Data__1___3[[#This Row],[operating cost]],Data__1___3[[#This Row],[Total Labor Cost (In USD)]])</f>
        <v>43137.730106000003</v>
      </c>
      <c r="Y837">
        <f t="shared" si="152"/>
        <v>1185.1876852245121</v>
      </c>
      <c r="Z837">
        <f t="shared" si="153"/>
        <v>36.397382999999998</v>
      </c>
      <c r="AA837">
        <f>SUM(Data__1___3[[#This Row],[Num_Workers_Direct]],Data__1___3[[#This Row],[Num_Workers_Indirect]])</f>
        <v>49</v>
      </c>
      <c r="AB837">
        <f>Data__1___3[[#This Row],[OUTPUT IN THOUSAND]]/Data__1___3[[#This Row],[Total Workers]]</f>
        <v>0.7428037346938775</v>
      </c>
    </row>
    <row r="838" spans="1:28" x14ac:dyDescent="0.25">
      <c r="A838" s="1">
        <v>40285</v>
      </c>
      <c r="B838">
        <f t="shared" si="143"/>
        <v>2010</v>
      </c>
      <c r="C838">
        <f>DAY(Data__1___3[[#This Row],[Date]])</f>
        <v>17</v>
      </c>
      <c r="D838">
        <f>MONTH(Data__1___3[[#This Row],[Date]])</f>
        <v>4</v>
      </c>
      <c r="E838">
        <f t="shared" si="144"/>
        <v>2</v>
      </c>
      <c r="F838">
        <f>WEEKDAY(Data__1___3[[#This Row],[Date]])</f>
        <v>7</v>
      </c>
      <c r="G838" t="str">
        <f>VLOOKUP(F838,VLOOKUP!$D$2:$E$8,2,FALSE)</f>
        <v>Sunday</v>
      </c>
      <c r="H838" t="str">
        <f>VLOOKUP(D838,VLOOKUP!$A$2:$B$13,2,FALSE)</f>
        <v>April</v>
      </c>
      <c r="I838" t="str">
        <f>VLOOKUP(E838,VLOOKUP!$G$2:$H$5,2,FALSE)</f>
        <v>Quarter2</v>
      </c>
      <c r="J838" t="str">
        <f t="shared" si="145"/>
        <v>2010_April</v>
      </c>
      <c r="K838" t="str">
        <f t="shared" si="146"/>
        <v>2010_Quarter2</v>
      </c>
      <c r="L838" t="str">
        <f t="shared" si="147"/>
        <v>2010_Sunday</v>
      </c>
      <c r="M838" t="s">
        <v>10</v>
      </c>
      <c r="N838">
        <v>23</v>
      </c>
      <c r="O838">
        <v>26</v>
      </c>
      <c r="P838">
        <v>5520</v>
      </c>
      <c r="Q838">
        <v>5200</v>
      </c>
      <c r="R838">
        <v>3.6396593999999997E-2</v>
      </c>
      <c r="S838">
        <v>4.4403843999999998E-2</v>
      </c>
      <c r="T838">
        <f t="shared" si="148"/>
        <v>26997.537152000001</v>
      </c>
      <c r="U838">
        <f t="shared" si="149"/>
        <v>5459.4890999999998</v>
      </c>
      <c r="V838">
        <f t="shared" si="150"/>
        <v>10720</v>
      </c>
      <c r="W838">
        <f t="shared" si="151"/>
        <v>10720</v>
      </c>
      <c r="X838">
        <f>SUM(Data__1___3[[#This Row],[ cost of raw material]],Data__1___3[[#This Row],[operating cost]],Data__1___3[[#This Row],[Total Labor Cost (In USD)]])</f>
        <v>43177.026251999996</v>
      </c>
      <c r="Y838">
        <f t="shared" si="152"/>
        <v>1186.29304302485</v>
      </c>
      <c r="Z838">
        <f t="shared" si="153"/>
        <v>36.396594</v>
      </c>
      <c r="AA838">
        <f>SUM(Data__1___3[[#This Row],[Num_Workers_Direct]],Data__1___3[[#This Row],[Num_Workers_Indirect]])</f>
        <v>49</v>
      </c>
      <c r="AB838">
        <f>Data__1___3[[#This Row],[OUTPUT IN THOUSAND]]/Data__1___3[[#This Row],[Total Workers]]</f>
        <v>0.74278763265306125</v>
      </c>
    </row>
    <row r="839" spans="1:28" x14ac:dyDescent="0.25">
      <c r="A839" s="1">
        <v>40286</v>
      </c>
      <c r="B839">
        <f t="shared" si="143"/>
        <v>2010</v>
      </c>
      <c r="C839">
        <f>DAY(Data__1___3[[#This Row],[Date]])</f>
        <v>18</v>
      </c>
      <c r="D839">
        <f>MONTH(Data__1___3[[#This Row],[Date]])</f>
        <v>4</v>
      </c>
      <c r="E839">
        <f t="shared" si="144"/>
        <v>2</v>
      </c>
      <c r="F839">
        <f>WEEKDAY(Data__1___3[[#This Row],[Date]])</f>
        <v>1</v>
      </c>
      <c r="G839" t="str">
        <f>VLOOKUP(F839,VLOOKUP!$D$2:$E$8,2,FALSE)</f>
        <v>Monday</v>
      </c>
      <c r="H839" t="str">
        <f>VLOOKUP(D839,VLOOKUP!$A$2:$B$13,2,FALSE)</f>
        <v>April</v>
      </c>
      <c r="I839" t="str">
        <f>VLOOKUP(E839,VLOOKUP!$G$2:$H$5,2,FALSE)</f>
        <v>Quarter2</v>
      </c>
      <c r="J839" t="str">
        <f t="shared" si="145"/>
        <v>2010_April</v>
      </c>
      <c r="K839" t="str">
        <f t="shared" si="146"/>
        <v>2010_Quarter2</v>
      </c>
      <c r="L839" t="str">
        <f t="shared" si="147"/>
        <v>2010_Monday</v>
      </c>
      <c r="M839" t="s">
        <v>10</v>
      </c>
      <c r="N839">
        <v>23</v>
      </c>
      <c r="O839">
        <v>27</v>
      </c>
      <c r="P839">
        <v>5520</v>
      </c>
      <c r="Q839">
        <v>5400</v>
      </c>
      <c r="R839">
        <v>3.7153980000000003E-2</v>
      </c>
      <c r="S839">
        <v>4.5327856E-2</v>
      </c>
      <c r="T839">
        <f t="shared" si="148"/>
        <v>27559.336447999998</v>
      </c>
      <c r="U839">
        <f t="shared" si="149"/>
        <v>5573.0970000000007</v>
      </c>
      <c r="V839">
        <f t="shared" si="150"/>
        <v>10920</v>
      </c>
      <c r="W839">
        <f t="shared" si="151"/>
        <v>10920</v>
      </c>
      <c r="X839">
        <f>SUM(Data__1___3[[#This Row],[ cost of raw material]],Data__1___3[[#This Row],[operating cost]],Data__1___3[[#This Row],[Total Labor Cost (In USD)]])</f>
        <v>44052.433447999996</v>
      </c>
      <c r="Y839">
        <f t="shared" si="152"/>
        <v>1185.6719912106319</v>
      </c>
      <c r="Z839">
        <f t="shared" si="153"/>
        <v>37.153980000000004</v>
      </c>
      <c r="AA839">
        <f>SUM(Data__1___3[[#This Row],[Num_Workers_Direct]],Data__1___3[[#This Row],[Num_Workers_Indirect]])</f>
        <v>50</v>
      </c>
      <c r="AB839">
        <f>Data__1___3[[#This Row],[OUTPUT IN THOUSAND]]/Data__1___3[[#This Row],[Total Workers]]</f>
        <v>0.74307960000000006</v>
      </c>
    </row>
    <row r="840" spans="1:28" x14ac:dyDescent="0.25">
      <c r="A840" s="1">
        <v>40287</v>
      </c>
      <c r="B840">
        <f t="shared" si="143"/>
        <v>2010</v>
      </c>
      <c r="C840">
        <f>DAY(Data__1___3[[#This Row],[Date]])</f>
        <v>19</v>
      </c>
      <c r="D840">
        <f>MONTH(Data__1___3[[#This Row],[Date]])</f>
        <v>4</v>
      </c>
      <c r="E840">
        <f t="shared" si="144"/>
        <v>2</v>
      </c>
      <c r="F840">
        <f>WEEKDAY(Data__1___3[[#This Row],[Date]])</f>
        <v>2</v>
      </c>
      <c r="G840" t="str">
        <f>VLOOKUP(F840,VLOOKUP!$D$2:$E$8,2,FALSE)</f>
        <v>Tuesday</v>
      </c>
      <c r="H840" t="str">
        <f>VLOOKUP(D840,VLOOKUP!$A$2:$B$13,2,FALSE)</f>
        <v>April</v>
      </c>
      <c r="I840" t="str">
        <f>VLOOKUP(E840,VLOOKUP!$G$2:$H$5,2,FALSE)</f>
        <v>Quarter2</v>
      </c>
      <c r="J840" t="str">
        <f t="shared" si="145"/>
        <v>2010_April</v>
      </c>
      <c r="K840" t="str">
        <f t="shared" si="146"/>
        <v>2010_Quarter2</v>
      </c>
      <c r="L840" t="str">
        <f t="shared" si="147"/>
        <v>2010_Tuesday</v>
      </c>
      <c r="M840" t="s">
        <v>10</v>
      </c>
      <c r="N840">
        <v>21</v>
      </c>
      <c r="O840">
        <v>26</v>
      </c>
      <c r="P840">
        <v>5040</v>
      </c>
      <c r="Q840">
        <v>5200</v>
      </c>
      <c r="R840">
        <v>3.4925685999999997E-2</v>
      </c>
      <c r="S840">
        <v>4.2609335999999998E-2</v>
      </c>
      <c r="T840">
        <f t="shared" si="148"/>
        <v>25906.476287999998</v>
      </c>
      <c r="U840">
        <f t="shared" si="149"/>
        <v>5238.8528999999999</v>
      </c>
      <c r="V840">
        <f t="shared" si="150"/>
        <v>10240</v>
      </c>
      <c r="W840">
        <f t="shared" si="151"/>
        <v>10240</v>
      </c>
      <c r="X840">
        <f>SUM(Data__1___3[[#This Row],[ cost of raw material]],Data__1___3[[#This Row],[operating cost]],Data__1___3[[#This Row],[Total Labor Cost (In USD)]])</f>
        <v>41385.329187999996</v>
      </c>
      <c r="Y840">
        <f t="shared" si="152"/>
        <v>1184.9539387143318</v>
      </c>
      <c r="Z840">
        <f t="shared" si="153"/>
        <v>34.925685999999999</v>
      </c>
      <c r="AA840">
        <f>SUM(Data__1___3[[#This Row],[Num_Workers_Direct]],Data__1___3[[#This Row],[Num_Workers_Indirect]])</f>
        <v>47</v>
      </c>
      <c r="AB840">
        <f>Data__1___3[[#This Row],[OUTPUT IN THOUSAND]]/Data__1___3[[#This Row],[Total Workers]]</f>
        <v>0.74309970212765952</v>
      </c>
    </row>
    <row r="841" spans="1:28" x14ac:dyDescent="0.25">
      <c r="A841" s="1">
        <v>40288</v>
      </c>
      <c r="B841">
        <f t="shared" si="143"/>
        <v>2010</v>
      </c>
      <c r="C841">
        <f>DAY(Data__1___3[[#This Row],[Date]])</f>
        <v>20</v>
      </c>
      <c r="D841">
        <f>MONTH(Data__1___3[[#This Row],[Date]])</f>
        <v>4</v>
      </c>
      <c r="E841">
        <f t="shared" si="144"/>
        <v>2</v>
      </c>
      <c r="F841">
        <f>WEEKDAY(Data__1___3[[#This Row],[Date]])</f>
        <v>3</v>
      </c>
      <c r="G841" t="str">
        <f>VLOOKUP(F841,VLOOKUP!$D$2:$E$8,2,FALSE)</f>
        <v>Wednesday</v>
      </c>
      <c r="H841" t="str">
        <f>VLOOKUP(D841,VLOOKUP!$A$2:$B$13,2,FALSE)</f>
        <v>April</v>
      </c>
      <c r="I841" t="str">
        <f>VLOOKUP(E841,VLOOKUP!$G$2:$H$5,2,FALSE)</f>
        <v>Quarter2</v>
      </c>
      <c r="J841" t="str">
        <f t="shared" si="145"/>
        <v>2010_April</v>
      </c>
      <c r="K841" t="str">
        <f t="shared" si="146"/>
        <v>2010_Quarter2</v>
      </c>
      <c r="L841" t="str">
        <f t="shared" si="147"/>
        <v>2010_Wednesday</v>
      </c>
      <c r="M841" t="s">
        <v>10</v>
      </c>
      <c r="N841">
        <v>24</v>
      </c>
      <c r="O841">
        <v>25</v>
      </c>
      <c r="P841">
        <v>5760</v>
      </c>
      <c r="Q841">
        <v>5000</v>
      </c>
      <c r="R841">
        <v>3.6403493000000002E-2</v>
      </c>
      <c r="S841">
        <v>4.4412261000000001E-2</v>
      </c>
      <c r="T841">
        <f t="shared" si="148"/>
        <v>27002.654688000002</v>
      </c>
      <c r="U841">
        <f t="shared" si="149"/>
        <v>5460.5239500000007</v>
      </c>
      <c r="V841">
        <f t="shared" si="150"/>
        <v>10760</v>
      </c>
      <c r="W841">
        <f t="shared" si="151"/>
        <v>10760</v>
      </c>
      <c r="X841">
        <f>SUM(Data__1___3[[#This Row],[ cost of raw material]],Data__1___3[[#This Row],[operating cost]],Data__1___3[[#This Row],[Total Labor Cost (In USD)]])</f>
        <v>43223.178638000005</v>
      </c>
      <c r="Y841">
        <f t="shared" si="152"/>
        <v>1187.3360239908845</v>
      </c>
      <c r="Z841">
        <f t="shared" si="153"/>
        <v>36.403493000000005</v>
      </c>
      <c r="AA841">
        <f>SUM(Data__1___3[[#This Row],[Num_Workers_Direct]],Data__1___3[[#This Row],[Num_Workers_Indirect]])</f>
        <v>49</v>
      </c>
      <c r="AB841">
        <f>Data__1___3[[#This Row],[OUTPUT IN THOUSAND]]/Data__1___3[[#This Row],[Total Workers]]</f>
        <v>0.74292842857142871</v>
      </c>
    </row>
    <row r="842" spans="1:28" x14ac:dyDescent="0.25">
      <c r="A842" s="1">
        <v>40289</v>
      </c>
      <c r="B842">
        <f t="shared" si="143"/>
        <v>2010</v>
      </c>
      <c r="C842">
        <f>DAY(Data__1___3[[#This Row],[Date]])</f>
        <v>21</v>
      </c>
      <c r="D842">
        <f>MONTH(Data__1___3[[#This Row],[Date]])</f>
        <v>4</v>
      </c>
      <c r="E842">
        <f t="shared" si="144"/>
        <v>2</v>
      </c>
      <c r="F842">
        <f>WEEKDAY(Data__1___3[[#This Row],[Date]])</f>
        <v>4</v>
      </c>
      <c r="G842" t="str">
        <f>VLOOKUP(F842,VLOOKUP!$D$2:$E$8,2,FALSE)</f>
        <v>Thursday</v>
      </c>
      <c r="H842" t="str">
        <f>VLOOKUP(D842,VLOOKUP!$A$2:$B$13,2,FALSE)</f>
        <v>April</v>
      </c>
      <c r="I842" t="str">
        <f>VLOOKUP(E842,VLOOKUP!$G$2:$H$5,2,FALSE)</f>
        <v>Quarter2</v>
      </c>
      <c r="J842" t="str">
        <f t="shared" si="145"/>
        <v>2010_April</v>
      </c>
      <c r="K842" t="str">
        <f t="shared" si="146"/>
        <v>2010_Quarter2</v>
      </c>
      <c r="L842" t="str">
        <f t="shared" si="147"/>
        <v>2010_Thursday</v>
      </c>
      <c r="M842" t="s">
        <v>10</v>
      </c>
      <c r="N842">
        <v>23</v>
      </c>
      <c r="O842">
        <v>29</v>
      </c>
      <c r="P842">
        <v>5520</v>
      </c>
      <c r="Q842">
        <v>5800</v>
      </c>
      <c r="R842">
        <v>3.8613940999999999E-2</v>
      </c>
      <c r="S842">
        <v>4.7109008000000001E-2</v>
      </c>
      <c r="T842">
        <f t="shared" si="148"/>
        <v>28642.276864000003</v>
      </c>
      <c r="U842">
        <f t="shared" si="149"/>
        <v>5792.0911499999993</v>
      </c>
      <c r="V842">
        <f t="shared" si="150"/>
        <v>11320</v>
      </c>
      <c r="W842">
        <f t="shared" si="151"/>
        <v>11320</v>
      </c>
      <c r="X842">
        <f>SUM(Data__1___3[[#This Row],[ cost of raw material]],Data__1___3[[#This Row],[operating cost]],Data__1___3[[#This Row],[Total Labor Cost (In USD)]])</f>
        <v>45754.368014</v>
      </c>
      <c r="Y842">
        <f t="shared" si="152"/>
        <v>1184.9183696116386</v>
      </c>
      <c r="Z842">
        <f t="shared" si="153"/>
        <v>38.613940999999997</v>
      </c>
      <c r="AA842">
        <f>SUM(Data__1___3[[#This Row],[Num_Workers_Direct]],Data__1___3[[#This Row],[Num_Workers_Indirect]])</f>
        <v>52</v>
      </c>
      <c r="AB842">
        <f>Data__1___3[[#This Row],[OUTPUT IN THOUSAND]]/Data__1___3[[#This Row],[Total Workers]]</f>
        <v>0.74257578846153838</v>
      </c>
    </row>
    <row r="843" spans="1:28" x14ac:dyDescent="0.25">
      <c r="A843" s="1">
        <v>40290</v>
      </c>
      <c r="B843">
        <f t="shared" si="143"/>
        <v>2010</v>
      </c>
      <c r="C843">
        <f>DAY(Data__1___3[[#This Row],[Date]])</f>
        <v>22</v>
      </c>
      <c r="D843">
        <f>MONTH(Data__1___3[[#This Row],[Date]])</f>
        <v>4</v>
      </c>
      <c r="E843">
        <f t="shared" si="144"/>
        <v>2</v>
      </c>
      <c r="F843">
        <f>WEEKDAY(Data__1___3[[#This Row],[Date]])</f>
        <v>5</v>
      </c>
      <c r="G843" t="str">
        <f>VLOOKUP(F843,VLOOKUP!$D$2:$E$8,2,FALSE)</f>
        <v>Friday</v>
      </c>
      <c r="H843" t="str">
        <f>VLOOKUP(D843,VLOOKUP!$A$2:$B$13,2,FALSE)</f>
        <v>April</v>
      </c>
      <c r="I843" t="str">
        <f>VLOOKUP(E843,VLOOKUP!$G$2:$H$5,2,FALSE)</f>
        <v>Quarter2</v>
      </c>
      <c r="J843" t="str">
        <f t="shared" si="145"/>
        <v>2010_April</v>
      </c>
      <c r="K843" t="str">
        <f t="shared" si="146"/>
        <v>2010_Quarter2</v>
      </c>
      <c r="L843" t="str">
        <f t="shared" si="147"/>
        <v>2010_Friday</v>
      </c>
      <c r="M843" t="s">
        <v>10</v>
      </c>
      <c r="N843">
        <v>22</v>
      </c>
      <c r="O843">
        <v>34</v>
      </c>
      <c r="P843">
        <v>5280</v>
      </c>
      <c r="Q843">
        <v>6800</v>
      </c>
      <c r="R843">
        <v>4.1604345000000001E-2</v>
      </c>
      <c r="S843">
        <v>5.0757300999999998E-2</v>
      </c>
      <c r="T843">
        <f t="shared" si="148"/>
        <v>30860.439007999998</v>
      </c>
      <c r="U843">
        <f t="shared" si="149"/>
        <v>6240.65175</v>
      </c>
      <c r="V843">
        <f t="shared" si="150"/>
        <v>12080</v>
      </c>
      <c r="W843">
        <f t="shared" si="151"/>
        <v>12080</v>
      </c>
      <c r="X843">
        <f>SUM(Data__1___3[[#This Row],[ cost of raw material]],Data__1___3[[#This Row],[operating cost]],Data__1___3[[#This Row],[Total Labor Cost (In USD)]])</f>
        <v>49181.090757999998</v>
      </c>
      <c r="Y843">
        <f t="shared" si="152"/>
        <v>1182.1142901781052</v>
      </c>
      <c r="Z843">
        <f t="shared" si="153"/>
        <v>41.604345000000002</v>
      </c>
      <c r="AA843">
        <f>SUM(Data__1___3[[#This Row],[Num_Workers_Direct]],Data__1___3[[#This Row],[Num_Workers_Indirect]])</f>
        <v>56</v>
      </c>
      <c r="AB843">
        <f>Data__1___3[[#This Row],[OUTPUT IN THOUSAND]]/Data__1___3[[#This Row],[Total Workers]]</f>
        <v>0.74293473214285721</v>
      </c>
    </row>
    <row r="844" spans="1:28" x14ac:dyDescent="0.25">
      <c r="A844" s="1">
        <v>40291</v>
      </c>
      <c r="B844">
        <f t="shared" si="143"/>
        <v>2010</v>
      </c>
      <c r="C844">
        <f>DAY(Data__1___3[[#This Row],[Date]])</f>
        <v>23</v>
      </c>
      <c r="D844">
        <f>MONTH(Data__1___3[[#This Row],[Date]])</f>
        <v>4</v>
      </c>
      <c r="E844">
        <f t="shared" si="144"/>
        <v>2</v>
      </c>
      <c r="F844">
        <f>WEEKDAY(Data__1___3[[#This Row],[Date]])</f>
        <v>6</v>
      </c>
      <c r="G844" t="str">
        <f>VLOOKUP(F844,VLOOKUP!$D$2:$E$8,2,FALSE)</f>
        <v>Saturday</v>
      </c>
      <c r="H844" t="str">
        <f>VLOOKUP(D844,VLOOKUP!$A$2:$B$13,2,FALSE)</f>
        <v>April</v>
      </c>
      <c r="I844" t="str">
        <f>VLOOKUP(E844,VLOOKUP!$G$2:$H$5,2,FALSE)</f>
        <v>Quarter2</v>
      </c>
      <c r="J844" t="str">
        <f t="shared" si="145"/>
        <v>2010_April</v>
      </c>
      <c r="K844" t="str">
        <f t="shared" si="146"/>
        <v>2010_Quarter2</v>
      </c>
      <c r="L844" t="str">
        <f t="shared" si="147"/>
        <v>2010_Saturday</v>
      </c>
      <c r="M844" t="s">
        <v>10</v>
      </c>
      <c r="N844">
        <v>20</v>
      </c>
      <c r="O844">
        <v>34</v>
      </c>
      <c r="P844">
        <v>4800</v>
      </c>
      <c r="Q844">
        <v>6800</v>
      </c>
      <c r="R844">
        <v>4.0131300000000002E-2</v>
      </c>
      <c r="S844">
        <v>4.8960187000000002E-2</v>
      </c>
      <c r="T844">
        <f t="shared" si="148"/>
        <v>29767.793696000004</v>
      </c>
      <c r="U844">
        <f t="shared" si="149"/>
        <v>6019.6950000000006</v>
      </c>
      <c r="V844">
        <f t="shared" si="150"/>
        <v>11600</v>
      </c>
      <c r="W844">
        <f t="shared" si="151"/>
        <v>11600</v>
      </c>
      <c r="X844">
        <f>SUM(Data__1___3[[#This Row],[ cost of raw material]],Data__1___3[[#This Row],[operating cost]],Data__1___3[[#This Row],[Total Labor Cost (In USD)]])</f>
        <v>47387.488696000008</v>
      </c>
      <c r="Y844">
        <f t="shared" si="152"/>
        <v>1180.8112046208323</v>
      </c>
      <c r="Z844">
        <f t="shared" si="153"/>
        <v>40.131300000000003</v>
      </c>
      <c r="AA844">
        <f>SUM(Data__1___3[[#This Row],[Num_Workers_Direct]],Data__1___3[[#This Row],[Num_Workers_Indirect]])</f>
        <v>54</v>
      </c>
      <c r="AB844">
        <f>Data__1___3[[#This Row],[OUTPUT IN THOUSAND]]/Data__1___3[[#This Row],[Total Workers]]</f>
        <v>0.74317222222222223</v>
      </c>
    </row>
    <row r="845" spans="1:28" x14ac:dyDescent="0.25">
      <c r="A845" s="1">
        <v>40292</v>
      </c>
      <c r="B845">
        <f t="shared" si="143"/>
        <v>2010</v>
      </c>
      <c r="C845">
        <f>DAY(Data__1___3[[#This Row],[Date]])</f>
        <v>24</v>
      </c>
      <c r="D845">
        <f>MONTH(Data__1___3[[#This Row],[Date]])</f>
        <v>4</v>
      </c>
      <c r="E845">
        <f t="shared" si="144"/>
        <v>2</v>
      </c>
      <c r="F845">
        <f>WEEKDAY(Data__1___3[[#This Row],[Date]])</f>
        <v>7</v>
      </c>
      <c r="G845" t="str">
        <f>VLOOKUP(F845,VLOOKUP!$D$2:$E$8,2,FALSE)</f>
        <v>Sunday</v>
      </c>
      <c r="H845" t="str">
        <f>VLOOKUP(D845,VLOOKUP!$A$2:$B$13,2,FALSE)</f>
        <v>April</v>
      </c>
      <c r="I845" t="str">
        <f>VLOOKUP(E845,VLOOKUP!$G$2:$H$5,2,FALSE)</f>
        <v>Quarter2</v>
      </c>
      <c r="J845" t="str">
        <f t="shared" si="145"/>
        <v>2010_April</v>
      </c>
      <c r="K845" t="str">
        <f t="shared" si="146"/>
        <v>2010_Quarter2</v>
      </c>
      <c r="L845" t="str">
        <f t="shared" si="147"/>
        <v>2010_Sunday</v>
      </c>
      <c r="M845" t="s">
        <v>10</v>
      </c>
      <c r="N845">
        <v>24</v>
      </c>
      <c r="O845">
        <v>32</v>
      </c>
      <c r="P845">
        <v>5760</v>
      </c>
      <c r="Q845">
        <v>6400</v>
      </c>
      <c r="R845">
        <v>4.1615526999999999E-2</v>
      </c>
      <c r="S845">
        <v>5.0770942999999999E-2</v>
      </c>
      <c r="T845">
        <f t="shared" si="148"/>
        <v>30868.733343999997</v>
      </c>
      <c r="U845">
        <f t="shared" si="149"/>
        <v>6242.3290500000003</v>
      </c>
      <c r="V845">
        <f t="shared" si="150"/>
        <v>12160</v>
      </c>
      <c r="W845">
        <f t="shared" si="151"/>
        <v>12160</v>
      </c>
      <c r="X845">
        <f>SUM(Data__1___3[[#This Row],[ cost of raw material]],Data__1___3[[#This Row],[operating cost]],Data__1___3[[#This Row],[Total Labor Cost (In USD)]])</f>
        <v>49271.062393999993</v>
      </c>
      <c r="Y845">
        <f t="shared" si="152"/>
        <v>1183.9586314502276</v>
      </c>
      <c r="Z845">
        <f t="shared" si="153"/>
        <v>41.615527</v>
      </c>
      <c r="AA845">
        <f>SUM(Data__1___3[[#This Row],[Num_Workers_Direct]],Data__1___3[[#This Row],[Num_Workers_Indirect]])</f>
        <v>56</v>
      </c>
      <c r="AB845">
        <f>Data__1___3[[#This Row],[OUTPUT IN THOUSAND]]/Data__1___3[[#This Row],[Total Workers]]</f>
        <v>0.74313441071428576</v>
      </c>
    </row>
    <row r="846" spans="1:28" x14ac:dyDescent="0.25">
      <c r="A846" s="1">
        <v>40293</v>
      </c>
      <c r="B846">
        <f t="shared" si="143"/>
        <v>2010</v>
      </c>
      <c r="C846">
        <f>DAY(Data__1___3[[#This Row],[Date]])</f>
        <v>25</v>
      </c>
      <c r="D846">
        <f>MONTH(Data__1___3[[#This Row],[Date]])</f>
        <v>4</v>
      </c>
      <c r="E846">
        <f t="shared" si="144"/>
        <v>2</v>
      </c>
      <c r="F846">
        <f>WEEKDAY(Data__1___3[[#This Row],[Date]])</f>
        <v>1</v>
      </c>
      <c r="G846" t="str">
        <f>VLOOKUP(F846,VLOOKUP!$D$2:$E$8,2,FALSE)</f>
        <v>Monday</v>
      </c>
      <c r="H846" t="str">
        <f>VLOOKUP(D846,VLOOKUP!$A$2:$B$13,2,FALSE)</f>
        <v>April</v>
      </c>
      <c r="I846" t="str">
        <f>VLOOKUP(E846,VLOOKUP!$G$2:$H$5,2,FALSE)</f>
        <v>Quarter2</v>
      </c>
      <c r="J846" t="str">
        <f t="shared" si="145"/>
        <v>2010_April</v>
      </c>
      <c r="K846" t="str">
        <f t="shared" si="146"/>
        <v>2010_Quarter2</v>
      </c>
      <c r="L846" t="str">
        <f t="shared" si="147"/>
        <v>2010_Monday</v>
      </c>
      <c r="M846" t="s">
        <v>10</v>
      </c>
      <c r="N846">
        <v>21</v>
      </c>
      <c r="O846">
        <v>28</v>
      </c>
      <c r="P846">
        <v>5040</v>
      </c>
      <c r="Q846">
        <v>5600</v>
      </c>
      <c r="R846">
        <v>3.6394426000000001E-2</v>
      </c>
      <c r="S846">
        <v>4.4401199000000002E-2</v>
      </c>
      <c r="T846">
        <f t="shared" si="148"/>
        <v>26995.928992000005</v>
      </c>
      <c r="U846">
        <f t="shared" si="149"/>
        <v>5459.1639000000005</v>
      </c>
      <c r="V846">
        <f t="shared" si="150"/>
        <v>10640</v>
      </c>
      <c r="W846">
        <f t="shared" si="151"/>
        <v>10640</v>
      </c>
      <c r="X846">
        <f>SUM(Data__1___3[[#This Row],[ cost of raw material]],Data__1___3[[#This Row],[operating cost]],Data__1___3[[#This Row],[Total Labor Cost (In USD)]])</f>
        <v>43095.092892000001</v>
      </c>
      <c r="Y846">
        <f t="shared" si="152"/>
        <v>1184.1124487579498</v>
      </c>
      <c r="Z846">
        <f t="shared" si="153"/>
        <v>36.394426000000003</v>
      </c>
      <c r="AA846">
        <f>SUM(Data__1___3[[#This Row],[Num_Workers_Direct]],Data__1___3[[#This Row],[Num_Workers_Indirect]])</f>
        <v>49</v>
      </c>
      <c r="AB846">
        <f>Data__1___3[[#This Row],[OUTPUT IN THOUSAND]]/Data__1___3[[#This Row],[Total Workers]]</f>
        <v>0.74274338775510207</v>
      </c>
    </row>
    <row r="847" spans="1:28" x14ac:dyDescent="0.25">
      <c r="A847" s="1">
        <v>40294</v>
      </c>
      <c r="B847">
        <f t="shared" si="143"/>
        <v>2010</v>
      </c>
      <c r="C847">
        <f>DAY(Data__1___3[[#This Row],[Date]])</f>
        <v>26</v>
      </c>
      <c r="D847">
        <f>MONTH(Data__1___3[[#This Row],[Date]])</f>
        <v>4</v>
      </c>
      <c r="E847">
        <f t="shared" si="144"/>
        <v>2</v>
      </c>
      <c r="F847">
        <f>WEEKDAY(Data__1___3[[#This Row],[Date]])</f>
        <v>2</v>
      </c>
      <c r="G847" t="str">
        <f>VLOOKUP(F847,VLOOKUP!$D$2:$E$8,2,FALSE)</f>
        <v>Tuesday</v>
      </c>
      <c r="H847" t="str">
        <f>VLOOKUP(D847,VLOOKUP!$A$2:$B$13,2,FALSE)</f>
        <v>April</v>
      </c>
      <c r="I847" t="str">
        <f>VLOOKUP(E847,VLOOKUP!$G$2:$H$5,2,FALSE)</f>
        <v>Quarter2</v>
      </c>
      <c r="J847" t="str">
        <f t="shared" si="145"/>
        <v>2010_April</v>
      </c>
      <c r="K847" t="str">
        <f t="shared" si="146"/>
        <v>2010_Quarter2</v>
      </c>
      <c r="L847" t="str">
        <f t="shared" si="147"/>
        <v>2010_Tuesday</v>
      </c>
      <c r="M847" t="s">
        <v>10</v>
      </c>
      <c r="N847">
        <v>21</v>
      </c>
      <c r="O847">
        <v>29</v>
      </c>
      <c r="P847">
        <v>5040</v>
      </c>
      <c r="Q847">
        <v>5800</v>
      </c>
      <c r="R847">
        <v>3.7152734E-2</v>
      </c>
      <c r="S847">
        <v>4.5326335000000002E-2</v>
      </c>
      <c r="T847">
        <f t="shared" si="148"/>
        <v>27558.411680000001</v>
      </c>
      <c r="U847">
        <f t="shared" si="149"/>
        <v>5572.9101000000001</v>
      </c>
      <c r="V847">
        <f t="shared" si="150"/>
        <v>10840</v>
      </c>
      <c r="W847">
        <f t="shared" si="151"/>
        <v>10840</v>
      </c>
      <c r="X847">
        <f>SUM(Data__1___3[[#This Row],[ cost of raw material]],Data__1___3[[#This Row],[operating cost]],Data__1___3[[#This Row],[Total Labor Cost (In USD)]])</f>
        <v>43971.321779999998</v>
      </c>
      <c r="Y847">
        <f t="shared" si="152"/>
        <v>1183.5285602400081</v>
      </c>
      <c r="Z847">
        <f t="shared" si="153"/>
        <v>37.152734000000002</v>
      </c>
      <c r="AA847">
        <f>SUM(Data__1___3[[#This Row],[Num_Workers_Direct]],Data__1___3[[#This Row],[Num_Workers_Indirect]])</f>
        <v>50</v>
      </c>
      <c r="AB847">
        <f>Data__1___3[[#This Row],[OUTPUT IN THOUSAND]]/Data__1___3[[#This Row],[Total Workers]]</f>
        <v>0.74305468000000008</v>
      </c>
    </row>
    <row r="848" spans="1:28" x14ac:dyDescent="0.25">
      <c r="A848" s="1">
        <v>40295</v>
      </c>
      <c r="B848">
        <f t="shared" si="143"/>
        <v>2010</v>
      </c>
      <c r="C848">
        <f>DAY(Data__1___3[[#This Row],[Date]])</f>
        <v>27</v>
      </c>
      <c r="D848">
        <f>MONTH(Data__1___3[[#This Row],[Date]])</f>
        <v>4</v>
      </c>
      <c r="E848">
        <f t="shared" si="144"/>
        <v>2</v>
      </c>
      <c r="F848">
        <f>WEEKDAY(Data__1___3[[#This Row],[Date]])</f>
        <v>3</v>
      </c>
      <c r="G848" t="str">
        <f>VLOOKUP(F848,VLOOKUP!$D$2:$E$8,2,FALSE)</f>
        <v>Wednesday</v>
      </c>
      <c r="H848" t="str">
        <f>VLOOKUP(D848,VLOOKUP!$A$2:$B$13,2,FALSE)</f>
        <v>April</v>
      </c>
      <c r="I848" t="str">
        <f>VLOOKUP(E848,VLOOKUP!$G$2:$H$5,2,FALSE)</f>
        <v>Quarter2</v>
      </c>
      <c r="J848" t="str">
        <f t="shared" si="145"/>
        <v>2010_April</v>
      </c>
      <c r="K848" t="str">
        <f t="shared" si="146"/>
        <v>2010_Quarter2</v>
      </c>
      <c r="L848" t="str">
        <f t="shared" si="147"/>
        <v>2010_Wednesday</v>
      </c>
      <c r="M848" t="s">
        <v>10</v>
      </c>
      <c r="N848">
        <v>20</v>
      </c>
      <c r="O848">
        <v>30</v>
      </c>
      <c r="P848">
        <v>4800</v>
      </c>
      <c r="Q848">
        <v>6000</v>
      </c>
      <c r="R848">
        <v>3.7158573E-2</v>
      </c>
      <c r="S848">
        <v>4.5333459E-2</v>
      </c>
      <c r="T848">
        <f t="shared" si="148"/>
        <v>27562.743071999997</v>
      </c>
      <c r="U848">
        <f t="shared" si="149"/>
        <v>5573.7859499999995</v>
      </c>
      <c r="V848">
        <f t="shared" si="150"/>
        <v>10800</v>
      </c>
      <c r="W848">
        <f t="shared" si="151"/>
        <v>10800</v>
      </c>
      <c r="X848">
        <f>SUM(Data__1___3[[#This Row],[ cost of raw material]],Data__1___3[[#This Row],[operating cost]],Data__1___3[[#This Row],[Total Labor Cost (In USD)]])</f>
        <v>43936.529021999995</v>
      </c>
      <c r="Y848">
        <f t="shared" si="152"/>
        <v>1182.4062517686025</v>
      </c>
      <c r="Z848">
        <f t="shared" si="153"/>
        <v>37.158572999999997</v>
      </c>
      <c r="AA848">
        <f>SUM(Data__1___3[[#This Row],[Num_Workers_Direct]],Data__1___3[[#This Row],[Num_Workers_Indirect]])</f>
        <v>50</v>
      </c>
      <c r="AB848">
        <f>Data__1___3[[#This Row],[OUTPUT IN THOUSAND]]/Data__1___3[[#This Row],[Total Workers]]</f>
        <v>0.74317145999999989</v>
      </c>
    </row>
    <row r="849" spans="1:28" x14ac:dyDescent="0.25">
      <c r="A849" s="1">
        <v>40296</v>
      </c>
      <c r="B849">
        <f t="shared" si="143"/>
        <v>2010</v>
      </c>
      <c r="C849">
        <f>DAY(Data__1___3[[#This Row],[Date]])</f>
        <v>28</v>
      </c>
      <c r="D849">
        <f>MONTH(Data__1___3[[#This Row],[Date]])</f>
        <v>4</v>
      </c>
      <c r="E849">
        <f t="shared" si="144"/>
        <v>2</v>
      </c>
      <c r="F849">
        <f>WEEKDAY(Data__1___3[[#This Row],[Date]])</f>
        <v>4</v>
      </c>
      <c r="G849" t="str">
        <f>VLOOKUP(F849,VLOOKUP!$D$2:$E$8,2,FALSE)</f>
        <v>Thursday</v>
      </c>
      <c r="H849" t="str">
        <f>VLOOKUP(D849,VLOOKUP!$A$2:$B$13,2,FALSE)</f>
        <v>April</v>
      </c>
      <c r="I849" t="str">
        <f>VLOOKUP(E849,VLOOKUP!$G$2:$H$5,2,FALSE)</f>
        <v>Quarter2</v>
      </c>
      <c r="J849" t="str">
        <f t="shared" si="145"/>
        <v>2010_April</v>
      </c>
      <c r="K849" t="str">
        <f t="shared" si="146"/>
        <v>2010_Quarter2</v>
      </c>
      <c r="L849" t="str">
        <f t="shared" si="147"/>
        <v>2010_Thursday</v>
      </c>
      <c r="M849" t="s">
        <v>10</v>
      </c>
      <c r="N849">
        <v>21</v>
      </c>
      <c r="O849">
        <v>32</v>
      </c>
      <c r="P849">
        <v>5040</v>
      </c>
      <c r="Q849">
        <v>6400</v>
      </c>
      <c r="R849">
        <v>3.9351553999999997E-2</v>
      </c>
      <c r="S849">
        <v>4.8008896000000002E-2</v>
      </c>
      <c r="T849">
        <f t="shared" si="148"/>
        <v>29189.408768000001</v>
      </c>
      <c r="U849">
        <f t="shared" si="149"/>
        <v>5902.7331000000004</v>
      </c>
      <c r="V849">
        <f t="shared" si="150"/>
        <v>11440</v>
      </c>
      <c r="W849">
        <f t="shared" si="151"/>
        <v>11440</v>
      </c>
      <c r="X849">
        <f>SUM(Data__1___3[[#This Row],[ cost of raw material]],Data__1___3[[#This Row],[operating cost]],Data__1___3[[#This Row],[Total Labor Cost (In USD)]])</f>
        <v>46532.141867999999</v>
      </c>
      <c r="Y849">
        <f t="shared" si="152"/>
        <v>1182.4727904773467</v>
      </c>
      <c r="Z849">
        <f t="shared" si="153"/>
        <v>39.351554</v>
      </c>
      <c r="AA849">
        <f>SUM(Data__1___3[[#This Row],[Num_Workers_Direct]],Data__1___3[[#This Row],[Num_Workers_Indirect]])</f>
        <v>53</v>
      </c>
      <c r="AB849">
        <f>Data__1___3[[#This Row],[OUTPUT IN THOUSAND]]/Data__1___3[[#This Row],[Total Workers]]</f>
        <v>0.7424821509433962</v>
      </c>
    </row>
    <row r="850" spans="1:28" x14ac:dyDescent="0.25">
      <c r="A850" s="1">
        <v>40297</v>
      </c>
      <c r="B850">
        <f t="shared" si="143"/>
        <v>2010</v>
      </c>
      <c r="C850">
        <f>DAY(Data__1___3[[#This Row],[Date]])</f>
        <v>29</v>
      </c>
      <c r="D850">
        <f>MONTH(Data__1___3[[#This Row],[Date]])</f>
        <v>4</v>
      </c>
      <c r="E850">
        <f t="shared" si="144"/>
        <v>2</v>
      </c>
      <c r="F850">
        <f>WEEKDAY(Data__1___3[[#This Row],[Date]])</f>
        <v>5</v>
      </c>
      <c r="G850" t="str">
        <f>VLOOKUP(F850,VLOOKUP!$D$2:$E$8,2,FALSE)</f>
        <v>Friday</v>
      </c>
      <c r="H850" t="str">
        <f>VLOOKUP(D850,VLOOKUP!$A$2:$B$13,2,FALSE)</f>
        <v>April</v>
      </c>
      <c r="I850" t="str">
        <f>VLOOKUP(E850,VLOOKUP!$G$2:$H$5,2,FALSE)</f>
        <v>Quarter2</v>
      </c>
      <c r="J850" t="str">
        <f t="shared" si="145"/>
        <v>2010_April</v>
      </c>
      <c r="K850" t="str">
        <f t="shared" si="146"/>
        <v>2010_Quarter2</v>
      </c>
      <c r="L850" t="str">
        <f t="shared" si="147"/>
        <v>2010_Friday</v>
      </c>
      <c r="M850" t="s">
        <v>10</v>
      </c>
      <c r="N850">
        <v>22</v>
      </c>
      <c r="O850">
        <v>33</v>
      </c>
      <c r="P850">
        <v>5280</v>
      </c>
      <c r="Q850">
        <v>6600</v>
      </c>
      <c r="R850">
        <v>4.0875729E-2</v>
      </c>
      <c r="S850">
        <v>4.9868389999999999E-2</v>
      </c>
      <c r="T850">
        <f t="shared" si="148"/>
        <v>30319.98112</v>
      </c>
      <c r="U850">
        <f t="shared" si="149"/>
        <v>6131.3593499999997</v>
      </c>
      <c r="V850">
        <f t="shared" si="150"/>
        <v>11880</v>
      </c>
      <c r="W850">
        <f t="shared" si="151"/>
        <v>11880</v>
      </c>
      <c r="X850">
        <f>SUM(Data__1___3[[#This Row],[ cost of raw material]],Data__1___3[[#This Row],[operating cost]],Data__1___3[[#This Row],[Total Labor Cost (In USD)]])</f>
        <v>48331.340470000003</v>
      </c>
      <c r="Y850">
        <f t="shared" si="152"/>
        <v>1182.3970275857343</v>
      </c>
      <c r="Z850">
        <f t="shared" si="153"/>
        <v>40.875729</v>
      </c>
      <c r="AA850">
        <f>SUM(Data__1___3[[#This Row],[Num_Workers_Direct]],Data__1___3[[#This Row],[Num_Workers_Indirect]])</f>
        <v>55</v>
      </c>
      <c r="AB850">
        <f>Data__1___3[[#This Row],[OUTPUT IN THOUSAND]]/Data__1___3[[#This Row],[Total Workers]]</f>
        <v>0.7431950727272727</v>
      </c>
    </row>
    <row r="851" spans="1:28" x14ac:dyDescent="0.25">
      <c r="A851" s="1">
        <v>40298</v>
      </c>
      <c r="B851">
        <f t="shared" si="143"/>
        <v>2010</v>
      </c>
      <c r="C851">
        <f>DAY(Data__1___3[[#This Row],[Date]])</f>
        <v>30</v>
      </c>
      <c r="D851">
        <f>MONTH(Data__1___3[[#This Row],[Date]])</f>
        <v>4</v>
      </c>
      <c r="E851">
        <f t="shared" si="144"/>
        <v>2</v>
      </c>
      <c r="F851">
        <f>WEEKDAY(Data__1___3[[#This Row],[Date]])</f>
        <v>6</v>
      </c>
      <c r="G851" t="str">
        <f>VLOOKUP(F851,VLOOKUP!$D$2:$E$8,2,FALSE)</f>
        <v>Saturday</v>
      </c>
      <c r="H851" t="str">
        <f>VLOOKUP(D851,VLOOKUP!$A$2:$B$13,2,FALSE)</f>
        <v>April</v>
      </c>
      <c r="I851" t="str">
        <f>VLOOKUP(E851,VLOOKUP!$G$2:$H$5,2,FALSE)</f>
        <v>Quarter2</v>
      </c>
      <c r="J851" t="str">
        <f t="shared" si="145"/>
        <v>2010_April</v>
      </c>
      <c r="K851" t="str">
        <f t="shared" si="146"/>
        <v>2010_Quarter2</v>
      </c>
      <c r="L851" t="str">
        <f t="shared" si="147"/>
        <v>2010_Saturday</v>
      </c>
      <c r="M851" t="s">
        <v>10</v>
      </c>
      <c r="N851">
        <v>22</v>
      </c>
      <c r="O851">
        <v>34</v>
      </c>
      <c r="P851">
        <v>5280</v>
      </c>
      <c r="Q851">
        <v>6800</v>
      </c>
      <c r="R851">
        <v>4.1598533E-2</v>
      </c>
      <c r="S851">
        <v>5.0750209999999997E-2</v>
      </c>
      <c r="T851">
        <f t="shared" si="148"/>
        <v>30856.127679999998</v>
      </c>
      <c r="U851">
        <f t="shared" si="149"/>
        <v>6239.7799500000001</v>
      </c>
      <c r="V851">
        <f t="shared" si="150"/>
        <v>12080</v>
      </c>
      <c r="W851">
        <f t="shared" si="151"/>
        <v>12080</v>
      </c>
      <c r="X851">
        <f>SUM(Data__1___3[[#This Row],[ cost of raw material]],Data__1___3[[#This Row],[operating cost]],Data__1___3[[#This Row],[Total Labor Cost (In USD)]])</f>
        <v>49175.907630000002</v>
      </c>
      <c r="Y851">
        <f t="shared" si="152"/>
        <v>1182.1548521915424</v>
      </c>
      <c r="Z851">
        <f t="shared" si="153"/>
        <v>41.598533000000003</v>
      </c>
      <c r="AA851">
        <f>SUM(Data__1___3[[#This Row],[Num_Workers_Direct]],Data__1___3[[#This Row],[Num_Workers_Indirect]])</f>
        <v>56</v>
      </c>
      <c r="AB851">
        <f>Data__1___3[[#This Row],[OUTPUT IN THOUSAND]]/Data__1___3[[#This Row],[Total Workers]]</f>
        <v>0.7428309464285715</v>
      </c>
    </row>
    <row r="852" spans="1:28" x14ac:dyDescent="0.25">
      <c r="A852" s="1">
        <v>40299</v>
      </c>
      <c r="B852">
        <f t="shared" si="143"/>
        <v>2010</v>
      </c>
      <c r="C852">
        <f>DAY(Data__1___3[[#This Row],[Date]])</f>
        <v>1</v>
      </c>
      <c r="D852">
        <f>MONTH(Data__1___3[[#This Row],[Date]])</f>
        <v>5</v>
      </c>
      <c r="E852">
        <f t="shared" si="144"/>
        <v>2</v>
      </c>
      <c r="F852">
        <f>WEEKDAY(Data__1___3[[#This Row],[Date]])</f>
        <v>7</v>
      </c>
      <c r="G852" t="str">
        <f>VLOOKUP(F852,VLOOKUP!$D$2:$E$8,2,FALSE)</f>
        <v>Sunday</v>
      </c>
      <c r="H852" t="str">
        <f>VLOOKUP(D852,VLOOKUP!$A$2:$B$13,2,FALSE)</f>
        <v>May</v>
      </c>
      <c r="I852" t="str">
        <f>VLOOKUP(E852,VLOOKUP!$G$2:$H$5,2,FALSE)</f>
        <v>Quarter2</v>
      </c>
      <c r="J852" t="str">
        <f t="shared" si="145"/>
        <v>2010_May</v>
      </c>
      <c r="K852" t="str">
        <f t="shared" si="146"/>
        <v>2010_Quarter2</v>
      </c>
      <c r="L852" t="str">
        <f t="shared" si="147"/>
        <v>2010_Sunday</v>
      </c>
      <c r="M852" t="s">
        <v>10</v>
      </c>
      <c r="N852">
        <v>22</v>
      </c>
      <c r="O852">
        <v>31</v>
      </c>
      <c r="P852">
        <v>5280</v>
      </c>
      <c r="Q852">
        <v>6200</v>
      </c>
      <c r="R852">
        <v>3.9385077999999997E-2</v>
      </c>
      <c r="S852">
        <v>4.8049794999999999E-2</v>
      </c>
      <c r="T852">
        <f t="shared" si="148"/>
        <v>29214.275359999996</v>
      </c>
      <c r="U852">
        <f t="shared" si="149"/>
        <v>5907.7617</v>
      </c>
      <c r="V852">
        <f t="shared" si="150"/>
        <v>11480</v>
      </c>
      <c r="W852">
        <f t="shared" si="151"/>
        <v>11480</v>
      </c>
      <c r="X852">
        <f>SUM(Data__1___3[[#This Row],[ cost of raw material]],Data__1___3[[#This Row],[operating cost]],Data__1___3[[#This Row],[Total Labor Cost (In USD)]])</f>
        <v>46602.037059999995</v>
      </c>
      <c r="Y852">
        <f t="shared" si="152"/>
        <v>1183.2409487674493</v>
      </c>
      <c r="Z852">
        <f t="shared" si="153"/>
        <v>39.385078</v>
      </c>
      <c r="AA852">
        <f>SUM(Data__1___3[[#This Row],[Num_Workers_Direct]],Data__1___3[[#This Row],[Num_Workers_Indirect]])</f>
        <v>53</v>
      </c>
      <c r="AB852">
        <f>Data__1___3[[#This Row],[OUTPUT IN THOUSAND]]/Data__1___3[[#This Row],[Total Workers]]</f>
        <v>0.74311467924528307</v>
      </c>
    </row>
    <row r="853" spans="1:28" x14ac:dyDescent="0.25">
      <c r="A853" s="1">
        <v>40300</v>
      </c>
      <c r="B853">
        <f t="shared" si="143"/>
        <v>2010</v>
      </c>
      <c r="C853">
        <f>DAY(Data__1___3[[#This Row],[Date]])</f>
        <v>2</v>
      </c>
      <c r="D853">
        <f>MONTH(Data__1___3[[#This Row],[Date]])</f>
        <v>5</v>
      </c>
      <c r="E853">
        <f t="shared" si="144"/>
        <v>2</v>
      </c>
      <c r="F853">
        <f>WEEKDAY(Data__1___3[[#This Row],[Date]])</f>
        <v>1</v>
      </c>
      <c r="G853" t="str">
        <f>VLOOKUP(F853,VLOOKUP!$D$2:$E$8,2,FALSE)</f>
        <v>Monday</v>
      </c>
      <c r="H853" t="str">
        <f>VLOOKUP(D853,VLOOKUP!$A$2:$B$13,2,FALSE)</f>
        <v>May</v>
      </c>
      <c r="I853" t="str">
        <f>VLOOKUP(E853,VLOOKUP!$G$2:$H$5,2,FALSE)</f>
        <v>Quarter2</v>
      </c>
      <c r="J853" t="str">
        <f t="shared" si="145"/>
        <v>2010_May</v>
      </c>
      <c r="K853" t="str">
        <f t="shared" si="146"/>
        <v>2010_Quarter2</v>
      </c>
      <c r="L853" t="str">
        <f t="shared" si="147"/>
        <v>2010_Monday</v>
      </c>
      <c r="M853" t="s">
        <v>10</v>
      </c>
      <c r="N853">
        <v>20</v>
      </c>
      <c r="O853">
        <v>32</v>
      </c>
      <c r="P853">
        <v>4800</v>
      </c>
      <c r="Q853">
        <v>6400</v>
      </c>
      <c r="R853">
        <v>3.8634862999999998E-2</v>
      </c>
      <c r="S853">
        <v>4.7134532999999999E-2</v>
      </c>
      <c r="T853">
        <f t="shared" si="148"/>
        <v>28657.796063999998</v>
      </c>
      <c r="U853">
        <f t="shared" si="149"/>
        <v>5795.2294499999989</v>
      </c>
      <c r="V853">
        <f t="shared" si="150"/>
        <v>11200</v>
      </c>
      <c r="W853">
        <f t="shared" si="151"/>
        <v>11200</v>
      </c>
      <c r="X853">
        <f>SUM(Data__1___3[[#This Row],[ cost of raw material]],Data__1___3[[#This Row],[operating cost]],Data__1___3[[#This Row],[Total Labor Cost (In USD)]])</f>
        <v>45653.025513999994</v>
      </c>
      <c r="Y853">
        <f t="shared" si="152"/>
        <v>1181.6536146122739</v>
      </c>
      <c r="Z853">
        <f t="shared" si="153"/>
        <v>38.634862999999996</v>
      </c>
      <c r="AA853">
        <f>SUM(Data__1___3[[#This Row],[Num_Workers_Direct]],Data__1___3[[#This Row],[Num_Workers_Indirect]])</f>
        <v>52</v>
      </c>
      <c r="AB853">
        <f>Data__1___3[[#This Row],[OUTPUT IN THOUSAND]]/Data__1___3[[#This Row],[Total Workers]]</f>
        <v>0.74297813461538453</v>
      </c>
    </row>
    <row r="854" spans="1:28" x14ac:dyDescent="0.25">
      <c r="A854" s="1">
        <v>40301</v>
      </c>
      <c r="B854">
        <f t="shared" si="143"/>
        <v>2010</v>
      </c>
      <c r="C854">
        <f>DAY(Data__1___3[[#This Row],[Date]])</f>
        <v>3</v>
      </c>
      <c r="D854">
        <f>MONTH(Data__1___3[[#This Row],[Date]])</f>
        <v>5</v>
      </c>
      <c r="E854">
        <f t="shared" si="144"/>
        <v>2</v>
      </c>
      <c r="F854">
        <f>WEEKDAY(Data__1___3[[#This Row],[Date]])</f>
        <v>2</v>
      </c>
      <c r="G854" t="str">
        <f>VLOOKUP(F854,VLOOKUP!$D$2:$E$8,2,FALSE)</f>
        <v>Tuesday</v>
      </c>
      <c r="H854" t="str">
        <f>VLOOKUP(D854,VLOOKUP!$A$2:$B$13,2,FALSE)</f>
        <v>May</v>
      </c>
      <c r="I854" t="str">
        <f>VLOOKUP(E854,VLOOKUP!$G$2:$H$5,2,FALSE)</f>
        <v>Quarter2</v>
      </c>
      <c r="J854" t="str">
        <f t="shared" si="145"/>
        <v>2010_May</v>
      </c>
      <c r="K854" t="str">
        <f t="shared" si="146"/>
        <v>2010_Quarter2</v>
      </c>
      <c r="L854" t="str">
        <f t="shared" si="147"/>
        <v>2010_Tuesday</v>
      </c>
      <c r="M854" t="s">
        <v>10</v>
      </c>
      <c r="N854">
        <v>24</v>
      </c>
      <c r="O854">
        <v>32</v>
      </c>
      <c r="P854">
        <v>5760</v>
      </c>
      <c r="Q854">
        <v>6400</v>
      </c>
      <c r="R854">
        <v>4.1612086999999999E-2</v>
      </c>
      <c r="S854">
        <v>5.0766746000000001E-2</v>
      </c>
      <c r="T854">
        <f t="shared" si="148"/>
        <v>30866.181568000004</v>
      </c>
      <c r="U854">
        <f t="shared" si="149"/>
        <v>6241.8130500000007</v>
      </c>
      <c r="V854">
        <f t="shared" si="150"/>
        <v>12160</v>
      </c>
      <c r="W854">
        <f t="shared" si="151"/>
        <v>12160</v>
      </c>
      <c r="X854">
        <f>SUM(Data__1___3[[#This Row],[ cost of raw material]],Data__1___3[[#This Row],[operating cost]],Data__1___3[[#This Row],[Total Labor Cost (In USD)]])</f>
        <v>49267.994618000004</v>
      </c>
      <c r="Y854">
        <f t="shared" si="152"/>
        <v>1183.9827840886712</v>
      </c>
      <c r="Z854">
        <f t="shared" si="153"/>
        <v>41.612087000000002</v>
      </c>
      <c r="AA854">
        <f>SUM(Data__1___3[[#This Row],[Num_Workers_Direct]],Data__1___3[[#This Row],[Num_Workers_Indirect]])</f>
        <v>56</v>
      </c>
      <c r="AB854">
        <f>Data__1___3[[#This Row],[OUTPUT IN THOUSAND]]/Data__1___3[[#This Row],[Total Workers]]</f>
        <v>0.74307298214285722</v>
      </c>
    </row>
    <row r="855" spans="1:28" x14ac:dyDescent="0.25">
      <c r="A855" s="1">
        <v>40302</v>
      </c>
      <c r="B855">
        <f t="shared" si="143"/>
        <v>2010</v>
      </c>
      <c r="C855">
        <f>DAY(Data__1___3[[#This Row],[Date]])</f>
        <v>4</v>
      </c>
      <c r="D855">
        <f>MONTH(Data__1___3[[#This Row],[Date]])</f>
        <v>5</v>
      </c>
      <c r="E855">
        <f t="shared" si="144"/>
        <v>2</v>
      </c>
      <c r="F855">
        <f>WEEKDAY(Data__1___3[[#This Row],[Date]])</f>
        <v>3</v>
      </c>
      <c r="G855" t="str">
        <f>VLOOKUP(F855,VLOOKUP!$D$2:$E$8,2,FALSE)</f>
        <v>Wednesday</v>
      </c>
      <c r="H855" t="str">
        <f>VLOOKUP(D855,VLOOKUP!$A$2:$B$13,2,FALSE)</f>
        <v>May</v>
      </c>
      <c r="I855" t="str">
        <f>VLOOKUP(E855,VLOOKUP!$G$2:$H$5,2,FALSE)</f>
        <v>Quarter2</v>
      </c>
      <c r="J855" t="str">
        <f t="shared" si="145"/>
        <v>2010_May</v>
      </c>
      <c r="K855" t="str">
        <f t="shared" si="146"/>
        <v>2010_Quarter2</v>
      </c>
      <c r="L855" t="str">
        <f t="shared" si="147"/>
        <v>2010_Wednesday</v>
      </c>
      <c r="M855" t="s">
        <v>10</v>
      </c>
      <c r="N855">
        <v>22</v>
      </c>
      <c r="O855">
        <v>28</v>
      </c>
      <c r="P855">
        <v>5280</v>
      </c>
      <c r="Q855">
        <v>5600</v>
      </c>
      <c r="R855">
        <v>3.7124404999999999E-2</v>
      </c>
      <c r="S855">
        <v>4.5291774E-2</v>
      </c>
      <c r="T855">
        <f t="shared" si="148"/>
        <v>27537.398591999998</v>
      </c>
      <c r="U855">
        <f t="shared" si="149"/>
        <v>5568.6607499999991</v>
      </c>
      <c r="V855">
        <f t="shared" si="150"/>
        <v>10880</v>
      </c>
      <c r="W855">
        <f t="shared" si="151"/>
        <v>10880</v>
      </c>
      <c r="X855">
        <f>SUM(Data__1___3[[#This Row],[ cost of raw material]],Data__1___3[[#This Row],[operating cost]],Data__1___3[[#This Row],[Total Labor Cost (In USD)]])</f>
        <v>43986.059341999993</v>
      </c>
      <c r="Y855">
        <f t="shared" si="152"/>
        <v>1184.8286684190628</v>
      </c>
      <c r="Z855">
        <f t="shared" si="153"/>
        <v>37.124404999999996</v>
      </c>
      <c r="AA855">
        <f>SUM(Data__1___3[[#This Row],[Num_Workers_Direct]],Data__1___3[[#This Row],[Num_Workers_Indirect]])</f>
        <v>50</v>
      </c>
      <c r="AB855">
        <f>Data__1___3[[#This Row],[OUTPUT IN THOUSAND]]/Data__1___3[[#This Row],[Total Workers]]</f>
        <v>0.74248809999999987</v>
      </c>
    </row>
    <row r="856" spans="1:28" x14ac:dyDescent="0.25">
      <c r="A856" s="1">
        <v>40303</v>
      </c>
      <c r="B856">
        <f t="shared" si="143"/>
        <v>2010</v>
      </c>
      <c r="C856">
        <f>DAY(Data__1___3[[#This Row],[Date]])</f>
        <v>5</v>
      </c>
      <c r="D856">
        <f>MONTH(Data__1___3[[#This Row],[Date]])</f>
        <v>5</v>
      </c>
      <c r="E856">
        <f t="shared" si="144"/>
        <v>2</v>
      </c>
      <c r="F856">
        <f>WEEKDAY(Data__1___3[[#This Row],[Date]])</f>
        <v>4</v>
      </c>
      <c r="G856" t="str">
        <f>VLOOKUP(F856,VLOOKUP!$D$2:$E$8,2,FALSE)</f>
        <v>Thursday</v>
      </c>
      <c r="H856" t="str">
        <f>VLOOKUP(D856,VLOOKUP!$A$2:$B$13,2,FALSE)</f>
        <v>May</v>
      </c>
      <c r="I856" t="str">
        <f>VLOOKUP(E856,VLOOKUP!$G$2:$H$5,2,FALSE)</f>
        <v>Quarter2</v>
      </c>
      <c r="J856" t="str">
        <f t="shared" si="145"/>
        <v>2010_May</v>
      </c>
      <c r="K856" t="str">
        <f t="shared" si="146"/>
        <v>2010_Quarter2</v>
      </c>
      <c r="L856" t="str">
        <f t="shared" si="147"/>
        <v>2010_Thursday</v>
      </c>
      <c r="M856" t="s">
        <v>10</v>
      </c>
      <c r="N856">
        <v>20</v>
      </c>
      <c r="O856">
        <v>26</v>
      </c>
      <c r="P856">
        <v>4800</v>
      </c>
      <c r="Q856">
        <v>5200</v>
      </c>
      <c r="R856">
        <v>3.4180242999999999E-2</v>
      </c>
      <c r="S856">
        <v>4.1699896E-2</v>
      </c>
      <c r="T856">
        <f t="shared" si="148"/>
        <v>25353.536768000002</v>
      </c>
      <c r="U856">
        <f t="shared" si="149"/>
        <v>5127.0364499999996</v>
      </c>
      <c r="V856">
        <f t="shared" si="150"/>
        <v>10000</v>
      </c>
      <c r="W856">
        <f t="shared" si="151"/>
        <v>10000</v>
      </c>
      <c r="X856">
        <f>SUM(Data__1___3[[#This Row],[ cost of raw material]],Data__1___3[[#This Row],[operating cost]],Data__1___3[[#This Row],[Total Labor Cost (In USD)]])</f>
        <v>40480.573218000005</v>
      </c>
      <c r="Y856">
        <f t="shared" si="152"/>
        <v>1184.3266654950348</v>
      </c>
      <c r="Z856">
        <f t="shared" si="153"/>
        <v>34.180242999999997</v>
      </c>
      <c r="AA856">
        <f>SUM(Data__1___3[[#This Row],[Num_Workers_Direct]],Data__1___3[[#This Row],[Num_Workers_Indirect]])</f>
        <v>46</v>
      </c>
      <c r="AB856">
        <f>Data__1___3[[#This Row],[OUTPUT IN THOUSAND]]/Data__1___3[[#This Row],[Total Workers]]</f>
        <v>0.74304876086956517</v>
      </c>
    </row>
    <row r="857" spans="1:28" x14ac:dyDescent="0.25">
      <c r="A857" s="1">
        <v>40304</v>
      </c>
      <c r="B857">
        <f t="shared" si="143"/>
        <v>2010</v>
      </c>
      <c r="C857">
        <f>DAY(Data__1___3[[#This Row],[Date]])</f>
        <v>6</v>
      </c>
      <c r="D857">
        <f>MONTH(Data__1___3[[#This Row],[Date]])</f>
        <v>5</v>
      </c>
      <c r="E857">
        <f t="shared" si="144"/>
        <v>2</v>
      </c>
      <c r="F857">
        <f>WEEKDAY(Data__1___3[[#This Row],[Date]])</f>
        <v>5</v>
      </c>
      <c r="G857" t="str">
        <f>VLOOKUP(F857,VLOOKUP!$D$2:$E$8,2,FALSE)</f>
        <v>Friday</v>
      </c>
      <c r="H857" t="str">
        <f>VLOOKUP(D857,VLOOKUP!$A$2:$B$13,2,FALSE)</f>
        <v>May</v>
      </c>
      <c r="I857" t="str">
        <f>VLOOKUP(E857,VLOOKUP!$G$2:$H$5,2,FALSE)</f>
        <v>Quarter2</v>
      </c>
      <c r="J857" t="str">
        <f t="shared" si="145"/>
        <v>2010_May</v>
      </c>
      <c r="K857" t="str">
        <f t="shared" si="146"/>
        <v>2010_Quarter2</v>
      </c>
      <c r="L857" t="str">
        <f t="shared" si="147"/>
        <v>2010_Friday</v>
      </c>
      <c r="M857" t="s">
        <v>10</v>
      </c>
      <c r="N857">
        <v>21</v>
      </c>
      <c r="O857">
        <v>28</v>
      </c>
      <c r="P857">
        <v>5040</v>
      </c>
      <c r="Q857">
        <v>5600</v>
      </c>
      <c r="R857">
        <v>3.6403021000000001E-2</v>
      </c>
      <c r="S857">
        <v>4.4411685999999999E-2</v>
      </c>
      <c r="T857">
        <f t="shared" si="148"/>
        <v>27002.305087999997</v>
      </c>
      <c r="U857">
        <f t="shared" si="149"/>
        <v>5460.4531500000003</v>
      </c>
      <c r="V857">
        <f t="shared" si="150"/>
        <v>10640</v>
      </c>
      <c r="W857">
        <f t="shared" si="151"/>
        <v>10640</v>
      </c>
      <c r="X857">
        <f>SUM(Data__1___3[[#This Row],[ cost of raw material]],Data__1___3[[#This Row],[operating cost]],Data__1___3[[#This Row],[Total Labor Cost (In USD)]])</f>
        <v>43102.758237999995</v>
      </c>
      <c r="Y857">
        <f t="shared" si="152"/>
        <v>1184.0434407353168</v>
      </c>
      <c r="Z857">
        <f t="shared" si="153"/>
        <v>36.403021000000003</v>
      </c>
      <c r="AA857">
        <f>SUM(Data__1___3[[#This Row],[Num_Workers_Direct]],Data__1___3[[#This Row],[Num_Workers_Indirect]])</f>
        <v>49</v>
      </c>
      <c r="AB857">
        <f>Data__1___3[[#This Row],[OUTPUT IN THOUSAND]]/Data__1___3[[#This Row],[Total Workers]]</f>
        <v>0.7429187959183674</v>
      </c>
    </row>
    <row r="858" spans="1:28" x14ac:dyDescent="0.25">
      <c r="A858" s="1">
        <v>40305</v>
      </c>
      <c r="B858">
        <f t="shared" si="143"/>
        <v>2010</v>
      </c>
      <c r="C858">
        <f>DAY(Data__1___3[[#This Row],[Date]])</f>
        <v>7</v>
      </c>
      <c r="D858">
        <f>MONTH(Data__1___3[[#This Row],[Date]])</f>
        <v>5</v>
      </c>
      <c r="E858">
        <f t="shared" si="144"/>
        <v>2</v>
      </c>
      <c r="F858">
        <f>WEEKDAY(Data__1___3[[#This Row],[Date]])</f>
        <v>6</v>
      </c>
      <c r="G858" t="str">
        <f>VLOOKUP(F858,VLOOKUP!$D$2:$E$8,2,FALSE)</f>
        <v>Saturday</v>
      </c>
      <c r="H858" t="str">
        <f>VLOOKUP(D858,VLOOKUP!$A$2:$B$13,2,FALSE)</f>
        <v>May</v>
      </c>
      <c r="I858" t="str">
        <f>VLOOKUP(E858,VLOOKUP!$G$2:$H$5,2,FALSE)</f>
        <v>Quarter2</v>
      </c>
      <c r="J858" t="str">
        <f t="shared" si="145"/>
        <v>2010_May</v>
      </c>
      <c r="K858" t="str">
        <f t="shared" si="146"/>
        <v>2010_Quarter2</v>
      </c>
      <c r="L858" t="str">
        <f t="shared" si="147"/>
        <v>2010_Saturday</v>
      </c>
      <c r="M858" t="s">
        <v>10</v>
      </c>
      <c r="N858">
        <v>24</v>
      </c>
      <c r="O858">
        <v>34</v>
      </c>
      <c r="P858">
        <v>5760</v>
      </c>
      <c r="Q858">
        <v>6800</v>
      </c>
      <c r="R858">
        <v>4.3096052000000003E-2</v>
      </c>
      <c r="S858">
        <v>5.2577183E-2</v>
      </c>
      <c r="T858">
        <f t="shared" si="148"/>
        <v>31966.927263999998</v>
      </c>
      <c r="U858">
        <f t="shared" si="149"/>
        <v>6464.4078</v>
      </c>
      <c r="V858">
        <f t="shared" si="150"/>
        <v>12560</v>
      </c>
      <c r="W858">
        <f t="shared" si="151"/>
        <v>12560</v>
      </c>
      <c r="X858">
        <f>SUM(Data__1___3[[#This Row],[ cost of raw material]],Data__1___3[[#This Row],[operating cost]],Data__1___3[[#This Row],[Total Labor Cost (In USD)]])</f>
        <v>50991.335063999999</v>
      </c>
      <c r="Y858">
        <f t="shared" si="152"/>
        <v>1183.2020033760864</v>
      </c>
      <c r="Z858">
        <f t="shared" si="153"/>
        <v>43.096052</v>
      </c>
      <c r="AA858">
        <f>SUM(Data__1___3[[#This Row],[Num_Workers_Direct]],Data__1___3[[#This Row],[Num_Workers_Indirect]])</f>
        <v>58</v>
      </c>
      <c r="AB858">
        <f>Data__1___3[[#This Row],[OUTPUT IN THOUSAND]]/Data__1___3[[#This Row],[Total Workers]]</f>
        <v>0.7430353793103448</v>
      </c>
    </row>
    <row r="859" spans="1:28" x14ac:dyDescent="0.25">
      <c r="A859" s="1">
        <v>40306</v>
      </c>
      <c r="B859">
        <f t="shared" si="143"/>
        <v>2010</v>
      </c>
      <c r="C859">
        <f>DAY(Data__1___3[[#This Row],[Date]])</f>
        <v>8</v>
      </c>
      <c r="D859">
        <f>MONTH(Data__1___3[[#This Row],[Date]])</f>
        <v>5</v>
      </c>
      <c r="E859">
        <f t="shared" si="144"/>
        <v>2</v>
      </c>
      <c r="F859">
        <f>WEEKDAY(Data__1___3[[#This Row],[Date]])</f>
        <v>7</v>
      </c>
      <c r="G859" t="str">
        <f>VLOOKUP(F859,VLOOKUP!$D$2:$E$8,2,FALSE)</f>
        <v>Sunday</v>
      </c>
      <c r="H859" t="str">
        <f>VLOOKUP(D859,VLOOKUP!$A$2:$B$13,2,FALSE)</f>
        <v>May</v>
      </c>
      <c r="I859" t="str">
        <f>VLOOKUP(E859,VLOOKUP!$G$2:$H$5,2,FALSE)</f>
        <v>Quarter2</v>
      </c>
      <c r="J859" t="str">
        <f t="shared" si="145"/>
        <v>2010_May</v>
      </c>
      <c r="K859" t="str">
        <f t="shared" si="146"/>
        <v>2010_Quarter2</v>
      </c>
      <c r="L859" t="str">
        <f t="shared" si="147"/>
        <v>2010_Sunday</v>
      </c>
      <c r="M859" t="s">
        <v>10</v>
      </c>
      <c r="N859">
        <v>20</v>
      </c>
      <c r="O859">
        <v>27</v>
      </c>
      <c r="P859">
        <v>4800</v>
      </c>
      <c r="Q859">
        <v>5400</v>
      </c>
      <c r="R859">
        <v>3.4926750999999999E-2</v>
      </c>
      <c r="S859">
        <v>4.2610636E-2</v>
      </c>
      <c r="T859">
        <f t="shared" si="148"/>
        <v>25907.266688</v>
      </c>
      <c r="U859">
        <f t="shared" si="149"/>
        <v>5239.0126499999997</v>
      </c>
      <c r="V859">
        <f t="shared" si="150"/>
        <v>10200</v>
      </c>
      <c r="W859">
        <f t="shared" si="151"/>
        <v>10200</v>
      </c>
      <c r="X859">
        <f>SUM(Data__1___3[[#This Row],[ cost of raw material]],Data__1___3[[#This Row],[operating cost]],Data__1___3[[#This Row],[Total Labor Cost (In USD)]])</f>
        <v>41346.279338</v>
      </c>
      <c r="Y859">
        <f t="shared" si="152"/>
        <v>1183.7997567537845</v>
      </c>
      <c r="Z859">
        <f t="shared" si="153"/>
        <v>34.926750999999996</v>
      </c>
      <c r="AA859">
        <f>SUM(Data__1___3[[#This Row],[Num_Workers_Direct]],Data__1___3[[#This Row],[Num_Workers_Indirect]])</f>
        <v>47</v>
      </c>
      <c r="AB859">
        <f>Data__1___3[[#This Row],[OUTPUT IN THOUSAND]]/Data__1___3[[#This Row],[Total Workers]]</f>
        <v>0.74312236170212753</v>
      </c>
    </row>
    <row r="860" spans="1:28" x14ac:dyDescent="0.25">
      <c r="A860" s="1">
        <v>40307</v>
      </c>
      <c r="B860">
        <f t="shared" si="143"/>
        <v>2010</v>
      </c>
      <c r="C860">
        <f>DAY(Data__1___3[[#This Row],[Date]])</f>
        <v>9</v>
      </c>
      <c r="D860">
        <f>MONTH(Data__1___3[[#This Row],[Date]])</f>
        <v>5</v>
      </c>
      <c r="E860">
        <f t="shared" si="144"/>
        <v>2</v>
      </c>
      <c r="F860">
        <f>WEEKDAY(Data__1___3[[#This Row],[Date]])</f>
        <v>1</v>
      </c>
      <c r="G860" t="str">
        <f>VLOOKUP(F860,VLOOKUP!$D$2:$E$8,2,FALSE)</f>
        <v>Monday</v>
      </c>
      <c r="H860" t="str">
        <f>VLOOKUP(D860,VLOOKUP!$A$2:$B$13,2,FALSE)</f>
        <v>May</v>
      </c>
      <c r="I860" t="str">
        <f>VLOOKUP(E860,VLOOKUP!$G$2:$H$5,2,FALSE)</f>
        <v>Quarter2</v>
      </c>
      <c r="J860" t="str">
        <f t="shared" si="145"/>
        <v>2010_May</v>
      </c>
      <c r="K860" t="str">
        <f t="shared" si="146"/>
        <v>2010_Quarter2</v>
      </c>
      <c r="L860" t="str">
        <f t="shared" si="147"/>
        <v>2010_Monday</v>
      </c>
      <c r="M860" t="s">
        <v>10</v>
      </c>
      <c r="N860">
        <v>23</v>
      </c>
      <c r="O860">
        <v>30</v>
      </c>
      <c r="P860">
        <v>5520</v>
      </c>
      <c r="Q860">
        <v>6000</v>
      </c>
      <c r="R860">
        <v>3.9371612E-2</v>
      </c>
      <c r="S860">
        <v>4.8033367E-2</v>
      </c>
      <c r="T860">
        <f t="shared" si="148"/>
        <v>29204.287135999999</v>
      </c>
      <c r="U860">
        <f t="shared" si="149"/>
        <v>5905.7417999999998</v>
      </c>
      <c r="V860">
        <f t="shared" si="150"/>
        <v>11520</v>
      </c>
      <c r="W860">
        <f t="shared" si="151"/>
        <v>11520</v>
      </c>
      <c r="X860">
        <f>SUM(Data__1___3[[#This Row],[ cost of raw material]],Data__1___3[[#This Row],[operating cost]],Data__1___3[[#This Row],[Total Labor Cost (In USD)]])</f>
        <v>46630.028936000002</v>
      </c>
      <c r="Y860">
        <f t="shared" si="152"/>
        <v>1184.3566104430777</v>
      </c>
      <c r="Z860">
        <f t="shared" si="153"/>
        <v>39.371611999999999</v>
      </c>
      <c r="AA860">
        <f>SUM(Data__1___3[[#This Row],[Num_Workers_Direct]],Data__1___3[[#This Row],[Num_Workers_Indirect]])</f>
        <v>53</v>
      </c>
      <c r="AB860">
        <f>Data__1___3[[#This Row],[OUTPUT IN THOUSAND]]/Data__1___3[[#This Row],[Total Workers]]</f>
        <v>0.74286060377358487</v>
      </c>
    </row>
    <row r="861" spans="1:28" x14ac:dyDescent="0.25">
      <c r="A861" s="1">
        <v>40308</v>
      </c>
      <c r="B861">
        <f t="shared" si="143"/>
        <v>2010</v>
      </c>
      <c r="C861">
        <f>DAY(Data__1___3[[#This Row],[Date]])</f>
        <v>10</v>
      </c>
      <c r="D861">
        <f>MONTH(Data__1___3[[#This Row],[Date]])</f>
        <v>5</v>
      </c>
      <c r="E861">
        <f t="shared" si="144"/>
        <v>2</v>
      </c>
      <c r="F861">
        <f>WEEKDAY(Data__1___3[[#This Row],[Date]])</f>
        <v>2</v>
      </c>
      <c r="G861" t="str">
        <f>VLOOKUP(F861,VLOOKUP!$D$2:$E$8,2,FALSE)</f>
        <v>Tuesday</v>
      </c>
      <c r="H861" t="str">
        <f>VLOOKUP(D861,VLOOKUP!$A$2:$B$13,2,FALSE)</f>
        <v>May</v>
      </c>
      <c r="I861" t="str">
        <f>VLOOKUP(E861,VLOOKUP!$G$2:$H$5,2,FALSE)</f>
        <v>Quarter2</v>
      </c>
      <c r="J861" t="str">
        <f t="shared" si="145"/>
        <v>2010_May</v>
      </c>
      <c r="K861" t="str">
        <f t="shared" si="146"/>
        <v>2010_Quarter2</v>
      </c>
      <c r="L861" t="str">
        <f t="shared" si="147"/>
        <v>2010_Tuesday</v>
      </c>
      <c r="M861" t="s">
        <v>10</v>
      </c>
      <c r="N861">
        <v>21</v>
      </c>
      <c r="O861">
        <v>33</v>
      </c>
      <c r="P861">
        <v>5040</v>
      </c>
      <c r="Q861">
        <v>6600</v>
      </c>
      <c r="R861">
        <v>4.0125142000000003E-2</v>
      </c>
      <c r="S861">
        <v>4.8952673000000002E-2</v>
      </c>
      <c r="T861">
        <f t="shared" si="148"/>
        <v>29763.225184000003</v>
      </c>
      <c r="U861">
        <f t="shared" si="149"/>
        <v>6018.7713000000003</v>
      </c>
      <c r="V861">
        <f t="shared" si="150"/>
        <v>11640</v>
      </c>
      <c r="W861">
        <f t="shared" si="151"/>
        <v>11640</v>
      </c>
      <c r="X861">
        <f>SUM(Data__1___3[[#This Row],[ cost of raw material]],Data__1___3[[#This Row],[operating cost]],Data__1___3[[#This Row],[Total Labor Cost (In USD)]])</f>
        <v>47421.996484000003</v>
      </c>
      <c r="Y861">
        <f t="shared" si="152"/>
        <v>1181.8524276873586</v>
      </c>
      <c r="Z861">
        <f t="shared" si="153"/>
        <v>40.125142000000004</v>
      </c>
      <c r="AA861">
        <f>SUM(Data__1___3[[#This Row],[Num_Workers_Direct]],Data__1___3[[#This Row],[Num_Workers_Indirect]])</f>
        <v>54</v>
      </c>
      <c r="AB861">
        <f>Data__1___3[[#This Row],[OUTPUT IN THOUSAND]]/Data__1___3[[#This Row],[Total Workers]]</f>
        <v>0.74305818518518529</v>
      </c>
    </row>
    <row r="862" spans="1:28" x14ac:dyDescent="0.25">
      <c r="A862" s="1">
        <v>40309</v>
      </c>
      <c r="B862">
        <f t="shared" si="143"/>
        <v>2010</v>
      </c>
      <c r="C862">
        <f>DAY(Data__1___3[[#This Row],[Date]])</f>
        <v>11</v>
      </c>
      <c r="D862">
        <f>MONTH(Data__1___3[[#This Row],[Date]])</f>
        <v>5</v>
      </c>
      <c r="E862">
        <f t="shared" si="144"/>
        <v>2</v>
      </c>
      <c r="F862">
        <f>WEEKDAY(Data__1___3[[#This Row],[Date]])</f>
        <v>3</v>
      </c>
      <c r="G862" t="str">
        <f>VLOOKUP(F862,VLOOKUP!$D$2:$E$8,2,FALSE)</f>
        <v>Wednesday</v>
      </c>
      <c r="H862" t="str">
        <f>VLOOKUP(D862,VLOOKUP!$A$2:$B$13,2,FALSE)</f>
        <v>May</v>
      </c>
      <c r="I862" t="str">
        <f>VLOOKUP(E862,VLOOKUP!$G$2:$H$5,2,FALSE)</f>
        <v>Quarter2</v>
      </c>
      <c r="J862" t="str">
        <f t="shared" si="145"/>
        <v>2010_May</v>
      </c>
      <c r="K862" t="str">
        <f t="shared" si="146"/>
        <v>2010_Quarter2</v>
      </c>
      <c r="L862" t="str">
        <f t="shared" si="147"/>
        <v>2010_Wednesday</v>
      </c>
      <c r="M862" t="s">
        <v>10</v>
      </c>
      <c r="N862">
        <v>24</v>
      </c>
      <c r="O862">
        <v>26</v>
      </c>
      <c r="P862">
        <v>5760</v>
      </c>
      <c r="Q862">
        <v>5200</v>
      </c>
      <c r="R862">
        <v>3.7148182000000002E-2</v>
      </c>
      <c r="S862">
        <v>4.5320781999999997E-2</v>
      </c>
      <c r="T862">
        <f t="shared" si="148"/>
        <v>27555.035455999998</v>
      </c>
      <c r="U862">
        <f t="shared" si="149"/>
        <v>5572.2272999999996</v>
      </c>
      <c r="V862">
        <f t="shared" si="150"/>
        <v>10960</v>
      </c>
      <c r="W862">
        <f t="shared" si="151"/>
        <v>10960</v>
      </c>
      <c r="X862">
        <f>SUM(Data__1___3[[#This Row],[ cost of raw material]],Data__1___3[[#This Row],[operating cost]],Data__1___3[[#This Row],[Total Labor Cost (In USD)]])</f>
        <v>44087.262755999996</v>
      </c>
      <c r="Y862">
        <f t="shared" si="152"/>
        <v>1186.7946258042991</v>
      </c>
      <c r="Z862">
        <f t="shared" si="153"/>
        <v>37.148181999999998</v>
      </c>
      <c r="AA862">
        <f>SUM(Data__1___3[[#This Row],[Num_Workers_Direct]],Data__1___3[[#This Row],[Num_Workers_Indirect]])</f>
        <v>50</v>
      </c>
      <c r="AB862">
        <f>Data__1___3[[#This Row],[OUTPUT IN THOUSAND]]/Data__1___3[[#This Row],[Total Workers]]</f>
        <v>0.74296363999999993</v>
      </c>
    </row>
    <row r="863" spans="1:28" x14ac:dyDescent="0.25">
      <c r="A863" s="1">
        <v>40310</v>
      </c>
      <c r="B863">
        <f t="shared" si="143"/>
        <v>2010</v>
      </c>
      <c r="C863">
        <f>DAY(Data__1___3[[#This Row],[Date]])</f>
        <v>12</v>
      </c>
      <c r="D863">
        <f>MONTH(Data__1___3[[#This Row],[Date]])</f>
        <v>5</v>
      </c>
      <c r="E863">
        <f t="shared" si="144"/>
        <v>2</v>
      </c>
      <c r="F863">
        <f>WEEKDAY(Data__1___3[[#This Row],[Date]])</f>
        <v>4</v>
      </c>
      <c r="G863" t="str">
        <f>VLOOKUP(F863,VLOOKUP!$D$2:$E$8,2,FALSE)</f>
        <v>Thursday</v>
      </c>
      <c r="H863" t="str">
        <f>VLOOKUP(D863,VLOOKUP!$A$2:$B$13,2,FALSE)</f>
        <v>May</v>
      </c>
      <c r="I863" t="str">
        <f>VLOOKUP(E863,VLOOKUP!$G$2:$H$5,2,FALSE)</f>
        <v>Quarter2</v>
      </c>
      <c r="J863" t="str">
        <f t="shared" si="145"/>
        <v>2010_May</v>
      </c>
      <c r="K863" t="str">
        <f t="shared" si="146"/>
        <v>2010_Quarter2</v>
      </c>
      <c r="L863" t="str">
        <f t="shared" si="147"/>
        <v>2010_Thursday</v>
      </c>
      <c r="M863" t="s">
        <v>10</v>
      </c>
      <c r="N863">
        <v>21</v>
      </c>
      <c r="O863">
        <v>30</v>
      </c>
      <c r="P863">
        <v>5040</v>
      </c>
      <c r="Q863">
        <v>6000</v>
      </c>
      <c r="R863">
        <v>3.7900835000000001E-2</v>
      </c>
      <c r="S863">
        <v>4.6239018999999999E-2</v>
      </c>
      <c r="T863">
        <f t="shared" si="148"/>
        <v>28113.323551999998</v>
      </c>
      <c r="U863">
        <f t="shared" si="149"/>
        <v>5685.1252500000001</v>
      </c>
      <c r="V863">
        <f t="shared" si="150"/>
        <v>11040</v>
      </c>
      <c r="W863">
        <f t="shared" si="151"/>
        <v>11040</v>
      </c>
      <c r="X863">
        <f>SUM(Data__1___3[[#This Row],[ cost of raw material]],Data__1___3[[#This Row],[operating cost]],Data__1___3[[#This Row],[Total Labor Cost (In USD)]])</f>
        <v>44838.448801999999</v>
      </c>
      <c r="Y863">
        <f t="shared" si="152"/>
        <v>1183.0464632771282</v>
      </c>
      <c r="Z863">
        <f t="shared" si="153"/>
        <v>37.900835000000001</v>
      </c>
      <c r="AA863">
        <f>SUM(Data__1___3[[#This Row],[Num_Workers_Direct]],Data__1___3[[#This Row],[Num_Workers_Indirect]])</f>
        <v>51</v>
      </c>
      <c r="AB863">
        <f>Data__1___3[[#This Row],[OUTPUT IN THOUSAND]]/Data__1___3[[#This Row],[Total Workers]]</f>
        <v>0.74315362745098046</v>
      </c>
    </row>
    <row r="864" spans="1:28" x14ac:dyDescent="0.25">
      <c r="A864" s="1">
        <v>40311</v>
      </c>
      <c r="B864">
        <f t="shared" si="143"/>
        <v>2010</v>
      </c>
      <c r="C864">
        <f>DAY(Data__1___3[[#This Row],[Date]])</f>
        <v>13</v>
      </c>
      <c r="D864">
        <f>MONTH(Data__1___3[[#This Row],[Date]])</f>
        <v>5</v>
      </c>
      <c r="E864">
        <f t="shared" si="144"/>
        <v>2</v>
      </c>
      <c r="F864">
        <f>WEEKDAY(Data__1___3[[#This Row],[Date]])</f>
        <v>5</v>
      </c>
      <c r="G864" t="str">
        <f>VLOOKUP(F864,VLOOKUP!$D$2:$E$8,2,FALSE)</f>
        <v>Friday</v>
      </c>
      <c r="H864" t="str">
        <f>VLOOKUP(D864,VLOOKUP!$A$2:$B$13,2,FALSE)</f>
        <v>May</v>
      </c>
      <c r="I864" t="str">
        <f>VLOOKUP(E864,VLOOKUP!$G$2:$H$5,2,FALSE)</f>
        <v>Quarter2</v>
      </c>
      <c r="J864" t="str">
        <f t="shared" si="145"/>
        <v>2010_May</v>
      </c>
      <c r="K864" t="str">
        <f t="shared" si="146"/>
        <v>2010_Quarter2</v>
      </c>
      <c r="L864" t="str">
        <f t="shared" si="147"/>
        <v>2010_Friday</v>
      </c>
      <c r="M864" t="s">
        <v>10</v>
      </c>
      <c r="N864">
        <v>20</v>
      </c>
      <c r="O864">
        <v>30</v>
      </c>
      <c r="P864">
        <v>4800</v>
      </c>
      <c r="Q864">
        <v>6000</v>
      </c>
      <c r="R864">
        <v>3.7159995000000001E-2</v>
      </c>
      <c r="S864">
        <v>4.5335194000000002E-2</v>
      </c>
      <c r="T864">
        <f t="shared" si="148"/>
        <v>27563.797952000001</v>
      </c>
      <c r="U864">
        <f t="shared" si="149"/>
        <v>5573.9992500000008</v>
      </c>
      <c r="V864">
        <f t="shared" si="150"/>
        <v>10800</v>
      </c>
      <c r="W864">
        <f t="shared" si="151"/>
        <v>10800</v>
      </c>
      <c r="X864">
        <f>SUM(Data__1___3[[#This Row],[ cost of raw material]],Data__1___3[[#This Row],[operating cost]],Data__1___3[[#This Row],[Total Labor Cost (In USD)]])</f>
        <v>43937.797202000002</v>
      </c>
      <c r="Y864">
        <f t="shared" si="152"/>
        <v>1182.3951322383116</v>
      </c>
      <c r="Z864">
        <f t="shared" si="153"/>
        <v>37.159995000000002</v>
      </c>
      <c r="AA864">
        <f>SUM(Data__1___3[[#This Row],[Num_Workers_Direct]],Data__1___3[[#This Row],[Num_Workers_Indirect]])</f>
        <v>50</v>
      </c>
      <c r="AB864">
        <f>Data__1___3[[#This Row],[OUTPUT IN THOUSAND]]/Data__1___3[[#This Row],[Total Workers]]</f>
        <v>0.74319990000000002</v>
      </c>
    </row>
    <row r="865" spans="1:28" x14ac:dyDescent="0.25">
      <c r="A865" s="1">
        <v>40312</v>
      </c>
      <c r="B865">
        <f t="shared" si="143"/>
        <v>2010</v>
      </c>
      <c r="C865">
        <f>DAY(Data__1___3[[#This Row],[Date]])</f>
        <v>14</v>
      </c>
      <c r="D865">
        <f>MONTH(Data__1___3[[#This Row],[Date]])</f>
        <v>5</v>
      </c>
      <c r="E865">
        <f t="shared" si="144"/>
        <v>2</v>
      </c>
      <c r="F865">
        <f>WEEKDAY(Data__1___3[[#This Row],[Date]])</f>
        <v>6</v>
      </c>
      <c r="G865" t="str">
        <f>VLOOKUP(F865,VLOOKUP!$D$2:$E$8,2,FALSE)</f>
        <v>Saturday</v>
      </c>
      <c r="H865" t="str">
        <f>VLOOKUP(D865,VLOOKUP!$A$2:$B$13,2,FALSE)</f>
        <v>May</v>
      </c>
      <c r="I865" t="str">
        <f>VLOOKUP(E865,VLOOKUP!$G$2:$H$5,2,FALSE)</f>
        <v>Quarter2</v>
      </c>
      <c r="J865" t="str">
        <f t="shared" si="145"/>
        <v>2010_May</v>
      </c>
      <c r="K865" t="str">
        <f t="shared" si="146"/>
        <v>2010_Quarter2</v>
      </c>
      <c r="L865" t="str">
        <f t="shared" si="147"/>
        <v>2010_Saturday</v>
      </c>
      <c r="M865" t="s">
        <v>10</v>
      </c>
      <c r="N865">
        <v>23</v>
      </c>
      <c r="O865">
        <v>26</v>
      </c>
      <c r="P865">
        <v>5520</v>
      </c>
      <c r="Q865">
        <v>5200</v>
      </c>
      <c r="R865">
        <v>3.6391420000000001E-2</v>
      </c>
      <c r="S865">
        <v>4.4397532000000003E-2</v>
      </c>
      <c r="T865">
        <f t="shared" si="148"/>
        <v>26993.699456000002</v>
      </c>
      <c r="U865">
        <f t="shared" si="149"/>
        <v>5458.7130000000006</v>
      </c>
      <c r="V865">
        <f t="shared" si="150"/>
        <v>10720</v>
      </c>
      <c r="W865">
        <f t="shared" si="151"/>
        <v>10720</v>
      </c>
      <c r="X865">
        <f>SUM(Data__1___3[[#This Row],[ cost of raw material]],Data__1___3[[#This Row],[operating cost]],Data__1___3[[#This Row],[Total Labor Cost (In USD)]])</f>
        <v>43172.412456000005</v>
      </c>
      <c r="Y865">
        <f t="shared" si="152"/>
        <v>1186.3349233418207</v>
      </c>
      <c r="Z865">
        <f t="shared" si="153"/>
        <v>36.391420000000004</v>
      </c>
      <c r="AA865">
        <f>SUM(Data__1___3[[#This Row],[Num_Workers_Direct]],Data__1___3[[#This Row],[Num_Workers_Indirect]])</f>
        <v>49</v>
      </c>
      <c r="AB865">
        <f>Data__1___3[[#This Row],[OUTPUT IN THOUSAND]]/Data__1___3[[#This Row],[Total Workers]]</f>
        <v>0.74268204081632661</v>
      </c>
    </row>
    <row r="866" spans="1:28" x14ac:dyDescent="0.25">
      <c r="A866" s="1">
        <v>40313</v>
      </c>
      <c r="B866">
        <f t="shared" si="143"/>
        <v>2010</v>
      </c>
      <c r="C866">
        <f>DAY(Data__1___3[[#This Row],[Date]])</f>
        <v>15</v>
      </c>
      <c r="D866">
        <f>MONTH(Data__1___3[[#This Row],[Date]])</f>
        <v>5</v>
      </c>
      <c r="E866">
        <f t="shared" si="144"/>
        <v>2</v>
      </c>
      <c r="F866">
        <f>WEEKDAY(Data__1___3[[#This Row],[Date]])</f>
        <v>7</v>
      </c>
      <c r="G866" t="str">
        <f>VLOOKUP(F866,VLOOKUP!$D$2:$E$8,2,FALSE)</f>
        <v>Sunday</v>
      </c>
      <c r="H866" t="str">
        <f>VLOOKUP(D866,VLOOKUP!$A$2:$B$13,2,FALSE)</f>
        <v>May</v>
      </c>
      <c r="I866" t="str">
        <f>VLOOKUP(E866,VLOOKUP!$G$2:$H$5,2,FALSE)</f>
        <v>Quarter2</v>
      </c>
      <c r="J866" t="str">
        <f t="shared" si="145"/>
        <v>2010_May</v>
      </c>
      <c r="K866" t="str">
        <f t="shared" si="146"/>
        <v>2010_Quarter2</v>
      </c>
      <c r="L866" t="str">
        <f t="shared" si="147"/>
        <v>2010_Sunday</v>
      </c>
      <c r="M866" t="s">
        <v>10</v>
      </c>
      <c r="N866">
        <v>20</v>
      </c>
      <c r="O866">
        <v>29</v>
      </c>
      <c r="P866">
        <v>4800</v>
      </c>
      <c r="Q866">
        <v>5800</v>
      </c>
      <c r="R866">
        <v>3.6410133999999997E-2</v>
      </c>
      <c r="S866">
        <v>4.4420362999999997E-2</v>
      </c>
      <c r="T866">
        <f t="shared" si="148"/>
        <v>27007.580703999996</v>
      </c>
      <c r="U866">
        <f t="shared" si="149"/>
        <v>5461.5200999999997</v>
      </c>
      <c r="V866">
        <f t="shared" si="150"/>
        <v>10600</v>
      </c>
      <c r="W866">
        <f t="shared" si="151"/>
        <v>10600</v>
      </c>
      <c r="X866">
        <f>SUM(Data__1___3[[#This Row],[ cost of raw material]],Data__1___3[[#This Row],[operating cost]],Data__1___3[[#This Row],[Total Labor Cost (In USD)]])</f>
        <v>43069.100803999994</v>
      </c>
      <c r="Y866">
        <f t="shared" si="152"/>
        <v>1182.887731311288</v>
      </c>
      <c r="Z866">
        <f t="shared" si="153"/>
        <v>36.410133999999999</v>
      </c>
      <c r="AA866">
        <f>SUM(Data__1___3[[#This Row],[Num_Workers_Direct]],Data__1___3[[#This Row],[Num_Workers_Indirect]])</f>
        <v>49</v>
      </c>
      <c r="AB866">
        <f>Data__1___3[[#This Row],[OUTPUT IN THOUSAND]]/Data__1___3[[#This Row],[Total Workers]]</f>
        <v>0.74306395918367341</v>
      </c>
    </row>
    <row r="867" spans="1:28" x14ac:dyDescent="0.25">
      <c r="A867" s="1">
        <v>40314</v>
      </c>
      <c r="B867">
        <f t="shared" si="143"/>
        <v>2010</v>
      </c>
      <c r="C867">
        <f>DAY(Data__1___3[[#This Row],[Date]])</f>
        <v>16</v>
      </c>
      <c r="D867">
        <f>MONTH(Data__1___3[[#This Row],[Date]])</f>
        <v>5</v>
      </c>
      <c r="E867">
        <f t="shared" si="144"/>
        <v>2</v>
      </c>
      <c r="F867">
        <f>WEEKDAY(Data__1___3[[#This Row],[Date]])</f>
        <v>1</v>
      </c>
      <c r="G867" t="str">
        <f>VLOOKUP(F867,VLOOKUP!$D$2:$E$8,2,FALSE)</f>
        <v>Monday</v>
      </c>
      <c r="H867" t="str">
        <f>VLOOKUP(D867,VLOOKUP!$A$2:$B$13,2,FALSE)</f>
        <v>May</v>
      </c>
      <c r="I867" t="str">
        <f>VLOOKUP(E867,VLOOKUP!$G$2:$H$5,2,FALSE)</f>
        <v>Quarter2</v>
      </c>
      <c r="J867" t="str">
        <f t="shared" si="145"/>
        <v>2010_May</v>
      </c>
      <c r="K867" t="str">
        <f t="shared" si="146"/>
        <v>2010_Quarter2</v>
      </c>
      <c r="L867" t="str">
        <f t="shared" si="147"/>
        <v>2010_Monday</v>
      </c>
      <c r="M867" t="s">
        <v>10</v>
      </c>
      <c r="N867">
        <v>22</v>
      </c>
      <c r="O867">
        <v>31</v>
      </c>
      <c r="P867">
        <v>5280</v>
      </c>
      <c r="Q867">
        <v>6200</v>
      </c>
      <c r="R867">
        <v>3.9352649000000003E-2</v>
      </c>
      <c r="S867">
        <v>4.8010231E-2</v>
      </c>
      <c r="T867">
        <f t="shared" si="148"/>
        <v>29190.220448</v>
      </c>
      <c r="U867">
        <f t="shared" si="149"/>
        <v>5902.8973500000011</v>
      </c>
      <c r="V867">
        <f t="shared" si="150"/>
        <v>11480</v>
      </c>
      <c r="W867">
        <f t="shared" si="151"/>
        <v>11480</v>
      </c>
      <c r="X867">
        <f>SUM(Data__1___3[[#This Row],[ cost of raw material]],Data__1___3[[#This Row],[operating cost]],Data__1___3[[#This Row],[Total Labor Cost (In USD)]])</f>
        <v>46573.117797999999</v>
      </c>
      <c r="Y867">
        <f t="shared" si="152"/>
        <v>1183.4811373943337</v>
      </c>
      <c r="Z867">
        <f t="shared" si="153"/>
        <v>39.352649000000007</v>
      </c>
      <c r="AA867">
        <f>SUM(Data__1___3[[#This Row],[Num_Workers_Direct]],Data__1___3[[#This Row],[Num_Workers_Indirect]])</f>
        <v>53</v>
      </c>
      <c r="AB867">
        <f>Data__1___3[[#This Row],[OUTPUT IN THOUSAND]]/Data__1___3[[#This Row],[Total Workers]]</f>
        <v>0.7425028113207548</v>
      </c>
    </row>
    <row r="868" spans="1:28" x14ac:dyDescent="0.25">
      <c r="A868" s="1">
        <v>40315</v>
      </c>
      <c r="B868">
        <f t="shared" si="143"/>
        <v>2010</v>
      </c>
      <c r="C868">
        <f>DAY(Data__1___3[[#This Row],[Date]])</f>
        <v>17</v>
      </c>
      <c r="D868">
        <f>MONTH(Data__1___3[[#This Row],[Date]])</f>
        <v>5</v>
      </c>
      <c r="E868">
        <f t="shared" si="144"/>
        <v>2</v>
      </c>
      <c r="F868">
        <f>WEEKDAY(Data__1___3[[#This Row],[Date]])</f>
        <v>2</v>
      </c>
      <c r="G868" t="str">
        <f>VLOOKUP(F868,VLOOKUP!$D$2:$E$8,2,FALSE)</f>
        <v>Tuesday</v>
      </c>
      <c r="H868" t="str">
        <f>VLOOKUP(D868,VLOOKUP!$A$2:$B$13,2,FALSE)</f>
        <v>May</v>
      </c>
      <c r="I868" t="str">
        <f>VLOOKUP(E868,VLOOKUP!$G$2:$H$5,2,FALSE)</f>
        <v>Quarter2</v>
      </c>
      <c r="J868" t="str">
        <f t="shared" si="145"/>
        <v>2010_May</v>
      </c>
      <c r="K868" t="str">
        <f t="shared" si="146"/>
        <v>2010_Quarter2</v>
      </c>
      <c r="L868" t="str">
        <f t="shared" si="147"/>
        <v>2010_Tuesday</v>
      </c>
      <c r="M868" t="s">
        <v>10</v>
      </c>
      <c r="N868">
        <v>22</v>
      </c>
      <c r="O868">
        <v>34</v>
      </c>
      <c r="P868">
        <v>5280</v>
      </c>
      <c r="Q868">
        <v>6800</v>
      </c>
      <c r="R868">
        <v>4.1619533E-2</v>
      </c>
      <c r="S868">
        <v>5.0775830000000001E-2</v>
      </c>
      <c r="T868">
        <f t="shared" si="148"/>
        <v>30871.70464</v>
      </c>
      <c r="U868">
        <f t="shared" si="149"/>
        <v>6242.9299499999997</v>
      </c>
      <c r="V868">
        <f t="shared" si="150"/>
        <v>12080</v>
      </c>
      <c r="W868">
        <f t="shared" si="151"/>
        <v>12080</v>
      </c>
      <c r="X868">
        <f>SUM(Data__1___3[[#This Row],[ cost of raw material]],Data__1___3[[#This Row],[operating cost]],Data__1___3[[#This Row],[Total Labor Cost (In USD)]])</f>
        <v>49194.634590000001</v>
      </c>
      <c r="Y868">
        <f t="shared" si="152"/>
        <v>1182.0083274360625</v>
      </c>
      <c r="Z868">
        <f t="shared" si="153"/>
        <v>41.619532999999997</v>
      </c>
      <c r="AA868">
        <f>SUM(Data__1___3[[#This Row],[Num_Workers_Direct]],Data__1___3[[#This Row],[Num_Workers_Indirect]])</f>
        <v>56</v>
      </c>
      <c r="AB868">
        <f>Data__1___3[[#This Row],[OUTPUT IN THOUSAND]]/Data__1___3[[#This Row],[Total Workers]]</f>
        <v>0.74320594642857141</v>
      </c>
    </row>
    <row r="869" spans="1:28" x14ac:dyDescent="0.25">
      <c r="A869" s="1">
        <v>40316</v>
      </c>
      <c r="B869">
        <f t="shared" si="143"/>
        <v>2010</v>
      </c>
      <c r="C869">
        <f>DAY(Data__1___3[[#This Row],[Date]])</f>
        <v>18</v>
      </c>
      <c r="D869">
        <f>MONTH(Data__1___3[[#This Row],[Date]])</f>
        <v>5</v>
      </c>
      <c r="E869">
        <f t="shared" si="144"/>
        <v>2</v>
      </c>
      <c r="F869">
        <f>WEEKDAY(Data__1___3[[#This Row],[Date]])</f>
        <v>3</v>
      </c>
      <c r="G869" t="str">
        <f>VLOOKUP(F869,VLOOKUP!$D$2:$E$8,2,FALSE)</f>
        <v>Wednesday</v>
      </c>
      <c r="H869" t="str">
        <f>VLOOKUP(D869,VLOOKUP!$A$2:$B$13,2,FALSE)</f>
        <v>May</v>
      </c>
      <c r="I869" t="str">
        <f>VLOOKUP(E869,VLOOKUP!$G$2:$H$5,2,FALSE)</f>
        <v>Quarter2</v>
      </c>
      <c r="J869" t="str">
        <f t="shared" si="145"/>
        <v>2010_May</v>
      </c>
      <c r="K869" t="str">
        <f t="shared" si="146"/>
        <v>2010_Quarter2</v>
      </c>
      <c r="L869" t="str">
        <f t="shared" si="147"/>
        <v>2010_Wednesday</v>
      </c>
      <c r="M869" t="s">
        <v>10</v>
      </c>
      <c r="N869">
        <v>21</v>
      </c>
      <c r="O869">
        <v>31</v>
      </c>
      <c r="P869">
        <v>5040</v>
      </c>
      <c r="Q869">
        <v>6200</v>
      </c>
      <c r="R869">
        <v>3.8644996000000001E-2</v>
      </c>
      <c r="S869">
        <v>4.7146896000000001E-2</v>
      </c>
      <c r="T869">
        <f t="shared" si="148"/>
        <v>28665.312768</v>
      </c>
      <c r="U869">
        <f t="shared" si="149"/>
        <v>5796.7493999999997</v>
      </c>
      <c r="V869">
        <f t="shared" si="150"/>
        <v>11240</v>
      </c>
      <c r="W869">
        <f t="shared" si="151"/>
        <v>11240</v>
      </c>
      <c r="X869">
        <f>SUM(Data__1___3[[#This Row],[ cost of raw material]],Data__1___3[[#This Row],[operating cost]],Data__1___3[[#This Row],[Total Labor Cost (In USD)]])</f>
        <v>45702.062167999997</v>
      </c>
      <c r="Y869">
        <f t="shared" si="152"/>
        <v>1182.6126768909485</v>
      </c>
      <c r="Z869">
        <f t="shared" si="153"/>
        <v>38.644995999999999</v>
      </c>
      <c r="AA869">
        <f>SUM(Data__1___3[[#This Row],[Num_Workers_Direct]],Data__1___3[[#This Row],[Num_Workers_Indirect]])</f>
        <v>52</v>
      </c>
      <c r="AB869">
        <f>Data__1___3[[#This Row],[OUTPUT IN THOUSAND]]/Data__1___3[[#This Row],[Total Workers]]</f>
        <v>0.74317299999999997</v>
      </c>
    </row>
    <row r="870" spans="1:28" x14ac:dyDescent="0.25">
      <c r="A870" s="1">
        <v>40317</v>
      </c>
      <c r="B870">
        <f t="shared" si="143"/>
        <v>2010</v>
      </c>
      <c r="C870">
        <f>DAY(Data__1___3[[#This Row],[Date]])</f>
        <v>19</v>
      </c>
      <c r="D870">
        <f>MONTH(Data__1___3[[#This Row],[Date]])</f>
        <v>5</v>
      </c>
      <c r="E870">
        <f t="shared" si="144"/>
        <v>2</v>
      </c>
      <c r="F870">
        <f>WEEKDAY(Data__1___3[[#This Row],[Date]])</f>
        <v>4</v>
      </c>
      <c r="G870" t="str">
        <f>VLOOKUP(F870,VLOOKUP!$D$2:$E$8,2,FALSE)</f>
        <v>Thursday</v>
      </c>
      <c r="H870" t="str">
        <f>VLOOKUP(D870,VLOOKUP!$A$2:$B$13,2,FALSE)</f>
        <v>May</v>
      </c>
      <c r="I870" t="str">
        <f>VLOOKUP(E870,VLOOKUP!$G$2:$H$5,2,FALSE)</f>
        <v>Quarter2</v>
      </c>
      <c r="J870" t="str">
        <f t="shared" si="145"/>
        <v>2010_May</v>
      </c>
      <c r="K870" t="str">
        <f t="shared" si="146"/>
        <v>2010_Quarter2</v>
      </c>
      <c r="L870" t="str">
        <f t="shared" si="147"/>
        <v>2010_Thursday</v>
      </c>
      <c r="M870" t="s">
        <v>10</v>
      </c>
      <c r="N870">
        <v>20</v>
      </c>
      <c r="O870">
        <v>31</v>
      </c>
      <c r="P870">
        <v>4800</v>
      </c>
      <c r="Q870">
        <v>6200</v>
      </c>
      <c r="R870">
        <v>3.7879352999999998E-2</v>
      </c>
      <c r="S870">
        <v>4.621281E-2</v>
      </c>
      <c r="T870">
        <f t="shared" si="148"/>
        <v>28097.388479999998</v>
      </c>
      <c r="U870">
        <f t="shared" si="149"/>
        <v>5681.9029499999988</v>
      </c>
      <c r="V870">
        <f t="shared" si="150"/>
        <v>11000</v>
      </c>
      <c r="W870">
        <f t="shared" si="151"/>
        <v>11000</v>
      </c>
      <c r="X870">
        <f>SUM(Data__1___3[[#This Row],[ cost of raw material]],Data__1___3[[#This Row],[operating cost]],Data__1___3[[#This Row],[Total Labor Cost (In USD)]])</f>
        <v>44779.291429999997</v>
      </c>
      <c r="Y870">
        <f t="shared" si="152"/>
        <v>1182.1556569353231</v>
      </c>
      <c r="Z870">
        <f t="shared" si="153"/>
        <v>37.879352999999995</v>
      </c>
      <c r="AA870">
        <f>SUM(Data__1___3[[#This Row],[Num_Workers_Direct]],Data__1___3[[#This Row],[Num_Workers_Indirect]])</f>
        <v>51</v>
      </c>
      <c r="AB870">
        <f>Data__1___3[[#This Row],[OUTPUT IN THOUSAND]]/Data__1___3[[#This Row],[Total Workers]]</f>
        <v>0.74273241176470572</v>
      </c>
    </row>
    <row r="871" spans="1:28" x14ac:dyDescent="0.25">
      <c r="A871" s="1">
        <v>40318</v>
      </c>
      <c r="B871">
        <f t="shared" si="143"/>
        <v>2010</v>
      </c>
      <c r="C871">
        <f>DAY(Data__1___3[[#This Row],[Date]])</f>
        <v>20</v>
      </c>
      <c r="D871">
        <f>MONTH(Data__1___3[[#This Row],[Date]])</f>
        <v>5</v>
      </c>
      <c r="E871">
        <f t="shared" si="144"/>
        <v>2</v>
      </c>
      <c r="F871">
        <f>WEEKDAY(Data__1___3[[#This Row],[Date]])</f>
        <v>5</v>
      </c>
      <c r="G871" t="str">
        <f>VLOOKUP(F871,VLOOKUP!$D$2:$E$8,2,FALSE)</f>
        <v>Friday</v>
      </c>
      <c r="H871" t="str">
        <f>VLOOKUP(D871,VLOOKUP!$A$2:$B$13,2,FALSE)</f>
        <v>May</v>
      </c>
      <c r="I871" t="str">
        <f>VLOOKUP(E871,VLOOKUP!$G$2:$H$5,2,FALSE)</f>
        <v>Quarter2</v>
      </c>
      <c r="J871" t="str">
        <f t="shared" si="145"/>
        <v>2010_May</v>
      </c>
      <c r="K871" t="str">
        <f t="shared" si="146"/>
        <v>2010_Quarter2</v>
      </c>
      <c r="L871" t="str">
        <f t="shared" si="147"/>
        <v>2010_Friday</v>
      </c>
      <c r="M871" t="s">
        <v>10</v>
      </c>
      <c r="N871">
        <v>24</v>
      </c>
      <c r="O871">
        <v>27</v>
      </c>
      <c r="P871">
        <v>5760</v>
      </c>
      <c r="Q871">
        <v>5400</v>
      </c>
      <c r="R871">
        <v>3.7883791E-2</v>
      </c>
      <c r="S871">
        <v>4.6218225000000002E-2</v>
      </c>
      <c r="T871">
        <f t="shared" si="148"/>
        <v>28100.680800000002</v>
      </c>
      <c r="U871">
        <f t="shared" si="149"/>
        <v>5682.5686500000002</v>
      </c>
      <c r="V871">
        <f t="shared" si="150"/>
        <v>11160</v>
      </c>
      <c r="W871">
        <f t="shared" si="151"/>
        <v>11160</v>
      </c>
      <c r="X871">
        <f>SUM(Data__1___3[[#This Row],[ cost of raw material]],Data__1___3[[#This Row],[operating cost]],Data__1___3[[#This Row],[Total Labor Cost (In USD)]])</f>
        <v>44943.249450000003</v>
      </c>
      <c r="Y871">
        <f t="shared" si="152"/>
        <v>1186.3450901732617</v>
      </c>
      <c r="Z871">
        <f t="shared" si="153"/>
        <v>37.883791000000002</v>
      </c>
      <c r="AA871">
        <f>SUM(Data__1___3[[#This Row],[Num_Workers_Direct]],Data__1___3[[#This Row],[Num_Workers_Indirect]])</f>
        <v>51</v>
      </c>
      <c r="AB871">
        <f>Data__1___3[[#This Row],[OUTPUT IN THOUSAND]]/Data__1___3[[#This Row],[Total Workers]]</f>
        <v>0.74281943137254902</v>
      </c>
    </row>
    <row r="872" spans="1:28" x14ac:dyDescent="0.25">
      <c r="A872" s="1">
        <v>40319</v>
      </c>
      <c r="B872">
        <f t="shared" si="143"/>
        <v>2010</v>
      </c>
      <c r="C872">
        <f>DAY(Data__1___3[[#This Row],[Date]])</f>
        <v>21</v>
      </c>
      <c r="D872">
        <f>MONTH(Data__1___3[[#This Row],[Date]])</f>
        <v>5</v>
      </c>
      <c r="E872">
        <f t="shared" si="144"/>
        <v>2</v>
      </c>
      <c r="F872">
        <f>WEEKDAY(Data__1___3[[#This Row],[Date]])</f>
        <v>6</v>
      </c>
      <c r="G872" t="str">
        <f>VLOOKUP(F872,VLOOKUP!$D$2:$E$8,2,FALSE)</f>
        <v>Saturday</v>
      </c>
      <c r="H872" t="str">
        <f>VLOOKUP(D872,VLOOKUP!$A$2:$B$13,2,FALSE)</f>
        <v>May</v>
      </c>
      <c r="I872" t="str">
        <f>VLOOKUP(E872,VLOOKUP!$G$2:$H$5,2,FALSE)</f>
        <v>Quarter2</v>
      </c>
      <c r="J872" t="str">
        <f t="shared" si="145"/>
        <v>2010_May</v>
      </c>
      <c r="K872" t="str">
        <f t="shared" si="146"/>
        <v>2010_Quarter2</v>
      </c>
      <c r="L872" t="str">
        <f t="shared" si="147"/>
        <v>2010_Saturday</v>
      </c>
      <c r="M872" t="s">
        <v>10</v>
      </c>
      <c r="N872">
        <v>22</v>
      </c>
      <c r="O872">
        <v>30</v>
      </c>
      <c r="P872">
        <v>5280</v>
      </c>
      <c r="Q872">
        <v>6000</v>
      </c>
      <c r="R872">
        <v>3.8639326000000002E-2</v>
      </c>
      <c r="S872">
        <v>4.7139977E-2</v>
      </c>
      <c r="T872">
        <f t="shared" si="148"/>
        <v>28661.106016000002</v>
      </c>
      <c r="U872">
        <f t="shared" si="149"/>
        <v>5795.898900000001</v>
      </c>
      <c r="V872">
        <f t="shared" si="150"/>
        <v>11280</v>
      </c>
      <c r="W872">
        <f t="shared" si="151"/>
        <v>11280</v>
      </c>
      <c r="X872">
        <f>SUM(Data__1___3[[#This Row],[ cost of raw material]],Data__1___3[[#This Row],[operating cost]],Data__1___3[[#This Row],[Total Labor Cost (In USD)]])</f>
        <v>45737.004916000005</v>
      </c>
      <c r="Y872">
        <f t="shared" si="152"/>
        <v>1183.6905466725791</v>
      </c>
      <c r="Z872">
        <f t="shared" si="153"/>
        <v>38.639326000000004</v>
      </c>
      <c r="AA872">
        <f>SUM(Data__1___3[[#This Row],[Num_Workers_Direct]],Data__1___3[[#This Row],[Num_Workers_Indirect]])</f>
        <v>52</v>
      </c>
      <c r="AB872">
        <f>Data__1___3[[#This Row],[OUTPUT IN THOUSAND]]/Data__1___3[[#This Row],[Total Workers]]</f>
        <v>0.74306396153846166</v>
      </c>
    </row>
    <row r="873" spans="1:28" x14ac:dyDescent="0.25">
      <c r="A873" s="1">
        <v>40320</v>
      </c>
      <c r="B873">
        <f t="shared" si="143"/>
        <v>2010</v>
      </c>
      <c r="C873">
        <f>DAY(Data__1___3[[#This Row],[Date]])</f>
        <v>22</v>
      </c>
      <c r="D873">
        <f>MONTH(Data__1___3[[#This Row],[Date]])</f>
        <v>5</v>
      </c>
      <c r="E873">
        <f t="shared" si="144"/>
        <v>2</v>
      </c>
      <c r="F873">
        <f>WEEKDAY(Data__1___3[[#This Row],[Date]])</f>
        <v>7</v>
      </c>
      <c r="G873" t="str">
        <f>VLOOKUP(F873,VLOOKUP!$D$2:$E$8,2,FALSE)</f>
        <v>Sunday</v>
      </c>
      <c r="H873" t="str">
        <f>VLOOKUP(D873,VLOOKUP!$A$2:$B$13,2,FALSE)</f>
        <v>May</v>
      </c>
      <c r="I873" t="str">
        <f>VLOOKUP(E873,VLOOKUP!$G$2:$H$5,2,FALSE)</f>
        <v>Quarter2</v>
      </c>
      <c r="J873" t="str">
        <f t="shared" si="145"/>
        <v>2010_May</v>
      </c>
      <c r="K873" t="str">
        <f t="shared" si="146"/>
        <v>2010_Quarter2</v>
      </c>
      <c r="L873" t="str">
        <f t="shared" si="147"/>
        <v>2010_Sunday</v>
      </c>
      <c r="M873" t="s">
        <v>10</v>
      </c>
      <c r="N873">
        <v>22</v>
      </c>
      <c r="O873">
        <v>32</v>
      </c>
      <c r="P873">
        <v>5280</v>
      </c>
      <c r="Q873">
        <v>6400</v>
      </c>
      <c r="R873">
        <v>4.0124952999999998E-2</v>
      </c>
      <c r="S873">
        <v>4.8952441999999999E-2</v>
      </c>
      <c r="T873">
        <f t="shared" si="148"/>
        <v>29763.084735999997</v>
      </c>
      <c r="U873">
        <f t="shared" si="149"/>
        <v>6018.7429499999998</v>
      </c>
      <c r="V873">
        <f t="shared" si="150"/>
        <v>11680</v>
      </c>
      <c r="W873">
        <f t="shared" si="151"/>
        <v>11680</v>
      </c>
      <c r="X873">
        <f>SUM(Data__1___3[[#This Row],[ cost of raw material]],Data__1___3[[#This Row],[operating cost]],Data__1___3[[#This Row],[Total Labor Cost (In USD)]])</f>
        <v>47461.827685999997</v>
      </c>
      <c r="Y873">
        <f t="shared" si="152"/>
        <v>1182.8506736444028</v>
      </c>
      <c r="Z873">
        <f t="shared" si="153"/>
        <v>40.124952999999998</v>
      </c>
      <c r="AA873">
        <f>SUM(Data__1___3[[#This Row],[Num_Workers_Direct]],Data__1___3[[#This Row],[Num_Workers_Indirect]])</f>
        <v>54</v>
      </c>
      <c r="AB873">
        <f>Data__1___3[[#This Row],[OUTPUT IN THOUSAND]]/Data__1___3[[#This Row],[Total Workers]]</f>
        <v>0.74305468518518514</v>
      </c>
    </row>
    <row r="874" spans="1:28" x14ac:dyDescent="0.25">
      <c r="A874" s="1">
        <v>40321</v>
      </c>
      <c r="B874">
        <f t="shared" si="143"/>
        <v>2010</v>
      </c>
      <c r="C874">
        <f>DAY(Data__1___3[[#This Row],[Date]])</f>
        <v>23</v>
      </c>
      <c r="D874">
        <f>MONTH(Data__1___3[[#This Row],[Date]])</f>
        <v>5</v>
      </c>
      <c r="E874">
        <f t="shared" si="144"/>
        <v>2</v>
      </c>
      <c r="F874">
        <f>WEEKDAY(Data__1___3[[#This Row],[Date]])</f>
        <v>1</v>
      </c>
      <c r="G874" t="str">
        <f>VLOOKUP(F874,VLOOKUP!$D$2:$E$8,2,FALSE)</f>
        <v>Monday</v>
      </c>
      <c r="H874" t="str">
        <f>VLOOKUP(D874,VLOOKUP!$A$2:$B$13,2,FALSE)</f>
        <v>May</v>
      </c>
      <c r="I874" t="str">
        <f>VLOOKUP(E874,VLOOKUP!$G$2:$H$5,2,FALSE)</f>
        <v>Quarter2</v>
      </c>
      <c r="J874" t="str">
        <f t="shared" si="145"/>
        <v>2010_May</v>
      </c>
      <c r="K874" t="str">
        <f t="shared" si="146"/>
        <v>2010_Quarter2</v>
      </c>
      <c r="L874" t="str">
        <f t="shared" si="147"/>
        <v>2010_Monday</v>
      </c>
      <c r="M874" t="s">
        <v>10</v>
      </c>
      <c r="N874">
        <v>23</v>
      </c>
      <c r="O874">
        <v>33</v>
      </c>
      <c r="P874">
        <v>5520</v>
      </c>
      <c r="Q874">
        <v>6600</v>
      </c>
      <c r="R874">
        <v>4.1605797999999999E-2</v>
      </c>
      <c r="S874">
        <v>5.0759073000000002E-2</v>
      </c>
      <c r="T874">
        <f t="shared" si="148"/>
        <v>30861.516384000002</v>
      </c>
      <c r="U874">
        <f t="shared" si="149"/>
        <v>6240.8697000000002</v>
      </c>
      <c r="V874">
        <f t="shared" si="150"/>
        <v>12120</v>
      </c>
      <c r="W874">
        <f t="shared" si="151"/>
        <v>12120</v>
      </c>
      <c r="X874">
        <f>SUM(Data__1___3[[#This Row],[ cost of raw material]],Data__1___3[[#This Row],[operating cost]],Data__1___3[[#This Row],[Total Labor Cost (In USD)]])</f>
        <v>49222.386084000005</v>
      </c>
      <c r="Y874">
        <f t="shared" si="152"/>
        <v>1183.065544951211</v>
      </c>
      <c r="Z874">
        <f t="shared" si="153"/>
        <v>41.605798</v>
      </c>
      <c r="AA874">
        <f>SUM(Data__1___3[[#This Row],[Num_Workers_Direct]],Data__1___3[[#This Row],[Num_Workers_Indirect]])</f>
        <v>56</v>
      </c>
      <c r="AB874">
        <f>Data__1___3[[#This Row],[OUTPUT IN THOUSAND]]/Data__1___3[[#This Row],[Total Workers]]</f>
        <v>0.74296067857142856</v>
      </c>
    </row>
    <row r="875" spans="1:28" x14ac:dyDescent="0.25">
      <c r="A875" s="1">
        <v>40322</v>
      </c>
      <c r="B875">
        <f t="shared" si="143"/>
        <v>2010</v>
      </c>
      <c r="C875">
        <f>DAY(Data__1___3[[#This Row],[Date]])</f>
        <v>24</v>
      </c>
      <c r="D875">
        <f>MONTH(Data__1___3[[#This Row],[Date]])</f>
        <v>5</v>
      </c>
      <c r="E875">
        <f t="shared" si="144"/>
        <v>2</v>
      </c>
      <c r="F875">
        <f>WEEKDAY(Data__1___3[[#This Row],[Date]])</f>
        <v>2</v>
      </c>
      <c r="G875" t="str">
        <f>VLOOKUP(F875,VLOOKUP!$D$2:$E$8,2,FALSE)</f>
        <v>Tuesday</v>
      </c>
      <c r="H875" t="str">
        <f>VLOOKUP(D875,VLOOKUP!$A$2:$B$13,2,FALSE)</f>
        <v>May</v>
      </c>
      <c r="I875" t="str">
        <f>VLOOKUP(E875,VLOOKUP!$G$2:$H$5,2,FALSE)</f>
        <v>Quarter2</v>
      </c>
      <c r="J875" t="str">
        <f t="shared" si="145"/>
        <v>2010_May</v>
      </c>
      <c r="K875" t="str">
        <f t="shared" si="146"/>
        <v>2010_Quarter2</v>
      </c>
      <c r="L875" t="str">
        <f t="shared" si="147"/>
        <v>2010_Tuesday</v>
      </c>
      <c r="M875" t="s">
        <v>10</v>
      </c>
      <c r="N875">
        <v>22</v>
      </c>
      <c r="O875">
        <v>30</v>
      </c>
      <c r="P875">
        <v>5280</v>
      </c>
      <c r="Q875">
        <v>6000</v>
      </c>
      <c r="R875">
        <v>3.8637579999999998E-2</v>
      </c>
      <c r="S875">
        <v>4.7137848000000003E-2</v>
      </c>
      <c r="T875">
        <f t="shared" si="148"/>
        <v>28659.811584000003</v>
      </c>
      <c r="U875">
        <f t="shared" si="149"/>
        <v>5795.6369999999997</v>
      </c>
      <c r="V875">
        <f t="shared" si="150"/>
        <v>11280</v>
      </c>
      <c r="W875">
        <f t="shared" si="151"/>
        <v>11280</v>
      </c>
      <c r="X875">
        <f>SUM(Data__1___3[[#This Row],[ cost of raw material]],Data__1___3[[#This Row],[operating cost]],Data__1___3[[#This Row],[Total Labor Cost (In USD)]])</f>
        <v>45735.448584000005</v>
      </c>
      <c r="Y875">
        <f t="shared" si="152"/>
        <v>1183.7037563946812</v>
      </c>
      <c r="Z875">
        <f t="shared" si="153"/>
        <v>38.63758</v>
      </c>
      <c r="AA875">
        <f>SUM(Data__1___3[[#This Row],[Num_Workers_Direct]],Data__1___3[[#This Row],[Num_Workers_Indirect]])</f>
        <v>52</v>
      </c>
      <c r="AB875">
        <f>Data__1___3[[#This Row],[OUTPUT IN THOUSAND]]/Data__1___3[[#This Row],[Total Workers]]</f>
        <v>0.74303038461538462</v>
      </c>
    </row>
    <row r="876" spans="1:28" x14ac:dyDescent="0.25">
      <c r="A876" s="1">
        <v>40323</v>
      </c>
      <c r="B876">
        <f t="shared" si="143"/>
        <v>2010</v>
      </c>
      <c r="C876">
        <f>DAY(Data__1___3[[#This Row],[Date]])</f>
        <v>25</v>
      </c>
      <c r="D876">
        <f>MONTH(Data__1___3[[#This Row],[Date]])</f>
        <v>5</v>
      </c>
      <c r="E876">
        <f t="shared" si="144"/>
        <v>2</v>
      </c>
      <c r="F876">
        <f>WEEKDAY(Data__1___3[[#This Row],[Date]])</f>
        <v>3</v>
      </c>
      <c r="G876" t="str">
        <f>VLOOKUP(F876,VLOOKUP!$D$2:$E$8,2,FALSE)</f>
        <v>Wednesday</v>
      </c>
      <c r="H876" t="str">
        <f>VLOOKUP(D876,VLOOKUP!$A$2:$B$13,2,FALSE)</f>
        <v>May</v>
      </c>
      <c r="I876" t="str">
        <f>VLOOKUP(E876,VLOOKUP!$G$2:$H$5,2,FALSE)</f>
        <v>Quarter2</v>
      </c>
      <c r="J876" t="str">
        <f t="shared" si="145"/>
        <v>2010_May</v>
      </c>
      <c r="K876" t="str">
        <f t="shared" si="146"/>
        <v>2010_Quarter2</v>
      </c>
      <c r="L876" t="str">
        <f t="shared" si="147"/>
        <v>2010_Wednesday</v>
      </c>
      <c r="M876" t="s">
        <v>10</v>
      </c>
      <c r="N876">
        <v>21</v>
      </c>
      <c r="O876">
        <v>28</v>
      </c>
      <c r="P876">
        <v>5040</v>
      </c>
      <c r="Q876">
        <v>5600</v>
      </c>
      <c r="R876">
        <v>3.6415207999999998E-2</v>
      </c>
      <c r="S876">
        <v>4.4426554E-2</v>
      </c>
      <c r="T876">
        <f t="shared" si="148"/>
        <v>27011.344832000002</v>
      </c>
      <c r="U876">
        <f t="shared" si="149"/>
        <v>5462.2812000000004</v>
      </c>
      <c r="V876">
        <f t="shared" si="150"/>
        <v>10640</v>
      </c>
      <c r="W876">
        <f t="shared" si="151"/>
        <v>10640</v>
      </c>
      <c r="X876">
        <f>SUM(Data__1___3[[#This Row],[ cost of raw material]],Data__1___3[[#This Row],[operating cost]],Data__1___3[[#This Row],[Total Labor Cost (In USD)]])</f>
        <v>43113.626032</v>
      </c>
      <c r="Y876">
        <f t="shared" si="152"/>
        <v>1183.9456205220631</v>
      </c>
      <c r="Z876">
        <f t="shared" si="153"/>
        <v>36.415208</v>
      </c>
      <c r="AA876">
        <f>SUM(Data__1___3[[#This Row],[Num_Workers_Direct]],Data__1___3[[#This Row],[Num_Workers_Indirect]])</f>
        <v>49</v>
      </c>
      <c r="AB876">
        <f>Data__1___3[[#This Row],[OUTPUT IN THOUSAND]]/Data__1___3[[#This Row],[Total Workers]]</f>
        <v>0.74316751020408167</v>
      </c>
    </row>
    <row r="877" spans="1:28" x14ac:dyDescent="0.25">
      <c r="A877" s="1">
        <v>40324</v>
      </c>
      <c r="B877">
        <f t="shared" si="143"/>
        <v>2010</v>
      </c>
      <c r="C877">
        <f>DAY(Data__1___3[[#This Row],[Date]])</f>
        <v>26</v>
      </c>
      <c r="D877">
        <f>MONTH(Data__1___3[[#This Row],[Date]])</f>
        <v>5</v>
      </c>
      <c r="E877">
        <f t="shared" si="144"/>
        <v>2</v>
      </c>
      <c r="F877">
        <f>WEEKDAY(Data__1___3[[#This Row],[Date]])</f>
        <v>4</v>
      </c>
      <c r="G877" t="str">
        <f>VLOOKUP(F877,VLOOKUP!$D$2:$E$8,2,FALSE)</f>
        <v>Thursday</v>
      </c>
      <c r="H877" t="str">
        <f>VLOOKUP(D877,VLOOKUP!$A$2:$B$13,2,FALSE)</f>
        <v>May</v>
      </c>
      <c r="I877" t="str">
        <f>VLOOKUP(E877,VLOOKUP!$G$2:$H$5,2,FALSE)</f>
        <v>Quarter2</v>
      </c>
      <c r="J877" t="str">
        <f t="shared" si="145"/>
        <v>2010_May</v>
      </c>
      <c r="K877" t="str">
        <f t="shared" si="146"/>
        <v>2010_Quarter2</v>
      </c>
      <c r="L877" t="str">
        <f t="shared" si="147"/>
        <v>2010_Thursday</v>
      </c>
      <c r="M877" t="s">
        <v>10</v>
      </c>
      <c r="N877">
        <v>24</v>
      </c>
      <c r="O877">
        <v>34</v>
      </c>
      <c r="P877">
        <v>5760</v>
      </c>
      <c r="Q877">
        <v>6800</v>
      </c>
      <c r="R877">
        <v>4.3100987E-2</v>
      </c>
      <c r="S877">
        <v>5.2583204000000001E-2</v>
      </c>
      <c r="T877">
        <f t="shared" si="148"/>
        <v>31970.588032</v>
      </c>
      <c r="U877">
        <f t="shared" si="149"/>
        <v>6465.1480500000007</v>
      </c>
      <c r="V877">
        <f t="shared" si="150"/>
        <v>12560</v>
      </c>
      <c r="W877">
        <f t="shared" si="151"/>
        <v>12560</v>
      </c>
      <c r="X877">
        <f>SUM(Data__1___3[[#This Row],[ cost of raw material]],Data__1___3[[#This Row],[operating cost]],Data__1___3[[#This Row],[Total Labor Cost (In USD)]])</f>
        <v>50995.736082000003</v>
      </c>
      <c r="Y877">
        <f t="shared" si="152"/>
        <v>1183.1686379246953</v>
      </c>
      <c r="Z877">
        <f t="shared" si="153"/>
        <v>43.100987000000003</v>
      </c>
      <c r="AA877">
        <f>SUM(Data__1___3[[#This Row],[Num_Workers_Direct]],Data__1___3[[#This Row],[Num_Workers_Indirect]])</f>
        <v>58</v>
      </c>
      <c r="AB877">
        <f>Data__1___3[[#This Row],[OUTPUT IN THOUSAND]]/Data__1___3[[#This Row],[Total Workers]]</f>
        <v>0.74312046551724142</v>
      </c>
    </row>
    <row r="878" spans="1:28" x14ac:dyDescent="0.25">
      <c r="A878" s="1">
        <v>40325</v>
      </c>
      <c r="B878">
        <f t="shared" si="143"/>
        <v>2010</v>
      </c>
      <c r="C878">
        <f>DAY(Data__1___3[[#This Row],[Date]])</f>
        <v>27</v>
      </c>
      <c r="D878">
        <f>MONTH(Data__1___3[[#This Row],[Date]])</f>
        <v>5</v>
      </c>
      <c r="E878">
        <f t="shared" si="144"/>
        <v>2</v>
      </c>
      <c r="F878">
        <f>WEEKDAY(Data__1___3[[#This Row],[Date]])</f>
        <v>5</v>
      </c>
      <c r="G878" t="str">
        <f>VLOOKUP(F878,VLOOKUP!$D$2:$E$8,2,FALSE)</f>
        <v>Friday</v>
      </c>
      <c r="H878" t="str">
        <f>VLOOKUP(D878,VLOOKUP!$A$2:$B$13,2,FALSE)</f>
        <v>May</v>
      </c>
      <c r="I878" t="str">
        <f>VLOOKUP(E878,VLOOKUP!$G$2:$H$5,2,FALSE)</f>
        <v>Quarter2</v>
      </c>
      <c r="J878" t="str">
        <f t="shared" si="145"/>
        <v>2010_May</v>
      </c>
      <c r="K878" t="str">
        <f t="shared" si="146"/>
        <v>2010_Quarter2</v>
      </c>
      <c r="L878" t="str">
        <f t="shared" si="147"/>
        <v>2010_Friday</v>
      </c>
      <c r="M878" t="s">
        <v>10</v>
      </c>
      <c r="N878">
        <v>23</v>
      </c>
      <c r="O878">
        <v>29</v>
      </c>
      <c r="P878">
        <v>5520</v>
      </c>
      <c r="Q878">
        <v>5800</v>
      </c>
      <c r="R878">
        <v>3.8608916E-2</v>
      </c>
      <c r="S878">
        <v>4.7102878000000001E-2</v>
      </c>
      <c r="T878">
        <f t="shared" si="148"/>
        <v>28638.549824000002</v>
      </c>
      <c r="U878">
        <f t="shared" si="149"/>
        <v>5791.3374000000003</v>
      </c>
      <c r="V878">
        <f t="shared" si="150"/>
        <v>11320</v>
      </c>
      <c r="W878">
        <f t="shared" si="151"/>
        <v>11320</v>
      </c>
      <c r="X878">
        <f>SUM(Data__1___3[[#This Row],[ cost of raw material]],Data__1___3[[#This Row],[operating cost]],Data__1___3[[#This Row],[Total Labor Cost (In USD)]])</f>
        <v>45749.887224000006</v>
      </c>
      <c r="Y878">
        <f t="shared" si="152"/>
        <v>1184.9565324237542</v>
      </c>
      <c r="Z878">
        <f t="shared" si="153"/>
        <v>38.608916000000001</v>
      </c>
      <c r="AA878">
        <f>SUM(Data__1___3[[#This Row],[Num_Workers_Direct]],Data__1___3[[#This Row],[Num_Workers_Indirect]])</f>
        <v>52</v>
      </c>
      <c r="AB878">
        <f>Data__1___3[[#This Row],[OUTPUT IN THOUSAND]]/Data__1___3[[#This Row],[Total Workers]]</f>
        <v>0.74247915384615382</v>
      </c>
    </row>
    <row r="879" spans="1:28" x14ac:dyDescent="0.25">
      <c r="A879" s="1">
        <v>40326</v>
      </c>
      <c r="B879">
        <f t="shared" si="143"/>
        <v>2010</v>
      </c>
      <c r="C879">
        <f>DAY(Data__1___3[[#This Row],[Date]])</f>
        <v>28</v>
      </c>
      <c r="D879">
        <f>MONTH(Data__1___3[[#This Row],[Date]])</f>
        <v>5</v>
      </c>
      <c r="E879">
        <f t="shared" si="144"/>
        <v>2</v>
      </c>
      <c r="F879">
        <f>WEEKDAY(Data__1___3[[#This Row],[Date]])</f>
        <v>6</v>
      </c>
      <c r="G879" t="str">
        <f>VLOOKUP(F879,VLOOKUP!$D$2:$E$8,2,FALSE)</f>
        <v>Saturday</v>
      </c>
      <c r="H879" t="str">
        <f>VLOOKUP(D879,VLOOKUP!$A$2:$B$13,2,FALSE)</f>
        <v>May</v>
      </c>
      <c r="I879" t="str">
        <f>VLOOKUP(E879,VLOOKUP!$G$2:$H$5,2,FALSE)</f>
        <v>Quarter2</v>
      </c>
      <c r="J879" t="str">
        <f t="shared" si="145"/>
        <v>2010_May</v>
      </c>
      <c r="K879" t="str">
        <f t="shared" si="146"/>
        <v>2010_Quarter2</v>
      </c>
      <c r="L879" t="str">
        <f t="shared" si="147"/>
        <v>2010_Saturday</v>
      </c>
      <c r="M879" t="s">
        <v>10</v>
      </c>
      <c r="N879">
        <v>20</v>
      </c>
      <c r="O879">
        <v>33</v>
      </c>
      <c r="P879">
        <v>4800</v>
      </c>
      <c r="Q879">
        <v>6600</v>
      </c>
      <c r="R879">
        <v>3.9357365999999998E-2</v>
      </c>
      <c r="S879">
        <v>4.8015987000000003E-2</v>
      </c>
      <c r="T879">
        <f t="shared" si="148"/>
        <v>29193.720096000001</v>
      </c>
      <c r="U879">
        <f t="shared" si="149"/>
        <v>5903.6049000000003</v>
      </c>
      <c r="V879">
        <f t="shared" si="150"/>
        <v>11400</v>
      </c>
      <c r="W879">
        <f t="shared" si="151"/>
        <v>11400</v>
      </c>
      <c r="X879">
        <f>SUM(Data__1___3[[#This Row],[ cost of raw material]],Data__1___3[[#This Row],[operating cost]],Data__1___3[[#This Row],[Total Labor Cost (In USD)]])</f>
        <v>46497.324996000003</v>
      </c>
      <c r="Y879">
        <f t="shared" si="152"/>
        <v>1181.4135375827743</v>
      </c>
      <c r="Z879">
        <f t="shared" si="153"/>
        <v>39.357365999999999</v>
      </c>
      <c r="AA879">
        <f>SUM(Data__1___3[[#This Row],[Num_Workers_Direct]],Data__1___3[[#This Row],[Num_Workers_Indirect]])</f>
        <v>53</v>
      </c>
      <c r="AB879">
        <f>Data__1___3[[#This Row],[OUTPUT IN THOUSAND]]/Data__1___3[[#This Row],[Total Workers]]</f>
        <v>0.74259181132075469</v>
      </c>
    </row>
    <row r="880" spans="1:28" x14ac:dyDescent="0.25">
      <c r="A880" s="1">
        <v>40327</v>
      </c>
      <c r="B880">
        <f t="shared" si="143"/>
        <v>2010</v>
      </c>
      <c r="C880">
        <f>DAY(Data__1___3[[#This Row],[Date]])</f>
        <v>29</v>
      </c>
      <c r="D880">
        <f>MONTH(Data__1___3[[#This Row],[Date]])</f>
        <v>5</v>
      </c>
      <c r="E880">
        <f t="shared" si="144"/>
        <v>2</v>
      </c>
      <c r="F880">
        <f>WEEKDAY(Data__1___3[[#This Row],[Date]])</f>
        <v>7</v>
      </c>
      <c r="G880" t="str">
        <f>VLOOKUP(F880,VLOOKUP!$D$2:$E$8,2,FALSE)</f>
        <v>Sunday</v>
      </c>
      <c r="H880" t="str">
        <f>VLOOKUP(D880,VLOOKUP!$A$2:$B$13,2,FALSE)</f>
        <v>May</v>
      </c>
      <c r="I880" t="str">
        <f>VLOOKUP(E880,VLOOKUP!$G$2:$H$5,2,FALSE)</f>
        <v>Quarter2</v>
      </c>
      <c r="J880" t="str">
        <f t="shared" si="145"/>
        <v>2010_May</v>
      </c>
      <c r="K880" t="str">
        <f t="shared" si="146"/>
        <v>2010_Quarter2</v>
      </c>
      <c r="L880" t="str">
        <f t="shared" si="147"/>
        <v>2010_Sunday</v>
      </c>
      <c r="M880" t="s">
        <v>10</v>
      </c>
      <c r="N880">
        <v>21</v>
      </c>
      <c r="O880">
        <v>34</v>
      </c>
      <c r="P880">
        <v>5040</v>
      </c>
      <c r="Q880">
        <v>6800</v>
      </c>
      <c r="R880">
        <v>4.0865897999999998E-2</v>
      </c>
      <c r="S880">
        <v>4.9856394999999998E-2</v>
      </c>
      <c r="T880">
        <f t="shared" si="148"/>
        <v>30312.688159999998</v>
      </c>
      <c r="U880">
        <f t="shared" si="149"/>
        <v>6129.8846999999987</v>
      </c>
      <c r="V880">
        <f t="shared" si="150"/>
        <v>11840</v>
      </c>
      <c r="W880">
        <f t="shared" si="151"/>
        <v>11840</v>
      </c>
      <c r="X880">
        <f>SUM(Data__1___3[[#This Row],[ cost of raw material]],Data__1___3[[#This Row],[operating cost]],Data__1___3[[#This Row],[Total Labor Cost (In USD)]])</f>
        <v>48282.57286</v>
      </c>
      <c r="Y880">
        <f t="shared" si="152"/>
        <v>1181.4881165709367</v>
      </c>
      <c r="Z880">
        <f t="shared" si="153"/>
        <v>40.865897999999994</v>
      </c>
      <c r="AA880">
        <f>SUM(Data__1___3[[#This Row],[Num_Workers_Direct]],Data__1___3[[#This Row],[Num_Workers_Indirect]])</f>
        <v>55</v>
      </c>
      <c r="AB880">
        <f>Data__1___3[[#This Row],[OUTPUT IN THOUSAND]]/Data__1___3[[#This Row],[Total Workers]]</f>
        <v>0.74301632727272715</v>
      </c>
    </row>
    <row r="881" spans="1:28" x14ac:dyDescent="0.25">
      <c r="A881" s="1">
        <v>40328</v>
      </c>
      <c r="B881">
        <f t="shared" si="143"/>
        <v>2010</v>
      </c>
      <c r="C881">
        <f>DAY(Data__1___3[[#This Row],[Date]])</f>
        <v>30</v>
      </c>
      <c r="D881">
        <f>MONTH(Data__1___3[[#This Row],[Date]])</f>
        <v>5</v>
      </c>
      <c r="E881">
        <f t="shared" si="144"/>
        <v>2</v>
      </c>
      <c r="F881">
        <f>WEEKDAY(Data__1___3[[#This Row],[Date]])</f>
        <v>1</v>
      </c>
      <c r="G881" t="str">
        <f>VLOOKUP(F881,VLOOKUP!$D$2:$E$8,2,FALSE)</f>
        <v>Monday</v>
      </c>
      <c r="H881" t="str">
        <f>VLOOKUP(D881,VLOOKUP!$A$2:$B$13,2,FALSE)</f>
        <v>May</v>
      </c>
      <c r="I881" t="str">
        <f>VLOOKUP(E881,VLOOKUP!$G$2:$H$5,2,FALSE)</f>
        <v>Quarter2</v>
      </c>
      <c r="J881" t="str">
        <f t="shared" si="145"/>
        <v>2010_May</v>
      </c>
      <c r="K881" t="str">
        <f t="shared" si="146"/>
        <v>2010_Quarter2</v>
      </c>
      <c r="L881" t="str">
        <f t="shared" si="147"/>
        <v>2010_Monday</v>
      </c>
      <c r="M881" t="s">
        <v>10</v>
      </c>
      <c r="N881">
        <v>24</v>
      </c>
      <c r="O881">
        <v>29</v>
      </c>
      <c r="P881">
        <v>5760</v>
      </c>
      <c r="Q881">
        <v>5800</v>
      </c>
      <c r="R881">
        <v>3.9383390999999997E-2</v>
      </c>
      <c r="S881">
        <v>4.8047738E-2</v>
      </c>
      <c r="T881">
        <f t="shared" si="148"/>
        <v>29213.024704000003</v>
      </c>
      <c r="U881">
        <f t="shared" si="149"/>
        <v>5907.5086499999998</v>
      </c>
      <c r="V881">
        <f t="shared" si="150"/>
        <v>11560</v>
      </c>
      <c r="W881">
        <f t="shared" si="151"/>
        <v>11560</v>
      </c>
      <c r="X881">
        <f>SUM(Data__1___3[[#This Row],[ cost of raw material]],Data__1___3[[#This Row],[operating cost]],Data__1___3[[#This Row],[Total Labor Cost (In USD)]])</f>
        <v>46680.533353999999</v>
      </c>
      <c r="Y881">
        <f t="shared" si="152"/>
        <v>1185.2847651945463</v>
      </c>
      <c r="Z881">
        <f t="shared" si="153"/>
        <v>39.383390999999996</v>
      </c>
      <c r="AA881">
        <f>SUM(Data__1___3[[#This Row],[Num_Workers_Direct]],Data__1___3[[#This Row],[Num_Workers_Indirect]])</f>
        <v>53</v>
      </c>
      <c r="AB881">
        <f>Data__1___3[[#This Row],[OUTPUT IN THOUSAND]]/Data__1___3[[#This Row],[Total Workers]]</f>
        <v>0.74308284905660371</v>
      </c>
    </row>
    <row r="882" spans="1:28" x14ac:dyDescent="0.25">
      <c r="A882" s="1">
        <v>40329</v>
      </c>
      <c r="B882">
        <f t="shared" si="143"/>
        <v>2010</v>
      </c>
      <c r="C882">
        <f>DAY(Data__1___3[[#This Row],[Date]])</f>
        <v>31</v>
      </c>
      <c r="D882">
        <f>MONTH(Data__1___3[[#This Row],[Date]])</f>
        <v>5</v>
      </c>
      <c r="E882">
        <f t="shared" si="144"/>
        <v>2</v>
      </c>
      <c r="F882">
        <f>WEEKDAY(Data__1___3[[#This Row],[Date]])</f>
        <v>2</v>
      </c>
      <c r="G882" t="str">
        <f>VLOOKUP(F882,VLOOKUP!$D$2:$E$8,2,FALSE)</f>
        <v>Tuesday</v>
      </c>
      <c r="H882" t="str">
        <f>VLOOKUP(D882,VLOOKUP!$A$2:$B$13,2,FALSE)</f>
        <v>May</v>
      </c>
      <c r="I882" t="str">
        <f>VLOOKUP(E882,VLOOKUP!$G$2:$H$5,2,FALSE)</f>
        <v>Quarter2</v>
      </c>
      <c r="J882" t="str">
        <f t="shared" si="145"/>
        <v>2010_May</v>
      </c>
      <c r="K882" t="str">
        <f t="shared" si="146"/>
        <v>2010_Quarter2</v>
      </c>
      <c r="L882" t="str">
        <f t="shared" si="147"/>
        <v>2010_Tuesday</v>
      </c>
      <c r="M882" t="s">
        <v>10</v>
      </c>
      <c r="N882">
        <v>21</v>
      </c>
      <c r="O882">
        <v>32</v>
      </c>
      <c r="P882">
        <v>5040</v>
      </c>
      <c r="Q882">
        <v>6400</v>
      </c>
      <c r="R882">
        <v>3.936796E-2</v>
      </c>
      <c r="S882">
        <v>4.8028911000000001E-2</v>
      </c>
      <c r="T882">
        <f t="shared" si="148"/>
        <v>29201.577888</v>
      </c>
      <c r="U882">
        <f t="shared" si="149"/>
        <v>5905.1940000000004</v>
      </c>
      <c r="V882">
        <f t="shared" si="150"/>
        <v>11440</v>
      </c>
      <c r="W882">
        <f t="shared" si="151"/>
        <v>11440</v>
      </c>
      <c r="X882">
        <f>SUM(Data__1___3[[#This Row],[ cost of raw material]],Data__1___3[[#This Row],[operating cost]],Data__1___3[[#This Row],[Total Labor Cost (In USD)]])</f>
        <v>46546.771888000003</v>
      </c>
      <c r="Y882">
        <f t="shared" si="152"/>
        <v>1182.3516353908101</v>
      </c>
      <c r="Z882">
        <f t="shared" si="153"/>
        <v>39.367960000000004</v>
      </c>
      <c r="AA882">
        <f>SUM(Data__1___3[[#This Row],[Num_Workers_Direct]],Data__1___3[[#This Row],[Num_Workers_Indirect]])</f>
        <v>53</v>
      </c>
      <c r="AB882">
        <f>Data__1___3[[#This Row],[OUTPUT IN THOUSAND]]/Data__1___3[[#This Row],[Total Workers]]</f>
        <v>0.74279169811320767</v>
      </c>
    </row>
    <row r="883" spans="1:28" x14ac:dyDescent="0.25">
      <c r="A883" s="1">
        <v>40330</v>
      </c>
      <c r="B883">
        <f t="shared" si="143"/>
        <v>2010</v>
      </c>
      <c r="C883">
        <f>DAY(Data__1___3[[#This Row],[Date]])</f>
        <v>1</v>
      </c>
      <c r="D883">
        <f>MONTH(Data__1___3[[#This Row],[Date]])</f>
        <v>6</v>
      </c>
      <c r="E883">
        <f t="shared" si="144"/>
        <v>2</v>
      </c>
      <c r="F883">
        <f>WEEKDAY(Data__1___3[[#This Row],[Date]])</f>
        <v>3</v>
      </c>
      <c r="G883" t="str">
        <f>VLOOKUP(F883,VLOOKUP!$D$2:$E$8,2,FALSE)</f>
        <v>Wednesday</v>
      </c>
      <c r="H883" t="str">
        <f>VLOOKUP(D883,VLOOKUP!$A$2:$B$13,2,FALSE)</f>
        <v>June</v>
      </c>
      <c r="I883" t="str">
        <f>VLOOKUP(E883,VLOOKUP!$G$2:$H$5,2,FALSE)</f>
        <v>Quarter2</v>
      </c>
      <c r="J883" t="str">
        <f t="shared" si="145"/>
        <v>2010_June</v>
      </c>
      <c r="K883" t="str">
        <f t="shared" si="146"/>
        <v>2010_Quarter2</v>
      </c>
      <c r="L883" t="str">
        <f t="shared" si="147"/>
        <v>2010_Wednesday</v>
      </c>
      <c r="M883" t="s">
        <v>10</v>
      </c>
      <c r="N883">
        <v>22</v>
      </c>
      <c r="O883">
        <v>34</v>
      </c>
      <c r="P883">
        <v>5280</v>
      </c>
      <c r="Q883">
        <v>6800</v>
      </c>
      <c r="R883">
        <v>4.1600893999999999E-2</v>
      </c>
      <c r="S883">
        <v>5.0753091E-2</v>
      </c>
      <c r="T883">
        <f t="shared" si="148"/>
        <v>30857.879327999999</v>
      </c>
      <c r="U883">
        <f t="shared" si="149"/>
        <v>6240.1340999999993</v>
      </c>
      <c r="V883">
        <f t="shared" si="150"/>
        <v>12080</v>
      </c>
      <c r="W883">
        <f t="shared" si="151"/>
        <v>12080</v>
      </c>
      <c r="X883">
        <f>SUM(Data__1___3[[#This Row],[ cost of raw material]],Data__1___3[[#This Row],[operating cost]],Data__1___3[[#This Row],[Total Labor Cost (In USD)]])</f>
        <v>49178.013427999998</v>
      </c>
      <c r="Y883">
        <f t="shared" si="152"/>
        <v>1182.1383797184744</v>
      </c>
      <c r="Z883">
        <f t="shared" si="153"/>
        <v>41.600893999999997</v>
      </c>
      <c r="AA883">
        <f>SUM(Data__1___3[[#This Row],[Num_Workers_Direct]],Data__1___3[[#This Row],[Num_Workers_Indirect]])</f>
        <v>56</v>
      </c>
      <c r="AB883">
        <f>Data__1___3[[#This Row],[OUTPUT IN THOUSAND]]/Data__1___3[[#This Row],[Total Workers]]</f>
        <v>0.74287310714285704</v>
      </c>
    </row>
    <row r="884" spans="1:28" x14ac:dyDescent="0.25">
      <c r="A884" s="1">
        <v>40331</v>
      </c>
      <c r="B884">
        <f t="shared" si="143"/>
        <v>2010</v>
      </c>
      <c r="C884">
        <f>DAY(Data__1___3[[#This Row],[Date]])</f>
        <v>2</v>
      </c>
      <c r="D884">
        <f>MONTH(Data__1___3[[#This Row],[Date]])</f>
        <v>6</v>
      </c>
      <c r="E884">
        <f t="shared" si="144"/>
        <v>2</v>
      </c>
      <c r="F884">
        <f>WEEKDAY(Data__1___3[[#This Row],[Date]])</f>
        <v>4</v>
      </c>
      <c r="G884" t="str">
        <f>VLOOKUP(F884,VLOOKUP!$D$2:$E$8,2,FALSE)</f>
        <v>Thursday</v>
      </c>
      <c r="H884" t="str">
        <f>VLOOKUP(D884,VLOOKUP!$A$2:$B$13,2,FALSE)</f>
        <v>June</v>
      </c>
      <c r="I884" t="str">
        <f>VLOOKUP(E884,VLOOKUP!$G$2:$H$5,2,FALSE)</f>
        <v>Quarter2</v>
      </c>
      <c r="J884" t="str">
        <f t="shared" si="145"/>
        <v>2010_June</v>
      </c>
      <c r="K884" t="str">
        <f t="shared" si="146"/>
        <v>2010_Quarter2</v>
      </c>
      <c r="L884" t="str">
        <f t="shared" si="147"/>
        <v>2010_Thursday</v>
      </c>
      <c r="M884" t="s">
        <v>10</v>
      </c>
      <c r="N884">
        <v>23</v>
      </c>
      <c r="O884">
        <v>29</v>
      </c>
      <c r="P884">
        <v>5520</v>
      </c>
      <c r="Q884">
        <v>5800</v>
      </c>
      <c r="R884">
        <v>3.8616263999999997E-2</v>
      </c>
      <c r="S884">
        <v>4.7111842000000001E-2</v>
      </c>
      <c r="T884">
        <f t="shared" si="148"/>
        <v>28643.999936</v>
      </c>
      <c r="U884">
        <f t="shared" si="149"/>
        <v>5792.4395999999988</v>
      </c>
      <c r="V884">
        <f t="shared" si="150"/>
        <v>11320</v>
      </c>
      <c r="W884">
        <f t="shared" si="151"/>
        <v>11320</v>
      </c>
      <c r="X884">
        <f>SUM(Data__1___3[[#This Row],[ cost of raw material]],Data__1___3[[#This Row],[operating cost]],Data__1___3[[#This Row],[Total Labor Cost (In USD)]])</f>
        <v>45756.439535999998</v>
      </c>
      <c r="Y884">
        <f t="shared" si="152"/>
        <v>1184.9007334319033</v>
      </c>
      <c r="Z884">
        <f t="shared" si="153"/>
        <v>38.616263999999994</v>
      </c>
      <c r="AA884">
        <f>SUM(Data__1___3[[#This Row],[Num_Workers_Direct]],Data__1___3[[#This Row],[Num_Workers_Indirect]])</f>
        <v>52</v>
      </c>
      <c r="AB884">
        <f>Data__1___3[[#This Row],[OUTPUT IN THOUSAND]]/Data__1___3[[#This Row],[Total Workers]]</f>
        <v>0.7426204615384614</v>
      </c>
    </row>
    <row r="885" spans="1:28" x14ac:dyDescent="0.25">
      <c r="A885" s="1">
        <v>40332</v>
      </c>
      <c r="B885">
        <f t="shared" si="143"/>
        <v>2010</v>
      </c>
      <c r="C885">
        <f>DAY(Data__1___3[[#This Row],[Date]])</f>
        <v>3</v>
      </c>
      <c r="D885">
        <f>MONTH(Data__1___3[[#This Row],[Date]])</f>
        <v>6</v>
      </c>
      <c r="E885">
        <f t="shared" si="144"/>
        <v>2</v>
      </c>
      <c r="F885">
        <f>WEEKDAY(Data__1___3[[#This Row],[Date]])</f>
        <v>5</v>
      </c>
      <c r="G885" t="str">
        <f>VLOOKUP(F885,VLOOKUP!$D$2:$E$8,2,FALSE)</f>
        <v>Friday</v>
      </c>
      <c r="H885" t="str">
        <f>VLOOKUP(D885,VLOOKUP!$A$2:$B$13,2,FALSE)</f>
        <v>June</v>
      </c>
      <c r="I885" t="str">
        <f>VLOOKUP(E885,VLOOKUP!$G$2:$H$5,2,FALSE)</f>
        <v>Quarter2</v>
      </c>
      <c r="J885" t="str">
        <f t="shared" si="145"/>
        <v>2010_June</v>
      </c>
      <c r="K885" t="str">
        <f t="shared" si="146"/>
        <v>2010_Quarter2</v>
      </c>
      <c r="L885" t="str">
        <f t="shared" si="147"/>
        <v>2010_Friday</v>
      </c>
      <c r="M885" t="s">
        <v>10</v>
      </c>
      <c r="N885">
        <v>22</v>
      </c>
      <c r="O885">
        <v>34</v>
      </c>
      <c r="P885">
        <v>5280</v>
      </c>
      <c r="Q885">
        <v>6800</v>
      </c>
      <c r="R885">
        <v>4.1594354E-2</v>
      </c>
      <c r="S885">
        <v>5.0745112000000002E-2</v>
      </c>
      <c r="T885">
        <f t="shared" si="148"/>
        <v>30853.028095999998</v>
      </c>
      <c r="U885">
        <f t="shared" si="149"/>
        <v>6239.1531000000004</v>
      </c>
      <c r="V885">
        <f t="shared" si="150"/>
        <v>12080</v>
      </c>
      <c r="W885">
        <f t="shared" si="151"/>
        <v>12080</v>
      </c>
      <c r="X885">
        <f>SUM(Data__1___3[[#This Row],[ cost of raw material]],Data__1___3[[#This Row],[operating cost]],Data__1___3[[#This Row],[Total Labor Cost (In USD)]])</f>
        <v>49172.181195999998</v>
      </c>
      <c r="Y885">
        <f t="shared" si="152"/>
        <v>1182.1840338234365</v>
      </c>
      <c r="Z885">
        <f t="shared" si="153"/>
        <v>41.594354000000003</v>
      </c>
      <c r="AA885">
        <f>SUM(Data__1___3[[#This Row],[Num_Workers_Direct]],Data__1___3[[#This Row],[Num_Workers_Indirect]])</f>
        <v>56</v>
      </c>
      <c r="AB885">
        <f>Data__1___3[[#This Row],[OUTPUT IN THOUSAND]]/Data__1___3[[#This Row],[Total Workers]]</f>
        <v>0.74275632142857151</v>
      </c>
    </row>
    <row r="886" spans="1:28" x14ac:dyDescent="0.25">
      <c r="A886" s="1">
        <v>40333</v>
      </c>
      <c r="B886">
        <f t="shared" si="143"/>
        <v>2010</v>
      </c>
      <c r="C886">
        <f>DAY(Data__1___3[[#This Row],[Date]])</f>
        <v>4</v>
      </c>
      <c r="D886">
        <f>MONTH(Data__1___3[[#This Row],[Date]])</f>
        <v>6</v>
      </c>
      <c r="E886">
        <f t="shared" si="144"/>
        <v>2</v>
      </c>
      <c r="F886">
        <f>WEEKDAY(Data__1___3[[#This Row],[Date]])</f>
        <v>6</v>
      </c>
      <c r="G886" t="str">
        <f>VLOOKUP(F886,VLOOKUP!$D$2:$E$8,2,FALSE)</f>
        <v>Saturday</v>
      </c>
      <c r="H886" t="str">
        <f>VLOOKUP(D886,VLOOKUP!$A$2:$B$13,2,FALSE)</f>
        <v>June</v>
      </c>
      <c r="I886" t="str">
        <f>VLOOKUP(E886,VLOOKUP!$G$2:$H$5,2,FALSE)</f>
        <v>Quarter2</v>
      </c>
      <c r="J886" t="str">
        <f t="shared" si="145"/>
        <v>2010_June</v>
      </c>
      <c r="K886" t="str">
        <f t="shared" si="146"/>
        <v>2010_Quarter2</v>
      </c>
      <c r="L886" t="str">
        <f t="shared" si="147"/>
        <v>2010_Saturday</v>
      </c>
      <c r="M886" t="s">
        <v>10</v>
      </c>
      <c r="N886">
        <v>20</v>
      </c>
      <c r="O886">
        <v>26</v>
      </c>
      <c r="P886">
        <v>4800</v>
      </c>
      <c r="Q886">
        <v>5200</v>
      </c>
      <c r="R886">
        <v>3.4181662000000002E-2</v>
      </c>
      <c r="S886">
        <v>4.1701626999999998E-2</v>
      </c>
      <c r="T886">
        <f t="shared" si="148"/>
        <v>25354.589215999997</v>
      </c>
      <c r="U886">
        <f t="shared" si="149"/>
        <v>5127.2493000000004</v>
      </c>
      <c r="V886">
        <f t="shared" si="150"/>
        <v>10000</v>
      </c>
      <c r="W886">
        <f t="shared" si="151"/>
        <v>10000</v>
      </c>
      <c r="X886">
        <f>SUM(Data__1___3[[#This Row],[ cost of raw material]],Data__1___3[[#This Row],[operating cost]],Data__1___3[[#This Row],[Total Labor Cost (In USD)]])</f>
        <v>40481.838515999996</v>
      </c>
      <c r="Y886">
        <f t="shared" si="152"/>
        <v>1184.314516830691</v>
      </c>
      <c r="Z886">
        <f t="shared" si="153"/>
        <v>34.181662000000003</v>
      </c>
      <c r="AA886">
        <f>SUM(Data__1___3[[#This Row],[Num_Workers_Direct]],Data__1___3[[#This Row],[Num_Workers_Indirect]])</f>
        <v>46</v>
      </c>
      <c r="AB886">
        <f>Data__1___3[[#This Row],[OUTPUT IN THOUSAND]]/Data__1___3[[#This Row],[Total Workers]]</f>
        <v>0.74307960869565226</v>
      </c>
    </row>
    <row r="887" spans="1:28" x14ac:dyDescent="0.25">
      <c r="A887" s="1">
        <v>40334</v>
      </c>
      <c r="B887">
        <f t="shared" si="143"/>
        <v>2010</v>
      </c>
      <c r="C887">
        <f>DAY(Data__1___3[[#This Row],[Date]])</f>
        <v>5</v>
      </c>
      <c r="D887">
        <f>MONTH(Data__1___3[[#This Row],[Date]])</f>
        <v>6</v>
      </c>
      <c r="E887">
        <f t="shared" si="144"/>
        <v>2</v>
      </c>
      <c r="F887">
        <f>WEEKDAY(Data__1___3[[#This Row],[Date]])</f>
        <v>7</v>
      </c>
      <c r="G887" t="str">
        <f>VLOOKUP(F887,VLOOKUP!$D$2:$E$8,2,FALSE)</f>
        <v>Sunday</v>
      </c>
      <c r="H887" t="str">
        <f>VLOOKUP(D887,VLOOKUP!$A$2:$B$13,2,FALSE)</f>
        <v>June</v>
      </c>
      <c r="I887" t="str">
        <f>VLOOKUP(E887,VLOOKUP!$G$2:$H$5,2,FALSE)</f>
        <v>Quarter2</v>
      </c>
      <c r="J887" t="str">
        <f t="shared" si="145"/>
        <v>2010_June</v>
      </c>
      <c r="K887" t="str">
        <f t="shared" si="146"/>
        <v>2010_Quarter2</v>
      </c>
      <c r="L887" t="str">
        <f t="shared" si="147"/>
        <v>2010_Sunday</v>
      </c>
      <c r="M887" t="s">
        <v>10</v>
      </c>
      <c r="N887">
        <v>22</v>
      </c>
      <c r="O887">
        <v>30</v>
      </c>
      <c r="P887">
        <v>5280</v>
      </c>
      <c r="Q887">
        <v>6000</v>
      </c>
      <c r="R887">
        <v>3.8645961E-2</v>
      </c>
      <c r="S887">
        <v>4.7148071999999999E-2</v>
      </c>
      <c r="T887">
        <f t="shared" si="148"/>
        <v>28666.027775999999</v>
      </c>
      <c r="U887">
        <f t="shared" si="149"/>
        <v>5796.8941500000001</v>
      </c>
      <c r="V887">
        <f t="shared" si="150"/>
        <v>11280</v>
      </c>
      <c r="W887">
        <f t="shared" si="151"/>
        <v>11280</v>
      </c>
      <c r="X887">
        <f>SUM(Data__1___3[[#This Row],[ cost of raw material]],Data__1___3[[#This Row],[operating cost]],Data__1___3[[#This Row],[Total Labor Cost (In USD)]])</f>
        <v>45742.921925999995</v>
      </c>
      <c r="Y887">
        <f t="shared" si="152"/>
        <v>1183.6404307813693</v>
      </c>
      <c r="Z887">
        <f t="shared" si="153"/>
        <v>38.645961</v>
      </c>
      <c r="AA887">
        <f>SUM(Data__1___3[[#This Row],[Num_Workers_Direct]],Data__1___3[[#This Row],[Num_Workers_Indirect]])</f>
        <v>52</v>
      </c>
      <c r="AB887">
        <f>Data__1___3[[#This Row],[OUTPUT IN THOUSAND]]/Data__1___3[[#This Row],[Total Workers]]</f>
        <v>0.74319155769230771</v>
      </c>
    </row>
    <row r="888" spans="1:28" x14ac:dyDescent="0.25">
      <c r="A888" s="1">
        <v>40335</v>
      </c>
      <c r="B888">
        <f t="shared" si="143"/>
        <v>2010</v>
      </c>
      <c r="C888">
        <f>DAY(Data__1___3[[#This Row],[Date]])</f>
        <v>6</v>
      </c>
      <c r="D888">
        <f>MONTH(Data__1___3[[#This Row],[Date]])</f>
        <v>6</v>
      </c>
      <c r="E888">
        <f t="shared" si="144"/>
        <v>2</v>
      </c>
      <c r="F888">
        <f>WEEKDAY(Data__1___3[[#This Row],[Date]])</f>
        <v>1</v>
      </c>
      <c r="G888" t="str">
        <f>VLOOKUP(F888,VLOOKUP!$D$2:$E$8,2,FALSE)</f>
        <v>Monday</v>
      </c>
      <c r="H888" t="str">
        <f>VLOOKUP(D888,VLOOKUP!$A$2:$B$13,2,FALSE)</f>
        <v>June</v>
      </c>
      <c r="I888" t="str">
        <f>VLOOKUP(E888,VLOOKUP!$G$2:$H$5,2,FALSE)</f>
        <v>Quarter2</v>
      </c>
      <c r="J888" t="str">
        <f t="shared" si="145"/>
        <v>2010_June</v>
      </c>
      <c r="K888" t="str">
        <f t="shared" si="146"/>
        <v>2010_Quarter2</v>
      </c>
      <c r="L888" t="str">
        <f t="shared" si="147"/>
        <v>2010_Monday</v>
      </c>
      <c r="M888" t="s">
        <v>10</v>
      </c>
      <c r="N888">
        <v>23</v>
      </c>
      <c r="O888">
        <v>28</v>
      </c>
      <c r="P888">
        <v>5520</v>
      </c>
      <c r="Q888">
        <v>5600</v>
      </c>
      <c r="R888">
        <v>3.7899143000000003E-2</v>
      </c>
      <c r="S888">
        <v>4.6236955000000003E-2</v>
      </c>
      <c r="T888">
        <f t="shared" si="148"/>
        <v>28112.068640000001</v>
      </c>
      <c r="U888">
        <f t="shared" si="149"/>
        <v>5684.8714500000006</v>
      </c>
      <c r="V888">
        <f t="shared" si="150"/>
        <v>11120</v>
      </c>
      <c r="W888">
        <f t="shared" si="151"/>
        <v>11120</v>
      </c>
      <c r="X888">
        <f>SUM(Data__1___3[[#This Row],[ cost of raw material]],Data__1___3[[#This Row],[operating cost]],Data__1___3[[#This Row],[Total Labor Cost (In USD)]])</f>
        <v>44916.940090000004</v>
      </c>
      <c r="Y888">
        <f t="shared" si="152"/>
        <v>1185.1703372289976</v>
      </c>
      <c r="Z888">
        <f t="shared" si="153"/>
        <v>37.899143000000002</v>
      </c>
      <c r="AA888">
        <f>SUM(Data__1___3[[#This Row],[Num_Workers_Direct]],Data__1___3[[#This Row],[Num_Workers_Indirect]])</f>
        <v>51</v>
      </c>
      <c r="AB888">
        <f>Data__1___3[[#This Row],[OUTPUT IN THOUSAND]]/Data__1___3[[#This Row],[Total Workers]]</f>
        <v>0.74312045098039226</v>
      </c>
    </row>
    <row r="889" spans="1:28" x14ac:dyDescent="0.25">
      <c r="A889" s="1">
        <v>40336</v>
      </c>
      <c r="B889">
        <f t="shared" si="143"/>
        <v>2010</v>
      </c>
      <c r="C889">
        <f>DAY(Data__1___3[[#This Row],[Date]])</f>
        <v>7</v>
      </c>
      <c r="D889">
        <f>MONTH(Data__1___3[[#This Row],[Date]])</f>
        <v>6</v>
      </c>
      <c r="E889">
        <f t="shared" si="144"/>
        <v>2</v>
      </c>
      <c r="F889">
        <f>WEEKDAY(Data__1___3[[#This Row],[Date]])</f>
        <v>2</v>
      </c>
      <c r="G889" t="str">
        <f>VLOOKUP(F889,VLOOKUP!$D$2:$E$8,2,FALSE)</f>
        <v>Tuesday</v>
      </c>
      <c r="H889" t="str">
        <f>VLOOKUP(D889,VLOOKUP!$A$2:$B$13,2,FALSE)</f>
        <v>June</v>
      </c>
      <c r="I889" t="str">
        <f>VLOOKUP(E889,VLOOKUP!$G$2:$H$5,2,FALSE)</f>
        <v>Quarter2</v>
      </c>
      <c r="J889" t="str">
        <f t="shared" si="145"/>
        <v>2010_June</v>
      </c>
      <c r="K889" t="str">
        <f t="shared" si="146"/>
        <v>2010_Quarter2</v>
      </c>
      <c r="L889" t="str">
        <f t="shared" si="147"/>
        <v>2010_Tuesday</v>
      </c>
      <c r="M889" t="s">
        <v>10</v>
      </c>
      <c r="N889">
        <v>24</v>
      </c>
      <c r="O889">
        <v>25</v>
      </c>
      <c r="P889">
        <v>5760</v>
      </c>
      <c r="Q889">
        <v>5000</v>
      </c>
      <c r="R889">
        <v>3.6408427E-2</v>
      </c>
      <c r="S889">
        <v>4.4418280999999997E-2</v>
      </c>
      <c r="T889">
        <f t="shared" si="148"/>
        <v>27006.314848000002</v>
      </c>
      <c r="U889">
        <f t="shared" si="149"/>
        <v>5461.2640500000007</v>
      </c>
      <c r="V889">
        <f t="shared" si="150"/>
        <v>10760</v>
      </c>
      <c r="W889">
        <f t="shared" si="151"/>
        <v>10760</v>
      </c>
      <c r="X889">
        <f>SUM(Data__1___3[[#This Row],[ cost of raw material]],Data__1___3[[#This Row],[operating cost]],Data__1___3[[#This Row],[Total Labor Cost (In USD)]])</f>
        <v>43227.578898000007</v>
      </c>
      <c r="Y889">
        <f t="shared" si="152"/>
        <v>1187.2959767803206</v>
      </c>
      <c r="Z889">
        <f t="shared" si="153"/>
        <v>36.408427000000003</v>
      </c>
      <c r="AA889">
        <f>SUM(Data__1___3[[#This Row],[Num_Workers_Direct]],Data__1___3[[#This Row],[Num_Workers_Indirect]])</f>
        <v>49</v>
      </c>
      <c r="AB889">
        <f>Data__1___3[[#This Row],[OUTPUT IN THOUSAND]]/Data__1___3[[#This Row],[Total Workers]]</f>
        <v>0.74302912244897967</v>
      </c>
    </row>
    <row r="890" spans="1:28" x14ac:dyDescent="0.25">
      <c r="A890" s="1">
        <v>40337</v>
      </c>
      <c r="B890">
        <f t="shared" si="143"/>
        <v>2010</v>
      </c>
      <c r="C890">
        <f>DAY(Data__1___3[[#This Row],[Date]])</f>
        <v>8</v>
      </c>
      <c r="D890">
        <f>MONTH(Data__1___3[[#This Row],[Date]])</f>
        <v>6</v>
      </c>
      <c r="E890">
        <f t="shared" si="144"/>
        <v>2</v>
      </c>
      <c r="F890">
        <f>WEEKDAY(Data__1___3[[#This Row],[Date]])</f>
        <v>3</v>
      </c>
      <c r="G890" t="str">
        <f>VLOOKUP(F890,VLOOKUP!$D$2:$E$8,2,FALSE)</f>
        <v>Wednesday</v>
      </c>
      <c r="H890" t="str">
        <f>VLOOKUP(D890,VLOOKUP!$A$2:$B$13,2,FALSE)</f>
        <v>June</v>
      </c>
      <c r="I890" t="str">
        <f>VLOOKUP(E890,VLOOKUP!$G$2:$H$5,2,FALSE)</f>
        <v>Quarter2</v>
      </c>
      <c r="J890" t="str">
        <f t="shared" si="145"/>
        <v>2010_June</v>
      </c>
      <c r="K890" t="str">
        <f t="shared" si="146"/>
        <v>2010_Quarter2</v>
      </c>
      <c r="L890" t="str">
        <f t="shared" si="147"/>
        <v>2010_Wednesday</v>
      </c>
      <c r="M890" t="s">
        <v>10</v>
      </c>
      <c r="N890">
        <v>24</v>
      </c>
      <c r="O890">
        <v>34</v>
      </c>
      <c r="P890">
        <v>5760</v>
      </c>
      <c r="Q890">
        <v>6800</v>
      </c>
      <c r="R890">
        <v>4.3066501E-2</v>
      </c>
      <c r="S890">
        <v>5.2541130999999998E-2</v>
      </c>
      <c r="T890">
        <f t="shared" si="148"/>
        <v>31945.007647999999</v>
      </c>
      <c r="U890">
        <f t="shared" si="149"/>
        <v>6459.9751500000002</v>
      </c>
      <c r="V890">
        <f t="shared" si="150"/>
        <v>12560</v>
      </c>
      <c r="W890">
        <f t="shared" si="151"/>
        <v>12560</v>
      </c>
      <c r="X890">
        <f>SUM(Data__1___3[[#This Row],[ cost of raw material]],Data__1___3[[#This Row],[operating cost]],Data__1___3[[#This Row],[Total Labor Cost (In USD)]])</f>
        <v>50964.982797999997</v>
      </c>
      <c r="Y890">
        <f t="shared" si="152"/>
        <v>1183.4019856407651</v>
      </c>
      <c r="Z890">
        <f t="shared" si="153"/>
        <v>43.066501000000002</v>
      </c>
      <c r="AA890">
        <f>SUM(Data__1___3[[#This Row],[Num_Workers_Direct]],Data__1___3[[#This Row],[Num_Workers_Indirect]])</f>
        <v>58</v>
      </c>
      <c r="AB890">
        <f>Data__1___3[[#This Row],[OUTPUT IN THOUSAND]]/Data__1___3[[#This Row],[Total Workers]]</f>
        <v>0.74252587931034486</v>
      </c>
    </row>
    <row r="891" spans="1:28" x14ac:dyDescent="0.25">
      <c r="A891" s="1">
        <v>40338</v>
      </c>
      <c r="B891">
        <f t="shared" si="143"/>
        <v>2010</v>
      </c>
      <c r="C891">
        <f>DAY(Data__1___3[[#This Row],[Date]])</f>
        <v>9</v>
      </c>
      <c r="D891">
        <f>MONTH(Data__1___3[[#This Row],[Date]])</f>
        <v>6</v>
      </c>
      <c r="E891">
        <f t="shared" si="144"/>
        <v>2</v>
      </c>
      <c r="F891">
        <f>WEEKDAY(Data__1___3[[#This Row],[Date]])</f>
        <v>4</v>
      </c>
      <c r="G891" t="str">
        <f>VLOOKUP(F891,VLOOKUP!$D$2:$E$8,2,FALSE)</f>
        <v>Thursday</v>
      </c>
      <c r="H891" t="str">
        <f>VLOOKUP(D891,VLOOKUP!$A$2:$B$13,2,FALSE)</f>
        <v>June</v>
      </c>
      <c r="I891" t="str">
        <f>VLOOKUP(E891,VLOOKUP!$G$2:$H$5,2,FALSE)</f>
        <v>Quarter2</v>
      </c>
      <c r="J891" t="str">
        <f t="shared" si="145"/>
        <v>2010_June</v>
      </c>
      <c r="K891" t="str">
        <f t="shared" si="146"/>
        <v>2010_Quarter2</v>
      </c>
      <c r="L891" t="str">
        <f t="shared" si="147"/>
        <v>2010_Thursday</v>
      </c>
      <c r="M891" t="s">
        <v>10</v>
      </c>
      <c r="N891">
        <v>21</v>
      </c>
      <c r="O891">
        <v>30</v>
      </c>
      <c r="P891">
        <v>5040</v>
      </c>
      <c r="Q891">
        <v>6000</v>
      </c>
      <c r="R891">
        <v>3.7883988E-2</v>
      </c>
      <c r="S891">
        <v>4.6218465E-2</v>
      </c>
      <c r="T891">
        <f t="shared" si="148"/>
        <v>28100.826720000001</v>
      </c>
      <c r="U891">
        <f t="shared" si="149"/>
        <v>5682.5982000000004</v>
      </c>
      <c r="V891">
        <f t="shared" si="150"/>
        <v>11040</v>
      </c>
      <c r="W891">
        <f t="shared" si="151"/>
        <v>11040</v>
      </c>
      <c r="X891">
        <f>SUM(Data__1___3[[#This Row],[ cost of raw material]],Data__1___3[[#This Row],[operating cost]],Data__1___3[[#This Row],[Total Labor Cost (In USD)]])</f>
        <v>44823.424920000005</v>
      </c>
      <c r="Y891">
        <f t="shared" si="152"/>
        <v>1183.175987702245</v>
      </c>
      <c r="Z891">
        <f t="shared" si="153"/>
        <v>37.883988000000002</v>
      </c>
      <c r="AA891">
        <f>SUM(Data__1___3[[#This Row],[Num_Workers_Direct]],Data__1___3[[#This Row],[Num_Workers_Indirect]])</f>
        <v>51</v>
      </c>
      <c r="AB891">
        <f>Data__1___3[[#This Row],[OUTPUT IN THOUSAND]]/Data__1___3[[#This Row],[Total Workers]]</f>
        <v>0.74282329411764714</v>
      </c>
    </row>
    <row r="892" spans="1:28" x14ac:dyDescent="0.25">
      <c r="A892" s="1">
        <v>40339</v>
      </c>
      <c r="B892">
        <f t="shared" si="143"/>
        <v>2010</v>
      </c>
      <c r="C892">
        <f>DAY(Data__1___3[[#This Row],[Date]])</f>
        <v>10</v>
      </c>
      <c r="D892">
        <f>MONTH(Data__1___3[[#This Row],[Date]])</f>
        <v>6</v>
      </c>
      <c r="E892">
        <f t="shared" si="144"/>
        <v>2</v>
      </c>
      <c r="F892">
        <f>WEEKDAY(Data__1___3[[#This Row],[Date]])</f>
        <v>5</v>
      </c>
      <c r="G892" t="str">
        <f>VLOOKUP(F892,VLOOKUP!$D$2:$E$8,2,FALSE)</f>
        <v>Friday</v>
      </c>
      <c r="H892" t="str">
        <f>VLOOKUP(D892,VLOOKUP!$A$2:$B$13,2,FALSE)</f>
        <v>June</v>
      </c>
      <c r="I892" t="str">
        <f>VLOOKUP(E892,VLOOKUP!$G$2:$H$5,2,FALSE)</f>
        <v>Quarter2</v>
      </c>
      <c r="J892" t="str">
        <f t="shared" si="145"/>
        <v>2010_June</v>
      </c>
      <c r="K892" t="str">
        <f t="shared" si="146"/>
        <v>2010_Quarter2</v>
      </c>
      <c r="L892" t="str">
        <f t="shared" si="147"/>
        <v>2010_Friday</v>
      </c>
      <c r="M892" t="s">
        <v>10</v>
      </c>
      <c r="N892">
        <v>24</v>
      </c>
      <c r="O892">
        <v>34</v>
      </c>
      <c r="P892">
        <v>5760</v>
      </c>
      <c r="Q892">
        <v>6800</v>
      </c>
      <c r="R892">
        <v>4.3089006999999999E-2</v>
      </c>
      <c r="S892">
        <v>5.2568588999999999E-2</v>
      </c>
      <c r="T892">
        <f t="shared" si="148"/>
        <v>31961.702111999999</v>
      </c>
      <c r="U892">
        <f t="shared" si="149"/>
        <v>6463.3510499999993</v>
      </c>
      <c r="V892">
        <f t="shared" si="150"/>
        <v>12560</v>
      </c>
      <c r="W892">
        <f t="shared" si="151"/>
        <v>12560</v>
      </c>
      <c r="X892">
        <f>SUM(Data__1___3[[#This Row],[ cost of raw material]],Data__1___3[[#This Row],[operating cost]],Data__1___3[[#This Row],[Total Labor Cost (In USD)]])</f>
        <v>50985.053161999997</v>
      </c>
      <c r="Y892">
        <f t="shared" si="152"/>
        <v>1183.2496664868606</v>
      </c>
      <c r="Z892">
        <f t="shared" si="153"/>
        <v>43.089006999999995</v>
      </c>
      <c r="AA892">
        <f>SUM(Data__1___3[[#This Row],[Num_Workers_Direct]],Data__1___3[[#This Row],[Num_Workers_Indirect]])</f>
        <v>58</v>
      </c>
      <c r="AB892">
        <f>Data__1___3[[#This Row],[OUTPUT IN THOUSAND]]/Data__1___3[[#This Row],[Total Workers]]</f>
        <v>0.74291391379310334</v>
      </c>
    </row>
    <row r="893" spans="1:28" x14ac:dyDescent="0.25">
      <c r="A893" s="1">
        <v>40340</v>
      </c>
      <c r="B893">
        <f t="shared" si="143"/>
        <v>2010</v>
      </c>
      <c r="C893">
        <f>DAY(Data__1___3[[#This Row],[Date]])</f>
        <v>11</v>
      </c>
      <c r="D893">
        <f>MONTH(Data__1___3[[#This Row],[Date]])</f>
        <v>6</v>
      </c>
      <c r="E893">
        <f t="shared" si="144"/>
        <v>2</v>
      </c>
      <c r="F893">
        <f>WEEKDAY(Data__1___3[[#This Row],[Date]])</f>
        <v>6</v>
      </c>
      <c r="G893" t="str">
        <f>VLOOKUP(F893,VLOOKUP!$D$2:$E$8,2,FALSE)</f>
        <v>Saturday</v>
      </c>
      <c r="H893" t="str">
        <f>VLOOKUP(D893,VLOOKUP!$A$2:$B$13,2,FALSE)</f>
        <v>June</v>
      </c>
      <c r="I893" t="str">
        <f>VLOOKUP(E893,VLOOKUP!$G$2:$H$5,2,FALSE)</f>
        <v>Quarter2</v>
      </c>
      <c r="J893" t="str">
        <f t="shared" si="145"/>
        <v>2010_June</v>
      </c>
      <c r="K893" t="str">
        <f t="shared" si="146"/>
        <v>2010_Quarter2</v>
      </c>
      <c r="L893" t="str">
        <f t="shared" si="147"/>
        <v>2010_Saturday</v>
      </c>
      <c r="M893" t="s">
        <v>10</v>
      </c>
      <c r="N893">
        <v>24</v>
      </c>
      <c r="O893">
        <v>32</v>
      </c>
      <c r="P893">
        <v>5760</v>
      </c>
      <c r="Q893">
        <v>6400</v>
      </c>
      <c r="R893">
        <v>4.1612639999999999E-2</v>
      </c>
      <c r="S893">
        <v>5.0767421E-2</v>
      </c>
      <c r="T893">
        <f t="shared" si="148"/>
        <v>30866.591968000001</v>
      </c>
      <c r="U893">
        <f t="shared" si="149"/>
        <v>6241.8959999999997</v>
      </c>
      <c r="V893">
        <f t="shared" si="150"/>
        <v>12160</v>
      </c>
      <c r="W893">
        <f t="shared" si="151"/>
        <v>12160</v>
      </c>
      <c r="X893">
        <f>SUM(Data__1___3[[#This Row],[ cost of raw material]],Data__1___3[[#This Row],[operating cost]],Data__1___3[[#This Row],[Total Labor Cost (In USD)]])</f>
        <v>49268.487968000001</v>
      </c>
      <c r="Y893">
        <f t="shared" si="152"/>
        <v>1183.9789056402094</v>
      </c>
      <c r="Z893">
        <f t="shared" si="153"/>
        <v>41.612639999999999</v>
      </c>
      <c r="AA893">
        <f>SUM(Data__1___3[[#This Row],[Num_Workers_Direct]],Data__1___3[[#This Row],[Num_Workers_Indirect]])</f>
        <v>56</v>
      </c>
      <c r="AB893">
        <f>Data__1___3[[#This Row],[OUTPUT IN THOUSAND]]/Data__1___3[[#This Row],[Total Workers]]</f>
        <v>0.74308285714285716</v>
      </c>
    </row>
    <row r="894" spans="1:28" x14ac:dyDescent="0.25">
      <c r="A894" s="1">
        <v>40341</v>
      </c>
      <c r="B894">
        <f t="shared" si="143"/>
        <v>2010</v>
      </c>
      <c r="C894">
        <f>DAY(Data__1___3[[#This Row],[Date]])</f>
        <v>12</v>
      </c>
      <c r="D894">
        <f>MONTH(Data__1___3[[#This Row],[Date]])</f>
        <v>6</v>
      </c>
      <c r="E894">
        <f t="shared" si="144"/>
        <v>2</v>
      </c>
      <c r="F894">
        <f>WEEKDAY(Data__1___3[[#This Row],[Date]])</f>
        <v>7</v>
      </c>
      <c r="G894" t="str">
        <f>VLOOKUP(F894,VLOOKUP!$D$2:$E$8,2,FALSE)</f>
        <v>Sunday</v>
      </c>
      <c r="H894" t="str">
        <f>VLOOKUP(D894,VLOOKUP!$A$2:$B$13,2,FALSE)</f>
        <v>June</v>
      </c>
      <c r="I894" t="str">
        <f>VLOOKUP(E894,VLOOKUP!$G$2:$H$5,2,FALSE)</f>
        <v>Quarter2</v>
      </c>
      <c r="J894" t="str">
        <f t="shared" si="145"/>
        <v>2010_June</v>
      </c>
      <c r="K894" t="str">
        <f t="shared" si="146"/>
        <v>2010_Quarter2</v>
      </c>
      <c r="L894" t="str">
        <f t="shared" si="147"/>
        <v>2010_Sunday</v>
      </c>
      <c r="M894" t="s">
        <v>10</v>
      </c>
      <c r="N894">
        <v>21</v>
      </c>
      <c r="O894">
        <v>33</v>
      </c>
      <c r="P894">
        <v>5040</v>
      </c>
      <c r="Q894">
        <v>6600</v>
      </c>
      <c r="R894">
        <v>4.0130021000000002E-2</v>
      </c>
      <c r="S894">
        <v>4.8958624999999999E-2</v>
      </c>
      <c r="T894">
        <f t="shared" si="148"/>
        <v>29766.843999999997</v>
      </c>
      <c r="U894">
        <f t="shared" si="149"/>
        <v>6019.5031499999996</v>
      </c>
      <c r="V894">
        <f t="shared" si="150"/>
        <v>11640</v>
      </c>
      <c r="W894">
        <f t="shared" si="151"/>
        <v>11640</v>
      </c>
      <c r="X894">
        <f>SUM(Data__1___3[[#This Row],[ cost of raw material]],Data__1___3[[#This Row],[operating cost]],Data__1___3[[#This Row],[Total Labor Cost (In USD)]])</f>
        <v>47426.347149999994</v>
      </c>
      <c r="Y894">
        <f t="shared" si="152"/>
        <v>1181.8171525502066</v>
      </c>
      <c r="Z894">
        <f t="shared" si="153"/>
        <v>40.130020999999999</v>
      </c>
      <c r="AA894">
        <f>SUM(Data__1___3[[#This Row],[Num_Workers_Direct]],Data__1___3[[#This Row],[Num_Workers_Indirect]])</f>
        <v>54</v>
      </c>
      <c r="AB894">
        <f>Data__1___3[[#This Row],[OUTPUT IN THOUSAND]]/Data__1___3[[#This Row],[Total Workers]]</f>
        <v>0.74314853703703698</v>
      </c>
    </row>
    <row r="895" spans="1:28" x14ac:dyDescent="0.25">
      <c r="A895" s="1">
        <v>40342</v>
      </c>
      <c r="B895">
        <f t="shared" si="143"/>
        <v>2010</v>
      </c>
      <c r="C895">
        <f>DAY(Data__1___3[[#This Row],[Date]])</f>
        <v>13</v>
      </c>
      <c r="D895">
        <f>MONTH(Data__1___3[[#This Row],[Date]])</f>
        <v>6</v>
      </c>
      <c r="E895">
        <f t="shared" si="144"/>
        <v>2</v>
      </c>
      <c r="F895">
        <f>WEEKDAY(Data__1___3[[#This Row],[Date]])</f>
        <v>1</v>
      </c>
      <c r="G895" t="str">
        <f>VLOOKUP(F895,VLOOKUP!$D$2:$E$8,2,FALSE)</f>
        <v>Monday</v>
      </c>
      <c r="H895" t="str">
        <f>VLOOKUP(D895,VLOOKUP!$A$2:$B$13,2,FALSE)</f>
        <v>June</v>
      </c>
      <c r="I895" t="str">
        <f>VLOOKUP(E895,VLOOKUP!$G$2:$H$5,2,FALSE)</f>
        <v>Quarter2</v>
      </c>
      <c r="J895" t="str">
        <f t="shared" si="145"/>
        <v>2010_June</v>
      </c>
      <c r="K895" t="str">
        <f t="shared" si="146"/>
        <v>2010_Quarter2</v>
      </c>
      <c r="L895" t="str">
        <f t="shared" si="147"/>
        <v>2010_Monday</v>
      </c>
      <c r="M895" t="s">
        <v>10</v>
      </c>
      <c r="N895">
        <v>24</v>
      </c>
      <c r="O895">
        <v>30</v>
      </c>
      <c r="P895">
        <v>5760</v>
      </c>
      <c r="Q895">
        <v>6000</v>
      </c>
      <c r="R895">
        <v>4.0114956E-2</v>
      </c>
      <c r="S895">
        <v>4.8940246999999999E-2</v>
      </c>
      <c r="T895">
        <f t="shared" si="148"/>
        <v>29755.670176</v>
      </c>
      <c r="U895">
        <f t="shared" si="149"/>
        <v>6017.2434000000003</v>
      </c>
      <c r="V895">
        <f t="shared" si="150"/>
        <v>11760</v>
      </c>
      <c r="W895">
        <f t="shared" si="151"/>
        <v>11760</v>
      </c>
      <c r="X895">
        <f>SUM(Data__1___3[[#This Row],[ cost of raw material]],Data__1___3[[#This Row],[operating cost]],Data__1___3[[#This Row],[Total Labor Cost (In USD)]])</f>
        <v>47532.913575999999</v>
      </c>
      <c r="Y895">
        <f t="shared" si="152"/>
        <v>1184.917504982431</v>
      </c>
      <c r="Z895">
        <f t="shared" si="153"/>
        <v>40.114955999999999</v>
      </c>
      <c r="AA895">
        <f>SUM(Data__1___3[[#This Row],[Num_Workers_Direct]],Data__1___3[[#This Row],[Num_Workers_Indirect]])</f>
        <v>54</v>
      </c>
      <c r="AB895">
        <f>Data__1___3[[#This Row],[OUTPUT IN THOUSAND]]/Data__1___3[[#This Row],[Total Workers]]</f>
        <v>0.74286955555555556</v>
      </c>
    </row>
    <row r="896" spans="1:28" x14ac:dyDescent="0.25">
      <c r="A896" s="1">
        <v>40343</v>
      </c>
      <c r="B896">
        <f t="shared" si="143"/>
        <v>2010</v>
      </c>
      <c r="C896">
        <f>DAY(Data__1___3[[#This Row],[Date]])</f>
        <v>14</v>
      </c>
      <c r="D896">
        <f>MONTH(Data__1___3[[#This Row],[Date]])</f>
        <v>6</v>
      </c>
      <c r="E896">
        <f t="shared" si="144"/>
        <v>2</v>
      </c>
      <c r="F896">
        <f>WEEKDAY(Data__1___3[[#This Row],[Date]])</f>
        <v>2</v>
      </c>
      <c r="G896" t="str">
        <f>VLOOKUP(F896,VLOOKUP!$D$2:$E$8,2,FALSE)</f>
        <v>Tuesday</v>
      </c>
      <c r="H896" t="str">
        <f>VLOOKUP(D896,VLOOKUP!$A$2:$B$13,2,FALSE)</f>
        <v>June</v>
      </c>
      <c r="I896" t="str">
        <f>VLOOKUP(E896,VLOOKUP!$G$2:$H$5,2,FALSE)</f>
        <v>Quarter2</v>
      </c>
      <c r="J896" t="str">
        <f t="shared" si="145"/>
        <v>2010_June</v>
      </c>
      <c r="K896" t="str">
        <f t="shared" si="146"/>
        <v>2010_Quarter2</v>
      </c>
      <c r="L896" t="str">
        <f t="shared" si="147"/>
        <v>2010_Tuesday</v>
      </c>
      <c r="M896" t="s">
        <v>10</v>
      </c>
      <c r="N896">
        <v>22</v>
      </c>
      <c r="O896">
        <v>30</v>
      </c>
      <c r="P896">
        <v>5280</v>
      </c>
      <c r="Q896">
        <v>6000</v>
      </c>
      <c r="R896">
        <v>3.8613092000000002E-2</v>
      </c>
      <c r="S896">
        <v>4.7107971999999998E-2</v>
      </c>
      <c r="T896">
        <f t="shared" si="148"/>
        <v>28641.646975999996</v>
      </c>
      <c r="U896">
        <f t="shared" si="149"/>
        <v>5791.9638000000004</v>
      </c>
      <c r="V896">
        <f t="shared" si="150"/>
        <v>11280</v>
      </c>
      <c r="W896">
        <f t="shared" si="151"/>
        <v>11280</v>
      </c>
      <c r="X896">
        <f>SUM(Data__1___3[[#This Row],[ cost of raw material]],Data__1___3[[#This Row],[operating cost]],Data__1___3[[#This Row],[Total Labor Cost (In USD)]])</f>
        <v>45713.610775999994</v>
      </c>
      <c r="Y896">
        <f t="shared" si="152"/>
        <v>1183.8888938497853</v>
      </c>
      <c r="Z896">
        <f t="shared" si="153"/>
        <v>38.613092000000002</v>
      </c>
      <c r="AA896">
        <f>SUM(Data__1___3[[#This Row],[Num_Workers_Direct]],Data__1___3[[#This Row],[Num_Workers_Indirect]])</f>
        <v>52</v>
      </c>
      <c r="AB896">
        <f>Data__1___3[[#This Row],[OUTPUT IN THOUSAND]]/Data__1___3[[#This Row],[Total Workers]]</f>
        <v>0.74255946153846153</v>
      </c>
    </row>
    <row r="897" spans="1:28" x14ac:dyDescent="0.25">
      <c r="A897" s="1">
        <v>40344</v>
      </c>
      <c r="B897">
        <f t="shared" si="143"/>
        <v>2010</v>
      </c>
      <c r="C897">
        <f>DAY(Data__1___3[[#This Row],[Date]])</f>
        <v>15</v>
      </c>
      <c r="D897">
        <f>MONTH(Data__1___3[[#This Row],[Date]])</f>
        <v>6</v>
      </c>
      <c r="E897">
        <f t="shared" si="144"/>
        <v>2</v>
      </c>
      <c r="F897">
        <f>WEEKDAY(Data__1___3[[#This Row],[Date]])</f>
        <v>3</v>
      </c>
      <c r="G897" t="str">
        <f>VLOOKUP(F897,VLOOKUP!$D$2:$E$8,2,FALSE)</f>
        <v>Wednesday</v>
      </c>
      <c r="H897" t="str">
        <f>VLOOKUP(D897,VLOOKUP!$A$2:$B$13,2,FALSE)</f>
        <v>June</v>
      </c>
      <c r="I897" t="str">
        <f>VLOOKUP(E897,VLOOKUP!$G$2:$H$5,2,FALSE)</f>
        <v>Quarter2</v>
      </c>
      <c r="J897" t="str">
        <f t="shared" si="145"/>
        <v>2010_June</v>
      </c>
      <c r="K897" t="str">
        <f t="shared" si="146"/>
        <v>2010_Quarter2</v>
      </c>
      <c r="L897" t="str">
        <f t="shared" si="147"/>
        <v>2010_Wednesday</v>
      </c>
      <c r="M897" t="s">
        <v>10</v>
      </c>
      <c r="N897">
        <v>22</v>
      </c>
      <c r="O897">
        <v>30</v>
      </c>
      <c r="P897">
        <v>5280</v>
      </c>
      <c r="Q897">
        <v>6000</v>
      </c>
      <c r="R897">
        <v>3.8633566000000001E-2</v>
      </c>
      <c r="S897">
        <v>4.7132950999999999E-2</v>
      </c>
      <c r="T897">
        <f t="shared" si="148"/>
        <v>28656.834208</v>
      </c>
      <c r="U897">
        <f t="shared" si="149"/>
        <v>5795.0349000000006</v>
      </c>
      <c r="V897">
        <f t="shared" si="150"/>
        <v>11280</v>
      </c>
      <c r="W897">
        <f t="shared" si="151"/>
        <v>11280</v>
      </c>
      <c r="X897">
        <f>SUM(Data__1___3[[#This Row],[ cost of raw material]],Data__1___3[[#This Row],[operating cost]],Data__1___3[[#This Row],[Total Labor Cost (In USD)]])</f>
        <v>45731.869107999999</v>
      </c>
      <c r="Y897">
        <f t="shared" si="152"/>
        <v>1183.734090402113</v>
      </c>
      <c r="Z897">
        <f t="shared" si="153"/>
        <v>38.633566000000002</v>
      </c>
      <c r="AA897">
        <f>SUM(Data__1___3[[#This Row],[Num_Workers_Direct]],Data__1___3[[#This Row],[Num_Workers_Indirect]])</f>
        <v>52</v>
      </c>
      <c r="AB897">
        <f>Data__1___3[[#This Row],[OUTPUT IN THOUSAND]]/Data__1___3[[#This Row],[Total Workers]]</f>
        <v>0.7429531923076923</v>
      </c>
    </row>
    <row r="898" spans="1:28" x14ac:dyDescent="0.25">
      <c r="A898" s="1">
        <v>40345</v>
      </c>
      <c r="B898">
        <f t="shared" ref="B898:B961" si="154">YEAR(A898)</f>
        <v>2010</v>
      </c>
      <c r="C898">
        <f>DAY(Data__1___3[[#This Row],[Date]])</f>
        <v>16</v>
      </c>
      <c r="D898">
        <f>MONTH(Data__1___3[[#This Row],[Date]])</f>
        <v>6</v>
      </c>
      <c r="E898">
        <f t="shared" ref="E898:E961" si="155">IF(D898&lt;=3,1,IF(D898&lt;=6,2,IF(D898&lt;=9,3,4)))</f>
        <v>2</v>
      </c>
      <c r="F898">
        <f>WEEKDAY(Data__1___3[[#This Row],[Date]])</f>
        <v>4</v>
      </c>
      <c r="G898" t="str">
        <f>VLOOKUP(F898,VLOOKUP!$D$2:$E$8,2,FALSE)</f>
        <v>Thursday</v>
      </c>
      <c r="H898" t="str">
        <f>VLOOKUP(D898,VLOOKUP!$A$2:$B$13,2,FALSE)</f>
        <v>June</v>
      </c>
      <c r="I898" t="str">
        <f>VLOOKUP(E898,VLOOKUP!$G$2:$H$5,2,FALSE)</f>
        <v>Quarter2</v>
      </c>
      <c r="J898" t="str">
        <f t="shared" ref="J898:J961" si="156">CONCATENATE(B898,"_",H898)</f>
        <v>2010_June</v>
      </c>
      <c r="K898" t="str">
        <f t="shared" ref="K898:K961" si="157">CONCATENATE(B898,"_",I898)</f>
        <v>2010_Quarter2</v>
      </c>
      <c r="L898" t="str">
        <f t="shared" ref="L898:L961" si="158">CONCATENATE(B898,"_",G898)</f>
        <v>2010_Thursday</v>
      </c>
      <c r="M898" t="s">
        <v>10</v>
      </c>
      <c r="N898">
        <v>22</v>
      </c>
      <c r="O898">
        <v>34</v>
      </c>
      <c r="P898">
        <v>5280</v>
      </c>
      <c r="Q898">
        <v>6800</v>
      </c>
      <c r="R898">
        <v>4.1612396000000003E-2</v>
      </c>
      <c r="S898">
        <v>5.0767123999999997E-2</v>
      </c>
      <c r="T898">
        <f t="shared" ref="T898:T961" si="159">IF(M898="Mexico",S898*1000*700,IF(M898="Frankfurt",S898*1000*530,IF(M898="Gary",S898*1000*608,IF(M898="Sunchem",S898*1000*918))))</f>
        <v>30866.411391999998</v>
      </c>
      <c r="U898">
        <f t="shared" ref="U898:U961" si="160">IF(M898="Mexico",R898*1000*110,IF(M898="Frankfurt",R898*1000*90,IF(M898="Gary",R898*1000*150,IF(M898="Sunchem",R898*1000*400))))</f>
        <v>6241.8594000000003</v>
      </c>
      <c r="V898">
        <f t="shared" ref="V898:V961" si="161">SUM(P898,Q898)</f>
        <v>12080</v>
      </c>
      <c r="W898">
        <f t="shared" ref="W898:W961" si="162">V898/VLOOKUP(M898,$AD$2:$AE$5,2,FALSE)</f>
        <v>12080</v>
      </c>
      <c r="X898">
        <f>SUM(Data__1___3[[#This Row],[ cost of raw material]],Data__1___3[[#This Row],[operating cost]],Data__1___3[[#This Row],[Total Labor Cost (In USD)]])</f>
        <v>49188.270791999996</v>
      </c>
      <c r="Y898">
        <f t="shared" ref="Y898:Y961" si="163">X898/Z898</f>
        <v>1182.0581249875636</v>
      </c>
      <c r="Z898">
        <f t="shared" ref="Z898:Z961" si="164">R898*1000</f>
        <v>41.612396000000004</v>
      </c>
      <c r="AA898">
        <f>SUM(Data__1___3[[#This Row],[Num_Workers_Direct]],Data__1___3[[#This Row],[Num_Workers_Indirect]])</f>
        <v>56</v>
      </c>
      <c r="AB898">
        <f>Data__1___3[[#This Row],[OUTPUT IN THOUSAND]]/Data__1___3[[#This Row],[Total Workers]]</f>
        <v>0.74307850000000009</v>
      </c>
    </row>
    <row r="899" spans="1:28" x14ac:dyDescent="0.25">
      <c r="A899" s="1">
        <v>40346</v>
      </c>
      <c r="B899">
        <f t="shared" si="154"/>
        <v>2010</v>
      </c>
      <c r="C899">
        <f>DAY(Data__1___3[[#This Row],[Date]])</f>
        <v>17</v>
      </c>
      <c r="D899">
        <f>MONTH(Data__1___3[[#This Row],[Date]])</f>
        <v>6</v>
      </c>
      <c r="E899">
        <f t="shared" si="155"/>
        <v>2</v>
      </c>
      <c r="F899">
        <f>WEEKDAY(Data__1___3[[#This Row],[Date]])</f>
        <v>5</v>
      </c>
      <c r="G899" t="str">
        <f>VLOOKUP(F899,VLOOKUP!$D$2:$E$8,2,FALSE)</f>
        <v>Friday</v>
      </c>
      <c r="H899" t="str">
        <f>VLOOKUP(D899,VLOOKUP!$A$2:$B$13,2,FALSE)</f>
        <v>June</v>
      </c>
      <c r="I899" t="str">
        <f>VLOOKUP(E899,VLOOKUP!$G$2:$H$5,2,FALSE)</f>
        <v>Quarter2</v>
      </c>
      <c r="J899" t="str">
        <f t="shared" si="156"/>
        <v>2010_June</v>
      </c>
      <c r="K899" t="str">
        <f t="shared" si="157"/>
        <v>2010_Quarter2</v>
      </c>
      <c r="L899" t="str">
        <f t="shared" si="158"/>
        <v>2010_Friday</v>
      </c>
      <c r="M899" t="s">
        <v>10</v>
      </c>
      <c r="N899">
        <v>21</v>
      </c>
      <c r="O899">
        <v>34</v>
      </c>
      <c r="P899">
        <v>5040</v>
      </c>
      <c r="Q899">
        <v>6800</v>
      </c>
      <c r="R899">
        <v>4.0857134000000003E-2</v>
      </c>
      <c r="S899">
        <v>4.9845702999999998E-2</v>
      </c>
      <c r="T899">
        <f t="shared" si="159"/>
        <v>30306.187424</v>
      </c>
      <c r="U899">
        <f t="shared" si="160"/>
        <v>6128.5700999999999</v>
      </c>
      <c r="V899">
        <f t="shared" si="161"/>
        <v>11840</v>
      </c>
      <c r="W899">
        <f t="shared" si="162"/>
        <v>11840</v>
      </c>
      <c r="X899">
        <f>SUM(Data__1___3[[#This Row],[ cost of raw material]],Data__1___3[[#This Row],[operating cost]],Data__1___3[[#This Row],[Total Labor Cost (In USD)]])</f>
        <v>48274.757524000001</v>
      </c>
      <c r="Y899">
        <f t="shared" si="163"/>
        <v>1181.5502654689387</v>
      </c>
      <c r="Z899">
        <f t="shared" si="164"/>
        <v>40.857134000000002</v>
      </c>
      <c r="AA899">
        <f>SUM(Data__1___3[[#This Row],[Num_Workers_Direct]],Data__1___3[[#This Row],[Num_Workers_Indirect]])</f>
        <v>55</v>
      </c>
      <c r="AB899">
        <f>Data__1___3[[#This Row],[OUTPUT IN THOUSAND]]/Data__1___3[[#This Row],[Total Workers]]</f>
        <v>0.74285698181818183</v>
      </c>
    </row>
    <row r="900" spans="1:28" x14ac:dyDescent="0.25">
      <c r="A900" s="1">
        <v>40347</v>
      </c>
      <c r="B900">
        <f t="shared" si="154"/>
        <v>2010</v>
      </c>
      <c r="C900">
        <f>DAY(Data__1___3[[#This Row],[Date]])</f>
        <v>18</v>
      </c>
      <c r="D900">
        <f>MONTH(Data__1___3[[#This Row],[Date]])</f>
        <v>6</v>
      </c>
      <c r="E900">
        <f t="shared" si="155"/>
        <v>2</v>
      </c>
      <c r="F900">
        <f>WEEKDAY(Data__1___3[[#This Row],[Date]])</f>
        <v>6</v>
      </c>
      <c r="G900" t="str">
        <f>VLOOKUP(F900,VLOOKUP!$D$2:$E$8,2,FALSE)</f>
        <v>Saturday</v>
      </c>
      <c r="H900" t="str">
        <f>VLOOKUP(D900,VLOOKUP!$A$2:$B$13,2,FALSE)</f>
        <v>June</v>
      </c>
      <c r="I900" t="str">
        <f>VLOOKUP(E900,VLOOKUP!$G$2:$H$5,2,FALSE)</f>
        <v>Quarter2</v>
      </c>
      <c r="J900" t="str">
        <f t="shared" si="156"/>
        <v>2010_June</v>
      </c>
      <c r="K900" t="str">
        <f t="shared" si="157"/>
        <v>2010_Quarter2</v>
      </c>
      <c r="L900" t="str">
        <f t="shared" si="158"/>
        <v>2010_Saturday</v>
      </c>
      <c r="M900" t="s">
        <v>10</v>
      </c>
      <c r="N900">
        <v>21</v>
      </c>
      <c r="O900">
        <v>25</v>
      </c>
      <c r="P900">
        <v>5040</v>
      </c>
      <c r="Q900">
        <v>5000</v>
      </c>
      <c r="R900">
        <v>3.4172963000000001E-2</v>
      </c>
      <c r="S900">
        <v>4.1691014999999998E-2</v>
      </c>
      <c r="T900">
        <f t="shared" si="159"/>
        <v>25348.137119999999</v>
      </c>
      <c r="U900">
        <f t="shared" si="160"/>
        <v>5125.9444500000009</v>
      </c>
      <c r="V900">
        <f t="shared" si="161"/>
        <v>10040</v>
      </c>
      <c r="W900">
        <f t="shared" si="162"/>
        <v>10040</v>
      </c>
      <c r="X900">
        <f>SUM(Data__1___3[[#This Row],[ cost of raw material]],Data__1___3[[#This Row],[operating cost]],Data__1___3[[#This Row],[Total Labor Cost (In USD)]])</f>
        <v>40514.081570000002</v>
      </c>
      <c r="Y900">
        <f t="shared" si="163"/>
        <v>1185.5595187926783</v>
      </c>
      <c r="Z900">
        <f t="shared" si="164"/>
        <v>34.172963000000003</v>
      </c>
      <c r="AA900">
        <f>SUM(Data__1___3[[#This Row],[Num_Workers_Direct]],Data__1___3[[#This Row],[Num_Workers_Indirect]])</f>
        <v>46</v>
      </c>
      <c r="AB900">
        <f>Data__1___3[[#This Row],[OUTPUT IN THOUSAND]]/Data__1___3[[#This Row],[Total Workers]]</f>
        <v>0.74289050000000001</v>
      </c>
    </row>
    <row r="901" spans="1:28" x14ac:dyDescent="0.25">
      <c r="A901" s="1">
        <v>40348</v>
      </c>
      <c r="B901">
        <f t="shared" si="154"/>
        <v>2010</v>
      </c>
      <c r="C901">
        <f>DAY(Data__1___3[[#This Row],[Date]])</f>
        <v>19</v>
      </c>
      <c r="D901">
        <f>MONTH(Data__1___3[[#This Row],[Date]])</f>
        <v>6</v>
      </c>
      <c r="E901">
        <f t="shared" si="155"/>
        <v>2</v>
      </c>
      <c r="F901">
        <f>WEEKDAY(Data__1___3[[#This Row],[Date]])</f>
        <v>7</v>
      </c>
      <c r="G901" t="str">
        <f>VLOOKUP(F901,VLOOKUP!$D$2:$E$8,2,FALSE)</f>
        <v>Sunday</v>
      </c>
      <c r="H901" t="str">
        <f>VLOOKUP(D901,VLOOKUP!$A$2:$B$13,2,FALSE)</f>
        <v>June</v>
      </c>
      <c r="I901" t="str">
        <f>VLOOKUP(E901,VLOOKUP!$G$2:$H$5,2,FALSE)</f>
        <v>Quarter2</v>
      </c>
      <c r="J901" t="str">
        <f t="shared" si="156"/>
        <v>2010_June</v>
      </c>
      <c r="K901" t="str">
        <f t="shared" si="157"/>
        <v>2010_Quarter2</v>
      </c>
      <c r="L901" t="str">
        <f t="shared" si="158"/>
        <v>2010_Sunday</v>
      </c>
      <c r="M901" t="s">
        <v>10</v>
      </c>
      <c r="N901">
        <v>21</v>
      </c>
      <c r="O901">
        <v>26</v>
      </c>
      <c r="P901">
        <v>5040</v>
      </c>
      <c r="Q901">
        <v>5200</v>
      </c>
      <c r="R901">
        <v>3.4911774999999999E-2</v>
      </c>
      <c r="S901">
        <v>4.2592366E-2</v>
      </c>
      <c r="T901">
        <f t="shared" si="159"/>
        <v>25896.158528</v>
      </c>
      <c r="U901">
        <f t="shared" si="160"/>
        <v>5236.7662499999997</v>
      </c>
      <c r="V901">
        <f t="shared" si="161"/>
        <v>10240</v>
      </c>
      <c r="W901">
        <f t="shared" si="162"/>
        <v>10240</v>
      </c>
      <c r="X901">
        <f>SUM(Data__1___3[[#This Row],[ cost of raw material]],Data__1___3[[#This Row],[operating cost]],Data__1___3[[#This Row],[Total Labor Cost (In USD)]])</f>
        <v>41372.924778000001</v>
      </c>
      <c r="Y901">
        <f t="shared" si="163"/>
        <v>1185.070789955538</v>
      </c>
      <c r="Z901">
        <f t="shared" si="164"/>
        <v>34.911774999999999</v>
      </c>
      <c r="AA901">
        <f>SUM(Data__1___3[[#This Row],[Num_Workers_Direct]],Data__1___3[[#This Row],[Num_Workers_Indirect]])</f>
        <v>47</v>
      </c>
      <c r="AB901">
        <f>Data__1___3[[#This Row],[OUTPUT IN THOUSAND]]/Data__1___3[[#This Row],[Total Workers]]</f>
        <v>0.74280372340425527</v>
      </c>
    </row>
    <row r="902" spans="1:28" x14ac:dyDescent="0.25">
      <c r="A902" s="1">
        <v>40349</v>
      </c>
      <c r="B902">
        <f t="shared" si="154"/>
        <v>2010</v>
      </c>
      <c r="C902">
        <f>DAY(Data__1___3[[#This Row],[Date]])</f>
        <v>20</v>
      </c>
      <c r="D902">
        <f>MONTH(Data__1___3[[#This Row],[Date]])</f>
        <v>6</v>
      </c>
      <c r="E902">
        <f t="shared" si="155"/>
        <v>2</v>
      </c>
      <c r="F902">
        <f>WEEKDAY(Data__1___3[[#This Row],[Date]])</f>
        <v>1</v>
      </c>
      <c r="G902" t="str">
        <f>VLOOKUP(F902,VLOOKUP!$D$2:$E$8,2,FALSE)</f>
        <v>Monday</v>
      </c>
      <c r="H902" t="str">
        <f>VLOOKUP(D902,VLOOKUP!$A$2:$B$13,2,FALSE)</f>
        <v>June</v>
      </c>
      <c r="I902" t="str">
        <f>VLOOKUP(E902,VLOOKUP!$G$2:$H$5,2,FALSE)</f>
        <v>Quarter2</v>
      </c>
      <c r="J902" t="str">
        <f t="shared" si="156"/>
        <v>2010_June</v>
      </c>
      <c r="K902" t="str">
        <f t="shared" si="157"/>
        <v>2010_Quarter2</v>
      </c>
      <c r="L902" t="str">
        <f t="shared" si="158"/>
        <v>2010_Monday</v>
      </c>
      <c r="M902" t="s">
        <v>10</v>
      </c>
      <c r="N902">
        <v>24</v>
      </c>
      <c r="O902">
        <v>28</v>
      </c>
      <c r="P902">
        <v>5760</v>
      </c>
      <c r="Q902">
        <v>5600</v>
      </c>
      <c r="R902">
        <v>3.8635158000000003E-2</v>
      </c>
      <c r="S902">
        <v>4.7134892999999997E-2</v>
      </c>
      <c r="T902">
        <f t="shared" si="159"/>
        <v>28658.014943999999</v>
      </c>
      <c r="U902">
        <f t="shared" si="160"/>
        <v>5795.2737000000006</v>
      </c>
      <c r="V902">
        <f t="shared" si="161"/>
        <v>11360</v>
      </c>
      <c r="W902">
        <f t="shared" si="162"/>
        <v>11360</v>
      </c>
      <c r="X902">
        <f>SUM(Data__1___3[[#This Row],[ cost of raw material]],Data__1___3[[#This Row],[operating cost]],Data__1___3[[#This Row],[Total Labor Cost (In USD)]])</f>
        <v>45813.288644</v>
      </c>
      <c r="Y902">
        <f t="shared" si="163"/>
        <v>1185.7927083927027</v>
      </c>
      <c r="Z902">
        <f t="shared" si="164"/>
        <v>38.635158000000004</v>
      </c>
      <c r="AA902">
        <f>SUM(Data__1___3[[#This Row],[Num_Workers_Direct]],Data__1___3[[#This Row],[Num_Workers_Indirect]])</f>
        <v>52</v>
      </c>
      <c r="AB902">
        <f>Data__1___3[[#This Row],[OUTPUT IN THOUSAND]]/Data__1___3[[#This Row],[Total Workers]]</f>
        <v>0.74298380769230776</v>
      </c>
    </row>
    <row r="903" spans="1:28" x14ac:dyDescent="0.25">
      <c r="A903" s="1">
        <v>40350</v>
      </c>
      <c r="B903">
        <f t="shared" si="154"/>
        <v>2010</v>
      </c>
      <c r="C903">
        <f>DAY(Data__1___3[[#This Row],[Date]])</f>
        <v>21</v>
      </c>
      <c r="D903">
        <f>MONTH(Data__1___3[[#This Row],[Date]])</f>
        <v>6</v>
      </c>
      <c r="E903">
        <f t="shared" si="155"/>
        <v>2</v>
      </c>
      <c r="F903">
        <f>WEEKDAY(Data__1___3[[#This Row],[Date]])</f>
        <v>2</v>
      </c>
      <c r="G903" t="str">
        <f>VLOOKUP(F903,VLOOKUP!$D$2:$E$8,2,FALSE)</f>
        <v>Tuesday</v>
      </c>
      <c r="H903" t="str">
        <f>VLOOKUP(D903,VLOOKUP!$A$2:$B$13,2,FALSE)</f>
        <v>June</v>
      </c>
      <c r="I903" t="str">
        <f>VLOOKUP(E903,VLOOKUP!$G$2:$H$5,2,FALSE)</f>
        <v>Quarter2</v>
      </c>
      <c r="J903" t="str">
        <f t="shared" si="156"/>
        <v>2010_June</v>
      </c>
      <c r="K903" t="str">
        <f t="shared" si="157"/>
        <v>2010_Quarter2</v>
      </c>
      <c r="L903" t="str">
        <f t="shared" si="158"/>
        <v>2010_Tuesday</v>
      </c>
      <c r="M903" t="s">
        <v>10</v>
      </c>
      <c r="N903">
        <v>23</v>
      </c>
      <c r="O903">
        <v>33</v>
      </c>
      <c r="P903">
        <v>5520</v>
      </c>
      <c r="Q903">
        <v>6600</v>
      </c>
      <c r="R903">
        <v>4.1612940000000001E-2</v>
      </c>
      <c r="S903">
        <v>5.0767787000000002E-2</v>
      </c>
      <c r="T903">
        <f t="shared" si="159"/>
        <v>30866.814495999999</v>
      </c>
      <c r="U903">
        <f t="shared" si="160"/>
        <v>6241.9410000000007</v>
      </c>
      <c r="V903">
        <f t="shared" si="161"/>
        <v>12120</v>
      </c>
      <c r="W903">
        <f t="shared" si="162"/>
        <v>12120</v>
      </c>
      <c r="X903">
        <f>SUM(Data__1___3[[#This Row],[ cost of raw material]],Data__1___3[[#This Row],[operating cost]],Data__1___3[[#This Row],[Total Labor Cost (In USD)]])</f>
        <v>49228.755495999998</v>
      </c>
      <c r="Y903">
        <f t="shared" si="163"/>
        <v>1183.0155594870248</v>
      </c>
      <c r="Z903">
        <f t="shared" si="164"/>
        <v>41.612940000000002</v>
      </c>
      <c r="AA903">
        <f>SUM(Data__1___3[[#This Row],[Num_Workers_Direct]],Data__1___3[[#This Row],[Num_Workers_Indirect]])</f>
        <v>56</v>
      </c>
      <c r="AB903">
        <f>Data__1___3[[#This Row],[OUTPUT IN THOUSAND]]/Data__1___3[[#This Row],[Total Workers]]</f>
        <v>0.74308821428571437</v>
      </c>
    </row>
    <row r="904" spans="1:28" x14ac:dyDescent="0.25">
      <c r="A904" s="1">
        <v>40351</v>
      </c>
      <c r="B904">
        <f t="shared" si="154"/>
        <v>2010</v>
      </c>
      <c r="C904">
        <f>DAY(Data__1___3[[#This Row],[Date]])</f>
        <v>22</v>
      </c>
      <c r="D904">
        <f>MONTH(Data__1___3[[#This Row],[Date]])</f>
        <v>6</v>
      </c>
      <c r="E904">
        <f t="shared" si="155"/>
        <v>2</v>
      </c>
      <c r="F904">
        <f>WEEKDAY(Data__1___3[[#This Row],[Date]])</f>
        <v>3</v>
      </c>
      <c r="G904" t="str">
        <f>VLOOKUP(F904,VLOOKUP!$D$2:$E$8,2,FALSE)</f>
        <v>Wednesday</v>
      </c>
      <c r="H904" t="str">
        <f>VLOOKUP(D904,VLOOKUP!$A$2:$B$13,2,FALSE)</f>
        <v>June</v>
      </c>
      <c r="I904" t="str">
        <f>VLOOKUP(E904,VLOOKUP!$G$2:$H$5,2,FALSE)</f>
        <v>Quarter2</v>
      </c>
      <c r="J904" t="str">
        <f t="shared" si="156"/>
        <v>2010_June</v>
      </c>
      <c r="K904" t="str">
        <f t="shared" si="157"/>
        <v>2010_Quarter2</v>
      </c>
      <c r="L904" t="str">
        <f t="shared" si="158"/>
        <v>2010_Wednesday</v>
      </c>
      <c r="M904" t="s">
        <v>10</v>
      </c>
      <c r="N904">
        <v>21</v>
      </c>
      <c r="O904">
        <v>29</v>
      </c>
      <c r="P904">
        <v>5040</v>
      </c>
      <c r="Q904">
        <v>5800</v>
      </c>
      <c r="R904">
        <v>3.7150018999999999E-2</v>
      </c>
      <c r="S904">
        <v>4.5323024000000003E-2</v>
      </c>
      <c r="T904">
        <f t="shared" si="159"/>
        <v>27556.398592000001</v>
      </c>
      <c r="U904">
        <f t="shared" si="160"/>
        <v>5572.5028499999999</v>
      </c>
      <c r="V904">
        <f t="shared" si="161"/>
        <v>10840</v>
      </c>
      <c r="W904">
        <f t="shared" si="162"/>
        <v>10840</v>
      </c>
      <c r="X904">
        <f>SUM(Data__1___3[[#This Row],[ cost of raw material]],Data__1___3[[#This Row],[operating cost]],Data__1___3[[#This Row],[Total Labor Cost (In USD)]])</f>
        <v>43968.901442000002</v>
      </c>
      <c r="Y904">
        <f t="shared" si="163"/>
        <v>1183.5499045639788</v>
      </c>
      <c r="Z904">
        <f t="shared" si="164"/>
        <v>37.150019</v>
      </c>
      <c r="AA904">
        <f>SUM(Data__1___3[[#This Row],[Num_Workers_Direct]],Data__1___3[[#This Row],[Num_Workers_Indirect]])</f>
        <v>50</v>
      </c>
      <c r="AB904">
        <f>Data__1___3[[#This Row],[OUTPUT IN THOUSAND]]/Data__1___3[[#This Row],[Total Workers]]</f>
        <v>0.74300038000000002</v>
      </c>
    </row>
    <row r="905" spans="1:28" x14ac:dyDescent="0.25">
      <c r="A905" s="1">
        <v>40352</v>
      </c>
      <c r="B905">
        <f t="shared" si="154"/>
        <v>2010</v>
      </c>
      <c r="C905">
        <f>DAY(Data__1___3[[#This Row],[Date]])</f>
        <v>23</v>
      </c>
      <c r="D905">
        <f>MONTH(Data__1___3[[#This Row],[Date]])</f>
        <v>6</v>
      </c>
      <c r="E905">
        <f t="shared" si="155"/>
        <v>2</v>
      </c>
      <c r="F905">
        <f>WEEKDAY(Data__1___3[[#This Row],[Date]])</f>
        <v>4</v>
      </c>
      <c r="G905" t="str">
        <f>VLOOKUP(F905,VLOOKUP!$D$2:$E$8,2,FALSE)</f>
        <v>Thursday</v>
      </c>
      <c r="H905" t="str">
        <f>VLOOKUP(D905,VLOOKUP!$A$2:$B$13,2,FALSE)</f>
        <v>June</v>
      </c>
      <c r="I905" t="str">
        <f>VLOOKUP(E905,VLOOKUP!$G$2:$H$5,2,FALSE)</f>
        <v>Quarter2</v>
      </c>
      <c r="J905" t="str">
        <f t="shared" si="156"/>
        <v>2010_June</v>
      </c>
      <c r="K905" t="str">
        <f t="shared" si="157"/>
        <v>2010_Quarter2</v>
      </c>
      <c r="L905" t="str">
        <f t="shared" si="158"/>
        <v>2010_Thursday</v>
      </c>
      <c r="M905" t="s">
        <v>10</v>
      </c>
      <c r="N905">
        <v>23</v>
      </c>
      <c r="O905">
        <v>28</v>
      </c>
      <c r="P905">
        <v>5520</v>
      </c>
      <c r="Q905">
        <v>5600</v>
      </c>
      <c r="R905">
        <v>3.7880898000000003E-2</v>
      </c>
      <c r="S905">
        <v>4.6214695E-2</v>
      </c>
      <c r="T905">
        <f t="shared" si="159"/>
        <v>28098.53456</v>
      </c>
      <c r="U905">
        <f t="shared" si="160"/>
        <v>5682.1347000000005</v>
      </c>
      <c r="V905">
        <f t="shared" si="161"/>
        <v>11120</v>
      </c>
      <c r="W905">
        <f t="shared" si="162"/>
        <v>11120</v>
      </c>
      <c r="X905">
        <f>SUM(Data__1___3[[#This Row],[ cost of raw material]],Data__1___3[[#This Row],[operating cost]],Data__1___3[[#This Row],[Total Labor Cost (In USD)]])</f>
        <v>44900.669260000002</v>
      </c>
      <c r="Y905">
        <f t="shared" si="163"/>
        <v>1185.3116380715155</v>
      </c>
      <c r="Z905">
        <f t="shared" si="164"/>
        <v>37.880898000000002</v>
      </c>
      <c r="AA905">
        <f>SUM(Data__1___3[[#This Row],[Num_Workers_Direct]],Data__1___3[[#This Row],[Num_Workers_Indirect]])</f>
        <v>51</v>
      </c>
      <c r="AB905">
        <f>Data__1___3[[#This Row],[OUTPUT IN THOUSAND]]/Data__1___3[[#This Row],[Total Workers]]</f>
        <v>0.74276270588235294</v>
      </c>
    </row>
    <row r="906" spans="1:28" x14ac:dyDescent="0.25">
      <c r="A906" s="1">
        <v>40353</v>
      </c>
      <c r="B906">
        <f t="shared" si="154"/>
        <v>2010</v>
      </c>
      <c r="C906">
        <f>DAY(Data__1___3[[#This Row],[Date]])</f>
        <v>24</v>
      </c>
      <c r="D906">
        <f>MONTH(Data__1___3[[#This Row],[Date]])</f>
        <v>6</v>
      </c>
      <c r="E906">
        <f t="shared" si="155"/>
        <v>2</v>
      </c>
      <c r="F906">
        <f>WEEKDAY(Data__1___3[[#This Row],[Date]])</f>
        <v>5</v>
      </c>
      <c r="G906" t="str">
        <f>VLOOKUP(F906,VLOOKUP!$D$2:$E$8,2,FALSE)</f>
        <v>Friday</v>
      </c>
      <c r="H906" t="str">
        <f>VLOOKUP(D906,VLOOKUP!$A$2:$B$13,2,FALSE)</f>
        <v>June</v>
      </c>
      <c r="I906" t="str">
        <f>VLOOKUP(E906,VLOOKUP!$G$2:$H$5,2,FALSE)</f>
        <v>Quarter2</v>
      </c>
      <c r="J906" t="str">
        <f t="shared" si="156"/>
        <v>2010_June</v>
      </c>
      <c r="K906" t="str">
        <f t="shared" si="157"/>
        <v>2010_Quarter2</v>
      </c>
      <c r="L906" t="str">
        <f t="shared" si="158"/>
        <v>2010_Friday</v>
      </c>
      <c r="M906" t="s">
        <v>10</v>
      </c>
      <c r="N906">
        <v>23</v>
      </c>
      <c r="O906">
        <v>32</v>
      </c>
      <c r="P906">
        <v>5520</v>
      </c>
      <c r="Q906">
        <v>6400</v>
      </c>
      <c r="R906">
        <v>4.0867349999999997E-2</v>
      </c>
      <c r="S906">
        <v>4.9858167000000002E-2</v>
      </c>
      <c r="T906">
        <f t="shared" si="159"/>
        <v>30313.765536000003</v>
      </c>
      <c r="U906">
        <f t="shared" si="160"/>
        <v>6130.1024999999991</v>
      </c>
      <c r="V906">
        <f t="shared" si="161"/>
        <v>11920</v>
      </c>
      <c r="W906">
        <f t="shared" si="162"/>
        <v>11920</v>
      </c>
      <c r="X906">
        <f>SUM(Data__1___3[[#This Row],[ cost of raw material]],Data__1___3[[#This Row],[operating cost]],Data__1___3[[#This Row],[Total Labor Cost (In USD)]])</f>
        <v>48363.868036</v>
      </c>
      <c r="Y906">
        <f t="shared" si="163"/>
        <v>1183.4353838944783</v>
      </c>
      <c r="Z906">
        <f t="shared" si="164"/>
        <v>40.867349999999995</v>
      </c>
      <c r="AA906">
        <f>SUM(Data__1___3[[#This Row],[Num_Workers_Direct]],Data__1___3[[#This Row],[Num_Workers_Indirect]])</f>
        <v>55</v>
      </c>
      <c r="AB906">
        <f>Data__1___3[[#This Row],[OUTPUT IN THOUSAND]]/Data__1___3[[#This Row],[Total Workers]]</f>
        <v>0.74304272727272713</v>
      </c>
    </row>
    <row r="907" spans="1:28" x14ac:dyDescent="0.25">
      <c r="A907" s="1">
        <v>40354</v>
      </c>
      <c r="B907">
        <f t="shared" si="154"/>
        <v>2010</v>
      </c>
      <c r="C907">
        <f>DAY(Data__1___3[[#This Row],[Date]])</f>
        <v>25</v>
      </c>
      <c r="D907">
        <f>MONTH(Data__1___3[[#This Row],[Date]])</f>
        <v>6</v>
      </c>
      <c r="E907">
        <f t="shared" si="155"/>
        <v>2</v>
      </c>
      <c r="F907">
        <f>WEEKDAY(Data__1___3[[#This Row],[Date]])</f>
        <v>6</v>
      </c>
      <c r="G907" t="str">
        <f>VLOOKUP(F907,VLOOKUP!$D$2:$E$8,2,FALSE)</f>
        <v>Saturday</v>
      </c>
      <c r="H907" t="str">
        <f>VLOOKUP(D907,VLOOKUP!$A$2:$B$13,2,FALSE)</f>
        <v>June</v>
      </c>
      <c r="I907" t="str">
        <f>VLOOKUP(E907,VLOOKUP!$G$2:$H$5,2,FALSE)</f>
        <v>Quarter2</v>
      </c>
      <c r="J907" t="str">
        <f t="shared" si="156"/>
        <v>2010_June</v>
      </c>
      <c r="K907" t="str">
        <f t="shared" si="157"/>
        <v>2010_Quarter2</v>
      </c>
      <c r="L907" t="str">
        <f t="shared" si="158"/>
        <v>2010_Saturday</v>
      </c>
      <c r="M907" t="s">
        <v>10</v>
      </c>
      <c r="N907">
        <v>23</v>
      </c>
      <c r="O907">
        <v>33</v>
      </c>
      <c r="P907">
        <v>5520</v>
      </c>
      <c r="Q907">
        <v>6600</v>
      </c>
      <c r="R907">
        <v>4.1614475999999997E-2</v>
      </c>
      <c r="S907">
        <v>5.0769661000000001E-2</v>
      </c>
      <c r="T907">
        <f t="shared" si="159"/>
        <v>30867.953888</v>
      </c>
      <c r="U907">
        <f t="shared" si="160"/>
        <v>6242.1713999999993</v>
      </c>
      <c r="V907">
        <f t="shared" si="161"/>
        <v>12120</v>
      </c>
      <c r="W907">
        <f t="shared" si="162"/>
        <v>12120</v>
      </c>
      <c r="X907">
        <f>SUM(Data__1___3[[#This Row],[ cost of raw material]],Data__1___3[[#This Row],[operating cost]],Data__1___3[[#This Row],[Total Labor Cost (In USD)]])</f>
        <v>49230.125287999996</v>
      </c>
      <c r="Y907">
        <f t="shared" si="163"/>
        <v>1183.004810345323</v>
      </c>
      <c r="Z907">
        <f t="shared" si="164"/>
        <v>41.614475999999996</v>
      </c>
      <c r="AA907">
        <f>SUM(Data__1___3[[#This Row],[Num_Workers_Direct]],Data__1___3[[#This Row],[Num_Workers_Indirect]])</f>
        <v>56</v>
      </c>
      <c r="AB907">
        <f>Data__1___3[[#This Row],[OUTPUT IN THOUSAND]]/Data__1___3[[#This Row],[Total Workers]]</f>
        <v>0.74311564285714282</v>
      </c>
    </row>
    <row r="908" spans="1:28" x14ac:dyDescent="0.25">
      <c r="A908" s="1">
        <v>40355</v>
      </c>
      <c r="B908">
        <f t="shared" si="154"/>
        <v>2010</v>
      </c>
      <c r="C908">
        <f>DAY(Data__1___3[[#This Row],[Date]])</f>
        <v>26</v>
      </c>
      <c r="D908">
        <f>MONTH(Data__1___3[[#This Row],[Date]])</f>
        <v>6</v>
      </c>
      <c r="E908">
        <f t="shared" si="155"/>
        <v>2</v>
      </c>
      <c r="F908">
        <f>WEEKDAY(Data__1___3[[#This Row],[Date]])</f>
        <v>7</v>
      </c>
      <c r="G908" t="str">
        <f>VLOOKUP(F908,VLOOKUP!$D$2:$E$8,2,FALSE)</f>
        <v>Sunday</v>
      </c>
      <c r="H908" t="str">
        <f>VLOOKUP(D908,VLOOKUP!$A$2:$B$13,2,FALSE)</f>
        <v>June</v>
      </c>
      <c r="I908" t="str">
        <f>VLOOKUP(E908,VLOOKUP!$G$2:$H$5,2,FALSE)</f>
        <v>Quarter2</v>
      </c>
      <c r="J908" t="str">
        <f t="shared" si="156"/>
        <v>2010_June</v>
      </c>
      <c r="K908" t="str">
        <f t="shared" si="157"/>
        <v>2010_Quarter2</v>
      </c>
      <c r="L908" t="str">
        <f t="shared" si="158"/>
        <v>2010_Sunday</v>
      </c>
      <c r="M908" t="s">
        <v>10</v>
      </c>
      <c r="N908">
        <v>22</v>
      </c>
      <c r="O908">
        <v>30</v>
      </c>
      <c r="P908">
        <v>5280</v>
      </c>
      <c r="Q908">
        <v>6000</v>
      </c>
      <c r="R908">
        <v>3.8619711000000001E-2</v>
      </c>
      <c r="S908">
        <v>4.7116048000000001E-2</v>
      </c>
      <c r="T908">
        <f t="shared" si="159"/>
        <v>28646.557184000001</v>
      </c>
      <c r="U908">
        <f t="shared" si="160"/>
        <v>5792.9566500000001</v>
      </c>
      <c r="V908">
        <f t="shared" si="161"/>
        <v>11280</v>
      </c>
      <c r="W908">
        <f t="shared" si="162"/>
        <v>11280</v>
      </c>
      <c r="X908">
        <f>SUM(Data__1___3[[#This Row],[ cost of raw material]],Data__1___3[[#This Row],[operating cost]],Data__1___3[[#This Row],[Total Labor Cost (In USD)]])</f>
        <v>45719.513833999998</v>
      </c>
      <c r="Y908">
        <f t="shared" si="163"/>
        <v>1183.8388390322236</v>
      </c>
      <c r="Z908">
        <f t="shared" si="164"/>
        <v>38.619711000000002</v>
      </c>
      <c r="AA908">
        <f>SUM(Data__1___3[[#This Row],[Num_Workers_Direct]],Data__1___3[[#This Row],[Num_Workers_Indirect]])</f>
        <v>52</v>
      </c>
      <c r="AB908">
        <f>Data__1___3[[#This Row],[OUTPUT IN THOUSAND]]/Data__1___3[[#This Row],[Total Workers]]</f>
        <v>0.74268675000000006</v>
      </c>
    </row>
    <row r="909" spans="1:28" x14ac:dyDescent="0.25">
      <c r="A909" s="1">
        <v>40356</v>
      </c>
      <c r="B909">
        <f t="shared" si="154"/>
        <v>2010</v>
      </c>
      <c r="C909">
        <f>DAY(Data__1___3[[#This Row],[Date]])</f>
        <v>27</v>
      </c>
      <c r="D909">
        <f>MONTH(Data__1___3[[#This Row],[Date]])</f>
        <v>6</v>
      </c>
      <c r="E909">
        <f t="shared" si="155"/>
        <v>2</v>
      </c>
      <c r="F909">
        <f>WEEKDAY(Data__1___3[[#This Row],[Date]])</f>
        <v>1</v>
      </c>
      <c r="G909" t="str">
        <f>VLOOKUP(F909,VLOOKUP!$D$2:$E$8,2,FALSE)</f>
        <v>Monday</v>
      </c>
      <c r="H909" t="str">
        <f>VLOOKUP(D909,VLOOKUP!$A$2:$B$13,2,FALSE)</f>
        <v>June</v>
      </c>
      <c r="I909" t="str">
        <f>VLOOKUP(E909,VLOOKUP!$G$2:$H$5,2,FALSE)</f>
        <v>Quarter2</v>
      </c>
      <c r="J909" t="str">
        <f t="shared" si="156"/>
        <v>2010_June</v>
      </c>
      <c r="K909" t="str">
        <f t="shared" si="157"/>
        <v>2010_Quarter2</v>
      </c>
      <c r="L909" t="str">
        <f t="shared" si="158"/>
        <v>2010_Monday</v>
      </c>
      <c r="M909" t="s">
        <v>10</v>
      </c>
      <c r="N909">
        <v>24</v>
      </c>
      <c r="O909">
        <v>28</v>
      </c>
      <c r="P909">
        <v>5760</v>
      </c>
      <c r="Q909">
        <v>5600</v>
      </c>
      <c r="R909">
        <v>3.8644418999999999E-2</v>
      </c>
      <c r="S909">
        <v>4.7146190999999997E-2</v>
      </c>
      <c r="T909">
        <f t="shared" si="159"/>
        <v>28664.884127999998</v>
      </c>
      <c r="U909">
        <f t="shared" si="160"/>
        <v>5796.6628499999997</v>
      </c>
      <c r="V909">
        <f t="shared" si="161"/>
        <v>11360</v>
      </c>
      <c r="W909">
        <f t="shared" si="162"/>
        <v>11360</v>
      </c>
      <c r="X909">
        <f>SUM(Data__1___3[[#This Row],[ cost of raw material]],Data__1___3[[#This Row],[operating cost]],Data__1___3[[#This Row],[Total Labor Cost (In USD)]])</f>
        <v>45821.546977999998</v>
      </c>
      <c r="Y909">
        <f t="shared" si="163"/>
        <v>1185.7222378734689</v>
      </c>
      <c r="Z909">
        <f t="shared" si="164"/>
        <v>38.644418999999999</v>
      </c>
      <c r="AA909">
        <f>SUM(Data__1___3[[#This Row],[Num_Workers_Direct]],Data__1___3[[#This Row],[Num_Workers_Indirect]])</f>
        <v>52</v>
      </c>
      <c r="AB909">
        <f>Data__1___3[[#This Row],[OUTPUT IN THOUSAND]]/Data__1___3[[#This Row],[Total Workers]]</f>
        <v>0.74316190384615388</v>
      </c>
    </row>
    <row r="910" spans="1:28" x14ac:dyDescent="0.25">
      <c r="A910" s="1">
        <v>40357</v>
      </c>
      <c r="B910">
        <f t="shared" si="154"/>
        <v>2010</v>
      </c>
      <c r="C910">
        <f>DAY(Data__1___3[[#This Row],[Date]])</f>
        <v>28</v>
      </c>
      <c r="D910">
        <f>MONTH(Data__1___3[[#This Row],[Date]])</f>
        <v>6</v>
      </c>
      <c r="E910">
        <f t="shared" si="155"/>
        <v>2</v>
      </c>
      <c r="F910">
        <f>WEEKDAY(Data__1___3[[#This Row],[Date]])</f>
        <v>2</v>
      </c>
      <c r="G910" t="str">
        <f>VLOOKUP(F910,VLOOKUP!$D$2:$E$8,2,FALSE)</f>
        <v>Tuesday</v>
      </c>
      <c r="H910" t="str">
        <f>VLOOKUP(D910,VLOOKUP!$A$2:$B$13,2,FALSE)</f>
        <v>June</v>
      </c>
      <c r="I910" t="str">
        <f>VLOOKUP(E910,VLOOKUP!$G$2:$H$5,2,FALSE)</f>
        <v>Quarter2</v>
      </c>
      <c r="J910" t="str">
        <f t="shared" si="156"/>
        <v>2010_June</v>
      </c>
      <c r="K910" t="str">
        <f t="shared" si="157"/>
        <v>2010_Quarter2</v>
      </c>
      <c r="L910" t="str">
        <f t="shared" si="158"/>
        <v>2010_Tuesday</v>
      </c>
      <c r="M910" t="s">
        <v>10</v>
      </c>
      <c r="N910">
        <v>24</v>
      </c>
      <c r="O910">
        <v>28</v>
      </c>
      <c r="P910">
        <v>5760</v>
      </c>
      <c r="Q910">
        <v>5600</v>
      </c>
      <c r="R910">
        <v>3.8646673999999999E-2</v>
      </c>
      <c r="S910">
        <v>4.7148942999999999E-2</v>
      </c>
      <c r="T910">
        <f t="shared" si="159"/>
        <v>28666.557343999997</v>
      </c>
      <c r="U910">
        <f t="shared" si="160"/>
        <v>5797.0010999999995</v>
      </c>
      <c r="V910">
        <f t="shared" si="161"/>
        <v>11360</v>
      </c>
      <c r="W910">
        <f t="shared" si="162"/>
        <v>11360</v>
      </c>
      <c r="X910">
        <f>SUM(Data__1___3[[#This Row],[ cost of raw material]],Data__1___3[[#This Row],[operating cost]],Data__1___3[[#This Row],[Total Labor Cost (In USD)]])</f>
        <v>45823.558443999995</v>
      </c>
      <c r="Y910">
        <f t="shared" si="163"/>
        <v>1185.7050995902002</v>
      </c>
      <c r="Z910">
        <f t="shared" si="164"/>
        <v>38.646673999999997</v>
      </c>
      <c r="AA910">
        <f>SUM(Data__1___3[[#This Row],[Num_Workers_Direct]],Data__1___3[[#This Row],[Num_Workers_Indirect]])</f>
        <v>52</v>
      </c>
      <c r="AB910">
        <f>Data__1___3[[#This Row],[OUTPUT IN THOUSAND]]/Data__1___3[[#This Row],[Total Workers]]</f>
        <v>0.74320526923076913</v>
      </c>
    </row>
    <row r="911" spans="1:28" x14ac:dyDescent="0.25">
      <c r="A911" s="1">
        <v>40358</v>
      </c>
      <c r="B911">
        <f t="shared" si="154"/>
        <v>2010</v>
      </c>
      <c r="C911">
        <f>DAY(Data__1___3[[#This Row],[Date]])</f>
        <v>29</v>
      </c>
      <c r="D911">
        <f>MONTH(Data__1___3[[#This Row],[Date]])</f>
        <v>6</v>
      </c>
      <c r="E911">
        <f t="shared" si="155"/>
        <v>2</v>
      </c>
      <c r="F911">
        <f>WEEKDAY(Data__1___3[[#This Row],[Date]])</f>
        <v>3</v>
      </c>
      <c r="G911" t="str">
        <f>VLOOKUP(F911,VLOOKUP!$D$2:$E$8,2,FALSE)</f>
        <v>Wednesday</v>
      </c>
      <c r="H911" t="str">
        <f>VLOOKUP(D911,VLOOKUP!$A$2:$B$13,2,FALSE)</f>
        <v>June</v>
      </c>
      <c r="I911" t="str">
        <f>VLOOKUP(E911,VLOOKUP!$G$2:$H$5,2,FALSE)</f>
        <v>Quarter2</v>
      </c>
      <c r="J911" t="str">
        <f t="shared" si="156"/>
        <v>2010_June</v>
      </c>
      <c r="K911" t="str">
        <f t="shared" si="157"/>
        <v>2010_Quarter2</v>
      </c>
      <c r="L911" t="str">
        <f t="shared" si="158"/>
        <v>2010_Wednesday</v>
      </c>
      <c r="M911" t="s">
        <v>10</v>
      </c>
      <c r="N911">
        <v>21</v>
      </c>
      <c r="O911">
        <v>34</v>
      </c>
      <c r="P911">
        <v>5040</v>
      </c>
      <c r="Q911">
        <v>6800</v>
      </c>
      <c r="R911">
        <v>4.0837493000000002E-2</v>
      </c>
      <c r="S911">
        <v>4.9821742000000002E-2</v>
      </c>
      <c r="T911">
        <f t="shared" si="159"/>
        <v>30291.619136000001</v>
      </c>
      <c r="U911">
        <f t="shared" si="160"/>
        <v>6125.6239500000001</v>
      </c>
      <c r="V911">
        <f t="shared" si="161"/>
        <v>11840</v>
      </c>
      <c r="W911">
        <f t="shared" si="162"/>
        <v>11840</v>
      </c>
      <c r="X911">
        <f>SUM(Data__1___3[[#This Row],[ cost of raw material]],Data__1___3[[#This Row],[operating cost]],Data__1___3[[#This Row],[Total Labor Cost (In USD)]])</f>
        <v>48257.243086000002</v>
      </c>
      <c r="Y911">
        <f t="shared" si="163"/>
        <v>1181.6896567573333</v>
      </c>
      <c r="Z911">
        <f t="shared" si="164"/>
        <v>40.837493000000002</v>
      </c>
      <c r="AA911">
        <f>SUM(Data__1___3[[#This Row],[Num_Workers_Direct]],Data__1___3[[#This Row],[Num_Workers_Indirect]])</f>
        <v>55</v>
      </c>
      <c r="AB911">
        <f>Data__1___3[[#This Row],[OUTPUT IN THOUSAND]]/Data__1___3[[#This Row],[Total Workers]]</f>
        <v>0.7424998727272728</v>
      </c>
    </row>
    <row r="912" spans="1:28" x14ac:dyDescent="0.25">
      <c r="A912" s="1">
        <v>40359</v>
      </c>
      <c r="B912">
        <f t="shared" si="154"/>
        <v>2010</v>
      </c>
      <c r="C912">
        <f>DAY(Data__1___3[[#This Row],[Date]])</f>
        <v>30</v>
      </c>
      <c r="D912">
        <f>MONTH(Data__1___3[[#This Row],[Date]])</f>
        <v>6</v>
      </c>
      <c r="E912">
        <f t="shared" si="155"/>
        <v>2</v>
      </c>
      <c r="F912">
        <f>WEEKDAY(Data__1___3[[#This Row],[Date]])</f>
        <v>4</v>
      </c>
      <c r="G912" t="str">
        <f>VLOOKUP(F912,VLOOKUP!$D$2:$E$8,2,FALSE)</f>
        <v>Thursday</v>
      </c>
      <c r="H912" t="str">
        <f>VLOOKUP(D912,VLOOKUP!$A$2:$B$13,2,FALSE)</f>
        <v>June</v>
      </c>
      <c r="I912" t="str">
        <f>VLOOKUP(E912,VLOOKUP!$G$2:$H$5,2,FALSE)</f>
        <v>Quarter2</v>
      </c>
      <c r="J912" t="str">
        <f t="shared" si="156"/>
        <v>2010_June</v>
      </c>
      <c r="K912" t="str">
        <f t="shared" si="157"/>
        <v>2010_Quarter2</v>
      </c>
      <c r="L912" t="str">
        <f t="shared" si="158"/>
        <v>2010_Thursday</v>
      </c>
      <c r="M912" t="s">
        <v>10</v>
      </c>
      <c r="N912">
        <v>24</v>
      </c>
      <c r="O912">
        <v>33</v>
      </c>
      <c r="P912">
        <v>5760</v>
      </c>
      <c r="Q912">
        <v>6600</v>
      </c>
      <c r="R912">
        <v>4.2337232000000002E-2</v>
      </c>
      <c r="S912">
        <v>5.1651423000000002E-2</v>
      </c>
      <c r="T912">
        <f t="shared" si="159"/>
        <v>31404.065183999999</v>
      </c>
      <c r="U912">
        <f t="shared" si="160"/>
        <v>6350.5847999999996</v>
      </c>
      <c r="V912">
        <f t="shared" si="161"/>
        <v>12360</v>
      </c>
      <c r="W912">
        <f t="shared" si="162"/>
        <v>12360</v>
      </c>
      <c r="X912">
        <f>SUM(Data__1___3[[#This Row],[ cost of raw material]],Data__1___3[[#This Row],[operating cost]],Data__1___3[[#This Row],[Total Labor Cost (In USD)]])</f>
        <v>50114.649983999996</v>
      </c>
      <c r="Y912">
        <f t="shared" si="163"/>
        <v>1183.7016171487071</v>
      </c>
      <c r="Z912">
        <f t="shared" si="164"/>
        <v>42.337232</v>
      </c>
      <c r="AA912">
        <f>SUM(Data__1___3[[#This Row],[Num_Workers_Direct]],Data__1___3[[#This Row],[Num_Workers_Indirect]])</f>
        <v>57</v>
      </c>
      <c r="AB912">
        <f>Data__1___3[[#This Row],[OUTPUT IN THOUSAND]]/Data__1___3[[#This Row],[Total Workers]]</f>
        <v>0.74275845614035085</v>
      </c>
    </row>
    <row r="913" spans="1:28" x14ac:dyDescent="0.25">
      <c r="A913" s="1">
        <v>40360</v>
      </c>
      <c r="B913">
        <f t="shared" si="154"/>
        <v>2010</v>
      </c>
      <c r="C913">
        <f>DAY(Data__1___3[[#This Row],[Date]])</f>
        <v>1</v>
      </c>
      <c r="D913">
        <f>MONTH(Data__1___3[[#This Row],[Date]])</f>
        <v>7</v>
      </c>
      <c r="E913">
        <f t="shared" si="155"/>
        <v>3</v>
      </c>
      <c r="F913">
        <f>WEEKDAY(Data__1___3[[#This Row],[Date]])</f>
        <v>5</v>
      </c>
      <c r="G913" t="str">
        <f>VLOOKUP(F913,VLOOKUP!$D$2:$E$8,2,FALSE)</f>
        <v>Friday</v>
      </c>
      <c r="H913" t="str">
        <f>VLOOKUP(D913,VLOOKUP!$A$2:$B$13,2,FALSE)</f>
        <v>July</v>
      </c>
      <c r="I913" t="str">
        <f>VLOOKUP(E913,VLOOKUP!$G$2:$H$5,2,FALSE)</f>
        <v>Quarter3</v>
      </c>
      <c r="J913" t="str">
        <f t="shared" si="156"/>
        <v>2010_July</v>
      </c>
      <c r="K913" t="str">
        <f t="shared" si="157"/>
        <v>2010_Quarter3</v>
      </c>
      <c r="L913" t="str">
        <f t="shared" si="158"/>
        <v>2010_Friday</v>
      </c>
      <c r="M913" t="s">
        <v>10</v>
      </c>
      <c r="N913">
        <v>23</v>
      </c>
      <c r="O913">
        <v>29</v>
      </c>
      <c r="P913">
        <v>5520</v>
      </c>
      <c r="Q913">
        <v>5800</v>
      </c>
      <c r="R913">
        <v>3.8639562000000002E-2</v>
      </c>
      <c r="S913">
        <v>4.7140265000000001E-2</v>
      </c>
      <c r="T913">
        <f t="shared" si="159"/>
        <v>28661.28112</v>
      </c>
      <c r="U913">
        <f t="shared" si="160"/>
        <v>5795.9343000000008</v>
      </c>
      <c r="V913">
        <f t="shared" si="161"/>
        <v>11320</v>
      </c>
      <c r="W913">
        <f t="shared" si="162"/>
        <v>11320</v>
      </c>
      <c r="X913">
        <f>SUM(Data__1___3[[#This Row],[ cost of raw material]],Data__1___3[[#This Row],[operating cost]],Data__1___3[[#This Row],[Total Labor Cost (In USD)]])</f>
        <v>45777.21542</v>
      </c>
      <c r="Y913">
        <f t="shared" si="163"/>
        <v>1184.7239733204015</v>
      </c>
      <c r="Z913">
        <f t="shared" si="164"/>
        <v>38.639562000000005</v>
      </c>
      <c r="AA913">
        <f>SUM(Data__1___3[[#This Row],[Num_Workers_Direct]],Data__1___3[[#This Row],[Num_Workers_Indirect]])</f>
        <v>52</v>
      </c>
      <c r="AB913">
        <f>Data__1___3[[#This Row],[OUTPUT IN THOUSAND]]/Data__1___3[[#This Row],[Total Workers]]</f>
        <v>0.74306850000000013</v>
      </c>
    </row>
    <row r="914" spans="1:28" x14ac:dyDescent="0.25">
      <c r="A914" s="1">
        <v>40361</v>
      </c>
      <c r="B914">
        <f t="shared" si="154"/>
        <v>2010</v>
      </c>
      <c r="C914">
        <f>DAY(Data__1___3[[#This Row],[Date]])</f>
        <v>2</v>
      </c>
      <c r="D914">
        <f>MONTH(Data__1___3[[#This Row],[Date]])</f>
        <v>7</v>
      </c>
      <c r="E914">
        <f t="shared" si="155"/>
        <v>3</v>
      </c>
      <c r="F914">
        <f>WEEKDAY(Data__1___3[[#This Row],[Date]])</f>
        <v>6</v>
      </c>
      <c r="G914" t="str">
        <f>VLOOKUP(F914,VLOOKUP!$D$2:$E$8,2,FALSE)</f>
        <v>Saturday</v>
      </c>
      <c r="H914" t="str">
        <f>VLOOKUP(D914,VLOOKUP!$A$2:$B$13,2,FALSE)</f>
        <v>July</v>
      </c>
      <c r="I914" t="str">
        <f>VLOOKUP(E914,VLOOKUP!$G$2:$H$5,2,FALSE)</f>
        <v>Quarter3</v>
      </c>
      <c r="J914" t="str">
        <f t="shared" si="156"/>
        <v>2010_July</v>
      </c>
      <c r="K914" t="str">
        <f t="shared" si="157"/>
        <v>2010_Quarter3</v>
      </c>
      <c r="L914" t="str">
        <f t="shared" si="158"/>
        <v>2010_Saturday</v>
      </c>
      <c r="M914" t="s">
        <v>10</v>
      </c>
      <c r="N914">
        <v>24</v>
      </c>
      <c r="O914">
        <v>27</v>
      </c>
      <c r="P914">
        <v>5760</v>
      </c>
      <c r="Q914">
        <v>5400</v>
      </c>
      <c r="R914">
        <v>3.7890843E-2</v>
      </c>
      <c r="S914">
        <v>4.6226827999999998E-2</v>
      </c>
      <c r="T914">
        <f t="shared" si="159"/>
        <v>28105.911423999998</v>
      </c>
      <c r="U914">
        <f t="shared" si="160"/>
        <v>5683.6264500000007</v>
      </c>
      <c r="V914">
        <f t="shared" si="161"/>
        <v>11160</v>
      </c>
      <c r="W914">
        <f t="shared" si="162"/>
        <v>11160</v>
      </c>
      <c r="X914">
        <f>SUM(Data__1___3[[#This Row],[ cost of raw material]],Data__1___3[[#This Row],[operating cost]],Data__1___3[[#This Row],[Total Labor Cost (In USD)]])</f>
        <v>44949.537874000001</v>
      </c>
      <c r="Y914">
        <f t="shared" si="163"/>
        <v>1186.2902568306542</v>
      </c>
      <c r="Z914">
        <f t="shared" si="164"/>
        <v>37.890843000000004</v>
      </c>
      <c r="AA914">
        <f>SUM(Data__1___3[[#This Row],[Num_Workers_Direct]],Data__1___3[[#This Row],[Num_Workers_Indirect]])</f>
        <v>51</v>
      </c>
      <c r="AB914">
        <f>Data__1___3[[#This Row],[OUTPUT IN THOUSAND]]/Data__1___3[[#This Row],[Total Workers]]</f>
        <v>0.74295770588235299</v>
      </c>
    </row>
    <row r="915" spans="1:28" x14ac:dyDescent="0.25">
      <c r="A915" s="1">
        <v>40362</v>
      </c>
      <c r="B915">
        <f t="shared" si="154"/>
        <v>2010</v>
      </c>
      <c r="C915">
        <f>DAY(Data__1___3[[#This Row],[Date]])</f>
        <v>3</v>
      </c>
      <c r="D915">
        <f>MONTH(Data__1___3[[#This Row],[Date]])</f>
        <v>7</v>
      </c>
      <c r="E915">
        <f t="shared" si="155"/>
        <v>3</v>
      </c>
      <c r="F915">
        <f>WEEKDAY(Data__1___3[[#This Row],[Date]])</f>
        <v>7</v>
      </c>
      <c r="G915" t="str">
        <f>VLOOKUP(F915,VLOOKUP!$D$2:$E$8,2,FALSE)</f>
        <v>Sunday</v>
      </c>
      <c r="H915" t="str">
        <f>VLOOKUP(D915,VLOOKUP!$A$2:$B$13,2,FALSE)</f>
        <v>July</v>
      </c>
      <c r="I915" t="str">
        <f>VLOOKUP(E915,VLOOKUP!$G$2:$H$5,2,FALSE)</f>
        <v>Quarter3</v>
      </c>
      <c r="J915" t="str">
        <f t="shared" si="156"/>
        <v>2010_July</v>
      </c>
      <c r="K915" t="str">
        <f t="shared" si="157"/>
        <v>2010_Quarter3</v>
      </c>
      <c r="L915" t="str">
        <f t="shared" si="158"/>
        <v>2010_Sunday</v>
      </c>
      <c r="M915" t="s">
        <v>10</v>
      </c>
      <c r="N915">
        <v>22</v>
      </c>
      <c r="O915">
        <v>29</v>
      </c>
      <c r="P915">
        <v>5280</v>
      </c>
      <c r="Q915">
        <v>5800</v>
      </c>
      <c r="R915">
        <v>3.7872452000000001E-2</v>
      </c>
      <c r="S915">
        <v>4.6204390999999997E-2</v>
      </c>
      <c r="T915">
        <f t="shared" si="159"/>
        <v>28092.269727999996</v>
      </c>
      <c r="U915">
        <f t="shared" si="160"/>
        <v>5680.8678</v>
      </c>
      <c r="V915">
        <f t="shared" si="161"/>
        <v>11080</v>
      </c>
      <c r="W915">
        <f t="shared" si="162"/>
        <v>11080</v>
      </c>
      <c r="X915">
        <f>SUM(Data__1___3[[#This Row],[ cost of raw material]],Data__1___3[[#This Row],[operating cost]],Data__1___3[[#This Row],[Total Labor Cost (In USD)]])</f>
        <v>44853.137527999992</v>
      </c>
      <c r="Y915">
        <f t="shared" si="163"/>
        <v>1184.320928784859</v>
      </c>
      <c r="Z915">
        <f t="shared" si="164"/>
        <v>37.872452000000003</v>
      </c>
      <c r="AA915">
        <f>SUM(Data__1___3[[#This Row],[Num_Workers_Direct]],Data__1___3[[#This Row],[Num_Workers_Indirect]])</f>
        <v>51</v>
      </c>
      <c r="AB915">
        <f>Data__1___3[[#This Row],[OUTPUT IN THOUSAND]]/Data__1___3[[#This Row],[Total Workers]]</f>
        <v>0.7425970980392157</v>
      </c>
    </row>
    <row r="916" spans="1:28" x14ac:dyDescent="0.25">
      <c r="A916" s="1">
        <v>40363</v>
      </c>
      <c r="B916">
        <f t="shared" si="154"/>
        <v>2010</v>
      </c>
      <c r="C916">
        <f>DAY(Data__1___3[[#This Row],[Date]])</f>
        <v>4</v>
      </c>
      <c r="D916">
        <f>MONTH(Data__1___3[[#This Row],[Date]])</f>
        <v>7</v>
      </c>
      <c r="E916">
        <f t="shared" si="155"/>
        <v>3</v>
      </c>
      <c r="F916">
        <f>WEEKDAY(Data__1___3[[#This Row],[Date]])</f>
        <v>1</v>
      </c>
      <c r="G916" t="str">
        <f>VLOOKUP(F916,VLOOKUP!$D$2:$E$8,2,FALSE)</f>
        <v>Monday</v>
      </c>
      <c r="H916" t="str">
        <f>VLOOKUP(D916,VLOOKUP!$A$2:$B$13,2,FALSE)</f>
        <v>July</v>
      </c>
      <c r="I916" t="str">
        <f>VLOOKUP(E916,VLOOKUP!$G$2:$H$5,2,FALSE)</f>
        <v>Quarter3</v>
      </c>
      <c r="J916" t="str">
        <f t="shared" si="156"/>
        <v>2010_July</v>
      </c>
      <c r="K916" t="str">
        <f t="shared" si="157"/>
        <v>2010_Quarter3</v>
      </c>
      <c r="L916" t="str">
        <f t="shared" si="158"/>
        <v>2010_Monday</v>
      </c>
      <c r="M916" t="s">
        <v>10</v>
      </c>
      <c r="N916">
        <v>23</v>
      </c>
      <c r="O916">
        <v>26</v>
      </c>
      <c r="P916">
        <v>5520</v>
      </c>
      <c r="Q916">
        <v>5200</v>
      </c>
      <c r="R916">
        <v>3.6376876000000002E-2</v>
      </c>
      <c r="S916">
        <v>4.4379789000000003E-2</v>
      </c>
      <c r="T916">
        <f t="shared" si="159"/>
        <v>26982.911712000001</v>
      </c>
      <c r="U916">
        <f t="shared" si="160"/>
        <v>5456.5314000000008</v>
      </c>
      <c r="V916">
        <f t="shared" si="161"/>
        <v>10720</v>
      </c>
      <c r="W916">
        <f t="shared" si="162"/>
        <v>10720</v>
      </c>
      <c r="X916">
        <f>SUM(Data__1___3[[#This Row],[ cost of raw material]],Data__1___3[[#This Row],[operating cost]],Data__1___3[[#This Row],[Total Labor Cost (In USD)]])</f>
        <v>43159.443112000001</v>
      </c>
      <c r="Y916">
        <f t="shared" si="163"/>
        <v>1186.4527100128114</v>
      </c>
      <c r="Z916">
        <f t="shared" si="164"/>
        <v>36.376876000000003</v>
      </c>
      <c r="AA916">
        <f>SUM(Data__1___3[[#This Row],[Num_Workers_Direct]],Data__1___3[[#This Row],[Num_Workers_Indirect]])</f>
        <v>49</v>
      </c>
      <c r="AB916">
        <f>Data__1___3[[#This Row],[OUTPUT IN THOUSAND]]/Data__1___3[[#This Row],[Total Workers]]</f>
        <v>0.74238522448979594</v>
      </c>
    </row>
    <row r="917" spans="1:28" x14ac:dyDescent="0.25">
      <c r="A917" s="1">
        <v>40364</v>
      </c>
      <c r="B917">
        <f t="shared" si="154"/>
        <v>2010</v>
      </c>
      <c r="C917">
        <f>DAY(Data__1___3[[#This Row],[Date]])</f>
        <v>5</v>
      </c>
      <c r="D917">
        <f>MONTH(Data__1___3[[#This Row],[Date]])</f>
        <v>7</v>
      </c>
      <c r="E917">
        <f t="shared" si="155"/>
        <v>3</v>
      </c>
      <c r="F917">
        <f>WEEKDAY(Data__1___3[[#This Row],[Date]])</f>
        <v>2</v>
      </c>
      <c r="G917" t="str">
        <f>VLOOKUP(F917,VLOOKUP!$D$2:$E$8,2,FALSE)</f>
        <v>Tuesday</v>
      </c>
      <c r="H917" t="str">
        <f>VLOOKUP(D917,VLOOKUP!$A$2:$B$13,2,FALSE)</f>
        <v>July</v>
      </c>
      <c r="I917" t="str">
        <f>VLOOKUP(E917,VLOOKUP!$G$2:$H$5,2,FALSE)</f>
        <v>Quarter3</v>
      </c>
      <c r="J917" t="str">
        <f t="shared" si="156"/>
        <v>2010_July</v>
      </c>
      <c r="K917" t="str">
        <f t="shared" si="157"/>
        <v>2010_Quarter3</v>
      </c>
      <c r="L917" t="str">
        <f t="shared" si="158"/>
        <v>2010_Tuesday</v>
      </c>
      <c r="M917" t="s">
        <v>10</v>
      </c>
      <c r="N917">
        <v>21</v>
      </c>
      <c r="O917">
        <v>29</v>
      </c>
      <c r="P917">
        <v>5040</v>
      </c>
      <c r="Q917">
        <v>5800</v>
      </c>
      <c r="R917">
        <v>3.7124552999999998E-2</v>
      </c>
      <c r="S917">
        <v>4.5291954000000002E-2</v>
      </c>
      <c r="T917">
        <f t="shared" si="159"/>
        <v>27537.508032000002</v>
      </c>
      <c r="U917">
        <f t="shared" si="160"/>
        <v>5568.6829499999994</v>
      </c>
      <c r="V917">
        <f t="shared" si="161"/>
        <v>10840</v>
      </c>
      <c r="W917">
        <f t="shared" si="162"/>
        <v>10840</v>
      </c>
      <c r="X917">
        <f>SUM(Data__1___3[[#This Row],[ cost of raw material]],Data__1___3[[#This Row],[operating cost]],Data__1___3[[#This Row],[Total Labor Cost (In USD)]])</f>
        <v>43946.190982</v>
      </c>
      <c r="Y917">
        <f t="shared" si="163"/>
        <v>1183.7500368556628</v>
      </c>
      <c r="Z917">
        <f t="shared" si="164"/>
        <v>37.124552999999999</v>
      </c>
      <c r="AA917">
        <f>SUM(Data__1___3[[#This Row],[Num_Workers_Direct]],Data__1___3[[#This Row],[Num_Workers_Indirect]])</f>
        <v>50</v>
      </c>
      <c r="AB917">
        <f>Data__1___3[[#This Row],[OUTPUT IN THOUSAND]]/Data__1___3[[#This Row],[Total Workers]]</f>
        <v>0.74249105999999998</v>
      </c>
    </row>
    <row r="918" spans="1:28" x14ac:dyDescent="0.25">
      <c r="A918" s="1">
        <v>40365</v>
      </c>
      <c r="B918">
        <f t="shared" si="154"/>
        <v>2010</v>
      </c>
      <c r="C918">
        <f>DAY(Data__1___3[[#This Row],[Date]])</f>
        <v>6</v>
      </c>
      <c r="D918">
        <f>MONTH(Data__1___3[[#This Row],[Date]])</f>
        <v>7</v>
      </c>
      <c r="E918">
        <f t="shared" si="155"/>
        <v>3</v>
      </c>
      <c r="F918">
        <f>WEEKDAY(Data__1___3[[#This Row],[Date]])</f>
        <v>3</v>
      </c>
      <c r="G918" t="str">
        <f>VLOOKUP(F918,VLOOKUP!$D$2:$E$8,2,FALSE)</f>
        <v>Wednesday</v>
      </c>
      <c r="H918" t="str">
        <f>VLOOKUP(D918,VLOOKUP!$A$2:$B$13,2,FALSE)</f>
        <v>July</v>
      </c>
      <c r="I918" t="str">
        <f>VLOOKUP(E918,VLOOKUP!$G$2:$H$5,2,FALSE)</f>
        <v>Quarter3</v>
      </c>
      <c r="J918" t="str">
        <f t="shared" si="156"/>
        <v>2010_July</v>
      </c>
      <c r="K918" t="str">
        <f t="shared" si="157"/>
        <v>2010_Quarter3</v>
      </c>
      <c r="L918" t="str">
        <f t="shared" si="158"/>
        <v>2010_Wednesday</v>
      </c>
      <c r="M918" t="s">
        <v>10</v>
      </c>
      <c r="N918">
        <v>22</v>
      </c>
      <c r="O918">
        <v>27</v>
      </c>
      <c r="P918">
        <v>5280</v>
      </c>
      <c r="Q918">
        <v>5400</v>
      </c>
      <c r="R918">
        <v>3.6405434E-2</v>
      </c>
      <c r="S918">
        <v>4.4414628999999997E-2</v>
      </c>
      <c r="T918">
        <f t="shared" si="159"/>
        <v>27004.094431999998</v>
      </c>
      <c r="U918">
        <f t="shared" si="160"/>
        <v>5460.8150999999998</v>
      </c>
      <c r="V918">
        <f t="shared" si="161"/>
        <v>10680</v>
      </c>
      <c r="W918">
        <f t="shared" si="162"/>
        <v>10680</v>
      </c>
      <c r="X918">
        <f>SUM(Data__1___3[[#This Row],[ cost of raw material]],Data__1___3[[#This Row],[operating cost]],Data__1___3[[#This Row],[Total Labor Cost (In USD)]])</f>
        <v>43144.909531999998</v>
      </c>
      <c r="Y918">
        <f t="shared" si="163"/>
        <v>1185.1227905152841</v>
      </c>
      <c r="Z918">
        <f t="shared" si="164"/>
        <v>36.405434</v>
      </c>
      <c r="AA918">
        <f>SUM(Data__1___3[[#This Row],[Num_Workers_Direct]],Data__1___3[[#This Row],[Num_Workers_Indirect]])</f>
        <v>49</v>
      </c>
      <c r="AB918">
        <f>Data__1___3[[#This Row],[OUTPUT IN THOUSAND]]/Data__1___3[[#This Row],[Total Workers]]</f>
        <v>0.7429680408163265</v>
      </c>
    </row>
    <row r="919" spans="1:28" x14ac:dyDescent="0.25">
      <c r="A919" s="1">
        <v>40366</v>
      </c>
      <c r="B919">
        <f t="shared" si="154"/>
        <v>2010</v>
      </c>
      <c r="C919">
        <f>DAY(Data__1___3[[#This Row],[Date]])</f>
        <v>7</v>
      </c>
      <c r="D919">
        <f>MONTH(Data__1___3[[#This Row],[Date]])</f>
        <v>7</v>
      </c>
      <c r="E919">
        <f t="shared" si="155"/>
        <v>3</v>
      </c>
      <c r="F919">
        <f>WEEKDAY(Data__1___3[[#This Row],[Date]])</f>
        <v>4</v>
      </c>
      <c r="G919" t="str">
        <f>VLOOKUP(F919,VLOOKUP!$D$2:$E$8,2,FALSE)</f>
        <v>Thursday</v>
      </c>
      <c r="H919" t="str">
        <f>VLOOKUP(D919,VLOOKUP!$A$2:$B$13,2,FALSE)</f>
        <v>July</v>
      </c>
      <c r="I919" t="str">
        <f>VLOOKUP(E919,VLOOKUP!$G$2:$H$5,2,FALSE)</f>
        <v>Quarter3</v>
      </c>
      <c r="J919" t="str">
        <f t="shared" si="156"/>
        <v>2010_July</v>
      </c>
      <c r="K919" t="str">
        <f t="shared" si="157"/>
        <v>2010_Quarter3</v>
      </c>
      <c r="L919" t="str">
        <f t="shared" si="158"/>
        <v>2010_Thursday</v>
      </c>
      <c r="M919" t="s">
        <v>10</v>
      </c>
      <c r="N919">
        <v>20</v>
      </c>
      <c r="O919">
        <v>33</v>
      </c>
      <c r="P919">
        <v>4800</v>
      </c>
      <c r="Q919">
        <v>6600</v>
      </c>
      <c r="R919">
        <v>3.9389880000000002E-2</v>
      </c>
      <c r="S919">
        <v>4.8055652999999997E-2</v>
      </c>
      <c r="T919">
        <f t="shared" si="159"/>
        <v>29217.837024</v>
      </c>
      <c r="U919">
        <f t="shared" si="160"/>
        <v>5908.4820000000009</v>
      </c>
      <c r="V919">
        <f t="shared" si="161"/>
        <v>11400</v>
      </c>
      <c r="W919">
        <f t="shared" si="162"/>
        <v>11400</v>
      </c>
      <c r="X919">
        <f>SUM(Data__1___3[[#This Row],[ cost of raw material]],Data__1___3[[#This Row],[operating cost]],Data__1___3[[#This Row],[Total Labor Cost (In USD)]])</f>
        <v>46526.319024000004</v>
      </c>
      <c r="Y919">
        <f t="shared" si="163"/>
        <v>1181.1744291681009</v>
      </c>
      <c r="Z919">
        <f t="shared" si="164"/>
        <v>39.389880000000005</v>
      </c>
      <c r="AA919">
        <f>SUM(Data__1___3[[#This Row],[Num_Workers_Direct]],Data__1___3[[#This Row],[Num_Workers_Indirect]])</f>
        <v>53</v>
      </c>
      <c r="AB919">
        <f>Data__1___3[[#This Row],[OUTPUT IN THOUSAND]]/Data__1___3[[#This Row],[Total Workers]]</f>
        <v>0.74320528301886801</v>
      </c>
    </row>
    <row r="920" spans="1:28" x14ac:dyDescent="0.25">
      <c r="A920" s="1">
        <v>40367</v>
      </c>
      <c r="B920">
        <f t="shared" si="154"/>
        <v>2010</v>
      </c>
      <c r="C920">
        <f>DAY(Data__1___3[[#This Row],[Date]])</f>
        <v>8</v>
      </c>
      <c r="D920">
        <f>MONTH(Data__1___3[[#This Row],[Date]])</f>
        <v>7</v>
      </c>
      <c r="E920">
        <f t="shared" si="155"/>
        <v>3</v>
      </c>
      <c r="F920">
        <f>WEEKDAY(Data__1___3[[#This Row],[Date]])</f>
        <v>5</v>
      </c>
      <c r="G920" t="str">
        <f>VLOOKUP(F920,VLOOKUP!$D$2:$E$8,2,FALSE)</f>
        <v>Friday</v>
      </c>
      <c r="H920" t="str">
        <f>VLOOKUP(D920,VLOOKUP!$A$2:$B$13,2,FALSE)</f>
        <v>July</v>
      </c>
      <c r="I920" t="str">
        <f>VLOOKUP(E920,VLOOKUP!$G$2:$H$5,2,FALSE)</f>
        <v>Quarter3</v>
      </c>
      <c r="J920" t="str">
        <f t="shared" si="156"/>
        <v>2010_July</v>
      </c>
      <c r="K920" t="str">
        <f t="shared" si="157"/>
        <v>2010_Quarter3</v>
      </c>
      <c r="L920" t="str">
        <f t="shared" si="158"/>
        <v>2010_Friday</v>
      </c>
      <c r="M920" t="s">
        <v>10</v>
      </c>
      <c r="N920">
        <v>22</v>
      </c>
      <c r="O920">
        <v>27</v>
      </c>
      <c r="P920">
        <v>5280</v>
      </c>
      <c r="Q920">
        <v>5400</v>
      </c>
      <c r="R920">
        <v>3.6412808999999997E-2</v>
      </c>
      <c r="S920">
        <v>4.4423627E-2</v>
      </c>
      <c r="T920">
        <f t="shared" si="159"/>
        <v>27009.565216000003</v>
      </c>
      <c r="U920">
        <f t="shared" si="160"/>
        <v>5461.9213499999996</v>
      </c>
      <c r="V920">
        <f t="shared" si="161"/>
        <v>10680</v>
      </c>
      <c r="W920">
        <f t="shared" si="162"/>
        <v>10680</v>
      </c>
      <c r="X920">
        <f>SUM(Data__1___3[[#This Row],[ cost of raw material]],Data__1___3[[#This Row],[operating cost]],Data__1___3[[#This Row],[Total Labor Cost (In USD)]])</f>
        <v>43151.486566000007</v>
      </c>
      <c r="Y920">
        <f t="shared" si="163"/>
        <v>1185.0633815699309</v>
      </c>
      <c r="Z920">
        <f t="shared" si="164"/>
        <v>36.412808999999996</v>
      </c>
      <c r="AA920">
        <f>SUM(Data__1___3[[#This Row],[Num_Workers_Direct]],Data__1___3[[#This Row],[Num_Workers_Indirect]])</f>
        <v>49</v>
      </c>
      <c r="AB920">
        <f>Data__1___3[[#This Row],[OUTPUT IN THOUSAND]]/Data__1___3[[#This Row],[Total Workers]]</f>
        <v>0.74311855102040802</v>
      </c>
    </row>
    <row r="921" spans="1:28" x14ac:dyDescent="0.25">
      <c r="A921" s="1">
        <v>40368</v>
      </c>
      <c r="B921">
        <f t="shared" si="154"/>
        <v>2010</v>
      </c>
      <c r="C921">
        <f>DAY(Data__1___3[[#This Row],[Date]])</f>
        <v>9</v>
      </c>
      <c r="D921">
        <f>MONTH(Data__1___3[[#This Row],[Date]])</f>
        <v>7</v>
      </c>
      <c r="E921">
        <f t="shared" si="155"/>
        <v>3</v>
      </c>
      <c r="F921">
        <f>WEEKDAY(Data__1___3[[#This Row],[Date]])</f>
        <v>6</v>
      </c>
      <c r="G921" t="str">
        <f>VLOOKUP(F921,VLOOKUP!$D$2:$E$8,2,FALSE)</f>
        <v>Saturday</v>
      </c>
      <c r="H921" t="str">
        <f>VLOOKUP(D921,VLOOKUP!$A$2:$B$13,2,FALSE)</f>
        <v>July</v>
      </c>
      <c r="I921" t="str">
        <f>VLOOKUP(E921,VLOOKUP!$G$2:$H$5,2,FALSE)</f>
        <v>Quarter3</v>
      </c>
      <c r="J921" t="str">
        <f t="shared" si="156"/>
        <v>2010_July</v>
      </c>
      <c r="K921" t="str">
        <f t="shared" si="157"/>
        <v>2010_Quarter3</v>
      </c>
      <c r="L921" t="str">
        <f t="shared" si="158"/>
        <v>2010_Saturday</v>
      </c>
      <c r="M921" t="s">
        <v>10</v>
      </c>
      <c r="N921">
        <v>22</v>
      </c>
      <c r="O921">
        <v>30</v>
      </c>
      <c r="P921">
        <v>5280</v>
      </c>
      <c r="Q921">
        <v>6000</v>
      </c>
      <c r="R921">
        <v>3.8613375999999998E-2</v>
      </c>
      <c r="S921">
        <v>4.7108319000000003E-2</v>
      </c>
      <c r="T921">
        <f t="shared" si="159"/>
        <v>28641.857952000002</v>
      </c>
      <c r="U921">
        <f t="shared" si="160"/>
        <v>5792.0063999999993</v>
      </c>
      <c r="V921">
        <f t="shared" si="161"/>
        <v>11280</v>
      </c>
      <c r="W921">
        <f t="shared" si="162"/>
        <v>11280</v>
      </c>
      <c r="X921">
        <f>SUM(Data__1___3[[#This Row],[ cost of raw material]],Data__1___3[[#This Row],[operating cost]],Data__1___3[[#This Row],[Total Labor Cost (In USD)]])</f>
        <v>45713.864352000004</v>
      </c>
      <c r="Y921">
        <f t="shared" si="163"/>
        <v>1183.8867534400517</v>
      </c>
      <c r="Z921">
        <f t="shared" si="164"/>
        <v>38.613375999999995</v>
      </c>
      <c r="AA921">
        <f>SUM(Data__1___3[[#This Row],[Num_Workers_Direct]],Data__1___3[[#This Row],[Num_Workers_Indirect]])</f>
        <v>52</v>
      </c>
      <c r="AB921">
        <f>Data__1___3[[#This Row],[OUTPUT IN THOUSAND]]/Data__1___3[[#This Row],[Total Workers]]</f>
        <v>0.74256492307692301</v>
      </c>
    </row>
    <row r="922" spans="1:28" x14ac:dyDescent="0.25">
      <c r="A922" s="1">
        <v>40369</v>
      </c>
      <c r="B922">
        <f t="shared" si="154"/>
        <v>2010</v>
      </c>
      <c r="C922">
        <f>DAY(Data__1___3[[#This Row],[Date]])</f>
        <v>10</v>
      </c>
      <c r="D922">
        <f>MONTH(Data__1___3[[#This Row],[Date]])</f>
        <v>7</v>
      </c>
      <c r="E922">
        <f t="shared" si="155"/>
        <v>3</v>
      </c>
      <c r="F922">
        <f>WEEKDAY(Data__1___3[[#This Row],[Date]])</f>
        <v>7</v>
      </c>
      <c r="G922" t="str">
        <f>VLOOKUP(F922,VLOOKUP!$D$2:$E$8,2,FALSE)</f>
        <v>Sunday</v>
      </c>
      <c r="H922" t="str">
        <f>VLOOKUP(D922,VLOOKUP!$A$2:$B$13,2,FALSE)</f>
        <v>July</v>
      </c>
      <c r="I922" t="str">
        <f>VLOOKUP(E922,VLOOKUP!$G$2:$H$5,2,FALSE)</f>
        <v>Quarter3</v>
      </c>
      <c r="J922" t="str">
        <f t="shared" si="156"/>
        <v>2010_July</v>
      </c>
      <c r="K922" t="str">
        <f t="shared" si="157"/>
        <v>2010_Quarter3</v>
      </c>
      <c r="L922" t="str">
        <f t="shared" si="158"/>
        <v>2010_Sunday</v>
      </c>
      <c r="M922" t="s">
        <v>10</v>
      </c>
      <c r="N922">
        <v>21</v>
      </c>
      <c r="O922">
        <v>29</v>
      </c>
      <c r="P922">
        <v>5040</v>
      </c>
      <c r="Q922">
        <v>5800</v>
      </c>
      <c r="R922">
        <v>3.7148107999999999E-2</v>
      </c>
      <c r="S922">
        <v>4.5320692000000003E-2</v>
      </c>
      <c r="T922">
        <f t="shared" si="159"/>
        <v>27554.980736000001</v>
      </c>
      <c r="U922">
        <f t="shared" si="160"/>
        <v>5572.2161999999998</v>
      </c>
      <c r="V922">
        <f t="shared" si="161"/>
        <v>10840</v>
      </c>
      <c r="W922">
        <f t="shared" si="162"/>
        <v>10840</v>
      </c>
      <c r="X922">
        <f>SUM(Data__1___3[[#This Row],[ cost of raw material]],Data__1___3[[#This Row],[operating cost]],Data__1___3[[#This Row],[Total Labor Cost (In USD)]])</f>
        <v>43967.196936</v>
      </c>
      <c r="Y922">
        <f t="shared" si="163"/>
        <v>1183.5649055397384</v>
      </c>
      <c r="Z922">
        <f t="shared" si="164"/>
        <v>37.148108000000001</v>
      </c>
      <c r="AA922">
        <f>SUM(Data__1___3[[#This Row],[Num_Workers_Direct]],Data__1___3[[#This Row],[Num_Workers_Indirect]])</f>
        <v>50</v>
      </c>
      <c r="AB922">
        <f>Data__1___3[[#This Row],[OUTPUT IN THOUSAND]]/Data__1___3[[#This Row],[Total Workers]]</f>
        <v>0.74296216000000004</v>
      </c>
    </row>
    <row r="923" spans="1:28" x14ac:dyDescent="0.25">
      <c r="A923" s="1">
        <v>40370</v>
      </c>
      <c r="B923">
        <f t="shared" si="154"/>
        <v>2010</v>
      </c>
      <c r="C923">
        <f>DAY(Data__1___3[[#This Row],[Date]])</f>
        <v>11</v>
      </c>
      <c r="D923">
        <f>MONTH(Data__1___3[[#This Row],[Date]])</f>
        <v>7</v>
      </c>
      <c r="E923">
        <f t="shared" si="155"/>
        <v>3</v>
      </c>
      <c r="F923">
        <f>WEEKDAY(Data__1___3[[#This Row],[Date]])</f>
        <v>1</v>
      </c>
      <c r="G923" t="str">
        <f>VLOOKUP(F923,VLOOKUP!$D$2:$E$8,2,FALSE)</f>
        <v>Monday</v>
      </c>
      <c r="H923" t="str">
        <f>VLOOKUP(D923,VLOOKUP!$A$2:$B$13,2,FALSE)</f>
        <v>July</v>
      </c>
      <c r="I923" t="str">
        <f>VLOOKUP(E923,VLOOKUP!$G$2:$H$5,2,FALSE)</f>
        <v>Quarter3</v>
      </c>
      <c r="J923" t="str">
        <f t="shared" si="156"/>
        <v>2010_July</v>
      </c>
      <c r="K923" t="str">
        <f t="shared" si="157"/>
        <v>2010_Quarter3</v>
      </c>
      <c r="L923" t="str">
        <f t="shared" si="158"/>
        <v>2010_Monday</v>
      </c>
      <c r="M923" t="s">
        <v>10</v>
      </c>
      <c r="N923">
        <v>24</v>
      </c>
      <c r="O923">
        <v>31</v>
      </c>
      <c r="P923">
        <v>5760</v>
      </c>
      <c r="Q923">
        <v>6200</v>
      </c>
      <c r="R923">
        <v>4.0866252999999998E-2</v>
      </c>
      <c r="S923">
        <v>4.9856827999999999E-2</v>
      </c>
      <c r="T923">
        <f t="shared" si="159"/>
        <v>30312.951423999999</v>
      </c>
      <c r="U923">
        <f t="shared" si="160"/>
        <v>6129.9379500000005</v>
      </c>
      <c r="V923">
        <f t="shared" si="161"/>
        <v>11960</v>
      </c>
      <c r="W923">
        <f t="shared" si="162"/>
        <v>11960</v>
      </c>
      <c r="X923">
        <f>SUM(Data__1___3[[#This Row],[ cost of raw material]],Data__1___3[[#This Row],[operating cost]],Data__1___3[[#This Row],[Total Labor Cost (In USD)]])</f>
        <v>48402.889373999998</v>
      </c>
      <c r="Y923">
        <f t="shared" si="163"/>
        <v>1184.4220064413539</v>
      </c>
      <c r="Z923">
        <f t="shared" si="164"/>
        <v>40.866253</v>
      </c>
      <c r="AA923">
        <f>SUM(Data__1___3[[#This Row],[Num_Workers_Direct]],Data__1___3[[#This Row],[Num_Workers_Indirect]])</f>
        <v>55</v>
      </c>
      <c r="AB923">
        <f>Data__1___3[[#This Row],[OUTPUT IN THOUSAND]]/Data__1___3[[#This Row],[Total Workers]]</f>
        <v>0.74302278181818182</v>
      </c>
    </row>
    <row r="924" spans="1:28" x14ac:dyDescent="0.25">
      <c r="A924" s="1">
        <v>40371</v>
      </c>
      <c r="B924">
        <f t="shared" si="154"/>
        <v>2010</v>
      </c>
      <c r="C924">
        <f>DAY(Data__1___3[[#This Row],[Date]])</f>
        <v>12</v>
      </c>
      <c r="D924">
        <f>MONTH(Data__1___3[[#This Row],[Date]])</f>
        <v>7</v>
      </c>
      <c r="E924">
        <f t="shared" si="155"/>
        <v>3</v>
      </c>
      <c r="F924">
        <f>WEEKDAY(Data__1___3[[#This Row],[Date]])</f>
        <v>2</v>
      </c>
      <c r="G924" t="str">
        <f>VLOOKUP(F924,VLOOKUP!$D$2:$E$8,2,FALSE)</f>
        <v>Tuesday</v>
      </c>
      <c r="H924" t="str">
        <f>VLOOKUP(D924,VLOOKUP!$A$2:$B$13,2,FALSE)</f>
        <v>July</v>
      </c>
      <c r="I924" t="str">
        <f>VLOOKUP(E924,VLOOKUP!$G$2:$H$5,2,FALSE)</f>
        <v>Quarter3</v>
      </c>
      <c r="J924" t="str">
        <f t="shared" si="156"/>
        <v>2010_July</v>
      </c>
      <c r="K924" t="str">
        <f t="shared" si="157"/>
        <v>2010_Quarter3</v>
      </c>
      <c r="L924" t="str">
        <f t="shared" si="158"/>
        <v>2010_Tuesday</v>
      </c>
      <c r="M924" t="s">
        <v>10</v>
      </c>
      <c r="N924">
        <v>23</v>
      </c>
      <c r="O924">
        <v>27</v>
      </c>
      <c r="P924">
        <v>5520</v>
      </c>
      <c r="Q924">
        <v>5400</v>
      </c>
      <c r="R924">
        <v>3.7146736999999999E-2</v>
      </c>
      <c r="S924">
        <v>4.5319019000000002E-2</v>
      </c>
      <c r="T924">
        <f t="shared" si="159"/>
        <v>27553.963552000001</v>
      </c>
      <c r="U924">
        <f t="shared" si="160"/>
        <v>5572.01055</v>
      </c>
      <c r="V924">
        <f t="shared" si="161"/>
        <v>10920</v>
      </c>
      <c r="W924">
        <f t="shared" si="162"/>
        <v>10920</v>
      </c>
      <c r="X924">
        <f>SUM(Data__1___3[[#This Row],[ cost of raw material]],Data__1___3[[#This Row],[operating cost]],Data__1___3[[#This Row],[Total Labor Cost (In USD)]])</f>
        <v>44045.974102</v>
      </c>
      <c r="Y924">
        <f t="shared" si="163"/>
        <v>1185.7292903546279</v>
      </c>
      <c r="Z924">
        <f t="shared" si="164"/>
        <v>37.146737000000002</v>
      </c>
      <c r="AA924">
        <f>SUM(Data__1___3[[#This Row],[Num_Workers_Direct]],Data__1___3[[#This Row],[Num_Workers_Indirect]])</f>
        <v>50</v>
      </c>
      <c r="AB924">
        <f>Data__1___3[[#This Row],[OUTPUT IN THOUSAND]]/Data__1___3[[#This Row],[Total Workers]]</f>
        <v>0.74293474000000004</v>
      </c>
    </row>
    <row r="925" spans="1:28" x14ac:dyDescent="0.25">
      <c r="A925" s="1">
        <v>40372</v>
      </c>
      <c r="B925">
        <f t="shared" si="154"/>
        <v>2010</v>
      </c>
      <c r="C925">
        <f>DAY(Data__1___3[[#This Row],[Date]])</f>
        <v>13</v>
      </c>
      <c r="D925">
        <f>MONTH(Data__1___3[[#This Row],[Date]])</f>
        <v>7</v>
      </c>
      <c r="E925">
        <f t="shared" si="155"/>
        <v>3</v>
      </c>
      <c r="F925">
        <f>WEEKDAY(Data__1___3[[#This Row],[Date]])</f>
        <v>3</v>
      </c>
      <c r="G925" t="str">
        <f>VLOOKUP(F925,VLOOKUP!$D$2:$E$8,2,FALSE)</f>
        <v>Wednesday</v>
      </c>
      <c r="H925" t="str">
        <f>VLOOKUP(D925,VLOOKUP!$A$2:$B$13,2,FALSE)</f>
        <v>July</v>
      </c>
      <c r="I925" t="str">
        <f>VLOOKUP(E925,VLOOKUP!$G$2:$H$5,2,FALSE)</f>
        <v>Quarter3</v>
      </c>
      <c r="J925" t="str">
        <f t="shared" si="156"/>
        <v>2010_July</v>
      </c>
      <c r="K925" t="str">
        <f t="shared" si="157"/>
        <v>2010_Quarter3</v>
      </c>
      <c r="L925" t="str">
        <f t="shared" si="158"/>
        <v>2010_Wednesday</v>
      </c>
      <c r="M925" t="s">
        <v>10</v>
      </c>
      <c r="N925">
        <v>24</v>
      </c>
      <c r="O925">
        <v>26</v>
      </c>
      <c r="P925">
        <v>5760</v>
      </c>
      <c r="Q925">
        <v>5200</v>
      </c>
      <c r="R925">
        <v>3.7147126000000003E-2</v>
      </c>
      <c r="S925">
        <v>4.5319493000000002E-2</v>
      </c>
      <c r="T925">
        <f t="shared" si="159"/>
        <v>27554.251744000001</v>
      </c>
      <c r="U925">
        <f t="shared" si="160"/>
        <v>5572.0689000000002</v>
      </c>
      <c r="V925">
        <f t="shared" si="161"/>
        <v>10960</v>
      </c>
      <c r="W925">
        <f t="shared" si="162"/>
        <v>10960</v>
      </c>
      <c r="X925">
        <f>SUM(Data__1___3[[#This Row],[ cost of raw material]],Data__1___3[[#This Row],[operating cost]],Data__1___3[[#This Row],[Total Labor Cost (In USD)]])</f>
        <v>44086.320643999999</v>
      </c>
      <c r="Y925">
        <f t="shared" si="163"/>
        <v>1186.803001771927</v>
      </c>
      <c r="Z925">
        <f t="shared" si="164"/>
        <v>37.147126</v>
      </c>
      <c r="AA925">
        <f>SUM(Data__1___3[[#This Row],[Num_Workers_Direct]],Data__1___3[[#This Row],[Num_Workers_Indirect]])</f>
        <v>50</v>
      </c>
      <c r="AB925">
        <f>Data__1___3[[#This Row],[OUTPUT IN THOUSAND]]/Data__1___3[[#This Row],[Total Workers]]</f>
        <v>0.74294252000000005</v>
      </c>
    </row>
    <row r="926" spans="1:28" x14ac:dyDescent="0.25">
      <c r="A926" s="1">
        <v>40373</v>
      </c>
      <c r="B926">
        <f t="shared" si="154"/>
        <v>2010</v>
      </c>
      <c r="C926">
        <f>DAY(Data__1___3[[#This Row],[Date]])</f>
        <v>14</v>
      </c>
      <c r="D926">
        <f>MONTH(Data__1___3[[#This Row],[Date]])</f>
        <v>7</v>
      </c>
      <c r="E926">
        <f t="shared" si="155"/>
        <v>3</v>
      </c>
      <c r="F926">
        <f>WEEKDAY(Data__1___3[[#This Row],[Date]])</f>
        <v>4</v>
      </c>
      <c r="G926" t="str">
        <f>VLOOKUP(F926,VLOOKUP!$D$2:$E$8,2,FALSE)</f>
        <v>Thursday</v>
      </c>
      <c r="H926" t="str">
        <f>VLOOKUP(D926,VLOOKUP!$A$2:$B$13,2,FALSE)</f>
        <v>July</v>
      </c>
      <c r="I926" t="str">
        <f>VLOOKUP(E926,VLOOKUP!$G$2:$H$5,2,FALSE)</f>
        <v>Quarter3</v>
      </c>
      <c r="J926" t="str">
        <f t="shared" si="156"/>
        <v>2010_July</v>
      </c>
      <c r="K926" t="str">
        <f t="shared" si="157"/>
        <v>2010_Quarter3</v>
      </c>
      <c r="L926" t="str">
        <f t="shared" si="158"/>
        <v>2010_Thursday</v>
      </c>
      <c r="M926" t="s">
        <v>10</v>
      </c>
      <c r="N926">
        <v>24</v>
      </c>
      <c r="O926">
        <v>28</v>
      </c>
      <c r="P926">
        <v>5760</v>
      </c>
      <c r="Q926">
        <v>5600</v>
      </c>
      <c r="R926">
        <v>3.8603690000000003E-2</v>
      </c>
      <c r="S926">
        <v>4.7096501999999998E-2</v>
      </c>
      <c r="T926">
        <f t="shared" si="159"/>
        <v>28634.673215999999</v>
      </c>
      <c r="U926">
        <f t="shared" si="160"/>
        <v>5790.5535</v>
      </c>
      <c r="V926">
        <f t="shared" si="161"/>
        <v>11360</v>
      </c>
      <c r="W926">
        <f t="shared" si="162"/>
        <v>11360</v>
      </c>
      <c r="X926">
        <f>SUM(Data__1___3[[#This Row],[ cost of raw material]],Data__1___3[[#This Row],[operating cost]],Data__1___3[[#This Row],[Total Labor Cost (In USD)]])</f>
        <v>45785.226715999997</v>
      </c>
      <c r="Y926">
        <f t="shared" si="163"/>
        <v>1186.0323900642659</v>
      </c>
      <c r="Z926">
        <f t="shared" si="164"/>
        <v>38.60369</v>
      </c>
      <c r="AA926">
        <f>SUM(Data__1___3[[#This Row],[Num_Workers_Direct]],Data__1___3[[#This Row],[Num_Workers_Indirect]])</f>
        <v>52</v>
      </c>
      <c r="AB926">
        <f>Data__1___3[[#This Row],[OUTPUT IN THOUSAND]]/Data__1___3[[#This Row],[Total Workers]]</f>
        <v>0.74237865384615387</v>
      </c>
    </row>
    <row r="927" spans="1:28" x14ac:dyDescent="0.25">
      <c r="A927" s="1">
        <v>40374</v>
      </c>
      <c r="B927">
        <f t="shared" si="154"/>
        <v>2010</v>
      </c>
      <c r="C927">
        <f>DAY(Data__1___3[[#This Row],[Date]])</f>
        <v>15</v>
      </c>
      <c r="D927">
        <f>MONTH(Data__1___3[[#This Row],[Date]])</f>
        <v>7</v>
      </c>
      <c r="E927">
        <f t="shared" si="155"/>
        <v>3</v>
      </c>
      <c r="F927">
        <f>WEEKDAY(Data__1___3[[#This Row],[Date]])</f>
        <v>5</v>
      </c>
      <c r="G927" t="str">
        <f>VLOOKUP(F927,VLOOKUP!$D$2:$E$8,2,FALSE)</f>
        <v>Friday</v>
      </c>
      <c r="H927" t="str">
        <f>VLOOKUP(D927,VLOOKUP!$A$2:$B$13,2,FALSE)</f>
        <v>July</v>
      </c>
      <c r="I927" t="str">
        <f>VLOOKUP(E927,VLOOKUP!$G$2:$H$5,2,FALSE)</f>
        <v>Quarter3</v>
      </c>
      <c r="J927" t="str">
        <f t="shared" si="156"/>
        <v>2010_July</v>
      </c>
      <c r="K927" t="str">
        <f t="shared" si="157"/>
        <v>2010_Quarter3</v>
      </c>
      <c r="L927" t="str">
        <f t="shared" si="158"/>
        <v>2010_Friday</v>
      </c>
      <c r="M927" t="s">
        <v>10</v>
      </c>
      <c r="N927">
        <v>21</v>
      </c>
      <c r="O927">
        <v>29</v>
      </c>
      <c r="P927">
        <v>5040</v>
      </c>
      <c r="Q927">
        <v>5800</v>
      </c>
      <c r="R927">
        <v>3.7130377999999999E-2</v>
      </c>
      <c r="S927">
        <v>4.5299061000000002E-2</v>
      </c>
      <c r="T927">
        <f t="shared" si="159"/>
        <v>27541.829088000002</v>
      </c>
      <c r="U927">
        <f t="shared" si="160"/>
        <v>5569.5567000000001</v>
      </c>
      <c r="V927">
        <f t="shared" si="161"/>
        <v>10840</v>
      </c>
      <c r="W927">
        <f t="shared" si="162"/>
        <v>10840</v>
      </c>
      <c r="X927">
        <f>SUM(Data__1___3[[#This Row],[ cost of raw material]],Data__1___3[[#This Row],[operating cost]],Data__1___3[[#This Row],[Total Labor Cost (In USD)]])</f>
        <v>43951.385788</v>
      </c>
      <c r="Y927">
        <f t="shared" si="163"/>
        <v>1183.7042377537875</v>
      </c>
      <c r="Z927">
        <f t="shared" si="164"/>
        <v>37.130378</v>
      </c>
      <c r="AA927">
        <f>SUM(Data__1___3[[#This Row],[Num_Workers_Direct]],Data__1___3[[#This Row],[Num_Workers_Indirect]])</f>
        <v>50</v>
      </c>
      <c r="AB927">
        <f>Data__1___3[[#This Row],[OUTPUT IN THOUSAND]]/Data__1___3[[#This Row],[Total Workers]]</f>
        <v>0.74260756000000006</v>
      </c>
    </row>
    <row r="928" spans="1:28" x14ac:dyDescent="0.25">
      <c r="A928" s="1">
        <v>40375</v>
      </c>
      <c r="B928">
        <f t="shared" si="154"/>
        <v>2010</v>
      </c>
      <c r="C928">
        <f>DAY(Data__1___3[[#This Row],[Date]])</f>
        <v>16</v>
      </c>
      <c r="D928">
        <f>MONTH(Data__1___3[[#This Row],[Date]])</f>
        <v>7</v>
      </c>
      <c r="E928">
        <f t="shared" si="155"/>
        <v>3</v>
      </c>
      <c r="F928">
        <f>WEEKDAY(Data__1___3[[#This Row],[Date]])</f>
        <v>6</v>
      </c>
      <c r="G928" t="str">
        <f>VLOOKUP(F928,VLOOKUP!$D$2:$E$8,2,FALSE)</f>
        <v>Saturday</v>
      </c>
      <c r="H928" t="str">
        <f>VLOOKUP(D928,VLOOKUP!$A$2:$B$13,2,FALSE)</f>
        <v>July</v>
      </c>
      <c r="I928" t="str">
        <f>VLOOKUP(E928,VLOOKUP!$G$2:$H$5,2,FALSE)</f>
        <v>Quarter3</v>
      </c>
      <c r="J928" t="str">
        <f t="shared" si="156"/>
        <v>2010_July</v>
      </c>
      <c r="K928" t="str">
        <f t="shared" si="157"/>
        <v>2010_Quarter3</v>
      </c>
      <c r="L928" t="str">
        <f t="shared" si="158"/>
        <v>2010_Saturday</v>
      </c>
      <c r="M928" t="s">
        <v>10</v>
      </c>
      <c r="N928">
        <v>21</v>
      </c>
      <c r="O928">
        <v>26</v>
      </c>
      <c r="P928">
        <v>5040</v>
      </c>
      <c r="Q928">
        <v>5200</v>
      </c>
      <c r="R928">
        <v>3.4915448000000002E-2</v>
      </c>
      <c r="S928">
        <v>4.2596846000000001E-2</v>
      </c>
      <c r="T928">
        <f t="shared" si="159"/>
        <v>25898.882367999999</v>
      </c>
      <c r="U928">
        <f t="shared" si="160"/>
        <v>5237.3172000000004</v>
      </c>
      <c r="V928">
        <f t="shared" si="161"/>
        <v>10240</v>
      </c>
      <c r="W928">
        <f t="shared" si="162"/>
        <v>10240</v>
      </c>
      <c r="X928">
        <f>SUM(Data__1___3[[#This Row],[ cost of raw material]],Data__1___3[[#This Row],[operating cost]],Data__1___3[[#This Row],[Total Labor Cost (In USD)]])</f>
        <v>41376.199567999996</v>
      </c>
      <c r="Y928">
        <f t="shared" si="163"/>
        <v>1185.039916085281</v>
      </c>
      <c r="Z928">
        <f t="shared" si="164"/>
        <v>34.915448000000005</v>
      </c>
      <c r="AA928">
        <f>SUM(Data__1___3[[#This Row],[Num_Workers_Direct]],Data__1___3[[#This Row],[Num_Workers_Indirect]])</f>
        <v>47</v>
      </c>
      <c r="AB928">
        <f>Data__1___3[[#This Row],[OUTPUT IN THOUSAND]]/Data__1___3[[#This Row],[Total Workers]]</f>
        <v>0.74288187234042569</v>
      </c>
    </row>
    <row r="929" spans="1:28" x14ac:dyDescent="0.25">
      <c r="A929" s="1">
        <v>40376</v>
      </c>
      <c r="B929">
        <f t="shared" si="154"/>
        <v>2010</v>
      </c>
      <c r="C929">
        <f>DAY(Data__1___3[[#This Row],[Date]])</f>
        <v>17</v>
      </c>
      <c r="D929">
        <f>MONTH(Data__1___3[[#This Row],[Date]])</f>
        <v>7</v>
      </c>
      <c r="E929">
        <f t="shared" si="155"/>
        <v>3</v>
      </c>
      <c r="F929">
        <f>WEEKDAY(Data__1___3[[#This Row],[Date]])</f>
        <v>7</v>
      </c>
      <c r="G929" t="str">
        <f>VLOOKUP(F929,VLOOKUP!$D$2:$E$8,2,FALSE)</f>
        <v>Sunday</v>
      </c>
      <c r="H929" t="str">
        <f>VLOOKUP(D929,VLOOKUP!$A$2:$B$13,2,FALSE)</f>
        <v>July</v>
      </c>
      <c r="I929" t="str">
        <f>VLOOKUP(E929,VLOOKUP!$G$2:$H$5,2,FALSE)</f>
        <v>Quarter3</v>
      </c>
      <c r="J929" t="str">
        <f t="shared" si="156"/>
        <v>2010_July</v>
      </c>
      <c r="K929" t="str">
        <f t="shared" si="157"/>
        <v>2010_Quarter3</v>
      </c>
      <c r="L929" t="str">
        <f t="shared" si="158"/>
        <v>2010_Sunday</v>
      </c>
      <c r="M929" t="s">
        <v>10</v>
      </c>
      <c r="N929">
        <v>21</v>
      </c>
      <c r="O929">
        <v>31</v>
      </c>
      <c r="P929">
        <v>5040</v>
      </c>
      <c r="Q929">
        <v>6200</v>
      </c>
      <c r="R929">
        <v>3.8632525000000001E-2</v>
      </c>
      <c r="S929">
        <v>4.7131680000000002E-2</v>
      </c>
      <c r="T929">
        <f t="shared" si="159"/>
        <v>28656.061440000001</v>
      </c>
      <c r="U929">
        <f t="shared" si="160"/>
        <v>5794.8787499999999</v>
      </c>
      <c r="V929">
        <f t="shared" si="161"/>
        <v>11240</v>
      </c>
      <c r="W929">
        <f t="shared" si="162"/>
        <v>11240</v>
      </c>
      <c r="X929">
        <f>SUM(Data__1___3[[#This Row],[ cost of raw material]],Data__1___3[[#This Row],[operating cost]],Data__1___3[[#This Row],[Total Labor Cost (In USD)]])</f>
        <v>45690.940190000001</v>
      </c>
      <c r="Y929">
        <f t="shared" si="163"/>
        <v>1182.7065455856173</v>
      </c>
      <c r="Z929">
        <f t="shared" si="164"/>
        <v>38.632525000000001</v>
      </c>
      <c r="AA929">
        <f>SUM(Data__1___3[[#This Row],[Num_Workers_Direct]],Data__1___3[[#This Row],[Num_Workers_Indirect]])</f>
        <v>52</v>
      </c>
      <c r="AB929">
        <f>Data__1___3[[#This Row],[OUTPUT IN THOUSAND]]/Data__1___3[[#This Row],[Total Workers]]</f>
        <v>0.74293317307692308</v>
      </c>
    </row>
    <row r="930" spans="1:28" x14ac:dyDescent="0.25">
      <c r="A930" s="1">
        <v>40377</v>
      </c>
      <c r="B930">
        <f t="shared" si="154"/>
        <v>2010</v>
      </c>
      <c r="C930">
        <f>DAY(Data__1___3[[#This Row],[Date]])</f>
        <v>18</v>
      </c>
      <c r="D930">
        <f>MONTH(Data__1___3[[#This Row],[Date]])</f>
        <v>7</v>
      </c>
      <c r="E930">
        <f t="shared" si="155"/>
        <v>3</v>
      </c>
      <c r="F930">
        <f>WEEKDAY(Data__1___3[[#This Row],[Date]])</f>
        <v>1</v>
      </c>
      <c r="G930" t="str">
        <f>VLOOKUP(F930,VLOOKUP!$D$2:$E$8,2,FALSE)</f>
        <v>Monday</v>
      </c>
      <c r="H930" t="str">
        <f>VLOOKUP(D930,VLOOKUP!$A$2:$B$13,2,FALSE)</f>
        <v>July</v>
      </c>
      <c r="I930" t="str">
        <f>VLOOKUP(E930,VLOOKUP!$G$2:$H$5,2,FALSE)</f>
        <v>Quarter3</v>
      </c>
      <c r="J930" t="str">
        <f t="shared" si="156"/>
        <v>2010_July</v>
      </c>
      <c r="K930" t="str">
        <f t="shared" si="157"/>
        <v>2010_Quarter3</v>
      </c>
      <c r="L930" t="str">
        <f t="shared" si="158"/>
        <v>2010_Monday</v>
      </c>
      <c r="M930" t="s">
        <v>10</v>
      </c>
      <c r="N930">
        <v>24</v>
      </c>
      <c r="O930">
        <v>33</v>
      </c>
      <c r="P930">
        <v>5760</v>
      </c>
      <c r="Q930">
        <v>6600</v>
      </c>
      <c r="R930">
        <v>4.2345241999999998E-2</v>
      </c>
      <c r="S930">
        <v>5.1661195E-2</v>
      </c>
      <c r="T930">
        <f t="shared" si="159"/>
        <v>31410.006559999998</v>
      </c>
      <c r="U930">
        <f t="shared" si="160"/>
        <v>6351.7862999999998</v>
      </c>
      <c r="V930">
        <f t="shared" si="161"/>
        <v>12360</v>
      </c>
      <c r="W930">
        <f t="shared" si="162"/>
        <v>12360</v>
      </c>
      <c r="X930">
        <f>SUM(Data__1___3[[#This Row],[ cost of raw material]],Data__1___3[[#This Row],[operating cost]],Data__1___3[[#This Row],[Total Labor Cost (In USD)]])</f>
        <v>50121.792860000001</v>
      </c>
      <c r="Y930">
        <f t="shared" si="163"/>
        <v>1183.6463907798661</v>
      </c>
      <c r="Z930">
        <f t="shared" si="164"/>
        <v>42.345241999999999</v>
      </c>
      <c r="AA930">
        <f>SUM(Data__1___3[[#This Row],[Num_Workers_Direct]],Data__1___3[[#This Row],[Num_Workers_Indirect]])</f>
        <v>57</v>
      </c>
      <c r="AB930">
        <f>Data__1___3[[#This Row],[OUTPUT IN THOUSAND]]/Data__1___3[[#This Row],[Total Workers]]</f>
        <v>0.74289898245614028</v>
      </c>
    </row>
    <row r="931" spans="1:28" x14ac:dyDescent="0.25">
      <c r="A931" s="1">
        <v>40378</v>
      </c>
      <c r="B931">
        <f t="shared" si="154"/>
        <v>2010</v>
      </c>
      <c r="C931">
        <f>DAY(Data__1___3[[#This Row],[Date]])</f>
        <v>19</v>
      </c>
      <c r="D931">
        <f>MONTH(Data__1___3[[#This Row],[Date]])</f>
        <v>7</v>
      </c>
      <c r="E931">
        <f t="shared" si="155"/>
        <v>3</v>
      </c>
      <c r="F931">
        <f>WEEKDAY(Data__1___3[[#This Row],[Date]])</f>
        <v>2</v>
      </c>
      <c r="G931" t="str">
        <f>VLOOKUP(F931,VLOOKUP!$D$2:$E$8,2,FALSE)</f>
        <v>Tuesday</v>
      </c>
      <c r="H931" t="str">
        <f>VLOOKUP(D931,VLOOKUP!$A$2:$B$13,2,FALSE)</f>
        <v>July</v>
      </c>
      <c r="I931" t="str">
        <f>VLOOKUP(E931,VLOOKUP!$G$2:$H$5,2,FALSE)</f>
        <v>Quarter3</v>
      </c>
      <c r="J931" t="str">
        <f t="shared" si="156"/>
        <v>2010_July</v>
      </c>
      <c r="K931" t="str">
        <f t="shared" si="157"/>
        <v>2010_Quarter3</v>
      </c>
      <c r="L931" t="str">
        <f t="shared" si="158"/>
        <v>2010_Tuesday</v>
      </c>
      <c r="M931" t="s">
        <v>10</v>
      </c>
      <c r="N931">
        <v>22</v>
      </c>
      <c r="O931">
        <v>28</v>
      </c>
      <c r="P931">
        <v>5280</v>
      </c>
      <c r="Q931">
        <v>5600</v>
      </c>
      <c r="R931">
        <v>3.7129457999999997E-2</v>
      </c>
      <c r="S931">
        <v>4.5297939000000002E-2</v>
      </c>
      <c r="T931">
        <f t="shared" si="159"/>
        <v>27541.146912</v>
      </c>
      <c r="U931">
        <f t="shared" si="160"/>
        <v>5569.4187000000002</v>
      </c>
      <c r="V931">
        <f t="shared" si="161"/>
        <v>10880</v>
      </c>
      <c r="W931">
        <f t="shared" si="162"/>
        <v>10880</v>
      </c>
      <c r="X931">
        <f>SUM(Data__1___3[[#This Row],[ cost of raw material]],Data__1___3[[#This Row],[operating cost]],Data__1___3[[#This Row],[Total Labor Cost (In USD)]])</f>
        <v>43990.565611999999</v>
      </c>
      <c r="Y931">
        <f t="shared" si="163"/>
        <v>1184.7887898606007</v>
      </c>
      <c r="Z931">
        <f t="shared" si="164"/>
        <v>37.129458</v>
      </c>
      <c r="AA931">
        <f>SUM(Data__1___3[[#This Row],[Num_Workers_Direct]],Data__1___3[[#This Row],[Num_Workers_Indirect]])</f>
        <v>50</v>
      </c>
      <c r="AB931">
        <f>Data__1___3[[#This Row],[OUTPUT IN THOUSAND]]/Data__1___3[[#This Row],[Total Workers]]</f>
        <v>0.74258915999999997</v>
      </c>
    </row>
    <row r="932" spans="1:28" x14ac:dyDescent="0.25">
      <c r="A932" s="1">
        <v>40379</v>
      </c>
      <c r="B932">
        <f t="shared" si="154"/>
        <v>2010</v>
      </c>
      <c r="C932">
        <f>DAY(Data__1___3[[#This Row],[Date]])</f>
        <v>20</v>
      </c>
      <c r="D932">
        <f>MONTH(Data__1___3[[#This Row],[Date]])</f>
        <v>7</v>
      </c>
      <c r="E932">
        <f t="shared" si="155"/>
        <v>3</v>
      </c>
      <c r="F932">
        <f>WEEKDAY(Data__1___3[[#This Row],[Date]])</f>
        <v>3</v>
      </c>
      <c r="G932" t="str">
        <f>VLOOKUP(F932,VLOOKUP!$D$2:$E$8,2,FALSE)</f>
        <v>Wednesday</v>
      </c>
      <c r="H932" t="str">
        <f>VLOOKUP(D932,VLOOKUP!$A$2:$B$13,2,FALSE)</f>
        <v>July</v>
      </c>
      <c r="I932" t="str">
        <f>VLOOKUP(E932,VLOOKUP!$G$2:$H$5,2,FALSE)</f>
        <v>Quarter3</v>
      </c>
      <c r="J932" t="str">
        <f t="shared" si="156"/>
        <v>2010_July</v>
      </c>
      <c r="K932" t="str">
        <f t="shared" si="157"/>
        <v>2010_Quarter3</v>
      </c>
      <c r="L932" t="str">
        <f t="shared" si="158"/>
        <v>2010_Wednesday</v>
      </c>
      <c r="M932" t="s">
        <v>10</v>
      </c>
      <c r="N932">
        <v>20</v>
      </c>
      <c r="O932">
        <v>29</v>
      </c>
      <c r="P932">
        <v>4800</v>
      </c>
      <c r="Q932">
        <v>5800</v>
      </c>
      <c r="R932">
        <v>3.6404408999999999E-2</v>
      </c>
      <c r="S932">
        <v>4.4413379000000003E-2</v>
      </c>
      <c r="T932">
        <f t="shared" si="159"/>
        <v>27003.334432000003</v>
      </c>
      <c r="U932">
        <f t="shared" si="160"/>
        <v>5460.6613500000003</v>
      </c>
      <c r="V932">
        <f t="shared" si="161"/>
        <v>10600</v>
      </c>
      <c r="W932">
        <f t="shared" si="162"/>
        <v>10600</v>
      </c>
      <c r="X932">
        <f>SUM(Data__1___3[[#This Row],[ cost of raw material]],Data__1___3[[#This Row],[operating cost]],Data__1___3[[#This Row],[Total Labor Cost (In USD)]])</f>
        <v>43063.995782000005</v>
      </c>
      <c r="Y932">
        <f t="shared" si="163"/>
        <v>1182.9335227499505</v>
      </c>
      <c r="Z932">
        <f t="shared" si="164"/>
        <v>36.404409000000001</v>
      </c>
      <c r="AA932">
        <f>SUM(Data__1___3[[#This Row],[Num_Workers_Direct]],Data__1___3[[#This Row],[Num_Workers_Indirect]])</f>
        <v>49</v>
      </c>
      <c r="AB932">
        <f>Data__1___3[[#This Row],[OUTPUT IN THOUSAND]]/Data__1___3[[#This Row],[Total Workers]]</f>
        <v>0.74294712244897965</v>
      </c>
    </row>
    <row r="933" spans="1:28" x14ac:dyDescent="0.25">
      <c r="A933" s="1">
        <v>40380</v>
      </c>
      <c r="B933">
        <f t="shared" si="154"/>
        <v>2010</v>
      </c>
      <c r="C933">
        <f>DAY(Data__1___3[[#This Row],[Date]])</f>
        <v>21</v>
      </c>
      <c r="D933">
        <f>MONTH(Data__1___3[[#This Row],[Date]])</f>
        <v>7</v>
      </c>
      <c r="E933">
        <f t="shared" si="155"/>
        <v>3</v>
      </c>
      <c r="F933">
        <f>WEEKDAY(Data__1___3[[#This Row],[Date]])</f>
        <v>4</v>
      </c>
      <c r="G933" t="str">
        <f>VLOOKUP(F933,VLOOKUP!$D$2:$E$8,2,FALSE)</f>
        <v>Thursday</v>
      </c>
      <c r="H933" t="str">
        <f>VLOOKUP(D933,VLOOKUP!$A$2:$B$13,2,FALSE)</f>
        <v>July</v>
      </c>
      <c r="I933" t="str">
        <f>VLOOKUP(E933,VLOOKUP!$G$2:$H$5,2,FALSE)</f>
        <v>Quarter3</v>
      </c>
      <c r="J933" t="str">
        <f t="shared" si="156"/>
        <v>2010_July</v>
      </c>
      <c r="K933" t="str">
        <f t="shared" si="157"/>
        <v>2010_Quarter3</v>
      </c>
      <c r="L933" t="str">
        <f t="shared" si="158"/>
        <v>2010_Thursday</v>
      </c>
      <c r="M933" t="s">
        <v>10</v>
      </c>
      <c r="N933">
        <v>22</v>
      </c>
      <c r="O933">
        <v>33</v>
      </c>
      <c r="P933">
        <v>5280</v>
      </c>
      <c r="Q933">
        <v>6600</v>
      </c>
      <c r="R933">
        <v>4.0875177999999998E-2</v>
      </c>
      <c r="S933">
        <v>4.9867717999999998E-2</v>
      </c>
      <c r="T933">
        <f t="shared" si="159"/>
        <v>30319.572543999999</v>
      </c>
      <c r="U933">
        <f t="shared" si="160"/>
        <v>6131.2766999999994</v>
      </c>
      <c r="V933">
        <f t="shared" si="161"/>
        <v>11880</v>
      </c>
      <c r="W933">
        <f t="shared" si="162"/>
        <v>11880</v>
      </c>
      <c r="X933">
        <f>SUM(Data__1___3[[#This Row],[ cost of raw material]],Data__1___3[[#This Row],[operating cost]],Data__1___3[[#This Row],[Total Labor Cost (In USD)]])</f>
        <v>48330.849243999997</v>
      </c>
      <c r="Y933">
        <f t="shared" si="163"/>
        <v>1182.4009486637588</v>
      </c>
      <c r="Z933">
        <f t="shared" si="164"/>
        <v>40.875177999999998</v>
      </c>
      <c r="AA933">
        <f>SUM(Data__1___3[[#This Row],[Num_Workers_Direct]],Data__1___3[[#This Row],[Num_Workers_Indirect]])</f>
        <v>55</v>
      </c>
      <c r="AB933">
        <f>Data__1___3[[#This Row],[OUTPUT IN THOUSAND]]/Data__1___3[[#This Row],[Total Workers]]</f>
        <v>0.74318505454545447</v>
      </c>
    </row>
    <row r="934" spans="1:28" x14ac:dyDescent="0.25">
      <c r="A934" s="1">
        <v>40381</v>
      </c>
      <c r="B934">
        <f t="shared" si="154"/>
        <v>2010</v>
      </c>
      <c r="C934">
        <f>DAY(Data__1___3[[#This Row],[Date]])</f>
        <v>22</v>
      </c>
      <c r="D934">
        <f>MONTH(Data__1___3[[#This Row],[Date]])</f>
        <v>7</v>
      </c>
      <c r="E934">
        <f t="shared" si="155"/>
        <v>3</v>
      </c>
      <c r="F934">
        <f>WEEKDAY(Data__1___3[[#This Row],[Date]])</f>
        <v>5</v>
      </c>
      <c r="G934" t="str">
        <f>VLOOKUP(F934,VLOOKUP!$D$2:$E$8,2,FALSE)</f>
        <v>Friday</v>
      </c>
      <c r="H934" t="str">
        <f>VLOOKUP(D934,VLOOKUP!$A$2:$B$13,2,FALSE)</f>
        <v>July</v>
      </c>
      <c r="I934" t="str">
        <f>VLOOKUP(E934,VLOOKUP!$G$2:$H$5,2,FALSE)</f>
        <v>Quarter3</v>
      </c>
      <c r="J934" t="str">
        <f t="shared" si="156"/>
        <v>2010_July</v>
      </c>
      <c r="K934" t="str">
        <f t="shared" si="157"/>
        <v>2010_Quarter3</v>
      </c>
      <c r="L934" t="str">
        <f t="shared" si="158"/>
        <v>2010_Friday</v>
      </c>
      <c r="M934" t="s">
        <v>10</v>
      </c>
      <c r="N934">
        <v>20</v>
      </c>
      <c r="O934">
        <v>26</v>
      </c>
      <c r="P934">
        <v>4800</v>
      </c>
      <c r="Q934">
        <v>5200</v>
      </c>
      <c r="R934">
        <v>3.4187594000000002E-2</v>
      </c>
      <c r="S934">
        <v>4.1708864999999998E-2</v>
      </c>
      <c r="T934">
        <f t="shared" si="159"/>
        <v>25358.989919999996</v>
      </c>
      <c r="U934">
        <f t="shared" si="160"/>
        <v>5128.1391000000003</v>
      </c>
      <c r="V934">
        <f t="shared" si="161"/>
        <v>10000</v>
      </c>
      <c r="W934">
        <f t="shared" si="162"/>
        <v>10000</v>
      </c>
      <c r="X934">
        <f>SUM(Data__1___3[[#This Row],[ cost of raw material]],Data__1___3[[#This Row],[operating cost]],Data__1___3[[#This Row],[Total Labor Cost (In USD)]])</f>
        <v>40487.129019999993</v>
      </c>
      <c r="Y934">
        <f t="shared" si="163"/>
        <v>1184.2637718231938</v>
      </c>
      <c r="Z934">
        <f t="shared" si="164"/>
        <v>34.187594000000004</v>
      </c>
      <c r="AA934">
        <f>SUM(Data__1___3[[#This Row],[Num_Workers_Direct]],Data__1___3[[#This Row],[Num_Workers_Indirect]])</f>
        <v>46</v>
      </c>
      <c r="AB934">
        <f>Data__1___3[[#This Row],[OUTPUT IN THOUSAND]]/Data__1___3[[#This Row],[Total Workers]]</f>
        <v>0.74320856521739143</v>
      </c>
    </row>
    <row r="935" spans="1:28" x14ac:dyDescent="0.25">
      <c r="A935" s="1">
        <v>40382</v>
      </c>
      <c r="B935">
        <f t="shared" si="154"/>
        <v>2010</v>
      </c>
      <c r="C935">
        <f>DAY(Data__1___3[[#This Row],[Date]])</f>
        <v>23</v>
      </c>
      <c r="D935">
        <f>MONTH(Data__1___3[[#This Row],[Date]])</f>
        <v>7</v>
      </c>
      <c r="E935">
        <f t="shared" si="155"/>
        <v>3</v>
      </c>
      <c r="F935">
        <f>WEEKDAY(Data__1___3[[#This Row],[Date]])</f>
        <v>6</v>
      </c>
      <c r="G935" t="str">
        <f>VLOOKUP(F935,VLOOKUP!$D$2:$E$8,2,FALSE)</f>
        <v>Saturday</v>
      </c>
      <c r="H935" t="str">
        <f>VLOOKUP(D935,VLOOKUP!$A$2:$B$13,2,FALSE)</f>
        <v>July</v>
      </c>
      <c r="I935" t="str">
        <f>VLOOKUP(E935,VLOOKUP!$G$2:$H$5,2,FALSE)</f>
        <v>Quarter3</v>
      </c>
      <c r="J935" t="str">
        <f t="shared" si="156"/>
        <v>2010_July</v>
      </c>
      <c r="K935" t="str">
        <f t="shared" si="157"/>
        <v>2010_Quarter3</v>
      </c>
      <c r="L935" t="str">
        <f t="shared" si="158"/>
        <v>2010_Saturday</v>
      </c>
      <c r="M935" t="s">
        <v>10</v>
      </c>
      <c r="N935">
        <v>22</v>
      </c>
      <c r="O935">
        <v>34</v>
      </c>
      <c r="P935">
        <v>5280</v>
      </c>
      <c r="Q935">
        <v>6800</v>
      </c>
      <c r="R935">
        <v>4.1601287000000001E-2</v>
      </c>
      <c r="S935">
        <v>5.0753569999999998E-2</v>
      </c>
      <c r="T935">
        <f t="shared" si="159"/>
        <v>30858.170559999999</v>
      </c>
      <c r="U935">
        <f t="shared" si="160"/>
        <v>6240.1930499999999</v>
      </c>
      <c r="V935">
        <f t="shared" si="161"/>
        <v>12080</v>
      </c>
      <c r="W935">
        <f t="shared" si="162"/>
        <v>12080</v>
      </c>
      <c r="X935">
        <f>SUM(Data__1___3[[#This Row],[ cost of raw material]],Data__1___3[[#This Row],[operating cost]],Data__1___3[[#This Row],[Total Labor Cost (In USD)]])</f>
        <v>49178.36361</v>
      </c>
      <c r="Y935">
        <f t="shared" si="163"/>
        <v>1182.1356298424132</v>
      </c>
      <c r="Z935">
        <f t="shared" si="164"/>
        <v>41.601286999999999</v>
      </c>
      <c r="AA935">
        <f>SUM(Data__1___3[[#This Row],[Num_Workers_Direct]],Data__1___3[[#This Row],[Num_Workers_Indirect]])</f>
        <v>56</v>
      </c>
      <c r="AB935">
        <f>Data__1___3[[#This Row],[OUTPUT IN THOUSAND]]/Data__1___3[[#This Row],[Total Workers]]</f>
        <v>0.742880125</v>
      </c>
    </row>
    <row r="936" spans="1:28" x14ac:dyDescent="0.25">
      <c r="A936" s="1">
        <v>40383</v>
      </c>
      <c r="B936">
        <f t="shared" si="154"/>
        <v>2010</v>
      </c>
      <c r="C936">
        <f>DAY(Data__1___3[[#This Row],[Date]])</f>
        <v>24</v>
      </c>
      <c r="D936">
        <f>MONTH(Data__1___3[[#This Row],[Date]])</f>
        <v>7</v>
      </c>
      <c r="E936">
        <f t="shared" si="155"/>
        <v>3</v>
      </c>
      <c r="F936">
        <f>WEEKDAY(Data__1___3[[#This Row],[Date]])</f>
        <v>7</v>
      </c>
      <c r="G936" t="str">
        <f>VLOOKUP(F936,VLOOKUP!$D$2:$E$8,2,FALSE)</f>
        <v>Sunday</v>
      </c>
      <c r="H936" t="str">
        <f>VLOOKUP(D936,VLOOKUP!$A$2:$B$13,2,FALSE)</f>
        <v>July</v>
      </c>
      <c r="I936" t="str">
        <f>VLOOKUP(E936,VLOOKUP!$G$2:$H$5,2,FALSE)</f>
        <v>Quarter3</v>
      </c>
      <c r="J936" t="str">
        <f t="shared" si="156"/>
        <v>2010_July</v>
      </c>
      <c r="K936" t="str">
        <f t="shared" si="157"/>
        <v>2010_Quarter3</v>
      </c>
      <c r="L936" t="str">
        <f t="shared" si="158"/>
        <v>2010_Sunday</v>
      </c>
      <c r="M936" t="s">
        <v>10</v>
      </c>
      <c r="N936">
        <v>24</v>
      </c>
      <c r="O936">
        <v>34</v>
      </c>
      <c r="P936">
        <v>5760</v>
      </c>
      <c r="Q936">
        <v>6800</v>
      </c>
      <c r="R936">
        <v>4.3104691000000001E-2</v>
      </c>
      <c r="S936">
        <v>5.2587723000000003E-2</v>
      </c>
      <c r="T936">
        <f t="shared" si="159"/>
        <v>31973.335584000004</v>
      </c>
      <c r="U936">
        <f t="shared" si="160"/>
        <v>6465.7036500000004</v>
      </c>
      <c r="V936">
        <f t="shared" si="161"/>
        <v>12560</v>
      </c>
      <c r="W936">
        <f t="shared" si="162"/>
        <v>12560</v>
      </c>
      <c r="X936">
        <f>SUM(Data__1___3[[#This Row],[ cost of raw material]],Data__1___3[[#This Row],[operating cost]],Data__1___3[[#This Row],[Total Labor Cost (In USD)]])</f>
        <v>50999.039234000003</v>
      </c>
      <c r="Y936">
        <f t="shared" si="163"/>
        <v>1183.1435987790749</v>
      </c>
      <c r="Z936">
        <f t="shared" si="164"/>
        <v>43.104691000000003</v>
      </c>
      <c r="AA936">
        <f>SUM(Data__1___3[[#This Row],[Num_Workers_Direct]],Data__1___3[[#This Row],[Num_Workers_Indirect]])</f>
        <v>58</v>
      </c>
      <c r="AB936">
        <f>Data__1___3[[#This Row],[OUTPUT IN THOUSAND]]/Data__1___3[[#This Row],[Total Workers]]</f>
        <v>0.74318432758620689</v>
      </c>
    </row>
    <row r="937" spans="1:28" x14ac:dyDescent="0.25">
      <c r="A937" s="1">
        <v>40384</v>
      </c>
      <c r="B937">
        <f t="shared" si="154"/>
        <v>2010</v>
      </c>
      <c r="C937">
        <f>DAY(Data__1___3[[#This Row],[Date]])</f>
        <v>25</v>
      </c>
      <c r="D937">
        <f>MONTH(Data__1___3[[#This Row],[Date]])</f>
        <v>7</v>
      </c>
      <c r="E937">
        <f t="shared" si="155"/>
        <v>3</v>
      </c>
      <c r="F937">
        <f>WEEKDAY(Data__1___3[[#This Row],[Date]])</f>
        <v>1</v>
      </c>
      <c r="G937" t="str">
        <f>VLOOKUP(F937,VLOOKUP!$D$2:$E$8,2,FALSE)</f>
        <v>Monday</v>
      </c>
      <c r="H937" t="str">
        <f>VLOOKUP(D937,VLOOKUP!$A$2:$B$13,2,FALSE)</f>
        <v>July</v>
      </c>
      <c r="I937" t="str">
        <f>VLOOKUP(E937,VLOOKUP!$G$2:$H$5,2,FALSE)</f>
        <v>Quarter3</v>
      </c>
      <c r="J937" t="str">
        <f t="shared" si="156"/>
        <v>2010_July</v>
      </c>
      <c r="K937" t="str">
        <f t="shared" si="157"/>
        <v>2010_Quarter3</v>
      </c>
      <c r="L937" t="str">
        <f t="shared" si="158"/>
        <v>2010_Monday</v>
      </c>
      <c r="M937" t="s">
        <v>10</v>
      </c>
      <c r="N937">
        <v>21</v>
      </c>
      <c r="O937">
        <v>26</v>
      </c>
      <c r="P937">
        <v>5040</v>
      </c>
      <c r="Q937">
        <v>5200</v>
      </c>
      <c r="R937">
        <v>3.4925046000000001E-2</v>
      </c>
      <c r="S937">
        <v>4.2608555999999999E-2</v>
      </c>
      <c r="T937">
        <f t="shared" si="159"/>
        <v>25906.002047999998</v>
      </c>
      <c r="U937">
        <f t="shared" si="160"/>
        <v>5238.7569000000003</v>
      </c>
      <c r="V937">
        <f t="shared" si="161"/>
        <v>10240</v>
      </c>
      <c r="W937">
        <f t="shared" si="162"/>
        <v>10240</v>
      </c>
      <c r="X937">
        <f>SUM(Data__1___3[[#This Row],[ cost of raw material]],Data__1___3[[#This Row],[operating cost]],Data__1___3[[#This Row],[Total Labor Cost (In USD)]])</f>
        <v>41384.758948000002</v>
      </c>
      <c r="Y937">
        <f t="shared" si="163"/>
        <v>1184.9593254079036</v>
      </c>
      <c r="Z937">
        <f t="shared" si="164"/>
        <v>34.925046000000002</v>
      </c>
      <c r="AA937">
        <f>SUM(Data__1___3[[#This Row],[Num_Workers_Direct]],Data__1___3[[#This Row],[Num_Workers_Indirect]])</f>
        <v>47</v>
      </c>
      <c r="AB937">
        <f>Data__1___3[[#This Row],[OUTPUT IN THOUSAND]]/Data__1___3[[#This Row],[Total Workers]]</f>
        <v>0.74308608510638297</v>
      </c>
    </row>
    <row r="938" spans="1:28" x14ac:dyDescent="0.25">
      <c r="A938" s="1">
        <v>40385</v>
      </c>
      <c r="B938">
        <f t="shared" si="154"/>
        <v>2010</v>
      </c>
      <c r="C938">
        <f>DAY(Data__1___3[[#This Row],[Date]])</f>
        <v>26</v>
      </c>
      <c r="D938">
        <f>MONTH(Data__1___3[[#This Row],[Date]])</f>
        <v>7</v>
      </c>
      <c r="E938">
        <f t="shared" si="155"/>
        <v>3</v>
      </c>
      <c r="F938">
        <f>WEEKDAY(Data__1___3[[#This Row],[Date]])</f>
        <v>2</v>
      </c>
      <c r="G938" t="str">
        <f>VLOOKUP(F938,VLOOKUP!$D$2:$E$8,2,FALSE)</f>
        <v>Tuesday</v>
      </c>
      <c r="H938" t="str">
        <f>VLOOKUP(D938,VLOOKUP!$A$2:$B$13,2,FALSE)</f>
        <v>July</v>
      </c>
      <c r="I938" t="str">
        <f>VLOOKUP(E938,VLOOKUP!$G$2:$H$5,2,FALSE)</f>
        <v>Quarter3</v>
      </c>
      <c r="J938" t="str">
        <f t="shared" si="156"/>
        <v>2010_July</v>
      </c>
      <c r="K938" t="str">
        <f t="shared" si="157"/>
        <v>2010_Quarter3</v>
      </c>
      <c r="L938" t="str">
        <f t="shared" si="158"/>
        <v>2010_Tuesday</v>
      </c>
      <c r="M938" t="s">
        <v>10</v>
      </c>
      <c r="N938">
        <v>22</v>
      </c>
      <c r="O938">
        <v>25</v>
      </c>
      <c r="P938">
        <v>5280</v>
      </c>
      <c r="Q938">
        <v>5000</v>
      </c>
      <c r="R938">
        <v>3.4898581999999997E-2</v>
      </c>
      <c r="S938">
        <v>4.2576269999999999E-2</v>
      </c>
      <c r="T938">
        <f t="shared" si="159"/>
        <v>25886.372159999999</v>
      </c>
      <c r="U938">
        <f t="shared" si="160"/>
        <v>5234.7873</v>
      </c>
      <c r="V938">
        <f t="shared" si="161"/>
        <v>10280</v>
      </c>
      <c r="W938">
        <f t="shared" si="162"/>
        <v>10280</v>
      </c>
      <c r="X938">
        <f>SUM(Data__1___3[[#This Row],[ cost of raw material]],Data__1___3[[#This Row],[operating cost]],Data__1___3[[#This Row],[Total Labor Cost (In USD)]])</f>
        <v>41401.159459999995</v>
      </c>
      <c r="Y938">
        <f t="shared" si="163"/>
        <v>1186.3278416297831</v>
      </c>
      <c r="Z938">
        <f t="shared" si="164"/>
        <v>34.898581999999998</v>
      </c>
      <c r="AA938">
        <f>SUM(Data__1___3[[#This Row],[Num_Workers_Direct]],Data__1___3[[#This Row],[Num_Workers_Indirect]])</f>
        <v>47</v>
      </c>
      <c r="AB938">
        <f>Data__1___3[[#This Row],[OUTPUT IN THOUSAND]]/Data__1___3[[#This Row],[Total Workers]]</f>
        <v>0.74252302127659564</v>
      </c>
    </row>
    <row r="939" spans="1:28" x14ac:dyDescent="0.25">
      <c r="A939" s="1">
        <v>40386</v>
      </c>
      <c r="B939">
        <f t="shared" si="154"/>
        <v>2010</v>
      </c>
      <c r="C939">
        <f>DAY(Data__1___3[[#This Row],[Date]])</f>
        <v>27</v>
      </c>
      <c r="D939">
        <f>MONTH(Data__1___3[[#This Row],[Date]])</f>
        <v>7</v>
      </c>
      <c r="E939">
        <f t="shared" si="155"/>
        <v>3</v>
      </c>
      <c r="F939">
        <f>WEEKDAY(Data__1___3[[#This Row],[Date]])</f>
        <v>3</v>
      </c>
      <c r="G939" t="str">
        <f>VLOOKUP(F939,VLOOKUP!$D$2:$E$8,2,FALSE)</f>
        <v>Wednesday</v>
      </c>
      <c r="H939" t="str">
        <f>VLOOKUP(D939,VLOOKUP!$A$2:$B$13,2,FALSE)</f>
        <v>July</v>
      </c>
      <c r="I939" t="str">
        <f>VLOOKUP(E939,VLOOKUP!$G$2:$H$5,2,FALSE)</f>
        <v>Quarter3</v>
      </c>
      <c r="J939" t="str">
        <f t="shared" si="156"/>
        <v>2010_July</v>
      </c>
      <c r="K939" t="str">
        <f t="shared" si="157"/>
        <v>2010_Quarter3</v>
      </c>
      <c r="L939" t="str">
        <f t="shared" si="158"/>
        <v>2010_Wednesday</v>
      </c>
      <c r="M939" t="s">
        <v>10</v>
      </c>
      <c r="N939">
        <v>24</v>
      </c>
      <c r="O939">
        <v>26</v>
      </c>
      <c r="P939">
        <v>5760</v>
      </c>
      <c r="Q939">
        <v>5200</v>
      </c>
      <c r="R939">
        <v>3.7157930999999998E-2</v>
      </c>
      <c r="S939">
        <v>4.5332676000000002E-2</v>
      </c>
      <c r="T939">
        <f t="shared" si="159"/>
        <v>27562.267007999999</v>
      </c>
      <c r="U939">
        <f t="shared" si="160"/>
        <v>5573.6896499999993</v>
      </c>
      <c r="V939">
        <f t="shared" si="161"/>
        <v>10960</v>
      </c>
      <c r="W939">
        <f t="shared" si="162"/>
        <v>10960</v>
      </c>
      <c r="X939">
        <f>SUM(Data__1___3[[#This Row],[ cost of raw material]],Data__1___3[[#This Row],[operating cost]],Data__1___3[[#This Row],[Total Labor Cost (In USD)]])</f>
        <v>44095.956657999996</v>
      </c>
      <c r="Y939">
        <f t="shared" si="163"/>
        <v>1186.7172221725693</v>
      </c>
      <c r="Z939">
        <f t="shared" si="164"/>
        <v>37.157930999999998</v>
      </c>
      <c r="AA939">
        <f>SUM(Data__1___3[[#This Row],[Num_Workers_Direct]],Data__1___3[[#This Row],[Num_Workers_Indirect]])</f>
        <v>50</v>
      </c>
      <c r="AB939">
        <f>Data__1___3[[#This Row],[OUTPUT IN THOUSAND]]/Data__1___3[[#This Row],[Total Workers]]</f>
        <v>0.74315861999999999</v>
      </c>
    </row>
    <row r="940" spans="1:28" x14ac:dyDescent="0.25">
      <c r="A940" s="1">
        <v>40387</v>
      </c>
      <c r="B940">
        <f t="shared" si="154"/>
        <v>2010</v>
      </c>
      <c r="C940">
        <f>DAY(Data__1___3[[#This Row],[Date]])</f>
        <v>28</v>
      </c>
      <c r="D940">
        <f>MONTH(Data__1___3[[#This Row],[Date]])</f>
        <v>7</v>
      </c>
      <c r="E940">
        <f t="shared" si="155"/>
        <v>3</v>
      </c>
      <c r="F940">
        <f>WEEKDAY(Data__1___3[[#This Row],[Date]])</f>
        <v>4</v>
      </c>
      <c r="G940" t="str">
        <f>VLOOKUP(F940,VLOOKUP!$D$2:$E$8,2,FALSE)</f>
        <v>Thursday</v>
      </c>
      <c r="H940" t="str">
        <f>VLOOKUP(D940,VLOOKUP!$A$2:$B$13,2,FALSE)</f>
        <v>July</v>
      </c>
      <c r="I940" t="str">
        <f>VLOOKUP(E940,VLOOKUP!$G$2:$H$5,2,FALSE)</f>
        <v>Quarter3</v>
      </c>
      <c r="J940" t="str">
        <f t="shared" si="156"/>
        <v>2010_July</v>
      </c>
      <c r="K940" t="str">
        <f t="shared" si="157"/>
        <v>2010_Quarter3</v>
      </c>
      <c r="L940" t="str">
        <f t="shared" si="158"/>
        <v>2010_Thursday</v>
      </c>
      <c r="M940" t="s">
        <v>10</v>
      </c>
      <c r="N940">
        <v>23</v>
      </c>
      <c r="O940">
        <v>27</v>
      </c>
      <c r="P940">
        <v>5520</v>
      </c>
      <c r="Q940">
        <v>5400</v>
      </c>
      <c r="R940">
        <v>3.7125865000000001E-2</v>
      </c>
      <c r="S940">
        <v>4.5293554999999999E-2</v>
      </c>
      <c r="T940">
        <f t="shared" si="159"/>
        <v>27538.48144</v>
      </c>
      <c r="U940">
        <f t="shared" si="160"/>
        <v>5568.8797500000001</v>
      </c>
      <c r="V940">
        <f t="shared" si="161"/>
        <v>10920</v>
      </c>
      <c r="W940">
        <f t="shared" si="162"/>
        <v>10920</v>
      </c>
      <c r="X940">
        <f>SUM(Data__1___3[[#This Row],[ cost of raw material]],Data__1___3[[#This Row],[operating cost]],Data__1___3[[#This Row],[Total Labor Cost (In USD)]])</f>
        <v>44027.361189999996</v>
      </c>
      <c r="Y940">
        <f t="shared" si="163"/>
        <v>1185.8945559921633</v>
      </c>
      <c r="Z940">
        <f t="shared" si="164"/>
        <v>37.125864999999997</v>
      </c>
      <c r="AA940">
        <f>SUM(Data__1___3[[#This Row],[Num_Workers_Direct]],Data__1___3[[#This Row],[Num_Workers_Indirect]])</f>
        <v>50</v>
      </c>
      <c r="AB940">
        <f>Data__1___3[[#This Row],[OUTPUT IN THOUSAND]]/Data__1___3[[#This Row],[Total Workers]]</f>
        <v>0.74251729999999994</v>
      </c>
    </row>
    <row r="941" spans="1:28" x14ac:dyDescent="0.25">
      <c r="A941" s="1">
        <v>40388</v>
      </c>
      <c r="B941">
        <f t="shared" si="154"/>
        <v>2010</v>
      </c>
      <c r="C941">
        <f>DAY(Data__1___3[[#This Row],[Date]])</f>
        <v>29</v>
      </c>
      <c r="D941">
        <f>MONTH(Data__1___3[[#This Row],[Date]])</f>
        <v>7</v>
      </c>
      <c r="E941">
        <f t="shared" si="155"/>
        <v>3</v>
      </c>
      <c r="F941">
        <f>WEEKDAY(Data__1___3[[#This Row],[Date]])</f>
        <v>5</v>
      </c>
      <c r="G941" t="str">
        <f>VLOOKUP(F941,VLOOKUP!$D$2:$E$8,2,FALSE)</f>
        <v>Friday</v>
      </c>
      <c r="H941" t="str">
        <f>VLOOKUP(D941,VLOOKUP!$A$2:$B$13,2,FALSE)</f>
        <v>July</v>
      </c>
      <c r="I941" t="str">
        <f>VLOOKUP(E941,VLOOKUP!$G$2:$H$5,2,FALSE)</f>
        <v>Quarter3</v>
      </c>
      <c r="J941" t="str">
        <f t="shared" si="156"/>
        <v>2010_July</v>
      </c>
      <c r="K941" t="str">
        <f t="shared" si="157"/>
        <v>2010_Quarter3</v>
      </c>
      <c r="L941" t="str">
        <f t="shared" si="158"/>
        <v>2010_Friday</v>
      </c>
      <c r="M941" t="s">
        <v>10</v>
      </c>
      <c r="N941">
        <v>24</v>
      </c>
      <c r="O941">
        <v>31</v>
      </c>
      <c r="P941">
        <v>5760</v>
      </c>
      <c r="Q941">
        <v>6200</v>
      </c>
      <c r="R941">
        <v>4.0871834000000003E-2</v>
      </c>
      <c r="S941">
        <v>4.9863637000000002E-2</v>
      </c>
      <c r="T941">
        <f t="shared" si="159"/>
        <v>30317.091296000002</v>
      </c>
      <c r="U941">
        <f t="shared" si="160"/>
        <v>6130.7750999999998</v>
      </c>
      <c r="V941">
        <f t="shared" si="161"/>
        <v>11960</v>
      </c>
      <c r="W941">
        <f t="shared" si="162"/>
        <v>11960</v>
      </c>
      <c r="X941">
        <f>SUM(Data__1___3[[#This Row],[ cost of raw material]],Data__1___3[[#This Row],[operating cost]],Data__1___3[[#This Row],[Total Labor Cost (In USD)]])</f>
        <v>48407.866396000005</v>
      </c>
      <c r="Y941">
        <f t="shared" si="163"/>
        <v>1184.3820464723947</v>
      </c>
      <c r="Z941">
        <f t="shared" si="164"/>
        <v>40.871834</v>
      </c>
      <c r="AA941">
        <f>SUM(Data__1___3[[#This Row],[Num_Workers_Direct]],Data__1___3[[#This Row],[Num_Workers_Indirect]])</f>
        <v>55</v>
      </c>
      <c r="AB941">
        <f>Data__1___3[[#This Row],[OUTPUT IN THOUSAND]]/Data__1___3[[#This Row],[Total Workers]]</f>
        <v>0.7431242545454545</v>
      </c>
    </row>
    <row r="942" spans="1:28" x14ac:dyDescent="0.25">
      <c r="A942" s="1">
        <v>40389</v>
      </c>
      <c r="B942">
        <f t="shared" si="154"/>
        <v>2010</v>
      </c>
      <c r="C942">
        <f>DAY(Data__1___3[[#This Row],[Date]])</f>
        <v>30</v>
      </c>
      <c r="D942">
        <f>MONTH(Data__1___3[[#This Row],[Date]])</f>
        <v>7</v>
      </c>
      <c r="E942">
        <f t="shared" si="155"/>
        <v>3</v>
      </c>
      <c r="F942">
        <f>WEEKDAY(Data__1___3[[#This Row],[Date]])</f>
        <v>6</v>
      </c>
      <c r="G942" t="str">
        <f>VLOOKUP(F942,VLOOKUP!$D$2:$E$8,2,FALSE)</f>
        <v>Saturday</v>
      </c>
      <c r="H942" t="str">
        <f>VLOOKUP(D942,VLOOKUP!$A$2:$B$13,2,FALSE)</f>
        <v>July</v>
      </c>
      <c r="I942" t="str">
        <f>VLOOKUP(E942,VLOOKUP!$G$2:$H$5,2,FALSE)</f>
        <v>Quarter3</v>
      </c>
      <c r="J942" t="str">
        <f t="shared" si="156"/>
        <v>2010_July</v>
      </c>
      <c r="K942" t="str">
        <f t="shared" si="157"/>
        <v>2010_Quarter3</v>
      </c>
      <c r="L942" t="str">
        <f t="shared" si="158"/>
        <v>2010_Saturday</v>
      </c>
      <c r="M942" t="s">
        <v>10</v>
      </c>
      <c r="N942">
        <v>23</v>
      </c>
      <c r="O942">
        <v>26</v>
      </c>
      <c r="P942">
        <v>5520</v>
      </c>
      <c r="Q942">
        <v>5200</v>
      </c>
      <c r="R942">
        <v>3.6404334000000003E-2</v>
      </c>
      <c r="S942">
        <v>4.4413287000000003E-2</v>
      </c>
      <c r="T942">
        <f t="shared" si="159"/>
        <v>27003.278496000003</v>
      </c>
      <c r="U942">
        <f t="shared" si="160"/>
        <v>5460.6501000000007</v>
      </c>
      <c r="V942">
        <f t="shared" si="161"/>
        <v>10720</v>
      </c>
      <c r="W942">
        <f t="shared" si="162"/>
        <v>10720</v>
      </c>
      <c r="X942">
        <f>SUM(Data__1___3[[#This Row],[ cost of raw material]],Data__1___3[[#This Row],[operating cost]],Data__1___3[[#This Row],[Total Labor Cost (In USD)]])</f>
        <v>43183.928596000005</v>
      </c>
      <c r="Y942">
        <f t="shared" si="163"/>
        <v>1186.2304250916936</v>
      </c>
      <c r="Z942">
        <f t="shared" si="164"/>
        <v>36.404334000000006</v>
      </c>
      <c r="AA942">
        <f>SUM(Data__1___3[[#This Row],[Num_Workers_Direct]],Data__1___3[[#This Row],[Num_Workers_Indirect]])</f>
        <v>49</v>
      </c>
      <c r="AB942">
        <f>Data__1___3[[#This Row],[OUTPUT IN THOUSAND]]/Data__1___3[[#This Row],[Total Workers]]</f>
        <v>0.74294559183673481</v>
      </c>
    </row>
    <row r="943" spans="1:28" x14ac:dyDescent="0.25">
      <c r="A943" s="1">
        <v>40390</v>
      </c>
      <c r="B943">
        <f t="shared" si="154"/>
        <v>2010</v>
      </c>
      <c r="C943">
        <f>DAY(Data__1___3[[#This Row],[Date]])</f>
        <v>31</v>
      </c>
      <c r="D943">
        <f>MONTH(Data__1___3[[#This Row],[Date]])</f>
        <v>7</v>
      </c>
      <c r="E943">
        <f t="shared" si="155"/>
        <v>3</v>
      </c>
      <c r="F943">
        <f>WEEKDAY(Data__1___3[[#This Row],[Date]])</f>
        <v>7</v>
      </c>
      <c r="G943" t="str">
        <f>VLOOKUP(F943,VLOOKUP!$D$2:$E$8,2,FALSE)</f>
        <v>Sunday</v>
      </c>
      <c r="H943" t="str">
        <f>VLOOKUP(D943,VLOOKUP!$A$2:$B$13,2,FALSE)</f>
        <v>July</v>
      </c>
      <c r="I943" t="str">
        <f>VLOOKUP(E943,VLOOKUP!$G$2:$H$5,2,FALSE)</f>
        <v>Quarter3</v>
      </c>
      <c r="J943" t="str">
        <f t="shared" si="156"/>
        <v>2010_July</v>
      </c>
      <c r="K943" t="str">
        <f t="shared" si="157"/>
        <v>2010_Quarter3</v>
      </c>
      <c r="L943" t="str">
        <f t="shared" si="158"/>
        <v>2010_Sunday</v>
      </c>
      <c r="M943" t="s">
        <v>10</v>
      </c>
      <c r="N943">
        <v>21</v>
      </c>
      <c r="O943">
        <v>31</v>
      </c>
      <c r="P943">
        <v>5040</v>
      </c>
      <c r="Q943">
        <v>6200</v>
      </c>
      <c r="R943">
        <v>3.8641237000000002E-2</v>
      </c>
      <c r="S943">
        <v>4.7142309E-2</v>
      </c>
      <c r="T943">
        <f t="shared" si="159"/>
        <v>28662.523871999998</v>
      </c>
      <c r="U943">
        <f t="shared" si="160"/>
        <v>5796.1855500000001</v>
      </c>
      <c r="V943">
        <f t="shared" si="161"/>
        <v>11240</v>
      </c>
      <c r="W943">
        <f t="shared" si="162"/>
        <v>11240</v>
      </c>
      <c r="X943">
        <f>SUM(Data__1___3[[#This Row],[ cost of raw material]],Data__1___3[[#This Row],[operating cost]],Data__1___3[[#This Row],[Total Labor Cost (In USD)]])</f>
        <v>45698.709422</v>
      </c>
      <c r="Y943">
        <f t="shared" si="163"/>
        <v>1182.6409548431382</v>
      </c>
      <c r="Z943">
        <f t="shared" si="164"/>
        <v>38.641237000000004</v>
      </c>
      <c r="AA943">
        <f>SUM(Data__1___3[[#This Row],[Num_Workers_Direct]],Data__1___3[[#This Row],[Num_Workers_Indirect]])</f>
        <v>52</v>
      </c>
      <c r="AB943">
        <f>Data__1___3[[#This Row],[OUTPUT IN THOUSAND]]/Data__1___3[[#This Row],[Total Workers]]</f>
        <v>0.74310071153846158</v>
      </c>
    </row>
    <row r="944" spans="1:28" x14ac:dyDescent="0.25">
      <c r="A944" s="1">
        <v>40391</v>
      </c>
      <c r="B944">
        <f t="shared" si="154"/>
        <v>2010</v>
      </c>
      <c r="C944">
        <f>DAY(Data__1___3[[#This Row],[Date]])</f>
        <v>1</v>
      </c>
      <c r="D944">
        <f>MONTH(Data__1___3[[#This Row],[Date]])</f>
        <v>8</v>
      </c>
      <c r="E944">
        <f t="shared" si="155"/>
        <v>3</v>
      </c>
      <c r="F944">
        <f>WEEKDAY(Data__1___3[[#This Row],[Date]])</f>
        <v>1</v>
      </c>
      <c r="G944" t="str">
        <f>VLOOKUP(F944,VLOOKUP!$D$2:$E$8,2,FALSE)</f>
        <v>Monday</v>
      </c>
      <c r="H944" t="str">
        <f>VLOOKUP(D944,VLOOKUP!$A$2:$B$13,2,FALSE)</f>
        <v>August</v>
      </c>
      <c r="I944" t="str">
        <f>VLOOKUP(E944,VLOOKUP!$G$2:$H$5,2,FALSE)</f>
        <v>Quarter3</v>
      </c>
      <c r="J944" t="str">
        <f t="shared" si="156"/>
        <v>2010_August</v>
      </c>
      <c r="K944" t="str">
        <f t="shared" si="157"/>
        <v>2010_Quarter3</v>
      </c>
      <c r="L944" t="str">
        <f t="shared" si="158"/>
        <v>2010_Monday</v>
      </c>
      <c r="M944" t="s">
        <v>10</v>
      </c>
      <c r="N944">
        <v>24</v>
      </c>
      <c r="O944">
        <v>28</v>
      </c>
      <c r="P944">
        <v>5760</v>
      </c>
      <c r="Q944">
        <v>5600</v>
      </c>
      <c r="R944">
        <v>3.8613799999999997E-2</v>
      </c>
      <c r="S944">
        <v>4.7108836000000001E-2</v>
      </c>
      <c r="T944">
        <f t="shared" si="159"/>
        <v>28642.172288000002</v>
      </c>
      <c r="U944">
        <f t="shared" si="160"/>
        <v>5792.07</v>
      </c>
      <c r="V944">
        <f t="shared" si="161"/>
        <v>11360</v>
      </c>
      <c r="W944">
        <f t="shared" si="162"/>
        <v>11360</v>
      </c>
      <c r="X944">
        <f>SUM(Data__1___3[[#This Row],[ cost of raw material]],Data__1___3[[#This Row],[operating cost]],Data__1___3[[#This Row],[Total Labor Cost (In USD)]])</f>
        <v>45794.242288000001</v>
      </c>
      <c r="Y944">
        <f t="shared" si="163"/>
        <v>1185.955339490027</v>
      </c>
      <c r="Z944">
        <f t="shared" si="164"/>
        <v>38.613799999999998</v>
      </c>
      <c r="AA944">
        <f>SUM(Data__1___3[[#This Row],[Num_Workers_Direct]],Data__1___3[[#This Row],[Num_Workers_Indirect]])</f>
        <v>52</v>
      </c>
      <c r="AB944">
        <f>Data__1___3[[#This Row],[OUTPUT IN THOUSAND]]/Data__1___3[[#This Row],[Total Workers]]</f>
        <v>0.74257307692307684</v>
      </c>
    </row>
    <row r="945" spans="1:28" x14ac:dyDescent="0.25">
      <c r="A945" s="1">
        <v>40392</v>
      </c>
      <c r="B945">
        <f t="shared" si="154"/>
        <v>2010</v>
      </c>
      <c r="C945">
        <f>DAY(Data__1___3[[#This Row],[Date]])</f>
        <v>2</v>
      </c>
      <c r="D945">
        <f>MONTH(Data__1___3[[#This Row],[Date]])</f>
        <v>8</v>
      </c>
      <c r="E945">
        <f t="shared" si="155"/>
        <v>3</v>
      </c>
      <c r="F945">
        <f>WEEKDAY(Data__1___3[[#This Row],[Date]])</f>
        <v>2</v>
      </c>
      <c r="G945" t="str">
        <f>VLOOKUP(F945,VLOOKUP!$D$2:$E$8,2,FALSE)</f>
        <v>Tuesday</v>
      </c>
      <c r="H945" t="str">
        <f>VLOOKUP(D945,VLOOKUP!$A$2:$B$13,2,FALSE)</f>
        <v>August</v>
      </c>
      <c r="I945" t="str">
        <f>VLOOKUP(E945,VLOOKUP!$G$2:$H$5,2,FALSE)</f>
        <v>Quarter3</v>
      </c>
      <c r="J945" t="str">
        <f t="shared" si="156"/>
        <v>2010_August</v>
      </c>
      <c r="K945" t="str">
        <f t="shared" si="157"/>
        <v>2010_Quarter3</v>
      </c>
      <c r="L945" t="str">
        <f t="shared" si="158"/>
        <v>2010_Tuesday</v>
      </c>
      <c r="M945" t="s">
        <v>10</v>
      </c>
      <c r="N945">
        <v>23</v>
      </c>
      <c r="O945">
        <v>33</v>
      </c>
      <c r="P945">
        <v>5520</v>
      </c>
      <c r="Q945">
        <v>6600</v>
      </c>
      <c r="R945">
        <v>4.1615829E-2</v>
      </c>
      <c r="S945">
        <v>5.0771311E-2</v>
      </c>
      <c r="T945">
        <f t="shared" si="159"/>
        <v>30868.957087999999</v>
      </c>
      <c r="U945">
        <f t="shared" si="160"/>
        <v>6242.37435</v>
      </c>
      <c r="V945">
        <f t="shared" si="161"/>
        <v>12120</v>
      </c>
      <c r="W945">
        <f t="shared" si="162"/>
        <v>12120</v>
      </c>
      <c r="X945">
        <f>SUM(Data__1___3[[#This Row],[ cost of raw material]],Data__1___3[[#This Row],[operating cost]],Data__1___3[[#This Row],[Total Labor Cost (In USD)]])</f>
        <v>49231.331438000001</v>
      </c>
      <c r="Y945">
        <f t="shared" si="163"/>
        <v>1182.9953318483697</v>
      </c>
      <c r="Z945">
        <f t="shared" si="164"/>
        <v>41.615828999999998</v>
      </c>
      <c r="AA945">
        <f>SUM(Data__1___3[[#This Row],[Num_Workers_Direct]],Data__1___3[[#This Row],[Num_Workers_Indirect]])</f>
        <v>56</v>
      </c>
      <c r="AB945">
        <f>Data__1___3[[#This Row],[OUTPUT IN THOUSAND]]/Data__1___3[[#This Row],[Total Workers]]</f>
        <v>0.7431398035714285</v>
      </c>
    </row>
    <row r="946" spans="1:28" x14ac:dyDescent="0.25">
      <c r="A946" s="1">
        <v>40393</v>
      </c>
      <c r="B946">
        <f t="shared" si="154"/>
        <v>2010</v>
      </c>
      <c r="C946">
        <f>DAY(Data__1___3[[#This Row],[Date]])</f>
        <v>3</v>
      </c>
      <c r="D946">
        <f>MONTH(Data__1___3[[#This Row],[Date]])</f>
        <v>8</v>
      </c>
      <c r="E946">
        <f t="shared" si="155"/>
        <v>3</v>
      </c>
      <c r="F946">
        <f>WEEKDAY(Data__1___3[[#This Row],[Date]])</f>
        <v>3</v>
      </c>
      <c r="G946" t="str">
        <f>VLOOKUP(F946,VLOOKUP!$D$2:$E$8,2,FALSE)</f>
        <v>Wednesday</v>
      </c>
      <c r="H946" t="str">
        <f>VLOOKUP(D946,VLOOKUP!$A$2:$B$13,2,FALSE)</f>
        <v>August</v>
      </c>
      <c r="I946" t="str">
        <f>VLOOKUP(E946,VLOOKUP!$G$2:$H$5,2,FALSE)</f>
        <v>Quarter3</v>
      </c>
      <c r="J946" t="str">
        <f t="shared" si="156"/>
        <v>2010_August</v>
      </c>
      <c r="K946" t="str">
        <f t="shared" si="157"/>
        <v>2010_Quarter3</v>
      </c>
      <c r="L946" t="str">
        <f t="shared" si="158"/>
        <v>2010_Wednesday</v>
      </c>
      <c r="M946" t="s">
        <v>10</v>
      </c>
      <c r="N946">
        <v>22</v>
      </c>
      <c r="O946">
        <v>25</v>
      </c>
      <c r="P946">
        <v>5280</v>
      </c>
      <c r="Q946">
        <v>5000</v>
      </c>
      <c r="R946">
        <v>3.492207E-2</v>
      </c>
      <c r="S946">
        <v>4.2604926000000001E-2</v>
      </c>
      <c r="T946">
        <f t="shared" si="159"/>
        <v>25903.795008000001</v>
      </c>
      <c r="U946">
        <f t="shared" si="160"/>
        <v>5238.3104999999996</v>
      </c>
      <c r="V946">
        <f t="shared" si="161"/>
        <v>10280</v>
      </c>
      <c r="W946">
        <f t="shared" si="162"/>
        <v>10280</v>
      </c>
      <c r="X946">
        <f>SUM(Data__1___3[[#This Row],[ cost of raw material]],Data__1___3[[#This Row],[operating cost]],Data__1___3[[#This Row],[Total Labor Cost (In USD)]])</f>
        <v>41422.105508000001</v>
      </c>
      <c r="Y946">
        <f t="shared" si="163"/>
        <v>1186.1297313704486</v>
      </c>
      <c r="Z946">
        <f t="shared" si="164"/>
        <v>34.922069999999998</v>
      </c>
      <c r="AA946">
        <f>SUM(Data__1___3[[#This Row],[Num_Workers_Direct]],Data__1___3[[#This Row],[Num_Workers_Indirect]])</f>
        <v>47</v>
      </c>
      <c r="AB946">
        <f>Data__1___3[[#This Row],[OUTPUT IN THOUSAND]]/Data__1___3[[#This Row],[Total Workers]]</f>
        <v>0.74302276595744676</v>
      </c>
    </row>
    <row r="947" spans="1:28" x14ac:dyDescent="0.25">
      <c r="A947" s="1">
        <v>40394</v>
      </c>
      <c r="B947">
        <f t="shared" si="154"/>
        <v>2010</v>
      </c>
      <c r="C947">
        <f>DAY(Data__1___3[[#This Row],[Date]])</f>
        <v>4</v>
      </c>
      <c r="D947">
        <f>MONTH(Data__1___3[[#This Row],[Date]])</f>
        <v>8</v>
      </c>
      <c r="E947">
        <f t="shared" si="155"/>
        <v>3</v>
      </c>
      <c r="F947">
        <f>WEEKDAY(Data__1___3[[#This Row],[Date]])</f>
        <v>4</v>
      </c>
      <c r="G947" t="str">
        <f>VLOOKUP(F947,VLOOKUP!$D$2:$E$8,2,FALSE)</f>
        <v>Thursday</v>
      </c>
      <c r="H947" t="str">
        <f>VLOOKUP(D947,VLOOKUP!$A$2:$B$13,2,FALSE)</f>
        <v>August</v>
      </c>
      <c r="I947" t="str">
        <f>VLOOKUP(E947,VLOOKUP!$G$2:$H$5,2,FALSE)</f>
        <v>Quarter3</v>
      </c>
      <c r="J947" t="str">
        <f t="shared" si="156"/>
        <v>2010_August</v>
      </c>
      <c r="K947" t="str">
        <f t="shared" si="157"/>
        <v>2010_Quarter3</v>
      </c>
      <c r="L947" t="str">
        <f t="shared" si="158"/>
        <v>2010_Thursday</v>
      </c>
      <c r="M947" t="s">
        <v>10</v>
      </c>
      <c r="N947">
        <v>23</v>
      </c>
      <c r="O947">
        <v>25</v>
      </c>
      <c r="P947">
        <v>5520</v>
      </c>
      <c r="Q947">
        <v>5000</v>
      </c>
      <c r="R947">
        <v>3.5670098999999997E-2</v>
      </c>
      <c r="S947">
        <v>4.3517521000000003E-2</v>
      </c>
      <c r="T947">
        <f t="shared" si="159"/>
        <v>26458.652768</v>
      </c>
      <c r="U947">
        <f t="shared" si="160"/>
        <v>5350.5148499999987</v>
      </c>
      <c r="V947">
        <f t="shared" si="161"/>
        <v>10520</v>
      </c>
      <c r="W947">
        <f t="shared" si="162"/>
        <v>10520</v>
      </c>
      <c r="X947">
        <f>SUM(Data__1___3[[#This Row],[ cost of raw material]],Data__1___3[[#This Row],[operating cost]],Data__1___3[[#This Row],[Total Labor Cost (In USD)]])</f>
        <v>42329.167617999999</v>
      </c>
      <c r="Y947">
        <f t="shared" si="163"/>
        <v>1186.6848930808969</v>
      </c>
      <c r="Z947">
        <f t="shared" si="164"/>
        <v>35.670098999999993</v>
      </c>
      <c r="AA947">
        <f>SUM(Data__1___3[[#This Row],[Num_Workers_Direct]],Data__1___3[[#This Row],[Num_Workers_Indirect]])</f>
        <v>48</v>
      </c>
      <c r="AB947">
        <f>Data__1___3[[#This Row],[OUTPUT IN THOUSAND]]/Data__1___3[[#This Row],[Total Workers]]</f>
        <v>0.74312706249999982</v>
      </c>
    </row>
    <row r="948" spans="1:28" x14ac:dyDescent="0.25">
      <c r="A948" s="1">
        <v>40395</v>
      </c>
      <c r="B948">
        <f t="shared" si="154"/>
        <v>2010</v>
      </c>
      <c r="C948">
        <f>DAY(Data__1___3[[#This Row],[Date]])</f>
        <v>5</v>
      </c>
      <c r="D948">
        <f>MONTH(Data__1___3[[#This Row],[Date]])</f>
        <v>8</v>
      </c>
      <c r="E948">
        <f t="shared" si="155"/>
        <v>3</v>
      </c>
      <c r="F948">
        <f>WEEKDAY(Data__1___3[[#This Row],[Date]])</f>
        <v>5</v>
      </c>
      <c r="G948" t="str">
        <f>VLOOKUP(F948,VLOOKUP!$D$2:$E$8,2,FALSE)</f>
        <v>Friday</v>
      </c>
      <c r="H948" t="str">
        <f>VLOOKUP(D948,VLOOKUP!$A$2:$B$13,2,FALSE)</f>
        <v>August</v>
      </c>
      <c r="I948" t="str">
        <f>VLOOKUP(E948,VLOOKUP!$G$2:$H$5,2,FALSE)</f>
        <v>Quarter3</v>
      </c>
      <c r="J948" t="str">
        <f t="shared" si="156"/>
        <v>2010_August</v>
      </c>
      <c r="K948" t="str">
        <f t="shared" si="157"/>
        <v>2010_Quarter3</v>
      </c>
      <c r="L948" t="str">
        <f t="shared" si="158"/>
        <v>2010_Friday</v>
      </c>
      <c r="M948" t="s">
        <v>10</v>
      </c>
      <c r="N948">
        <v>24</v>
      </c>
      <c r="O948">
        <v>26</v>
      </c>
      <c r="P948">
        <v>5760</v>
      </c>
      <c r="Q948">
        <v>5200</v>
      </c>
      <c r="R948">
        <v>3.7155036000000002E-2</v>
      </c>
      <c r="S948">
        <v>4.5329144000000002E-2</v>
      </c>
      <c r="T948">
        <f t="shared" si="159"/>
        <v>27560.119552</v>
      </c>
      <c r="U948">
        <f t="shared" si="160"/>
        <v>5573.2554</v>
      </c>
      <c r="V948">
        <f t="shared" si="161"/>
        <v>10960</v>
      </c>
      <c r="W948">
        <f t="shared" si="162"/>
        <v>10960</v>
      </c>
      <c r="X948">
        <f>SUM(Data__1___3[[#This Row],[ cost of raw material]],Data__1___3[[#This Row],[operating cost]],Data__1___3[[#This Row],[Total Labor Cost (In USD)]])</f>
        <v>44093.374951999998</v>
      </c>
      <c r="Y948">
        <f t="shared" si="163"/>
        <v>1186.740202647092</v>
      </c>
      <c r="Z948">
        <f t="shared" si="164"/>
        <v>37.155036000000003</v>
      </c>
      <c r="AA948">
        <f>SUM(Data__1___3[[#This Row],[Num_Workers_Direct]],Data__1___3[[#This Row],[Num_Workers_Indirect]])</f>
        <v>50</v>
      </c>
      <c r="AB948">
        <f>Data__1___3[[#This Row],[OUTPUT IN THOUSAND]]/Data__1___3[[#This Row],[Total Workers]]</f>
        <v>0.74310072000000005</v>
      </c>
    </row>
    <row r="949" spans="1:28" x14ac:dyDescent="0.25">
      <c r="A949" s="1">
        <v>40396</v>
      </c>
      <c r="B949">
        <f t="shared" si="154"/>
        <v>2010</v>
      </c>
      <c r="C949">
        <f>DAY(Data__1___3[[#This Row],[Date]])</f>
        <v>6</v>
      </c>
      <c r="D949">
        <f>MONTH(Data__1___3[[#This Row],[Date]])</f>
        <v>8</v>
      </c>
      <c r="E949">
        <f t="shared" si="155"/>
        <v>3</v>
      </c>
      <c r="F949">
        <f>WEEKDAY(Data__1___3[[#This Row],[Date]])</f>
        <v>6</v>
      </c>
      <c r="G949" t="str">
        <f>VLOOKUP(F949,VLOOKUP!$D$2:$E$8,2,FALSE)</f>
        <v>Saturday</v>
      </c>
      <c r="H949" t="str">
        <f>VLOOKUP(D949,VLOOKUP!$A$2:$B$13,2,FALSE)</f>
        <v>August</v>
      </c>
      <c r="I949" t="str">
        <f>VLOOKUP(E949,VLOOKUP!$G$2:$H$5,2,FALSE)</f>
        <v>Quarter3</v>
      </c>
      <c r="J949" t="str">
        <f t="shared" si="156"/>
        <v>2010_August</v>
      </c>
      <c r="K949" t="str">
        <f t="shared" si="157"/>
        <v>2010_Quarter3</v>
      </c>
      <c r="L949" t="str">
        <f t="shared" si="158"/>
        <v>2010_Saturday</v>
      </c>
      <c r="M949" t="s">
        <v>10</v>
      </c>
      <c r="N949">
        <v>22</v>
      </c>
      <c r="O949">
        <v>25</v>
      </c>
      <c r="P949">
        <v>5280</v>
      </c>
      <c r="Q949">
        <v>5000</v>
      </c>
      <c r="R949">
        <v>3.4928761000000003E-2</v>
      </c>
      <c r="S949">
        <v>4.2613088E-2</v>
      </c>
      <c r="T949">
        <f t="shared" si="159"/>
        <v>25908.757503999997</v>
      </c>
      <c r="U949">
        <f t="shared" si="160"/>
        <v>5239.3141500000002</v>
      </c>
      <c r="V949">
        <f t="shared" si="161"/>
        <v>10280</v>
      </c>
      <c r="W949">
        <f t="shared" si="162"/>
        <v>10280</v>
      </c>
      <c r="X949">
        <f>SUM(Data__1___3[[#This Row],[ cost of raw material]],Data__1___3[[#This Row],[operating cost]],Data__1___3[[#This Row],[Total Labor Cost (In USD)]])</f>
        <v>41428.071653999999</v>
      </c>
      <c r="Y949">
        <f t="shared" si="163"/>
        <v>1186.0733237574616</v>
      </c>
      <c r="Z949">
        <f t="shared" si="164"/>
        <v>34.928761000000002</v>
      </c>
      <c r="AA949">
        <f>SUM(Data__1___3[[#This Row],[Num_Workers_Direct]],Data__1___3[[#This Row],[Num_Workers_Indirect]])</f>
        <v>47</v>
      </c>
      <c r="AB949">
        <f>Data__1___3[[#This Row],[OUTPUT IN THOUSAND]]/Data__1___3[[#This Row],[Total Workers]]</f>
        <v>0.74316512765957454</v>
      </c>
    </row>
    <row r="950" spans="1:28" x14ac:dyDescent="0.25">
      <c r="A950" s="1">
        <v>40397</v>
      </c>
      <c r="B950">
        <f t="shared" si="154"/>
        <v>2010</v>
      </c>
      <c r="C950">
        <f>DAY(Data__1___3[[#This Row],[Date]])</f>
        <v>7</v>
      </c>
      <c r="D950">
        <f>MONTH(Data__1___3[[#This Row],[Date]])</f>
        <v>8</v>
      </c>
      <c r="E950">
        <f t="shared" si="155"/>
        <v>3</v>
      </c>
      <c r="F950">
        <f>WEEKDAY(Data__1___3[[#This Row],[Date]])</f>
        <v>7</v>
      </c>
      <c r="G950" t="str">
        <f>VLOOKUP(F950,VLOOKUP!$D$2:$E$8,2,FALSE)</f>
        <v>Sunday</v>
      </c>
      <c r="H950" t="str">
        <f>VLOOKUP(D950,VLOOKUP!$A$2:$B$13,2,FALSE)</f>
        <v>August</v>
      </c>
      <c r="I950" t="str">
        <f>VLOOKUP(E950,VLOOKUP!$G$2:$H$5,2,FALSE)</f>
        <v>Quarter3</v>
      </c>
      <c r="J950" t="str">
        <f t="shared" si="156"/>
        <v>2010_August</v>
      </c>
      <c r="K950" t="str">
        <f t="shared" si="157"/>
        <v>2010_Quarter3</v>
      </c>
      <c r="L950" t="str">
        <f t="shared" si="158"/>
        <v>2010_Sunday</v>
      </c>
      <c r="M950" t="s">
        <v>10</v>
      </c>
      <c r="N950">
        <v>21</v>
      </c>
      <c r="O950">
        <v>27</v>
      </c>
      <c r="P950">
        <v>5040</v>
      </c>
      <c r="Q950">
        <v>5400</v>
      </c>
      <c r="R950">
        <v>3.5672811999999998E-2</v>
      </c>
      <c r="S950">
        <v>4.3520831000000003E-2</v>
      </c>
      <c r="T950">
        <f t="shared" si="159"/>
        <v>26460.665248000001</v>
      </c>
      <c r="U950">
        <f t="shared" si="160"/>
        <v>5350.9218000000001</v>
      </c>
      <c r="V950">
        <f t="shared" si="161"/>
        <v>10440</v>
      </c>
      <c r="W950">
        <f t="shared" si="162"/>
        <v>10440</v>
      </c>
      <c r="X950">
        <f>SUM(Data__1___3[[#This Row],[ cost of raw material]],Data__1___3[[#This Row],[operating cost]],Data__1___3[[#This Row],[Total Labor Cost (In USD)]])</f>
        <v>42251.587048000001</v>
      </c>
      <c r="Y950">
        <f t="shared" si="163"/>
        <v>1184.4198614900333</v>
      </c>
      <c r="Z950">
        <f t="shared" si="164"/>
        <v>35.672812</v>
      </c>
      <c r="AA950">
        <f>SUM(Data__1___3[[#This Row],[Num_Workers_Direct]],Data__1___3[[#This Row],[Num_Workers_Indirect]])</f>
        <v>48</v>
      </c>
      <c r="AB950">
        <f>Data__1___3[[#This Row],[OUTPUT IN THOUSAND]]/Data__1___3[[#This Row],[Total Workers]]</f>
        <v>0.74318358333333334</v>
      </c>
    </row>
    <row r="951" spans="1:28" x14ac:dyDescent="0.25">
      <c r="A951" s="1">
        <v>40398</v>
      </c>
      <c r="B951">
        <f t="shared" si="154"/>
        <v>2010</v>
      </c>
      <c r="C951">
        <f>DAY(Data__1___3[[#This Row],[Date]])</f>
        <v>8</v>
      </c>
      <c r="D951">
        <f>MONTH(Data__1___3[[#This Row],[Date]])</f>
        <v>8</v>
      </c>
      <c r="E951">
        <f t="shared" si="155"/>
        <v>3</v>
      </c>
      <c r="F951">
        <f>WEEKDAY(Data__1___3[[#This Row],[Date]])</f>
        <v>1</v>
      </c>
      <c r="G951" t="str">
        <f>VLOOKUP(F951,VLOOKUP!$D$2:$E$8,2,FALSE)</f>
        <v>Monday</v>
      </c>
      <c r="H951" t="str">
        <f>VLOOKUP(D951,VLOOKUP!$A$2:$B$13,2,FALSE)</f>
        <v>August</v>
      </c>
      <c r="I951" t="str">
        <f>VLOOKUP(E951,VLOOKUP!$G$2:$H$5,2,FALSE)</f>
        <v>Quarter3</v>
      </c>
      <c r="J951" t="str">
        <f t="shared" si="156"/>
        <v>2010_August</v>
      </c>
      <c r="K951" t="str">
        <f t="shared" si="157"/>
        <v>2010_Quarter3</v>
      </c>
      <c r="L951" t="str">
        <f t="shared" si="158"/>
        <v>2010_Monday</v>
      </c>
      <c r="M951" t="s">
        <v>10</v>
      </c>
      <c r="N951">
        <v>24</v>
      </c>
      <c r="O951">
        <v>31</v>
      </c>
      <c r="P951">
        <v>5760</v>
      </c>
      <c r="Q951">
        <v>6200</v>
      </c>
      <c r="R951">
        <v>4.0848158000000002E-2</v>
      </c>
      <c r="S951">
        <v>4.9834753000000002E-2</v>
      </c>
      <c r="T951">
        <f t="shared" si="159"/>
        <v>30299.529824000001</v>
      </c>
      <c r="U951">
        <f t="shared" si="160"/>
        <v>6127.2237000000005</v>
      </c>
      <c r="V951">
        <f t="shared" si="161"/>
        <v>11960</v>
      </c>
      <c r="W951">
        <f t="shared" si="162"/>
        <v>11960</v>
      </c>
      <c r="X951">
        <f>SUM(Data__1___3[[#This Row],[ cost of raw material]],Data__1___3[[#This Row],[operating cost]],Data__1___3[[#This Row],[Total Labor Cost (In USD)]])</f>
        <v>48386.753524</v>
      </c>
      <c r="Y951">
        <f t="shared" si="163"/>
        <v>1184.5516638473634</v>
      </c>
      <c r="Z951">
        <f t="shared" si="164"/>
        <v>40.848158000000005</v>
      </c>
      <c r="AA951">
        <f>SUM(Data__1___3[[#This Row],[Num_Workers_Direct]],Data__1___3[[#This Row],[Num_Workers_Indirect]])</f>
        <v>55</v>
      </c>
      <c r="AB951">
        <f>Data__1___3[[#This Row],[OUTPUT IN THOUSAND]]/Data__1___3[[#This Row],[Total Workers]]</f>
        <v>0.74269378181818191</v>
      </c>
    </row>
    <row r="952" spans="1:28" x14ac:dyDescent="0.25">
      <c r="A952" s="1">
        <v>40399</v>
      </c>
      <c r="B952">
        <f t="shared" si="154"/>
        <v>2010</v>
      </c>
      <c r="C952">
        <f>DAY(Data__1___3[[#This Row],[Date]])</f>
        <v>9</v>
      </c>
      <c r="D952">
        <f>MONTH(Data__1___3[[#This Row],[Date]])</f>
        <v>8</v>
      </c>
      <c r="E952">
        <f t="shared" si="155"/>
        <v>3</v>
      </c>
      <c r="F952">
        <f>WEEKDAY(Data__1___3[[#This Row],[Date]])</f>
        <v>2</v>
      </c>
      <c r="G952" t="str">
        <f>VLOOKUP(F952,VLOOKUP!$D$2:$E$8,2,FALSE)</f>
        <v>Tuesday</v>
      </c>
      <c r="H952" t="str">
        <f>VLOOKUP(D952,VLOOKUP!$A$2:$B$13,2,FALSE)</f>
        <v>August</v>
      </c>
      <c r="I952" t="str">
        <f>VLOOKUP(E952,VLOOKUP!$G$2:$H$5,2,FALSE)</f>
        <v>Quarter3</v>
      </c>
      <c r="J952" t="str">
        <f t="shared" si="156"/>
        <v>2010_August</v>
      </c>
      <c r="K952" t="str">
        <f t="shared" si="157"/>
        <v>2010_Quarter3</v>
      </c>
      <c r="L952" t="str">
        <f t="shared" si="158"/>
        <v>2010_Tuesday</v>
      </c>
      <c r="M952" t="s">
        <v>10</v>
      </c>
      <c r="N952">
        <v>22</v>
      </c>
      <c r="O952">
        <v>30</v>
      </c>
      <c r="P952">
        <v>5280</v>
      </c>
      <c r="Q952">
        <v>6000</v>
      </c>
      <c r="R952">
        <v>3.8621034999999998E-2</v>
      </c>
      <c r="S952">
        <v>4.7117662999999997E-2</v>
      </c>
      <c r="T952">
        <f t="shared" si="159"/>
        <v>28647.539103999999</v>
      </c>
      <c r="U952">
        <f t="shared" si="160"/>
        <v>5793.1552499999998</v>
      </c>
      <c r="V952">
        <f t="shared" si="161"/>
        <v>11280</v>
      </c>
      <c r="W952">
        <f t="shared" si="162"/>
        <v>11280</v>
      </c>
      <c r="X952">
        <f>SUM(Data__1___3[[#This Row],[ cost of raw material]],Data__1___3[[#This Row],[operating cost]],Data__1___3[[#This Row],[Total Labor Cost (In USD)]])</f>
        <v>45720.694353999999</v>
      </c>
      <c r="Y952">
        <f t="shared" si="163"/>
        <v>1183.8288216253138</v>
      </c>
      <c r="Z952">
        <f t="shared" si="164"/>
        <v>38.621034999999999</v>
      </c>
      <c r="AA952">
        <f>SUM(Data__1___3[[#This Row],[Num_Workers_Direct]],Data__1___3[[#This Row],[Num_Workers_Indirect]])</f>
        <v>52</v>
      </c>
      <c r="AB952">
        <f>Data__1___3[[#This Row],[OUTPUT IN THOUSAND]]/Data__1___3[[#This Row],[Total Workers]]</f>
        <v>0.74271221153846156</v>
      </c>
    </row>
    <row r="953" spans="1:28" x14ac:dyDescent="0.25">
      <c r="A953" s="1">
        <v>40400</v>
      </c>
      <c r="B953">
        <f t="shared" si="154"/>
        <v>2010</v>
      </c>
      <c r="C953">
        <f>DAY(Data__1___3[[#This Row],[Date]])</f>
        <v>10</v>
      </c>
      <c r="D953">
        <f>MONTH(Data__1___3[[#This Row],[Date]])</f>
        <v>8</v>
      </c>
      <c r="E953">
        <f t="shared" si="155"/>
        <v>3</v>
      </c>
      <c r="F953">
        <f>WEEKDAY(Data__1___3[[#This Row],[Date]])</f>
        <v>3</v>
      </c>
      <c r="G953" t="str">
        <f>VLOOKUP(F953,VLOOKUP!$D$2:$E$8,2,FALSE)</f>
        <v>Wednesday</v>
      </c>
      <c r="H953" t="str">
        <f>VLOOKUP(D953,VLOOKUP!$A$2:$B$13,2,FALSE)</f>
        <v>August</v>
      </c>
      <c r="I953" t="str">
        <f>VLOOKUP(E953,VLOOKUP!$G$2:$H$5,2,FALSE)</f>
        <v>Quarter3</v>
      </c>
      <c r="J953" t="str">
        <f t="shared" si="156"/>
        <v>2010_August</v>
      </c>
      <c r="K953" t="str">
        <f t="shared" si="157"/>
        <v>2010_Quarter3</v>
      </c>
      <c r="L953" t="str">
        <f t="shared" si="158"/>
        <v>2010_Wednesday</v>
      </c>
      <c r="M953" t="s">
        <v>10</v>
      </c>
      <c r="N953">
        <v>23</v>
      </c>
      <c r="O953">
        <v>25</v>
      </c>
      <c r="P953">
        <v>5520</v>
      </c>
      <c r="Q953">
        <v>5000</v>
      </c>
      <c r="R953">
        <v>3.5673627999999999E-2</v>
      </c>
      <c r="S953">
        <v>4.3521826E-2</v>
      </c>
      <c r="T953">
        <f t="shared" si="159"/>
        <v>26461.270207999998</v>
      </c>
      <c r="U953">
        <f t="shared" si="160"/>
        <v>5351.0442000000003</v>
      </c>
      <c r="V953">
        <f t="shared" si="161"/>
        <v>10520</v>
      </c>
      <c r="W953">
        <f t="shared" si="162"/>
        <v>10520</v>
      </c>
      <c r="X953">
        <f>SUM(Data__1___3[[#This Row],[ cost of raw material]],Data__1___3[[#This Row],[operating cost]],Data__1___3[[#This Row],[Total Labor Cost (In USD)]])</f>
        <v>42332.314407999998</v>
      </c>
      <c r="Y953">
        <f t="shared" si="163"/>
        <v>1186.6557112722037</v>
      </c>
      <c r="Z953">
        <f t="shared" si="164"/>
        <v>35.673628000000001</v>
      </c>
      <c r="AA953">
        <f>SUM(Data__1___3[[#This Row],[Num_Workers_Direct]],Data__1___3[[#This Row],[Num_Workers_Indirect]])</f>
        <v>48</v>
      </c>
      <c r="AB953">
        <f>Data__1___3[[#This Row],[OUTPUT IN THOUSAND]]/Data__1___3[[#This Row],[Total Workers]]</f>
        <v>0.74320058333333339</v>
      </c>
    </row>
    <row r="954" spans="1:28" x14ac:dyDescent="0.25">
      <c r="A954" s="1">
        <v>40401</v>
      </c>
      <c r="B954">
        <f t="shared" si="154"/>
        <v>2010</v>
      </c>
      <c r="C954">
        <f>DAY(Data__1___3[[#This Row],[Date]])</f>
        <v>11</v>
      </c>
      <c r="D954">
        <f>MONTH(Data__1___3[[#This Row],[Date]])</f>
        <v>8</v>
      </c>
      <c r="E954">
        <f t="shared" si="155"/>
        <v>3</v>
      </c>
      <c r="F954">
        <f>WEEKDAY(Data__1___3[[#This Row],[Date]])</f>
        <v>4</v>
      </c>
      <c r="G954" t="str">
        <f>VLOOKUP(F954,VLOOKUP!$D$2:$E$8,2,FALSE)</f>
        <v>Thursday</v>
      </c>
      <c r="H954" t="str">
        <f>VLOOKUP(D954,VLOOKUP!$A$2:$B$13,2,FALSE)</f>
        <v>August</v>
      </c>
      <c r="I954" t="str">
        <f>VLOOKUP(E954,VLOOKUP!$G$2:$H$5,2,FALSE)</f>
        <v>Quarter3</v>
      </c>
      <c r="J954" t="str">
        <f t="shared" si="156"/>
        <v>2010_August</v>
      </c>
      <c r="K954" t="str">
        <f t="shared" si="157"/>
        <v>2010_Quarter3</v>
      </c>
      <c r="L954" t="str">
        <f t="shared" si="158"/>
        <v>2010_Thursday</v>
      </c>
      <c r="M954" t="s">
        <v>10</v>
      </c>
      <c r="N954">
        <v>20</v>
      </c>
      <c r="O954">
        <v>25</v>
      </c>
      <c r="P954">
        <v>4800</v>
      </c>
      <c r="Q954">
        <v>5000</v>
      </c>
      <c r="R954">
        <v>3.3429050000000002E-2</v>
      </c>
      <c r="S954">
        <v>4.0783440999999997E-2</v>
      </c>
      <c r="T954">
        <f t="shared" si="159"/>
        <v>24796.332127999998</v>
      </c>
      <c r="U954">
        <f t="shared" si="160"/>
        <v>5014.357500000001</v>
      </c>
      <c r="V954">
        <f t="shared" si="161"/>
        <v>9800</v>
      </c>
      <c r="W954">
        <f t="shared" si="162"/>
        <v>9800</v>
      </c>
      <c r="X954">
        <f>SUM(Data__1___3[[#This Row],[ cost of raw material]],Data__1___3[[#This Row],[operating cost]],Data__1___3[[#This Row],[Total Labor Cost (In USD)]])</f>
        <v>39610.689628</v>
      </c>
      <c r="Y954">
        <f t="shared" si="163"/>
        <v>1184.9181962394982</v>
      </c>
      <c r="Z954">
        <f t="shared" si="164"/>
        <v>33.429050000000004</v>
      </c>
      <c r="AA954">
        <f>SUM(Data__1___3[[#This Row],[Num_Workers_Direct]],Data__1___3[[#This Row],[Num_Workers_Indirect]])</f>
        <v>45</v>
      </c>
      <c r="AB954">
        <f>Data__1___3[[#This Row],[OUTPUT IN THOUSAND]]/Data__1___3[[#This Row],[Total Workers]]</f>
        <v>0.7428677777777779</v>
      </c>
    </row>
    <row r="955" spans="1:28" x14ac:dyDescent="0.25">
      <c r="A955" s="1">
        <v>40402</v>
      </c>
      <c r="B955">
        <f t="shared" si="154"/>
        <v>2010</v>
      </c>
      <c r="C955">
        <f>DAY(Data__1___3[[#This Row],[Date]])</f>
        <v>12</v>
      </c>
      <c r="D955">
        <f>MONTH(Data__1___3[[#This Row],[Date]])</f>
        <v>8</v>
      </c>
      <c r="E955">
        <f t="shared" si="155"/>
        <v>3</v>
      </c>
      <c r="F955">
        <f>WEEKDAY(Data__1___3[[#This Row],[Date]])</f>
        <v>5</v>
      </c>
      <c r="G955" t="str">
        <f>VLOOKUP(F955,VLOOKUP!$D$2:$E$8,2,FALSE)</f>
        <v>Friday</v>
      </c>
      <c r="H955" t="str">
        <f>VLOOKUP(D955,VLOOKUP!$A$2:$B$13,2,FALSE)</f>
        <v>August</v>
      </c>
      <c r="I955" t="str">
        <f>VLOOKUP(E955,VLOOKUP!$G$2:$H$5,2,FALSE)</f>
        <v>Quarter3</v>
      </c>
      <c r="J955" t="str">
        <f t="shared" si="156"/>
        <v>2010_August</v>
      </c>
      <c r="K955" t="str">
        <f t="shared" si="157"/>
        <v>2010_Quarter3</v>
      </c>
      <c r="L955" t="str">
        <f t="shared" si="158"/>
        <v>2010_Friday</v>
      </c>
      <c r="M955" t="s">
        <v>10</v>
      </c>
      <c r="N955">
        <v>21</v>
      </c>
      <c r="O955">
        <v>34</v>
      </c>
      <c r="P955">
        <v>5040</v>
      </c>
      <c r="Q955">
        <v>6800</v>
      </c>
      <c r="R955">
        <v>4.0875016E-2</v>
      </c>
      <c r="S955">
        <v>4.9867519999999999E-2</v>
      </c>
      <c r="T955">
        <f t="shared" si="159"/>
        <v>30319.452160000001</v>
      </c>
      <c r="U955">
        <f t="shared" si="160"/>
        <v>6131.2524000000003</v>
      </c>
      <c r="V955">
        <f t="shared" si="161"/>
        <v>11840</v>
      </c>
      <c r="W955">
        <f t="shared" si="162"/>
        <v>11840</v>
      </c>
      <c r="X955">
        <f>SUM(Data__1___3[[#This Row],[ cost of raw material]],Data__1___3[[#This Row],[operating cost]],Data__1___3[[#This Row],[Total Labor Cost (In USD)]])</f>
        <v>48290.704559999998</v>
      </c>
      <c r="Y955">
        <f t="shared" si="163"/>
        <v>1181.4235023174058</v>
      </c>
      <c r="Z955">
        <f t="shared" si="164"/>
        <v>40.875016000000002</v>
      </c>
      <c r="AA955">
        <f>SUM(Data__1___3[[#This Row],[Num_Workers_Direct]],Data__1___3[[#This Row],[Num_Workers_Indirect]])</f>
        <v>55</v>
      </c>
      <c r="AB955">
        <f>Data__1___3[[#This Row],[OUTPUT IN THOUSAND]]/Data__1___3[[#This Row],[Total Workers]]</f>
        <v>0.74318210909090909</v>
      </c>
    </row>
    <row r="956" spans="1:28" x14ac:dyDescent="0.25">
      <c r="A956" s="1">
        <v>40403</v>
      </c>
      <c r="B956">
        <f t="shared" si="154"/>
        <v>2010</v>
      </c>
      <c r="C956">
        <f>DAY(Data__1___3[[#This Row],[Date]])</f>
        <v>13</v>
      </c>
      <c r="D956">
        <f>MONTH(Data__1___3[[#This Row],[Date]])</f>
        <v>8</v>
      </c>
      <c r="E956">
        <f t="shared" si="155"/>
        <v>3</v>
      </c>
      <c r="F956">
        <f>WEEKDAY(Data__1___3[[#This Row],[Date]])</f>
        <v>6</v>
      </c>
      <c r="G956" t="str">
        <f>VLOOKUP(F956,VLOOKUP!$D$2:$E$8,2,FALSE)</f>
        <v>Saturday</v>
      </c>
      <c r="H956" t="str">
        <f>VLOOKUP(D956,VLOOKUP!$A$2:$B$13,2,FALSE)</f>
        <v>August</v>
      </c>
      <c r="I956" t="str">
        <f>VLOOKUP(E956,VLOOKUP!$G$2:$H$5,2,FALSE)</f>
        <v>Quarter3</v>
      </c>
      <c r="J956" t="str">
        <f t="shared" si="156"/>
        <v>2010_August</v>
      </c>
      <c r="K956" t="str">
        <f t="shared" si="157"/>
        <v>2010_Quarter3</v>
      </c>
      <c r="L956" t="str">
        <f t="shared" si="158"/>
        <v>2010_Saturday</v>
      </c>
      <c r="M956" t="s">
        <v>10</v>
      </c>
      <c r="N956">
        <v>21</v>
      </c>
      <c r="O956">
        <v>29</v>
      </c>
      <c r="P956">
        <v>5040</v>
      </c>
      <c r="Q956">
        <v>5800</v>
      </c>
      <c r="R956">
        <v>3.7153705000000002E-2</v>
      </c>
      <c r="S956">
        <v>4.5327520000000003E-2</v>
      </c>
      <c r="T956">
        <f t="shared" si="159"/>
        <v>27559.132160000001</v>
      </c>
      <c r="U956">
        <f t="shared" si="160"/>
        <v>5573.0557500000004</v>
      </c>
      <c r="V956">
        <f t="shared" si="161"/>
        <v>10840</v>
      </c>
      <c r="W956">
        <f t="shared" si="162"/>
        <v>10840</v>
      </c>
      <c r="X956">
        <f>SUM(Data__1___3[[#This Row],[ cost of raw material]],Data__1___3[[#This Row],[operating cost]],Data__1___3[[#This Row],[Total Labor Cost (In USD)]])</f>
        <v>43972.187910000001</v>
      </c>
      <c r="Y956">
        <f t="shared" si="163"/>
        <v>1183.5209411820435</v>
      </c>
      <c r="Z956">
        <f t="shared" si="164"/>
        <v>37.153705000000002</v>
      </c>
      <c r="AA956">
        <f>SUM(Data__1___3[[#This Row],[Num_Workers_Direct]],Data__1___3[[#This Row],[Num_Workers_Indirect]])</f>
        <v>50</v>
      </c>
      <c r="AB956">
        <f>Data__1___3[[#This Row],[OUTPUT IN THOUSAND]]/Data__1___3[[#This Row],[Total Workers]]</f>
        <v>0.74307410000000007</v>
      </c>
    </row>
    <row r="957" spans="1:28" x14ac:dyDescent="0.25">
      <c r="A957" s="1">
        <v>40404</v>
      </c>
      <c r="B957">
        <f t="shared" si="154"/>
        <v>2010</v>
      </c>
      <c r="C957">
        <f>DAY(Data__1___3[[#This Row],[Date]])</f>
        <v>14</v>
      </c>
      <c r="D957">
        <f>MONTH(Data__1___3[[#This Row],[Date]])</f>
        <v>8</v>
      </c>
      <c r="E957">
        <f t="shared" si="155"/>
        <v>3</v>
      </c>
      <c r="F957">
        <f>WEEKDAY(Data__1___3[[#This Row],[Date]])</f>
        <v>7</v>
      </c>
      <c r="G957" t="str">
        <f>VLOOKUP(F957,VLOOKUP!$D$2:$E$8,2,FALSE)</f>
        <v>Sunday</v>
      </c>
      <c r="H957" t="str">
        <f>VLOOKUP(D957,VLOOKUP!$A$2:$B$13,2,FALSE)</f>
        <v>August</v>
      </c>
      <c r="I957" t="str">
        <f>VLOOKUP(E957,VLOOKUP!$G$2:$H$5,2,FALSE)</f>
        <v>Quarter3</v>
      </c>
      <c r="J957" t="str">
        <f t="shared" si="156"/>
        <v>2010_August</v>
      </c>
      <c r="K957" t="str">
        <f t="shared" si="157"/>
        <v>2010_Quarter3</v>
      </c>
      <c r="L957" t="str">
        <f t="shared" si="158"/>
        <v>2010_Sunday</v>
      </c>
      <c r="M957" t="s">
        <v>10</v>
      </c>
      <c r="N957">
        <v>24</v>
      </c>
      <c r="O957">
        <v>29</v>
      </c>
      <c r="P957">
        <v>5760</v>
      </c>
      <c r="Q957">
        <v>5800</v>
      </c>
      <c r="R957">
        <v>3.9383619000000002E-2</v>
      </c>
      <c r="S957">
        <v>4.8048014999999999E-2</v>
      </c>
      <c r="T957">
        <f t="shared" si="159"/>
        <v>29213.19312</v>
      </c>
      <c r="U957">
        <f t="shared" si="160"/>
        <v>5907.5428500000007</v>
      </c>
      <c r="V957">
        <f t="shared" si="161"/>
        <v>11560</v>
      </c>
      <c r="W957">
        <f t="shared" si="162"/>
        <v>11560</v>
      </c>
      <c r="X957">
        <f>SUM(Data__1___3[[#This Row],[ cost of raw material]],Data__1___3[[#This Row],[operating cost]],Data__1___3[[#This Row],[Total Labor Cost (In USD)]])</f>
        <v>46680.735970000002</v>
      </c>
      <c r="Y957">
        <f t="shared" si="163"/>
        <v>1185.2830480103923</v>
      </c>
      <c r="Z957">
        <f t="shared" si="164"/>
        <v>39.383619000000003</v>
      </c>
      <c r="AA957">
        <f>SUM(Data__1___3[[#This Row],[Num_Workers_Direct]],Data__1___3[[#This Row],[Num_Workers_Indirect]])</f>
        <v>53</v>
      </c>
      <c r="AB957">
        <f>Data__1___3[[#This Row],[OUTPUT IN THOUSAND]]/Data__1___3[[#This Row],[Total Workers]]</f>
        <v>0.74308715094339628</v>
      </c>
    </row>
    <row r="958" spans="1:28" x14ac:dyDescent="0.25">
      <c r="A958" s="1">
        <v>40405</v>
      </c>
      <c r="B958">
        <f t="shared" si="154"/>
        <v>2010</v>
      </c>
      <c r="C958">
        <f>DAY(Data__1___3[[#This Row],[Date]])</f>
        <v>15</v>
      </c>
      <c r="D958">
        <f>MONTH(Data__1___3[[#This Row],[Date]])</f>
        <v>8</v>
      </c>
      <c r="E958">
        <f t="shared" si="155"/>
        <v>3</v>
      </c>
      <c r="F958">
        <f>WEEKDAY(Data__1___3[[#This Row],[Date]])</f>
        <v>1</v>
      </c>
      <c r="G958" t="str">
        <f>VLOOKUP(F958,VLOOKUP!$D$2:$E$8,2,FALSE)</f>
        <v>Monday</v>
      </c>
      <c r="H958" t="str">
        <f>VLOOKUP(D958,VLOOKUP!$A$2:$B$13,2,FALSE)</f>
        <v>August</v>
      </c>
      <c r="I958" t="str">
        <f>VLOOKUP(E958,VLOOKUP!$G$2:$H$5,2,FALSE)</f>
        <v>Quarter3</v>
      </c>
      <c r="J958" t="str">
        <f t="shared" si="156"/>
        <v>2010_August</v>
      </c>
      <c r="K958" t="str">
        <f t="shared" si="157"/>
        <v>2010_Quarter3</v>
      </c>
      <c r="L958" t="str">
        <f t="shared" si="158"/>
        <v>2010_Monday</v>
      </c>
      <c r="M958" t="s">
        <v>10</v>
      </c>
      <c r="N958">
        <v>24</v>
      </c>
      <c r="O958">
        <v>29</v>
      </c>
      <c r="P958">
        <v>5760</v>
      </c>
      <c r="Q958">
        <v>5800</v>
      </c>
      <c r="R958">
        <v>3.9346243000000003E-2</v>
      </c>
      <c r="S958">
        <v>4.8002416999999999E-2</v>
      </c>
      <c r="T958">
        <f t="shared" si="159"/>
        <v>29185.469536000001</v>
      </c>
      <c r="U958">
        <f t="shared" si="160"/>
        <v>5901.9364500000001</v>
      </c>
      <c r="V958">
        <f t="shared" si="161"/>
        <v>11560</v>
      </c>
      <c r="W958">
        <f t="shared" si="162"/>
        <v>11560</v>
      </c>
      <c r="X958">
        <f>SUM(Data__1___3[[#This Row],[ cost of raw material]],Data__1___3[[#This Row],[operating cost]],Data__1___3[[#This Row],[Total Labor Cost (In USD)]])</f>
        <v>46647.405985999998</v>
      </c>
      <c r="Y958">
        <f t="shared" si="163"/>
        <v>1185.5618841676953</v>
      </c>
      <c r="Z958">
        <f t="shared" si="164"/>
        <v>39.346243000000001</v>
      </c>
      <c r="AA958">
        <f>SUM(Data__1___3[[#This Row],[Num_Workers_Direct]],Data__1___3[[#This Row],[Num_Workers_Indirect]])</f>
        <v>53</v>
      </c>
      <c r="AB958">
        <f>Data__1___3[[#This Row],[OUTPUT IN THOUSAND]]/Data__1___3[[#This Row],[Total Workers]]</f>
        <v>0.74238194339622643</v>
      </c>
    </row>
    <row r="959" spans="1:28" x14ac:dyDescent="0.25">
      <c r="A959" s="1">
        <v>40406</v>
      </c>
      <c r="B959">
        <f t="shared" si="154"/>
        <v>2010</v>
      </c>
      <c r="C959">
        <f>DAY(Data__1___3[[#This Row],[Date]])</f>
        <v>16</v>
      </c>
      <c r="D959">
        <f>MONTH(Data__1___3[[#This Row],[Date]])</f>
        <v>8</v>
      </c>
      <c r="E959">
        <f t="shared" si="155"/>
        <v>3</v>
      </c>
      <c r="F959">
        <f>WEEKDAY(Data__1___3[[#This Row],[Date]])</f>
        <v>2</v>
      </c>
      <c r="G959" t="str">
        <f>VLOOKUP(F959,VLOOKUP!$D$2:$E$8,2,FALSE)</f>
        <v>Tuesday</v>
      </c>
      <c r="H959" t="str">
        <f>VLOOKUP(D959,VLOOKUP!$A$2:$B$13,2,FALSE)</f>
        <v>August</v>
      </c>
      <c r="I959" t="str">
        <f>VLOOKUP(E959,VLOOKUP!$G$2:$H$5,2,FALSE)</f>
        <v>Quarter3</v>
      </c>
      <c r="J959" t="str">
        <f t="shared" si="156"/>
        <v>2010_August</v>
      </c>
      <c r="K959" t="str">
        <f t="shared" si="157"/>
        <v>2010_Quarter3</v>
      </c>
      <c r="L959" t="str">
        <f t="shared" si="158"/>
        <v>2010_Tuesday</v>
      </c>
      <c r="M959" t="s">
        <v>10</v>
      </c>
      <c r="N959">
        <v>23</v>
      </c>
      <c r="O959">
        <v>28</v>
      </c>
      <c r="P959">
        <v>5520</v>
      </c>
      <c r="Q959">
        <v>5600</v>
      </c>
      <c r="R959">
        <v>3.7899809E-2</v>
      </c>
      <c r="S959">
        <v>4.6237766999999999E-2</v>
      </c>
      <c r="T959">
        <f t="shared" si="159"/>
        <v>28112.562335999999</v>
      </c>
      <c r="U959">
        <f t="shared" si="160"/>
        <v>5684.9713499999998</v>
      </c>
      <c r="V959">
        <f t="shared" si="161"/>
        <v>11120</v>
      </c>
      <c r="W959">
        <f t="shared" si="162"/>
        <v>11120</v>
      </c>
      <c r="X959">
        <f>SUM(Data__1___3[[#This Row],[ cost of raw material]],Data__1___3[[#This Row],[operating cost]],Data__1___3[[#This Row],[Total Labor Cost (In USD)]])</f>
        <v>44917.533685999995</v>
      </c>
      <c r="Y959">
        <f t="shared" si="163"/>
        <v>1185.1651728904492</v>
      </c>
      <c r="Z959">
        <f t="shared" si="164"/>
        <v>37.899808999999998</v>
      </c>
      <c r="AA959">
        <f>SUM(Data__1___3[[#This Row],[Num_Workers_Direct]],Data__1___3[[#This Row],[Num_Workers_Indirect]])</f>
        <v>51</v>
      </c>
      <c r="AB959">
        <f>Data__1___3[[#This Row],[OUTPUT IN THOUSAND]]/Data__1___3[[#This Row],[Total Workers]]</f>
        <v>0.74313350980392157</v>
      </c>
    </row>
    <row r="960" spans="1:28" x14ac:dyDescent="0.25">
      <c r="A960" s="1">
        <v>40407</v>
      </c>
      <c r="B960">
        <f t="shared" si="154"/>
        <v>2010</v>
      </c>
      <c r="C960">
        <f>DAY(Data__1___3[[#This Row],[Date]])</f>
        <v>17</v>
      </c>
      <c r="D960">
        <f>MONTH(Data__1___3[[#This Row],[Date]])</f>
        <v>8</v>
      </c>
      <c r="E960">
        <f t="shared" si="155"/>
        <v>3</v>
      </c>
      <c r="F960">
        <f>WEEKDAY(Data__1___3[[#This Row],[Date]])</f>
        <v>3</v>
      </c>
      <c r="G960" t="str">
        <f>VLOOKUP(F960,VLOOKUP!$D$2:$E$8,2,FALSE)</f>
        <v>Wednesday</v>
      </c>
      <c r="H960" t="str">
        <f>VLOOKUP(D960,VLOOKUP!$A$2:$B$13,2,FALSE)</f>
        <v>August</v>
      </c>
      <c r="I960" t="str">
        <f>VLOOKUP(E960,VLOOKUP!$G$2:$H$5,2,FALSE)</f>
        <v>Quarter3</v>
      </c>
      <c r="J960" t="str">
        <f t="shared" si="156"/>
        <v>2010_August</v>
      </c>
      <c r="K960" t="str">
        <f t="shared" si="157"/>
        <v>2010_Quarter3</v>
      </c>
      <c r="L960" t="str">
        <f t="shared" si="158"/>
        <v>2010_Wednesday</v>
      </c>
      <c r="M960" t="s">
        <v>10</v>
      </c>
      <c r="N960">
        <v>21</v>
      </c>
      <c r="O960">
        <v>28</v>
      </c>
      <c r="P960">
        <v>5040</v>
      </c>
      <c r="Q960">
        <v>5600</v>
      </c>
      <c r="R960">
        <v>3.6414569000000001E-2</v>
      </c>
      <c r="S960">
        <v>4.4425774000000001E-2</v>
      </c>
      <c r="T960">
        <f t="shared" si="159"/>
        <v>27010.870592000003</v>
      </c>
      <c r="U960">
        <f t="shared" si="160"/>
        <v>5462.1853499999997</v>
      </c>
      <c r="V960">
        <f t="shared" si="161"/>
        <v>10640</v>
      </c>
      <c r="W960">
        <f t="shared" si="162"/>
        <v>10640</v>
      </c>
      <c r="X960">
        <f>SUM(Data__1___3[[#This Row],[ cost of raw material]],Data__1___3[[#This Row],[operating cost]],Data__1___3[[#This Row],[Total Labor Cost (In USD)]])</f>
        <v>43113.055942000006</v>
      </c>
      <c r="Y960">
        <f t="shared" si="163"/>
        <v>1183.9507407598317</v>
      </c>
      <c r="Z960">
        <f t="shared" si="164"/>
        <v>36.414569</v>
      </c>
      <c r="AA960">
        <f>SUM(Data__1___3[[#This Row],[Num_Workers_Direct]],Data__1___3[[#This Row],[Num_Workers_Indirect]])</f>
        <v>49</v>
      </c>
      <c r="AB960">
        <f>Data__1___3[[#This Row],[OUTPUT IN THOUSAND]]/Data__1___3[[#This Row],[Total Workers]]</f>
        <v>0.74315446938775509</v>
      </c>
    </row>
    <row r="961" spans="1:28" x14ac:dyDescent="0.25">
      <c r="A961" s="1">
        <v>40408</v>
      </c>
      <c r="B961">
        <f t="shared" si="154"/>
        <v>2010</v>
      </c>
      <c r="C961">
        <f>DAY(Data__1___3[[#This Row],[Date]])</f>
        <v>18</v>
      </c>
      <c r="D961">
        <f>MONTH(Data__1___3[[#This Row],[Date]])</f>
        <v>8</v>
      </c>
      <c r="E961">
        <f t="shared" si="155"/>
        <v>3</v>
      </c>
      <c r="F961">
        <f>WEEKDAY(Data__1___3[[#This Row],[Date]])</f>
        <v>4</v>
      </c>
      <c r="G961" t="str">
        <f>VLOOKUP(F961,VLOOKUP!$D$2:$E$8,2,FALSE)</f>
        <v>Thursday</v>
      </c>
      <c r="H961" t="str">
        <f>VLOOKUP(D961,VLOOKUP!$A$2:$B$13,2,FALSE)</f>
        <v>August</v>
      </c>
      <c r="I961" t="str">
        <f>VLOOKUP(E961,VLOOKUP!$G$2:$H$5,2,FALSE)</f>
        <v>Quarter3</v>
      </c>
      <c r="J961" t="str">
        <f t="shared" si="156"/>
        <v>2010_August</v>
      </c>
      <c r="K961" t="str">
        <f t="shared" si="157"/>
        <v>2010_Quarter3</v>
      </c>
      <c r="L961" t="str">
        <f t="shared" si="158"/>
        <v>2010_Thursday</v>
      </c>
      <c r="M961" t="s">
        <v>10</v>
      </c>
      <c r="N961">
        <v>21</v>
      </c>
      <c r="O961">
        <v>33</v>
      </c>
      <c r="P961">
        <v>5040</v>
      </c>
      <c r="Q961">
        <v>6600</v>
      </c>
      <c r="R961">
        <v>4.0123021000000002E-2</v>
      </c>
      <c r="S961">
        <v>4.8950085999999997E-2</v>
      </c>
      <c r="T961">
        <f t="shared" si="159"/>
        <v>29761.652287999997</v>
      </c>
      <c r="U961">
        <f t="shared" si="160"/>
        <v>6018.4531500000003</v>
      </c>
      <c r="V961">
        <f t="shared" si="161"/>
        <v>11640</v>
      </c>
      <c r="W961">
        <f t="shared" si="162"/>
        <v>11640</v>
      </c>
      <c r="X961">
        <f>SUM(Data__1___3[[#This Row],[ cost of raw material]],Data__1___3[[#This Row],[operating cost]],Data__1___3[[#This Row],[Total Labor Cost (In USD)]])</f>
        <v>47420.105437999999</v>
      </c>
      <c r="Y961">
        <f t="shared" si="163"/>
        <v>1181.8677720703033</v>
      </c>
      <c r="Z961">
        <f t="shared" si="164"/>
        <v>40.123021000000001</v>
      </c>
      <c r="AA961">
        <f>SUM(Data__1___3[[#This Row],[Num_Workers_Direct]],Data__1___3[[#This Row],[Num_Workers_Indirect]])</f>
        <v>54</v>
      </c>
      <c r="AB961">
        <f>Data__1___3[[#This Row],[OUTPUT IN THOUSAND]]/Data__1___3[[#This Row],[Total Workers]]</f>
        <v>0.74301890740740739</v>
      </c>
    </row>
    <row r="962" spans="1:28" x14ac:dyDescent="0.25">
      <c r="A962" s="1">
        <v>40409</v>
      </c>
      <c r="B962">
        <f t="shared" ref="B962:B1025" si="165">YEAR(A962)</f>
        <v>2010</v>
      </c>
      <c r="C962">
        <f>DAY(Data__1___3[[#This Row],[Date]])</f>
        <v>19</v>
      </c>
      <c r="D962">
        <f>MONTH(Data__1___3[[#This Row],[Date]])</f>
        <v>8</v>
      </c>
      <c r="E962">
        <f t="shared" ref="E962:E1025" si="166">IF(D962&lt;=3,1,IF(D962&lt;=6,2,IF(D962&lt;=9,3,4)))</f>
        <v>3</v>
      </c>
      <c r="F962">
        <f>WEEKDAY(Data__1___3[[#This Row],[Date]])</f>
        <v>5</v>
      </c>
      <c r="G962" t="str">
        <f>VLOOKUP(F962,VLOOKUP!$D$2:$E$8,2,FALSE)</f>
        <v>Friday</v>
      </c>
      <c r="H962" t="str">
        <f>VLOOKUP(D962,VLOOKUP!$A$2:$B$13,2,FALSE)</f>
        <v>August</v>
      </c>
      <c r="I962" t="str">
        <f>VLOOKUP(E962,VLOOKUP!$G$2:$H$5,2,FALSE)</f>
        <v>Quarter3</v>
      </c>
      <c r="J962" t="str">
        <f t="shared" ref="J962:J1025" si="167">CONCATENATE(B962,"_",H962)</f>
        <v>2010_August</v>
      </c>
      <c r="K962" t="str">
        <f t="shared" ref="K962:K1025" si="168">CONCATENATE(B962,"_",I962)</f>
        <v>2010_Quarter3</v>
      </c>
      <c r="L962" t="str">
        <f t="shared" ref="L962:L1025" si="169">CONCATENATE(B962,"_",G962)</f>
        <v>2010_Friday</v>
      </c>
      <c r="M962" t="s">
        <v>10</v>
      </c>
      <c r="N962">
        <v>23</v>
      </c>
      <c r="O962">
        <v>25</v>
      </c>
      <c r="P962">
        <v>5520</v>
      </c>
      <c r="Q962">
        <v>5000</v>
      </c>
      <c r="R962">
        <v>3.5661388000000002E-2</v>
      </c>
      <c r="S962">
        <v>4.3506893999999997E-2</v>
      </c>
      <c r="T962">
        <f t="shared" ref="T962:T1025" si="170">IF(M962="Mexico",S962*1000*700,IF(M962="Frankfurt",S962*1000*530,IF(M962="Gary",S962*1000*608,IF(M962="Sunchem",S962*1000*918))))</f>
        <v>26452.191551999997</v>
      </c>
      <c r="U962">
        <f t="shared" ref="U962:U1025" si="171">IF(M962="Mexico",R962*1000*110,IF(M962="Frankfurt",R962*1000*90,IF(M962="Gary",R962*1000*150,IF(M962="Sunchem",R962*1000*400))))</f>
        <v>5349.2082</v>
      </c>
      <c r="V962">
        <f t="shared" ref="V962:V1025" si="172">SUM(P962,Q962)</f>
        <v>10520</v>
      </c>
      <c r="W962">
        <f t="shared" ref="W962:W1025" si="173">V962/VLOOKUP(M962,$AD$2:$AE$5,2,FALSE)</f>
        <v>10520</v>
      </c>
      <c r="X962">
        <f>SUM(Data__1___3[[#This Row],[ cost of raw material]],Data__1___3[[#This Row],[operating cost]],Data__1___3[[#This Row],[Total Labor Cost (In USD)]])</f>
        <v>42321.399751999998</v>
      </c>
      <c r="Y962">
        <f t="shared" ref="Y962:Y1025" si="174">X962/Z962</f>
        <v>1186.7569414852835</v>
      </c>
      <c r="Z962">
        <f t="shared" ref="Z962:Z1025" si="175">R962*1000</f>
        <v>35.661388000000002</v>
      </c>
      <c r="AA962">
        <f>SUM(Data__1___3[[#This Row],[Num_Workers_Direct]],Data__1___3[[#This Row],[Num_Workers_Indirect]])</f>
        <v>48</v>
      </c>
      <c r="AB962">
        <f>Data__1___3[[#This Row],[OUTPUT IN THOUSAND]]/Data__1___3[[#This Row],[Total Workers]]</f>
        <v>0.74294558333333338</v>
      </c>
    </row>
    <row r="963" spans="1:28" x14ac:dyDescent="0.25">
      <c r="A963" s="1">
        <v>40410</v>
      </c>
      <c r="B963">
        <f t="shared" si="165"/>
        <v>2010</v>
      </c>
      <c r="C963">
        <f>DAY(Data__1___3[[#This Row],[Date]])</f>
        <v>20</v>
      </c>
      <c r="D963">
        <f>MONTH(Data__1___3[[#This Row],[Date]])</f>
        <v>8</v>
      </c>
      <c r="E963">
        <f t="shared" si="166"/>
        <v>3</v>
      </c>
      <c r="F963">
        <f>WEEKDAY(Data__1___3[[#This Row],[Date]])</f>
        <v>6</v>
      </c>
      <c r="G963" t="str">
        <f>VLOOKUP(F963,VLOOKUP!$D$2:$E$8,2,FALSE)</f>
        <v>Saturday</v>
      </c>
      <c r="H963" t="str">
        <f>VLOOKUP(D963,VLOOKUP!$A$2:$B$13,2,FALSE)</f>
        <v>August</v>
      </c>
      <c r="I963" t="str">
        <f>VLOOKUP(E963,VLOOKUP!$G$2:$H$5,2,FALSE)</f>
        <v>Quarter3</v>
      </c>
      <c r="J963" t="str">
        <f t="shared" si="167"/>
        <v>2010_August</v>
      </c>
      <c r="K963" t="str">
        <f t="shared" si="168"/>
        <v>2010_Quarter3</v>
      </c>
      <c r="L963" t="str">
        <f t="shared" si="169"/>
        <v>2010_Saturday</v>
      </c>
      <c r="M963" t="s">
        <v>10</v>
      </c>
      <c r="N963">
        <v>21</v>
      </c>
      <c r="O963">
        <v>32</v>
      </c>
      <c r="P963">
        <v>5040</v>
      </c>
      <c r="Q963">
        <v>6400</v>
      </c>
      <c r="R963">
        <v>3.9377383000000002E-2</v>
      </c>
      <c r="S963">
        <v>4.8040407E-2</v>
      </c>
      <c r="T963">
        <f t="shared" si="170"/>
        <v>29208.567456000001</v>
      </c>
      <c r="U963">
        <f t="shared" si="171"/>
        <v>5906.6074500000004</v>
      </c>
      <c r="V963">
        <f t="shared" si="172"/>
        <v>11440</v>
      </c>
      <c r="W963">
        <f t="shared" si="173"/>
        <v>11440</v>
      </c>
      <c r="X963">
        <f>SUM(Data__1___3[[#This Row],[ cost of raw material]],Data__1___3[[#This Row],[operating cost]],Data__1___3[[#This Row],[Total Labor Cost (In USD)]])</f>
        <v>46555.174906</v>
      </c>
      <c r="Y963">
        <f t="shared" si="174"/>
        <v>1182.2820959432474</v>
      </c>
      <c r="Z963">
        <f t="shared" si="175"/>
        <v>39.377383000000002</v>
      </c>
      <c r="AA963">
        <f>SUM(Data__1___3[[#This Row],[Num_Workers_Direct]],Data__1___3[[#This Row],[Num_Workers_Indirect]])</f>
        <v>53</v>
      </c>
      <c r="AB963">
        <f>Data__1___3[[#This Row],[OUTPUT IN THOUSAND]]/Data__1___3[[#This Row],[Total Workers]]</f>
        <v>0.74296949056603778</v>
      </c>
    </row>
    <row r="964" spans="1:28" x14ac:dyDescent="0.25">
      <c r="A964" s="1">
        <v>40411</v>
      </c>
      <c r="B964">
        <f t="shared" si="165"/>
        <v>2010</v>
      </c>
      <c r="C964">
        <f>DAY(Data__1___3[[#This Row],[Date]])</f>
        <v>21</v>
      </c>
      <c r="D964">
        <f>MONTH(Data__1___3[[#This Row],[Date]])</f>
        <v>8</v>
      </c>
      <c r="E964">
        <f t="shared" si="166"/>
        <v>3</v>
      </c>
      <c r="F964">
        <f>WEEKDAY(Data__1___3[[#This Row],[Date]])</f>
        <v>7</v>
      </c>
      <c r="G964" t="str">
        <f>VLOOKUP(F964,VLOOKUP!$D$2:$E$8,2,FALSE)</f>
        <v>Sunday</v>
      </c>
      <c r="H964" t="str">
        <f>VLOOKUP(D964,VLOOKUP!$A$2:$B$13,2,FALSE)</f>
        <v>August</v>
      </c>
      <c r="I964" t="str">
        <f>VLOOKUP(E964,VLOOKUP!$G$2:$H$5,2,FALSE)</f>
        <v>Quarter3</v>
      </c>
      <c r="J964" t="str">
        <f t="shared" si="167"/>
        <v>2010_August</v>
      </c>
      <c r="K964" t="str">
        <f t="shared" si="168"/>
        <v>2010_Quarter3</v>
      </c>
      <c r="L964" t="str">
        <f t="shared" si="169"/>
        <v>2010_Sunday</v>
      </c>
      <c r="M964" t="s">
        <v>10</v>
      </c>
      <c r="N964">
        <v>21</v>
      </c>
      <c r="O964">
        <v>26</v>
      </c>
      <c r="P964">
        <v>5040</v>
      </c>
      <c r="Q964">
        <v>5200</v>
      </c>
      <c r="R964">
        <v>3.4929167999999997E-2</v>
      </c>
      <c r="S964">
        <v>4.2613585000000002E-2</v>
      </c>
      <c r="T964">
        <f t="shared" si="170"/>
        <v>25909.059679999998</v>
      </c>
      <c r="U964">
        <f t="shared" si="171"/>
        <v>5239.3751999999995</v>
      </c>
      <c r="V964">
        <f t="shared" si="172"/>
        <v>10240</v>
      </c>
      <c r="W964">
        <f t="shared" si="173"/>
        <v>10240</v>
      </c>
      <c r="X964">
        <f>SUM(Data__1___3[[#This Row],[ cost of raw material]],Data__1___3[[#This Row],[operating cost]],Data__1___3[[#This Row],[Total Labor Cost (In USD)]])</f>
        <v>41388.434880000001</v>
      </c>
      <c r="Y964">
        <f t="shared" si="174"/>
        <v>1184.9247276660012</v>
      </c>
      <c r="Z964">
        <f t="shared" si="175"/>
        <v>34.929167999999997</v>
      </c>
      <c r="AA964">
        <f>SUM(Data__1___3[[#This Row],[Num_Workers_Direct]],Data__1___3[[#This Row],[Num_Workers_Indirect]])</f>
        <v>47</v>
      </c>
      <c r="AB964">
        <f>Data__1___3[[#This Row],[OUTPUT IN THOUSAND]]/Data__1___3[[#This Row],[Total Workers]]</f>
        <v>0.74317378723404248</v>
      </c>
    </row>
    <row r="965" spans="1:28" x14ac:dyDescent="0.25">
      <c r="A965" s="1">
        <v>40412</v>
      </c>
      <c r="B965">
        <f t="shared" si="165"/>
        <v>2010</v>
      </c>
      <c r="C965">
        <f>DAY(Data__1___3[[#This Row],[Date]])</f>
        <v>22</v>
      </c>
      <c r="D965">
        <f>MONTH(Data__1___3[[#This Row],[Date]])</f>
        <v>8</v>
      </c>
      <c r="E965">
        <f t="shared" si="166"/>
        <v>3</v>
      </c>
      <c r="F965">
        <f>WEEKDAY(Data__1___3[[#This Row],[Date]])</f>
        <v>1</v>
      </c>
      <c r="G965" t="str">
        <f>VLOOKUP(F965,VLOOKUP!$D$2:$E$8,2,FALSE)</f>
        <v>Monday</v>
      </c>
      <c r="H965" t="str">
        <f>VLOOKUP(D965,VLOOKUP!$A$2:$B$13,2,FALSE)</f>
        <v>August</v>
      </c>
      <c r="I965" t="str">
        <f>VLOOKUP(E965,VLOOKUP!$G$2:$H$5,2,FALSE)</f>
        <v>Quarter3</v>
      </c>
      <c r="J965" t="str">
        <f t="shared" si="167"/>
        <v>2010_August</v>
      </c>
      <c r="K965" t="str">
        <f t="shared" si="168"/>
        <v>2010_Quarter3</v>
      </c>
      <c r="L965" t="str">
        <f t="shared" si="169"/>
        <v>2010_Monday</v>
      </c>
      <c r="M965" t="s">
        <v>10</v>
      </c>
      <c r="N965">
        <v>24</v>
      </c>
      <c r="O965">
        <v>30</v>
      </c>
      <c r="P965">
        <v>5760</v>
      </c>
      <c r="Q965">
        <v>6000</v>
      </c>
      <c r="R965">
        <v>4.0106088999999998E-2</v>
      </c>
      <c r="S965">
        <v>4.8929429000000003E-2</v>
      </c>
      <c r="T965">
        <f t="shared" si="170"/>
        <v>29749.092832000002</v>
      </c>
      <c r="U965">
        <f t="shared" si="171"/>
        <v>6015.9133499999998</v>
      </c>
      <c r="V965">
        <f t="shared" si="172"/>
        <v>11760</v>
      </c>
      <c r="W965">
        <f t="shared" si="173"/>
        <v>11760</v>
      </c>
      <c r="X965">
        <f>SUM(Data__1___3[[#This Row],[ cost of raw material]],Data__1___3[[#This Row],[operating cost]],Data__1___3[[#This Row],[Total Labor Cost (In USD)]])</f>
        <v>47525.006182000005</v>
      </c>
      <c r="Y965">
        <f t="shared" si="174"/>
        <v>1184.98231483005</v>
      </c>
      <c r="Z965">
        <f t="shared" si="175"/>
        <v>40.106088999999997</v>
      </c>
      <c r="AA965">
        <f>SUM(Data__1___3[[#This Row],[Num_Workers_Direct]],Data__1___3[[#This Row],[Num_Workers_Indirect]])</f>
        <v>54</v>
      </c>
      <c r="AB965">
        <f>Data__1___3[[#This Row],[OUTPUT IN THOUSAND]]/Data__1___3[[#This Row],[Total Workers]]</f>
        <v>0.74270535185185182</v>
      </c>
    </row>
    <row r="966" spans="1:28" x14ac:dyDescent="0.25">
      <c r="A966" s="1">
        <v>40413</v>
      </c>
      <c r="B966">
        <f t="shared" si="165"/>
        <v>2010</v>
      </c>
      <c r="C966">
        <f>DAY(Data__1___3[[#This Row],[Date]])</f>
        <v>23</v>
      </c>
      <c r="D966">
        <f>MONTH(Data__1___3[[#This Row],[Date]])</f>
        <v>8</v>
      </c>
      <c r="E966">
        <f t="shared" si="166"/>
        <v>3</v>
      </c>
      <c r="F966">
        <f>WEEKDAY(Data__1___3[[#This Row],[Date]])</f>
        <v>2</v>
      </c>
      <c r="G966" t="str">
        <f>VLOOKUP(F966,VLOOKUP!$D$2:$E$8,2,FALSE)</f>
        <v>Tuesday</v>
      </c>
      <c r="H966" t="str">
        <f>VLOOKUP(D966,VLOOKUP!$A$2:$B$13,2,FALSE)</f>
        <v>August</v>
      </c>
      <c r="I966" t="str">
        <f>VLOOKUP(E966,VLOOKUP!$G$2:$H$5,2,FALSE)</f>
        <v>Quarter3</v>
      </c>
      <c r="J966" t="str">
        <f t="shared" si="167"/>
        <v>2010_August</v>
      </c>
      <c r="K966" t="str">
        <f t="shared" si="168"/>
        <v>2010_Quarter3</v>
      </c>
      <c r="L966" t="str">
        <f t="shared" si="169"/>
        <v>2010_Tuesday</v>
      </c>
      <c r="M966" t="s">
        <v>10</v>
      </c>
      <c r="N966">
        <v>21</v>
      </c>
      <c r="O966">
        <v>25</v>
      </c>
      <c r="P966">
        <v>5040</v>
      </c>
      <c r="Q966">
        <v>5000</v>
      </c>
      <c r="R966">
        <v>3.4182204000000001E-2</v>
      </c>
      <c r="S966">
        <v>4.1702288999999997E-2</v>
      </c>
      <c r="T966">
        <f t="shared" si="170"/>
        <v>25354.991711999995</v>
      </c>
      <c r="U966">
        <f t="shared" si="171"/>
        <v>5127.3306000000002</v>
      </c>
      <c r="V966">
        <f t="shared" si="172"/>
        <v>10040</v>
      </c>
      <c r="W966">
        <f t="shared" si="173"/>
        <v>10040</v>
      </c>
      <c r="X966">
        <f>SUM(Data__1___3[[#This Row],[ cost of raw material]],Data__1___3[[#This Row],[operating cost]],Data__1___3[[#This Row],[Total Labor Cost (In USD)]])</f>
        <v>40522.322311999997</v>
      </c>
      <c r="Y966">
        <f t="shared" si="174"/>
        <v>1185.4800911023758</v>
      </c>
      <c r="Z966">
        <f t="shared" si="175"/>
        <v>34.182203999999999</v>
      </c>
      <c r="AA966">
        <f>SUM(Data__1___3[[#This Row],[Num_Workers_Direct]],Data__1___3[[#This Row],[Num_Workers_Indirect]])</f>
        <v>46</v>
      </c>
      <c r="AB966">
        <f>Data__1___3[[#This Row],[OUTPUT IN THOUSAND]]/Data__1___3[[#This Row],[Total Workers]]</f>
        <v>0.74309139130434776</v>
      </c>
    </row>
    <row r="967" spans="1:28" x14ac:dyDescent="0.25">
      <c r="A967" s="1">
        <v>40414</v>
      </c>
      <c r="B967">
        <f t="shared" si="165"/>
        <v>2010</v>
      </c>
      <c r="C967">
        <f>DAY(Data__1___3[[#This Row],[Date]])</f>
        <v>24</v>
      </c>
      <c r="D967">
        <f>MONTH(Data__1___3[[#This Row],[Date]])</f>
        <v>8</v>
      </c>
      <c r="E967">
        <f t="shared" si="166"/>
        <v>3</v>
      </c>
      <c r="F967">
        <f>WEEKDAY(Data__1___3[[#This Row],[Date]])</f>
        <v>3</v>
      </c>
      <c r="G967" t="str">
        <f>VLOOKUP(F967,VLOOKUP!$D$2:$E$8,2,FALSE)</f>
        <v>Wednesday</v>
      </c>
      <c r="H967" t="str">
        <f>VLOOKUP(D967,VLOOKUP!$A$2:$B$13,2,FALSE)</f>
        <v>August</v>
      </c>
      <c r="I967" t="str">
        <f>VLOOKUP(E967,VLOOKUP!$G$2:$H$5,2,FALSE)</f>
        <v>Quarter3</v>
      </c>
      <c r="J967" t="str">
        <f t="shared" si="167"/>
        <v>2010_August</v>
      </c>
      <c r="K967" t="str">
        <f t="shared" si="168"/>
        <v>2010_Quarter3</v>
      </c>
      <c r="L967" t="str">
        <f t="shared" si="169"/>
        <v>2010_Wednesday</v>
      </c>
      <c r="M967" t="s">
        <v>10</v>
      </c>
      <c r="N967">
        <v>20</v>
      </c>
      <c r="O967">
        <v>31</v>
      </c>
      <c r="P967">
        <v>4800</v>
      </c>
      <c r="Q967">
        <v>6200</v>
      </c>
      <c r="R967">
        <v>3.7893088999999998E-2</v>
      </c>
      <c r="S967">
        <v>4.6229567999999999E-2</v>
      </c>
      <c r="T967">
        <f t="shared" si="170"/>
        <v>28107.577344000001</v>
      </c>
      <c r="U967">
        <f t="shared" si="171"/>
        <v>5683.9633499999991</v>
      </c>
      <c r="V967">
        <f t="shared" si="172"/>
        <v>11000</v>
      </c>
      <c r="W967">
        <f t="shared" si="173"/>
        <v>11000</v>
      </c>
      <c r="X967">
        <f>SUM(Data__1___3[[#This Row],[ cost of raw material]],Data__1___3[[#This Row],[operating cost]],Data__1___3[[#This Row],[Total Labor Cost (In USD)]])</f>
        <v>44791.540694000003</v>
      </c>
      <c r="Y967">
        <f t="shared" si="174"/>
        <v>1182.0503916690457</v>
      </c>
      <c r="Z967">
        <f t="shared" si="175"/>
        <v>37.893088999999996</v>
      </c>
      <c r="AA967">
        <f>SUM(Data__1___3[[#This Row],[Num_Workers_Direct]],Data__1___3[[#This Row],[Num_Workers_Indirect]])</f>
        <v>51</v>
      </c>
      <c r="AB967">
        <f>Data__1___3[[#This Row],[OUTPUT IN THOUSAND]]/Data__1___3[[#This Row],[Total Workers]]</f>
        <v>0.74300174509803918</v>
      </c>
    </row>
    <row r="968" spans="1:28" x14ac:dyDescent="0.25">
      <c r="A968" s="1">
        <v>40415</v>
      </c>
      <c r="B968">
        <f t="shared" si="165"/>
        <v>2010</v>
      </c>
      <c r="C968">
        <f>DAY(Data__1___3[[#This Row],[Date]])</f>
        <v>25</v>
      </c>
      <c r="D968">
        <f>MONTH(Data__1___3[[#This Row],[Date]])</f>
        <v>8</v>
      </c>
      <c r="E968">
        <f t="shared" si="166"/>
        <v>3</v>
      </c>
      <c r="F968">
        <f>WEEKDAY(Data__1___3[[#This Row],[Date]])</f>
        <v>4</v>
      </c>
      <c r="G968" t="str">
        <f>VLOOKUP(F968,VLOOKUP!$D$2:$E$8,2,FALSE)</f>
        <v>Thursday</v>
      </c>
      <c r="H968" t="str">
        <f>VLOOKUP(D968,VLOOKUP!$A$2:$B$13,2,FALSE)</f>
        <v>August</v>
      </c>
      <c r="I968" t="str">
        <f>VLOOKUP(E968,VLOOKUP!$G$2:$H$5,2,FALSE)</f>
        <v>Quarter3</v>
      </c>
      <c r="J968" t="str">
        <f t="shared" si="167"/>
        <v>2010_August</v>
      </c>
      <c r="K968" t="str">
        <f t="shared" si="168"/>
        <v>2010_Quarter3</v>
      </c>
      <c r="L968" t="str">
        <f t="shared" si="169"/>
        <v>2010_Thursday</v>
      </c>
      <c r="M968" t="s">
        <v>10</v>
      </c>
      <c r="N968">
        <v>24</v>
      </c>
      <c r="O968">
        <v>29</v>
      </c>
      <c r="P968">
        <v>5760</v>
      </c>
      <c r="Q968">
        <v>5800</v>
      </c>
      <c r="R968">
        <v>3.9357924000000002E-2</v>
      </c>
      <c r="S968">
        <v>4.8016667999999998E-2</v>
      </c>
      <c r="T968">
        <f t="shared" si="170"/>
        <v>29194.134143999996</v>
      </c>
      <c r="U968">
        <f t="shared" si="171"/>
        <v>5903.6886000000004</v>
      </c>
      <c r="V968">
        <f t="shared" si="172"/>
        <v>11560</v>
      </c>
      <c r="W968">
        <f t="shared" si="173"/>
        <v>11560</v>
      </c>
      <c r="X968">
        <f>SUM(Data__1___3[[#This Row],[ cost of raw material]],Data__1___3[[#This Row],[operating cost]],Data__1___3[[#This Row],[Total Labor Cost (In USD)]])</f>
        <v>46657.822743999997</v>
      </c>
      <c r="Y968">
        <f t="shared" si="174"/>
        <v>1185.4746897727632</v>
      </c>
      <c r="Z968">
        <f t="shared" si="175"/>
        <v>39.357924000000004</v>
      </c>
      <c r="AA968">
        <f>SUM(Data__1___3[[#This Row],[Num_Workers_Direct]],Data__1___3[[#This Row],[Num_Workers_Indirect]])</f>
        <v>53</v>
      </c>
      <c r="AB968">
        <f>Data__1___3[[#This Row],[OUTPUT IN THOUSAND]]/Data__1___3[[#This Row],[Total Workers]]</f>
        <v>0.74260233962264155</v>
      </c>
    </row>
    <row r="969" spans="1:28" x14ac:dyDescent="0.25">
      <c r="A969" s="1">
        <v>40416</v>
      </c>
      <c r="B969">
        <f t="shared" si="165"/>
        <v>2010</v>
      </c>
      <c r="C969">
        <f>DAY(Data__1___3[[#This Row],[Date]])</f>
        <v>26</v>
      </c>
      <c r="D969">
        <f>MONTH(Data__1___3[[#This Row],[Date]])</f>
        <v>8</v>
      </c>
      <c r="E969">
        <f t="shared" si="166"/>
        <v>3</v>
      </c>
      <c r="F969">
        <f>WEEKDAY(Data__1___3[[#This Row],[Date]])</f>
        <v>5</v>
      </c>
      <c r="G969" t="str">
        <f>VLOOKUP(F969,VLOOKUP!$D$2:$E$8,2,FALSE)</f>
        <v>Friday</v>
      </c>
      <c r="H969" t="str">
        <f>VLOOKUP(D969,VLOOKUP!$A$2:$B$13,2,FALSE)</f>
        <v>August</v>
      </c>
      <c r="I969" t="str">
        <f>VLOOKUP(E969,VLOOKUP!$G$2:$H$5,2,FALSE)</f>
        <v>Quarter3</v>
      </c>
      <c r="J969" t="str">
        <f t="shared" si="167"/>
        <v>2010_August</v>
      </c>
      <c r="K969" t="str">
        <f t="shared" si="168"/>
        <v>2010_Quarter3</v>
      </c>
      <c r="L969" t="str">
        <f t="shared" si="169"/>
        <v>2010_Friday</v>
      </c>
      <c r="M969" t="s">
        <v>10</v>
      </c>
      <c r="N969">
        <v>23</v>
      </c>
      <c r="O969">
        <v>25</v>
      </c>
      <c r="P969">
        <v>5520</v>
      </c>
      <c r="Q969">
        <v>5000</v>
      </c>
      <c r="R969">
        <v>3.5672304000000002E-2</v>
      </c>
      <c r="S969">
        <v>4.3520211000000003E-2</v>
      </c>
      <c r="T969">
        <f t="shared" si="170"/>
        <v>26460.288288000003</v>
      </c>
      <c r="U969">
        <f t="shared" si="171"/>
        <v>5350.8456000000006</v>
      </c>
      <c r="V969">
        <f t="shared" si="172"/>
        <v>10520</v>
      </c>
      <c r="W969">
        <f t="shared" si="173"/>
        <v>10520</v>
      </c>
      <c r="X969">
        <f>SUM(Data__1___3[[#This Row],[ cost of raw material]],Data__1___3[[#This Row],[operating cost]],Data__1___3[[#This Row],[Total Labor Cost (In USD)]])</f>
        <v>42331.133888000004</v>
      </c>
      <c r="Y969">
        <f t="shared" si="174"/>
        <v>1186.6666612843399</v>
      </c>
      <c r="Z969">
        <f t="shared" si="175"/>
        <v>35.672304000000004</v>
      </c>
      <c r="AA969">
        <f>SUM(Data__1___3[[#This Row],[Num_Workers_Direct]],Data__1___3[[#This Row],[Num_Workers_Indirect]])</f>
        <v>48</v>
      </c>
      <c r="AB969">
        <f>Data__1___3[[#This Row],[OUTPUT IN THOUSAND]]/Data__1___3[[#This Row],[Total Workers]]</f>
        <v>0.74317300000000008</v>
      </c>
    </row>
    <row r="970" spans="1:28" x14ac:dyDescent="0.25">
      <c r="A970" s="1">
        <v>40417</v>
      </c>
      <c r="B970">
        <f t="shared" si="165"/>
        <v>2010</v>
      </c>
      <c r="C970">
        <f>DAY(Data__1___3[[#This Row],[Date]])</f>
        <v>27</v>
      </c>
      <c r="D970">
        <f>MONTH(Data__1___3[[#This Row],[Date]])</f>
        <v>8</v>
      </c>
      <c r="E970">
        <f t="shared" si="166"/>
        <v>3</v>
      </c>
      <c r="F970">
        <f>WEEKDAY(Data__1___3[[#This Row],[Date]])</f>
        <v>6</v>
      </c>
      <c r="G970" t="str">
        <f>VLOOKUP(F970,VLOOKUP!$D$2:$E$8,2,FALSE)</f>
        <v>Saturday</v>
      </c>
      <c r="H970" t="str">
        <f>VLOOKUP(D970,VLOOKUP!$A$2:$B$13,2,FALSE)</f>
        <v>August</v>
      </c>
      <c r="I970" t="str">
        <f>VLOOKUP(E970,VLOOKUP!$G$2:$H$5,2,FALSE)</f>
        <v>Quarter3</v>
      </c>
      <c r="J970" t="str">
        <f t="shared" si="167"/>
        <v>2010_August</v>
      </c>
      <c r="K970" t="str">
        <f t="shared" si="168"/>
        <v>2010_Quarter3</v>
      </c>
      <c r="L970" t="str">
        <f t="shared" si="169"/>
        <v>2010_Saturday</v>
      </c>
      <c r="M970" t="s">
        <v>10</v>
      </c>
      <c r="N970">
        <v>21</v>
      </c>
      <c r="O970">
        <v>29</v>
      </c>
      <c r="P970">
        <v>5040</v>
      </c>
      <c r="Q970">
        <v>5800</v>
      </c>
      <c r="R970">
        <v>3.7154621999999998E-2</v>
      </c>
      <c r="S970">
        <v>4.5328638999999997E-2</v>
      </c>
      <c r="T970">
        <f t="shared" si="170"/>
        <v>27559.812511999997</v>
      </c>
      <c r="U970">
        <f t="shared" si="171"/>
        <v>5573.193299999999</v>
      </c>
      <c r="V970">
        <f t="shared" si="172"/>
        <v>10840</v>
      </c>
      <c r="W970">
        <f t="shared" si="173"/>
        <v>10840</v>
      </c>
      <c r="X970">
        <f>SUM(Data__1___3[[#This Row],[ cost of raw material]],Data__1___3[[#This Row],[operating cost]],Data__1___3[[#This Row],[Total Labor Cost (In USD)]])</f>
        <v>43973.005811999996</v>
      </c>
      <c r="Y970">
        <f t="shared" si="174"/>
        <v>1183.5137445887622</v>
      </c>
      <c r="Z970">
        <f t="shared" si="175"/>
        <v>37.154621999999996</v>
      </c>
      <c r="AA970">
        <f>SUM(Data__1___3[[#This Row],[Num_Workers_Direct]],Data__1___3[[#This Row],[Num_Workers_Indirect]])</f>
        <v>50</v>
      </c>
      <c r="AB970">
        <f>Data__1___3[[#This Row],[OUTPUT IN THOUSAND]]/Data__1___3[[#This Row],[Total Workers]]</f>
        <v>0.74309243999999997</v>
      </c>
    </row>
    <row r="971" spans="1:28" x14ac:dyDescent="0.25">
      <c r="A971" s="1">
        <v>40418</v>
      </c>
      <c r="B971">
        <f t="shared" si="165"/>
        <v>2010</v>
      </c>
      <c r="C971">
        <f>DAY(Data__1___3[[#This Row],[Date]])</f>
        <v>28</v>
      </c>
      <c r="D971">
        <f>MONTH(Data__1___3[[#This Row],[Date]])</f>
        <v>8</v>
      </c>
      <c r="E971">
        <f t="shared" si="166"/>
        <v>3</v>
      </c>
      <c r="F971">
        <f>WEEKDAY(Data__1___3[[#This Row],[Date]])</f>
        <v>7</v>
      </c>
      <c r="G971" t="str">
        <f>VLOOKUP(F971,VLOOKUP!$D$2:$E$8,2,FALSE)</f>
        <v>Sunday</v>
      </c>
      <c r="H971" t="str">
        <f>VLOOKUP(D971,VLOOKUP!$A$2:$B$13,2,FALSE)</f>
        <v>August</v>
      </c>
      <c r="I971" t="str">
        <f>VLOOKUP(E971,VLOOKUP!$G$2:$H$5,2,FALSE)</f>
        <v>Quarter3</v>
      </c>
      <c r="J971" t="str">
        <f t="shared" si="167"/>
        <v>2010_August</v>
      </c>
      <c r="K971" t="str">
        <f t="shared" si="168"/>
        <v>2010_Quarter3</v>
      </c>
      <c r="L971" t="str">
        <f t="shared" si="169"/>
        <v>2010_Sunday</v>
      </c>
      <c r="M971" t="s">
        <v>10</v>
      </c>
      <c r="N971">
        <v>23</v>
      </c>
      <c r="O971">
        <v>31</v>
      </c>
      <c r="P971">
        <v>5520</v>
      </c>
      <c r="Q971">
        <v>6200</v>
      </c>
      <c r="R971">
        <v>4.0114276999999997E-2</v>
      </c>
      <c r="S971">
        <v>4.8939417999999998E-2</v>
      </c>
      <c r="T971">
        <f t="shared" si="170"/>
        <v>29755.166143999999</v>
      </c>
      <c r="U971">
        <f t="shared" si="171"/>
        <v>6017.1415499999994</v>
      </c>
      <c r="V971">
        <f t="shared" si="172"/>
        <v>11720</v>
      </c>
      <c r="W971">
        <f t="shared" si="173"/>
        <v>11720</v>
      </c>
      <c r="X971">
        <f>SUM(Data__1___3[[#This Row],[ cost of raw material]],Data__1___3[[#This Row],[operating cost]],Data__1___3[[#This Row],[Total Labor Cost (In USD)]])</f>
        <v>47492.307693999996</v>
      </c>
      <c r="Y971">
        <f t="shared" si="174"/>
        <v>1183.925306543603</v>
      </c>
      <c r="Z971">
        <f t="shared" si="175"/>
        <v>40.114276999999994</v>
      </c>
      <c r="AA971">
        <f>SUM(Data__1___3[[#This Row],[Num_Workers_Direct]],Data__1___3[[#This Row],[Num_Workers_Indirect]])</f>
        <v>54</v>
      </c>
      <c r="AB971">
        <f>Data__1___3[[#This Row],[OUTPUT IN THOUSAND]]/Data__1___3[[#This Row],[Total Workers]]</f>
        <v>0.74285698148148138</v>
      </c>
    </row>
    <row r="972" spans="1:28" x14ac:dyDescent="0.25">
      <c r="A972" s="1">
        <v>40419</v>
      </c>
      <c r="B972">
        <f t="shared" si="165"/>
        <v>2010</v>
      </c>
      <c r="C972">
        <f>DAY(Data__1___3[[#This Row],[Date]])</f>
        <v>29</v>
      </c>
      <c r="D972">
        <f>MONTH(Data__1___3[[#This Row],[Date]])</f>
        <v>8</v>
      </c>
      <c r="E972">
        <f t="shared" si="166"/>
        <v>3</v>
      </c>
      <c r="F972">
        <f>WEEKDAY(Data__1___3[[#This Row],[Date]])</f>
        <v>1</v>
      </c>
      <c r="G972" t="str">
        <f>VLOOKUP(F972,VLOOKUP!$D$2:$E$8,2,FALSE)</f>
        <v>Monday</v>
      </c>
      <c r="H972" t="str">
        <f>VLOOKUP(D972,VLOOKUP!$A$2:$B$13,2,FALSE)</f>
        <v>August</v>
      </c>
      <c r="I972" t="str">
        <f>VLOOKUP(E972,VLOOKUP!$G$2:$H$5,2,FALSE)</f>
        <v>Quarter3</v>
      </c>
      <c r="J972" t="str">
        <f t="shared" si="167"/>
        <v>2010_August</v>
      </c>
      <c r="K972" t="str">
        <f t="shared" si="168"/>
        <v>2010_Quarter3</v>
      </c>
      <c r="L972" t="str">
        <f t="shared" si="169"/>
        <v>2010_Monday</v>
      </c>
      <c r="M972" t="s">
        <v>10</v>
      </c>
      <c r="N972">
        <v>23</v>
      </c>
      <c r="O972">
        <v>27</v>
      </c>
      <c r="P972">
        <v>5520</v>
      </c>
      <c r="Q972">
        <v>5400</v>
      </c>
      <c r="R972">
        <v>3.7143120000000002E-2</v>
      </c>
      <c r="S972">
        <v>4.5314607E-2</v>
      </c>
      <c r="T972">
        <f t="shared" si="170"/>
        <v>27551.281056</v>
      </c>
      <c r="U972">
        <f t="shared" si="171"/>
        <v>5571.4680000000008</v>
      </c>
      <c r="V972">
        <f t="shared" si="172"/>
        <v>10920</v>
      </c>
      <c r="W972">
        <f t="shared" si="173"/>
        <v>10920</v>
      </c>
      <c r="X972">
        <f>SUM(Data__1___3[[#This Row],[ cost of raw material]],Data__1___3[[#This Row],[operating cost]],Data__1___3[[#This Row],[Total Labor Cost (In USD)]])</f>
        <v>44042.749056000001</v>
      </c>
      <c r="Y972">
        <f t="shared" si="174"/>
        <v>1185.7579292208086</v>
      </c>
      <c r="Z972">
        <f t="shared" si="175"/>
        <v>37.143120000000003</v>
      </c>
      <c r="AA972">
        <f>SUM(Data__1___3[[#This Row],[Num_Workers_Direct]],Data__1___3[[#This Row],[Num_Workers_Indirect]])</f>
        <v>50</v>
      </c>
      <c r="AB972">
        <f>Data__1___3[[#This Row],[OUTPUT IN THOUSAND]]/Data__1___3[[#This Row],[Total Workers]]</f>
        <v>0.74286240000000003</v>
      </c>
    </row>
    <row r="973" spans="1:28" x14ac:dyDescent="0.25">
      <c r="A973" s="1">
        <v>40420</v>
      </c>
      <c r="B973">
        <f t="shared" si="165"/>
        <v>2010</v>
      </c>
      <c r="C973">
        <f>DAY(Data__1___3[[#This Row],[Date]])</f>
        <v>30</v>
      </c>
      <c r="D973">
        <f>MONTH(Data__1___3[[#This Row],[Date]])</f>
        <v>8</v>
      </c>
      <c r="E973">
        <f t="shared" si="166"/>
        <v>3</v>
      </c>
      <c r="F973">
        <f>WEEKDAY(Data__1___3[[#This Row],[Date]])</f>
        <v>2</v>
      </c>
      <c r="G973" t="str">
        <f>VLOOKUP(F973,VLOOKUP!$D$2:$E$8,2,FALSE)</f>
        <v>Tuesday</v>
      </c>
      <c r="H973" t="str">
        <f>VLOOKUP(D973,VLOOKUP!$A$2:$B$13,2,FALSE)</f>
        <v>August</v>
      </c>
      <c r="I973" t="str">
        <f>VLOOKUP(E973,VLOOKUP!$G$2:$H$5,2,FALSE)</f>
        <v>Quarter3</v>
      </c>
      <c r="J973" t="str">
        <f t="shared" si="167"/>
        <v>2010_August</v>
      </c>
      <c r="K973" t="str">
        <f t="shared" si="168"/>
        <v>2010_Quarter3</v>
      </c>
      <c r="L973" t="str">
        <f t="shared" si="169"/>
        <v>2010_Tuesday</v>
      </c>
      <c r="M973" t="s">
        <v>10</v>
      </c>
      <c r="N973">
        <v>24</v>
      </c>
      <c r="O973">
        <v>31</v>
      </c>
      <c r="P973">
        <v>5760</v>
      </c>
      <c r="Q973">
        <v>6200</v>
      </c>
      <c r="R973">
        <v>4.0856932999999998E-2</v>
      </c>
      <c r="S973">
        <v>4.9845458000000002E-2</v>
      </c>
      <c r="T973">
        <f t="shared" si="170"/>
        <v>30306.038464000001</v>
      </c>
      <c r="U973">
        <f t="shared" si="171"/>
        <v>6128.5399499999994</v>
      </c>
      <c r="V973">
        <f t="shared" si="172"/>
        <v>11960</v>
      </c>
      <c r="W973">
        <f t="shared" si="173"/>
        <v>11960</v>
      </c>
      <c r="X973">
        <f>SUM(Data__1___3[[#This Row],[ cost of raw material]],Data__1___3[[#This Row],[operating cost]],Data__1___3[[#This Row],[Total Labor Cost (In USD)]])</f>
        <v>48394.578414000003</v>
      </c>
      <c r="Y973">
        <f t="shared" si="174"/>
        <v>1184.4887724196039</v>
      </c>
      <c r="Z973">
        <f t="shared" si="175"/>
        <v>40.856932999999998</v>
      </c>
      <c r="AA973">
        <f>SUM(Data__1___3[[#This Row],[Num_Workers_Direct]],Data__1___3[[#This Row],[Num_Workers_Indirect]])</f>
        <v>55</v>
      </c>
      <c r="AB973">
        <f>Data__1___3[[#This Row],[OUTPUT IN THOUSAND]]/Data__1___3[[#This Row],[Total Workers]]</f>
        <v>0.74285332727272724</v>
      </c>
    </row>
    <row r="974" spans="1:28" x14ac:dyDescent="0.25">
      <c r="A974" s="1">
        <v>40421</v>
      </c>
      <c r="B974">
        <f t="shared" si="165"/>
        <v>2010</v>
      </c>
      <c r="C974">
        <f>DAY(Data__1___3[[#This Row],[Date]])</f>
        <v>31</v>
      </c>
      <c r="D974">
        <f>MONTH(Data__1___3[[#This Row],[Date]])</f>
        <v>8</v>
      </c>
      <c r="E974">
        <f t="shared" si="166"/>
        <v>3</v>
      </c>
      <c r="F974">
        <f>WEEKDAY(Data__1___3[[#This Row],[Date]])</f>
        <v>3</v>
      </c>
      <c r="G974" t="str">
        <f>VLOOKUP(F974,VLOOKUP!$D$2:$E$8,2,FALSE)</f>
        <v>Wednesday</v>
      </c>
      <c r="H974" t="str">
        <f>VLOOKUP(D974,VLOOKUP!$A$2:$B$13,2,FALSE)</f>
        <v>August</v>
      </c>
      <c r="I974" t="str">
        <f>VLOOKUP(E974,VLOOKUP!$G$2:$H$5,2,FALSE)</f>
        <v>Quarter3</v>
      </c>
      <c r="J974" t="str">
        <f t="shared" si="167"/>
        <v>2010_August</v>
      </c>
      <c r="K974" t="str">
        <f t="shared" si="168"/>
        <v>2010_Quarter3</v>
      </c>
      <c r="L974" t="str">
        <f t="shared" si="169"/>
        <v>2010_Wednesday</v>
      </c>
      <c r="M974" t="s">
        <v>10</v>
      </c>
      <c r="N974">
        <v>21</v>
      </c>
      <c r="O974">
        <v>28</v>
      </c>
      <c r="P974">
        <v>5040</v>
      </c>
      <c r="Q974">
        <v>5600</v>
      </c>
      <c r="R974">
        <v>3.6407799999999997E-2</v>
      </c>
      <c r="S974">
        <v>4.4417515999999997E-2</v>
      </c>
      <c r="T974">
        <f t="shared" si="170"/>
        <v>27005.849728000001</v>
      </c>
      <c r="U974">
        <f t="shared" si="171"/>
        <v>5461.1699999999992</v>
      </c>
      <c r="V974">
        <f t="shared" si="172"/>
        <v>10640</v>
      </c>
      <c r="W974">
        <f t="shared" si="173"/>
        <v>10640</v>
      </c>
      <c r="X974">
        <f>SUM(Data__1___3[[#This Row],[ cost of raw material]],Data__1___3[[#This Row],[operating cost]],Data__1___3[[#This Row],[Total Labor Cost (In USD)]])</f>
        <v>43107.019727999999</v>
      </c>
      <c r="Y974">
        <f t="shared" si="174"/>
        <v>1184.0050683644715</v>
      </c>
      <c r="Z974">
        <f t="shared" si="175"/>
        <v>36.407799999999995</v>
      </c>
      <c r="AA974">
        <f>SUM(Data__1___3[[#This Row],[Num_Workers_Direct]],Data__1___3[[#This Row],[Num_Workers_Indirect]])</f>
        <v>49</v>
      </c>
      <c r="AB974">
        <f>Data__1___3[[#This Row],[OUTPUT IN THOUSAND]]/Data__1___3[[#This Row],[Total Workers]]</f>
        <v>0.74301632653061211</v>
      </c>
    </row>
    <row r="975" spans="1:28" x14ac:dyDescent="0.25">
      <c r="A975" s="1">
        <v>40422</v>
      </c>
      <c r="B975">
        <f t="shared" si="165"/>
        <v>2010</v>
      </c>
      <c r="C975">
        <f>DAY(Data__1___3[[#This Row],[Date]])</f>
        <v>1</v>
      </c>
      <c r="D975">
        <f>MONTH(Data__1___3[[#This Row],[Date]])</f>
        <v>9</v>
      </c>
      <c r="E975">
        <f t="shared" si="166"/>
        <v>3</v>
      </c>
      <c r="F975">
        <f>WEEKDAY(Data__1___3[[#This Row],[Date]])</f>
        <v>4</v>
      </c>
      <c r="G975" t="str">
        <f>VLOOKUP(F975,VLOOKUP!$D$2:$E$8,2,FALSE)</f>
        <v>Thursday</v>
      </c>
      <c r="H975" t="str">
        <f>VLOOKUP(D975,VLOOKUP!$A$2:$B$13,2,FALSE)</f>
        <v>September</v>
      </c>
      <c r="I975" t="str">
        <f>VLOOKUP(E975,VLOOKUP!$G$2:$H$5,2,FALSE)</f>
        <v>Quarter3</v>
      </c>
      <c r="J975" t="str">
        <f t="shared" si="167"/>
        <v>2010_September</v>
      </c>
      <c r="K975" t="str">
        <f t="shared" si="168"/>
        <v>2010_Quarter3</v>
      </c>
      <c r="L975" t="str">
        <f t="shared" si="169"/>
        <v>2010_Thursday</v>
      </c>
      <c r="M975" t="s">
        <v>10</v>
      </c>
      <c r="N975">
        <v>21</v>
      </c>
      <c r="O975">
        <v>27</v>
      </c>
      <c r="P975">
        <v>5040</v>
      </c>
      <c r="Q975">
        <v>5400</v>
      </c>
      <c r="R975">
        <v>3.5657308999999998E-2</v>
      </c>
      <c r="S975">
        <v>4.3501917000000001E-2</v>
      </c>
      <c r="T975">
        <f t="shared" si="170"/>
        <v>26449.165536</v>
      </c>
      <c r="U975">
        <f t="shared" si="171"/>
        <v>5348.5963499999998</v>
      </c>
      <c r="V975">
        <f t="shared" si="172"/>
        <v>10440</v>
      </c>
      <c r="W975">
        <f t="shared" si="173"/>
        <v>10440</v>
      </c>
      <c r="X975">
        <f>SUM(Data__1___3[[#This Row],[ cost of raw material]],Data__1___3[[#This Row],[operating cost]],Data__1___3[[#This Row],[Total Labor Cost (In USD)]])</f>
        <v>42237.761886</v>
      </c>
      <c r="Y975">
        <f t="shared" si="174"/>
        <v>1184.5470976511435</v>
      </c>
      <c r="Z975">
        <f t="shared" si="175"/>
        <v>35.657308999999998</v>
      </c>
      <c r="AA975">
        <f>SUM(Data__1___3[[#This Row],[Num_Workers_Direct]],Data__1___3[[#This Row],[Num_Workers_Indirect]])</f>
        <v>48</v>
      </c>
      <c r="AB975">
        <f>Data__1___3[[#This Row],[OUTPUT IN THOUSAND]]/Data__1___3[[#This Row],[Total Workers]]</f>
        <v>0.74286060416666666</v>
      </c>
    </row>
    <row r="976" spans="1:28" x14ac:dyDescent="0.25">
      <c r="A976" s="1">
        <v>40423</v>
      </c>
      <c r="B976">
        <f t="shared" si="165"/>
        <v>2010</v>
      </c>
      <c r="C976">
        <f>DAY(Data__1___3[[#This Row],[Date]])</f>
        <v>2</v>
      </c>
      <c r="D976">
        <f>MONTH(Data__1___3[[#This Row],[Date]])</f>
        <v>9</v>
      </c>
      <c r="E976">
        <f t="shared" si="166"/>
        <v>3</v>
      </c>
      <c r="F976">
        <f>WEEKDAY(Data__1___3[[#This Row],[Date]])</f>
        <v>5</v>
      </c>
      <c r="G976" t="str">
        <f>VLOOKUP(F976,VLOOKUP!$D$2:$E$8,2,FALSE)</f>
        <v>Friday</v>
      </c>
      <c r="H976" t="str">
        <f>VLOOKUP(D976,VLOOKUP!$A$2:$B$13,2,FALSE)</f>
        <v>September</v>
      </c>
      <c r="I976" t="str">
        <f>VLOOKUP(E976,VLOOKUP!$G$2:$H$5,2,FALSE)</f>
        <v>Quarter3</v>
      </c>
      <c r="J976" t="str">
        <f t="shared" si="167"/>
        <v>2010_September</v>
      </c>
      <c r="K976" t="str">
        <f t="shared" si="168"/>
        <v>2010_Quarter3</v>
      </c>
      <c r="L976" t="str">
        <f t="shared" si="169"/>
        <v>2010_Friday</v>
      </c>
      <c r="M976" t="s">
        <v>10</v>
      </c>
      <c r="N976">
        <v>20</v>
      </c>
      <c r="O976">
        <v>32</v>
      </c>
      <c r="P976">
        <v>4800</v>
      </c>
      <c r="Q976">
        <v>6400</v>
      </c>
      <c r="R976">
        <v>3.8605211E-2</v>
      </c>
      <c r="S976">
        <v>4.7098358E-2</v>
      </c>
      <c r="T976">
        <f t="shared" si="170"/>
        <v>28635.801663999999</v>
      </c>
      <c r="U976">
        <f t="shared" si="171"/>
        <v>5790.7816499999999</v>
      </c>
      <c r="V976">
        <f t="shared" si="172"/>
        <v>11200</v>
      </c>
      <c r="W976">
        <f t="shared" si="173"/>
        <v>11200</v>
      </c>
      <c r="X976">
        <f>SUM(Data__1___3[[#This Row],[ cost of raw material]],Data__1___3[[#This Row],[operating cost]],Data__1___3[[#This Row],[Total Labor Cost (In USD)]])</f>
        <v>45626.583313999996</v>
      </c>
      <c r="Y976">
        <f t="shared" si="174"/>
        <v>1181.876283851939</v>
      </c>
      <c r="Z976">
        <f t="shared" si="175"/>
        <v>38.605210999999997</v>
      </c>
      <c r="AA976">
        <f>SUM(Data__1___3[[#This Row],[Num_Workers_Direct]],Data__1___3[[#This Row],[Num_Workers_Indirect]])</f>
        <v>52</v>
      </c>
      <c r="AB976">
        <f>Data__1___3[[#This Row],[OUTPUT IN THOUSAND]]/Data__1___3[[#This Row],[Total Workers]]</f>
        <v>0.74240790384615374</v>
      </c>
    </row>
    <row r="977" spans="1:28" x14ac:dyDescent="0.25">
      <c r="A977" s="1">
        <v>40424</v>
      </c>
      <c r="B977">
        <f t="shared" si="165"/>
        <v>2010</v>
      </c>
      <c r="C977">
        <f>DAY(Data__1___3[[#This Row],[Date]])</f>
        <v>3</v>
      </c>
      <c r="D977">
        <f>MONTH(Data__1___3[[#This Row],[Date]])</f>
        <v>9</v>
      </c>
      <c r="E977">
        <f t="shared" si="166"/>
        <v>3</v>
      </c>
      <c r="F977">
        <f>WEEKDAY(Data__1___3[[#This Row],[Date]])</f>
        <v>6</v>
      </c>
      <c r="G977" t="str">
        <f>VLOOKUP(F977,VLOOKUP!$D$2:$E$8,2,FALSE)</f>
        <v>Saturday</v>
      </c>
      <c r="H977" t="str">
        <f>VLOOKUP(D977,VLOOKUP!$A$2:$B$13,2,FALSE)</f>
        <v>September</v>
      </c>
      <c r="I977" t="str">
        <f>VLOOKUP(E977,VLOOKUP!$G$2:$H$5,2,FALSE)</f>
        <v>Quarter3</v>
      </c>
      <c r="J977" t="str">
        <f t="shared" si="167"/>
        <v>2010_September</v>
      </c>
      <c r="K977" t="str">
        <f t="shared" si="168"/>
        <v>2010_Quarter3</v>
      </c>
      <c r="L977" t="str">
        <f t="shared" si="169"/>
        <v>2010_Saturday</v>
      </c>
      <c r="M977" t="s">
        <v>10</v>
      </c>
      <c r="N977">
        <v>23</v>
      </c>
      <c r="O977">
        <v>34</v>
      </c>
      <c r="P977">
        <v>5520</v>
      </c>
      <c r="Q977">
        <v>6800</v>
      </c>
      <c r="R977">
        <v>4.2347899000000001E-2</v>
      </c>
      <c r="S977">
        <v>5.1664436000000001E-2</v>
      </c>
      <c r="T977">
        <f t="shared" si="170"/>
        <v>31411.977088</v>
      </c>
      <c r="U977">
        <f t="shared" si="171"/>
        <v>6352.1848499999996</v>
      </c>
      <c r="V977">
        <f t="shared" si="172"/>
        <v>12320</v>
      </c>
      <c r="W977">
        <f t="shared" si="173"/>
        <v>12320</v>
      </c>
      <c r="X977">
        <f>SUM(Data__1___3[[#This Row],[ cost of raw material]],Data__1___3[[#This Row],[operating cost]],Data__1___3[[#This Row],[Total Labor Cost (In USD)]])</f>
        <v>50084.161937999997</v>
      </c>
      <c r="Y977">
        <f t="shared" si="174"/>
        <v>1182.6835125397838</v>
      </c>
      <c r="Z977">
        <f t="shared" si="175"/>
        <v>42.347898999999998</v>
      </c>
      <c r="AA977">
        <f>SUM(Data__1___3[[#This Row],[Num_Workers_Direct]],Data__1___3[[#This Row],[Num_Workers_Indirect]])</f>
        <v>57</v>
      </c>
      <c r="AB977">
        <f>Data__1___3[[#This Row],[OUTPUT IN THOUSAND]]/Data__1___3[[#This Row],[Total Workers]]</f>
        <v>0.74294559649122804</v>
      </c>
    </row>
    <row r="978" spans="1:28" x14ac:dyDescent="0.25">
      <c r="A978" s="1">
        <v>40425</v>
      </c>
      <c r="B978">
        <f t="shared" si="165"/>
        <v>2010</v>
      </c>
      <c r="C978">
        <f>DAY(Data__1___3[[#This Row],[Date]])</f>
        <v>4</v>
      </c>
      <c r="D978">
        <f>MONTH(Data__1___3[[#This Row],[Date]])</f>
        <v>9</v>
      </c>
      <c r="E978">
        <f t="shared" si="166"/>
        <v>3</v>
      </c>
      <c r="F978">
        <f>WEEKDAY(Data__1___3[[#This Row],[Date]])</f>
        <v>7</v>
      </c>
      <c r="G978" t="str">
        <f>VLOOKUP(F978,VLOOKUP!$D$2:$E$8,2,FALSE)</f>
        <v>Sunday</v>
      </c>
      <c r="H978" t="str">
        <f>VLOOKUP(D978,VLOOKUP!$A$2:$B$13,2,FALSE)</f>
        <v>September</v>
      </c>
      <c r="I978" t="str">
        <f>VLOOKUP(E978,VLOOKUP!$G$2:$H$5,2,FALSE)</f>
        <v>Quarter3</v>
      </c>
      <c r="J978" t="str">
        <f t="shared" si="167"/>
        <v>2010_September</v>
      </c>
      <c r="K978" t="str">
        <f t="shared" si="168"/>
        <v>2010_Quarter3</v>
      </c>
      <c r="L978" t="str">
        <f t="shared" si="169"/>
        <v>2010_Sunday</v>
      </c>
      <c r="M978" t="s">
        <v>10</v>
      </c>
      <c r="N978">
        <v>23</v>
      </c>
      <c r="O978">
        <v>27</v>
      </c>
      <c r="P978">
        <v>5520</v>
      </c>
      <c r="Q978">
        <v>5400</v>
      </c>
      <c r="R978">
        <v>3.7133745000000003E-2</v>
      </c>
      <c r="S978">
        <v>4.5303168999999997E-2</v>
      </c>
      <c r="T978">
        <f t="shared" si="170"/>
        <v>27544.326751999997</v>
      </c>
      <c r="U978">
        <f t="shared" si="171"/>
        <v>5570.0617500000008</v>
      </c>
      <c r="V978">
        <f t="shared" si="172"/>
        <v>10920</v>
      </c>
      <c r="W978">
        <f t="shared" si="173"/>
        <v>10920</v>
      </c>
      <c r="X978">
        <f>SUM(Data__1___3[[#This Row],[ cost of raw material]],Data__1___3[[#This Row],[operating cost]],Data__1___3[[#This Row],[Total Labor Cost (In USD)]])</f>
        <v>44034.388502000002</v>
      </c>
      <c r="Y978">
        <f t="shared" si="174"/>
        <v>1185.8321454515292</v>
      </c>
      <c r="Z978">
        <f t="shared" si="175"/>
        <v>37.133745000000005</v>
      </c>
      <c r="AA978">
        <f>SUM(Data__1___3[[#This Row],[Num_Workers_Direct]],Data__1___3[[#This Row],[Num_Workers_Indirect]])</f>
        <v>50</v>
      </c>
      <c r="AB978">
        <f>Data__1___3[[#This Row],[OUTPUT IN THOUSAND]]/Data__1___3[[#This Row],[Total Workers]]</f>
        <v>0.74267490000000014</v>
      </c>
    </row>
    <row r="979" spans="1:28" x14ac:dyDescent="0.25">
      <c r="A979" s="1">
        <v>40426</v>
      </c>
      <c r="B979">
        <f t="shared" si="165"/>
        <v>2010</v>
      </c>
      <c r="C979">
        <f>DAY(Data__1___3[[#This Row],[Date]])</f>
        <v>5</v>
      </c>
      <c r="D979">
        <f>MONTH(Data__1___3[[#This Row],[Date]])</f>
        <v>9</v>
      </c>
      <c r="E979">
        <f t="shared" si="166"/>
        <v>3</v>
      </c>
      <c r="F979">
        <f>WEEKDAY(Data__1___3[[#This Row],[Date]])</f>
        <v>1</v>
      </c>
      <c r="G979" t="str">
        <f>VLOOKUP(F979,VLOOKUP!$D$2:$E$8,2,FALSE)</f>
        <v>Monday</v>
      </c>
      <c r="H979" t="str">
        <f>VLOOKUP(D979,VLOOKUP!$A$2:$B$13,2,FALSE)</f>
        <v>September</v>
      </c>
      <c r="I979" t="str">
        <f>VLOOKUP(E979,VLOOKUP!$G$2:$H$5,2,FALSE)</f>
        <v>Quarter3</v>
      </c>
      <c r="J979" t="str">
        <f t="shared" si="167"/>
        <v>2010_September</v>
      </c>
      <c r="K979" t="str">
        <f t="shared" si="168"/>
        <v>2010_Quarter3</v>
      </c>
      <c r="L979" t="str">
        <f t="shared" si="169"/>
        <v>2010_Monday</v>
      </c>
      <c r="M979" t="s">
        <v>10</v>
      </c>
      <c r="N979">
        <v>23</v>
      </c>
      <c r="O979">
        <v>25</v>
      </c>
      <c r="P979">
        <v>5520</v>
      </c>
      <c r="Q979">
        <v>5000</v>
      </c>
      <c r="R979">
        <v>3.5655238999999998E-2</v>
      </c>
      <c r="S979">
        <v>4.3499391999999998E-2</v>
      </c>
      <c r="T979">
        <f t="shared" si="170"/>
        <v>26447.630336000002</v>
      </c>
      <c r="U979">
        <f t="shared" si="171"/>
        <v>5348.2858500000002</v>
      </c>
      <c r="V979">
        <f t="shared" si="172"/>
        <v>10520</v>
      </c>
      <c r="W979">
        <f t="shared" si="173"/>
        <v>10520</v>
      </c>
      <c r="X979">
        <f>SUM(Data__1___3[[#This Row],[ cost of raw material]],Data__1___3[[#This Row],[operating cost]],Data__1___3[[#This Row],[Total Labor Cost (In USD)]])</f>
        <v>42315.916186000002</v>
      </c>
      <c r="Y979">
        <f t="shared" si="174"/>
        <v>1186.8078120581383</v>
      </c>
      <c r="Z979">
        <f t="shared" si="175"/>
        <v>35.655239000000002</v>
      </c>
      <c r="AA979">
        <f>SUM(Data__1___3[[#This Row],[Num_Workers_Direct]],Data__1___3[[#This Row],[Num_Workers_Indirect]])</f>
        <v>48</v>
      </c>
      <c r="AB979">
        <f>Data__1___3[[#This Row],[OUTPUT IN THOUSAND]]/Data__1___3[[#This Row],[Total Workers]]</f>
        <v>0.74281747916666674</v>
      </c>
    </row>
    <row r="980" spans="1:28" x14ac:dyDescent="0.25">
      <c r="A980" s="1">
        <v>40427</v>
      </c>
      <c r="B980">
        <f t="shared" si="165"/>
        <v>2010</v>
      </c>
      <c r="C980">
        <f>DAY(Data__1___3[[#This Row],[Date]])</f>
        <v>6</v>
      </c>
      <c r="D980">
        <f>MONTH(Data__1___3[[#This Row],[Date]])</f>
        <v>9</v>
      </c>
      <c r="E980">
        <f t="shared" si="166"/>
        <v>3</v>
      </c>
      <c r="F980">
        <f>WEEKDAY(Data__1___3[[#This Row],[Date]])</f>
        <v>2</v>
      </c>
      <c r="G980" t="str">
        <f>VLOOKUP(F980,VLOOKUP!$D$2:$E$8,2,FALSE)</f>
        <v>Tuesday</v>
      </c>
      <c r="H980" t="str">
        <f>VLOOKUP(D980,VLOOKUP!$A$2:$B$13,2,FALSE)</f>
        <v>September</v>
      </c>
      <c r="I980" t="str">
        <f>VLOOKUP(E980,VLOOKUP!$G$2:$H$5,2,FALSE)</f>
        <v>Quarter3</v>
      </c>
      <c r="J980" t="str">
        <f t="shared" si="167"/>
        <v>2010_September</v>
      </c>
      <c r="K980" t="str">
        <f t="shared" si="168"/>
        <v>2010_Quarter3</v>
      </c>
      <c r="L980" t="str">
        <f t="shared" si="169"/>
        <v>2010_Tuesday</v>
      </c>
      <c r="M980" t="s">
        <v>10</v>
      </c>
      <c r="N980">
        <v>24</v>
      </c>
      <c r="O980">
        <v>30</v>
      </c>
      <c r="P980">
        <v>5760</v>
      </c>
      <c r="Q980">
        <v>6000</v>
      </c>
      <c r="R980">
        <v>4.0102999E-2</v>
      </c>
      <c r="S980">
        <v>4.8925659000000003E-2</v>
      </c>
      <c r="T980">
        <f t="shared" si="170"/>
        <v>29746.800672000001</v>
      </c>
      <c r="U980">
        <f t="shared" si="171"/>
        <v>6015.44985</v>
      </c>
      <c r="V980">
        <f t="shared" si="172"/>
        <v>11760</v>
      </c>
      <c r="W980">
        <f t="shared" si="173"/>
        <v>11760</v>
      </c>
      <c r="X980">
        <f>SUM(Data__1___3[[#This Row],[ cost of raw material]],Data__1___3[[#This Row],[operating cost]],Data__1___3[[#This Row],[Total Labor Cost (In USD)]])</f>
        <v>47522.250522000002</v>
      </c>
      <c r="Y980">
        <f t="shared" si="174"/>
        <v>1185.0049050446328</v>
      </c>
      <c r="Z980">
        <f t="shared" si="175"/>
        <v>40.102998999999997</v>
      </c>
      <c r="AA980">
        <f>SUM(Data__1___3[[#This Row],[Num_Workers_Direct]],Data__1___3[[#This Row],[Num_Workers_Indirect]])</f>
        <v>54</v>
      </c>
      <c r="AB980">
        <f>Data__1___3[[#This Row],[OUTPUT IN THOUSAND]]/Data__1___3[[#This Row],[Total Workers]]</f>
        <v>0.74264812962962956</v>
      </c>
    </row>
    <row r="981" spans="1:28" x14ac:dyDescent="0.25">
      <c r="A981" s="1">
        <v>40428</v>
      </c>
      <c r="B981">
        <f t="shared" si="165"/>
        <v>2010</v>
      </c>
      <c r="C981">
        <f>DAY(Data__1___3[[#This Row],[Date]])</f>
        <v>7</v>
      </c>
      <c r="D981">
        <f>MONTH(Data__1___3[[#This Row],[Date]])</f>
        <v>9</v>
      </c>
      <c r="E981">
        <f t="shared" si="166"/>
        <v>3</v>
      </c>
      <c r="F981">
        <f>WEEKDAY(Data__1___3[[#This Row],[Date]])</f>
        <v>3</v>
      </c>
      <c r="G981" t="str">
        <f>VLOOKUP(F981,VLOOKUP!$D$2:$E$8,2,FALSE)</f>
        <v>Wednesday</v>
      </c>
      <c r="H981" t="str">
        <f>VLOOKUP(D981,VLOOKUP!$A$2:$B$13,2,FALSE)</f>
        <v>September</v>
      </c>
      <c r="I981" t="str">
        <f>VLOOKUP(E981,VLOOKUP!$G$2:$H$5,2,FALSE)</f>
        <v>Quarter3</v>
      </c>
      <c r="J981" t="str">
        <f t="shared" si="167"/>
        <v>2010_September</v>
      </c>
      <c r="K981" t="str">
        <f t="shared" si="168"/>
        <v>2010_Quarter3</v>
      </c>
      <c r="L981" t="str">
        <f t="shared" si="169"/>
        <v>2010_Wednesday</v>
      </c>
      <c r="M981" t="s">
        <v>10</v>
      </c>
      <c r="N981">
        <v>23</v>
      </c>
      <c r="O981">
        <v>34</v>
      </c>
      <c r="P981">
        <v>5520</v>
      </c>
      <c r="Q981">
        <v>6800</v>
      </c>
      <c r="R981">
        <v>4.2359756999999998E-2</v>
      </c>
      <c r="S981">
        <v>5.1678902999999998E-2</v>
      </c>
      <c r="T981">
        <f t="shared" si="170"/>
        <v>31420.773023999998</v>
      </c>
      <c r="U981">
        <f t="shared" si="171"/>
        <v>6353.9635499999995</v>
      </c>
      <c r="V981">
        <f t="shared" si="172"/>
        <v>12320</v>
      </c>
      <c r="W981">
        <f t="shared" si="173"/>
        <v>12320</v>
      </c>
      <c r="X981">
        <f>SUM(Data__1___3[[#This Row],[ cost of raw material]],Data__1___3[[#This Row],[operating cost]],Data__1___3[[#This Row],[Total Labor Cost (In USD)]])</f>
        <v>50094.736573999995</v>
      </c>
      <c r="Y981">
        <f t="shared" si="174"/>
        <v>1182.6020761639402</v>
      </c>
      <c r="Z981">
        <f t="shared" si="175"/>
        <v>42.359756999999995</v>
      </c>
      <c r="AA981">
        <f>SUM(Data__1___3[[#This Row],[Num_Workers_Direct]],Data__1___3[[#This Row],[Num_Workers_Indirect]])</f>
        <v>57</v>
      </c>
      <c r="AB981">
        <f>Data__1___3[[#This Row],[OUTPUT IN THOUSAND]]/Data__1___3[[#This Row],[Total Workers]]</f>
        <v>0.74315363157894732</v>
      </c>
    </row>
    <row r="982" spans="1:28" x14ac:dyDescent="0.25">
      <c r="A982" s="1">
        <v>40429</v>
      </c>
      <c r="B982">
        <f t="shared" si="165"/>
        <v>2010</v>
      </c>
      <c r="C982">
        <f>DAY(Data__1___3[[#This Row],[Date]])</f>
        <v>8</v>
      </c>
      <c r="D982">
        <f>MONTH(Data__1___3[[#This Row],[Date]])</f>
        <v>9</v>
      </c>
      <c r="E982">
        <f t="shared" si="166"/>
        <v>3</v>
      </c>
      <c r="F982">
        <f>WEEKDAY(Data__1___3[[#This Row],[Date]])</f>
        <v>4</v>
      </c>
      <c r="G982" t="str">
        <f>VLOOKUP(F982,VLOOKUP!$D$2:$E$8,2,FALSE)</f>
        <v>Thursday</v>
      </c>
      <c r="H982" t="str">
        <f>VLOOKUP(D982,VLOOKUP!$A$2:$B$13,2,FALSE)</f>
        <v>September</v>
      </c>
      <c r="I982" t="str">
        <f>VLOOKUP(E982,VLOOKUP!$G$2:$H$5,2,FALSE)</f>
        <v>Quarter3</v>
      </c>
      <c r="J982" t="str">
        <f t="shared" si="167"/>
        <v>2010_September</v>
      </c>
      <c r="K982" t="str">
        <f t="shared" si="168"/>
        <v>2010_Quarter3</v>
      </c>
      <c r="L982" t="str">
        <f t="shared" si="169"/>
        <v>2010_Thursday</v>
      </c>
      <c r="M982" t="s">
        <v>10</v>
      </c>
      <c r="N982">
        <v>23</v>
      </c>
      <c r="O982">
        <v>31</v>
      </c>
      <c r="P982">
        <v>5520</v>
      </c>
      <c r="Q982">
        <v>6200</v>
      </c>
      <c r="R982">
        <v>4.0121126E-2</v>
      </c>
      <c r="S982">
        <v>4.8947773E-2</v>
      </c>
      <c r="T982">
        <f t="shared" si="170"/>
        <v>29760.245983999997</v>
      </c>
      <c r="U982">
        <f t="shared" si="171"/>
        <v>6018.1688999999997</v>
      </c>
      <c r="V982">
        <f t="shared" si="172"/>
        <v>11720</v>
      </c>
      <c r="W982">
        <f t="shared" si="173"/>
        <v>11720</v>
      </c>
      <c r="X982">
        <f>SUM(Data__1___3[[#This Row],[ cost of raw material]],Data__1___3[[#This Row],[operating cost]],Data__1___3[[#This Row],[Total Labor Cost (In USD)]])</f>
        <v>47498.414883999998</v>
      </c>
      <c r="Y982">
        <f t="shared" si="174"/>
        <v>1183.875419747691</v>
      </c>
      <c r="Z982">
        <f t="shared" si="175"/>
        <v>40.121125999999997</v>
      </c>
      <c r="AA982">
        <f>SUM(Data__1___3[[#This Row],[Num_Workers_Direct]],Data__1___3[[#This Row],[Num_Workers_Indirect]])</f>
        <v>54</v>
      </c>
      <c r="AB982">
        <f>Data__1___3[[#This Row],[OUTPUT IN THOUSAND]]/Data__1___3[[#This Row],[Total Workers]]</f>
        <v>0.74298381481481479</v>
      </c>
    </row>
    <row r="983" spans="1:28" x14ac:dyDescent="0.25">
      <c r="A983" s="1">
        <v>40430</v>
      </c>
      <c r="B983">
        <f t="shared" si="165"/>
        <v>2010</v>
      </c>
      <c r="C983">
        <f>DAY(Data__1___3[[#This Row],[Date]])</f>
        <v>9</v>
      </c>
      <c r="D983">
        <f>MONTH(Data__1___3[[#This Row],[Date]])</f>
        <v>9</v>
      </c>
      <c r="E983">
        <f t="shared" si="166"/>
        <v>3</v>
      </c>
      <c r="F983">
        <f>WEEKDAY(Data__1___3[[#This Row],[Date]])</f>
        <v>5</v>
      </c>
      <c r="G983" t="str">
        <f>VLOOKUP(F983,VLOOKUP!$D$2:$E$8,2,FALSE)</f>
        <v>Friday</v>
      </c>
      <c r="H983" t="str">
        <f>VLOOKUP(D983,VLOOKUP!$A$2:$B$13,2,FALSE)</f>
        <v>September</v>
      </c>
      <c r="I983" t="str">
        <f>VLOOKUP(E983,VLOOKUP!$G$2:$H$5,2,FALSE)</f>
        <v>Quarter3</v>
      </c>
      <c r="J983" t="str">
        <f t="shared" si="167"/>
        <v>2010_September</v>
      </c>
      <c r="K983" t="str">
        <f t="shared" si="168"/>
        <v>2010_Quarter3</v>
      </c>
      <c r="L983" t="str">
        <f t="shared" si="169"/>
        <v>2010_Friday</v>
      </c>
      <c r="M983" t="s">
        <v>10</v>
      </c>
      <c r="N983">
        <v>24</v>
      </c>
      <c r="O983">
        <v>28</v>
      </c>
      <c r="P983">
        <v>5760</v>
      </c>
      <c r="Q983">
        <v>5600</v>
      </c>
      <c r="R983">
        <v>3.8629767000000002E-2</v>
      </c>
      <c r="S983">
        <v>4.7128314999999997E-2</v>
      </c>
      <c r="T983">
        <f t="shared" si="170"/>
        <v>28654.015519999997</v>
      </c>
      <c r="U983">
        <f t="shared" si="171"/>
        <v>5794.4650499999998</v>
      </c>
      <c r="V983">
        <f t="shared" si="172"/>
        <v>11360</v>
      </c>
      <c r="W983">
        <f t="shared" si="173"/>
        <v>11360</v>
      </c>
      <c r="X983">
        <f>SUM(Data__1___3[[#This Row],[ cost of raw material]],Data__1___3[[#This Row],[operating cost]],Data__1___3[[#This Row],[Total Labor Cost (In USD)]])</f>
        <v>45808.48057</v>
      </c>
      <c r="Y983">
        <f t="shared" si="174"/>
        <v>1185.833726876996</v>
      </c>
      <c r="Z983">
        <f t="shared" si="175"/>
        <v>38.629767000000001</v>
      </c>
      <c r="AA983">
        <f>SUM(Data__1___3[[#This Row],[Num_Workers_Direct]],Data__1___3[[#This Row],[Num_Workers_Indirect]])</f>
        <v>52</v>
      </c>
      <c r="AB983">
        <f>Data__1___3[[#This Row],[OUTPUT IN THOUSAND]]/Data__1___3[[#This Row],[Total Workers]]</f>
        <v>0.7428801346153846</v>
      </c>
    </row>
    <row r="984" spans="1:28" x14ac:dyDescent="0.25">
      <c r="A984" s="1">
        <v>40431</v>
      </c>
      <c r="B984">
        <f t="shared" si="165"/>
        <v>2010</v>
      </c>
      <c r="C984">
        <f>DAY(Data__1___3[[#This Row],[Date]])</f>
        <v>10</v>
      </c>
      <c r="D984">
        <f>MONTH(Data__1___3[[#This Row],[Date]])</f>
        <v>9</v>
      </c>
      <c r="E984">
        <f t="shared" si="166"/>
        <v>3</v>
      </c>
      <c r="F984">
        <f>WEEKDAY(Data__1___3[[#This Row],[Date]])</f>
        <v>6</v>
      </c>
      <c r="G984" t="str">
        <f>VLOOKUP(F984,VLOOKUP!$D$2:$E$8,2,FALSE)</f>
        <v>Saturday</v>
      </c>
      <c r="H984" t="str">
        <f>VLOOKUP(D984,VLOOKUP!$A$2:$B$13,2,FALSE)</f>
        <v>September</v>
      </c>
      <c r="I984" t="str">
        <f>VLOOKUP(E984,VLOOKUP!$G$2:$H$5,2,FALSE)</f>
        <v>Quarter3</v>
      </c>
      <c r="J984" t="str">
        <f t="shared" si="167"/>
        <v>2010_September</v>
      </c>
      <c r="K984" t="str">
        <f t="shared" si="168"/>
        <v>2010_Quarter3</v>
      </c>
      <c r="L984" t="str">
        <f t="shared" si="169"/>
        <v>2010_Saturday</v>
      </c>
      <c r="M984" t="s">
        <v>10</v>
      </c>
      <c r="N984">
        <v>21</v>
      </c>
      <c r="O984">
        <v>28</v>
      </c>
      <c r="P984">
        <v>5040</v>
      </c>
      <c r="Q984">
        <v>5600</v>
      </c>
      <c r="R984">
        <v>3.6410133999999997E-2</v>
      </c>
      <c r="S984">
        <v>4.4420362999999997E-2</v>
      </c>
      <c r="T984">
        <f t="shared" si="170"/>
        <v>27007.580703999996</v>
      </c>
      <c r="U984">
        <f t="shared" si="171"/>
        <v>5461.5200999999997</v>
      </c>
      <c r="V984">
        <f t="shared" si="172"/>
        <v>10640</v>
      </c>
      <c r="W984">
        <f t="shared" si="173"/>
        <v>10640</v>
      </c>
      <c r="X984">
        <f>SUM(Data__1___3[[#This Row],[ cost of raw material]],Data__1___3[[#This Row],[operating cost]],Data__1___3[[#This Row],[Total Labor Cost (In USD)]])</f>
        <v>43109.100803999994</v>
      </c>
      <c r="Y984">
        <f t="shared" si="174"/>
        <v>1183.98632655403</v>
      </c>
      <c r="Z984">
        <f t="shared" si="175"/>
        <v>36.410133999999999</v>
      </c>
      <c r="AA984">
        <f>SUM(Data__1___3[[#This Row],[Num_Workers_Direct]],Data__1___3[[#This Row],[Num_Workers_Indirect]])</f>
        <v>49</v>
      </c>
      <c r="AB984">
        <f>Data__1___3[[#This Row],[OUTPUT IN THOUSAND]]/Data__1___3[[#This Row],[Total Workers]]</f>
        <v>0.74306395918367341</v>
      </c>
    </row>
    <row r="985" spans="1:28" x14ac:dyDescent="0.25">
      <c r="A985" s="1">
        <v>40432</v>
      </c>
      <c r="B985">
        <f t="shared" si="165"/>
        <v>2010</v>
      </c>
      <c r="C985">
        <f>DAY(Data__1___3[[#This Row],[Date]])</f>
        <v>11</v>
      </c>
      <c r="D985">
        <f>MONTH(Data__1___3[[#This Row],[Date]])</f>
        <v>9</v>
      </c>
      <c r="E985">
        <f t="shared" si="166"/>
        <v>3</v>
      </c>
      <c r="F985">
        <f>WEEKDAY(Data__1___3[[#This Row],[Date]])</f>
        <v>7</v>
      </c>
      <c r="G985" t="str">
        <f>VLOOKUP(F985,VLOOKUP!$D$2:$E$8,2,FALSE)</f>
        <v>Sunday</v>
      </c>
      <c r="H985" t="str">
        <f>VLOOKUP(D985,VLOOKUP!$A$2:$B$13,2,FALSE)</f>
        <v>September</v>
      </c>
      <c r="I985" t="str">
        <f>VLOOKUP(E985,VLOOKUP!$G$2:$H$5,2,FALSE)</f>
        <v>Quarter3</v>
      </c>
      <c r="J985" t="str">
        <f t="shared" si="167"/>
        <v>2010_September</v>
      </c>
      <c r="K985" t="str">
        <f t="shared" si="168"/>
        <v>2010_Quarter3</v>
      </c>
      <c r="L985" t="str">
        <f t="shared" si="169"/>
        <v>2010_Sunday</v>
      </c>
      <c r="M985" t="s">
        <v>10</v>
      </c>
      <c r="N985">
        <v>21</v>
      </c>
      <c r="O985">
        <v>34</v>
      </c>
      <c r="P985">
        <v>5040</v>
      </c>
      <c r="Q985">
        <v>6800</v>
      </c>
      <c r="R985">
        <v>4.0861923000000001E-2</v>
      </c>
      <c r="S985">
        <v>4.9851545999999997E-2</v>
      </c>
      <c r="T985">
        <f t="shared" si="170"/>
        <v>30309.739967999998</v>
      </c>
      <c r="U985">
        <f t="shared" si="171"/>
        <v>6129.2884500000009</v>
      </c>
      <c r="V985">
        <f t="shared" si="172"/>
        <v>11840</v>
      </c>
      <c r="W985">
        <f t="shared" si="173"/>
        <v>11840</v>
      </c>
      <c r="X985">
        <f>SUM(Data__1___3[[#This Row],[ cost of raw material]],Data__1___3[[#This Row],[operating cost]],Data__1___3[[#This Row],[Total Labor Cost (In USD)]])</f>
        <v>48279.028418000002</v>
      </c>
      <c r="Y985">
        <f t="shared" si="174"/>
        <v>1181.5163084223911</v>
      </c>
      <c r="Z985">
        <f t="shared" si="175"/>
        <v>40.861923000000004</v>
      </c>
      <c r="AA985">
        <f>SUM(Data__1___3[[#This Row],[Num_Workers_Direct]],Data__1___3[[#This Row],[Num_Workers_Indirect]])</f>
        <v>55</v>
      </c>
      <c r="AB985">
        <f>Data__1___3[[#This Row],[OUTPUT IN THOUSAND]]/Data__1___3[[#This Row],[Total Workers]]</f>
        <v>0.74294405454545465</v>
      </c>
    </row>
    <row r="986" spans="1:28" x14ac:dyDescent="0.25">
      <c r="A986" s="1">
        <v>40433</v>
      </c>
      <c r="B986">
        <f t="shared" si="165"/>
        <v>2010</v>
      </c>
      <c r="C986">
        <f>DAY(Data__1___3[[#This Row],[Date]])</f>
        <v>12</v>
      </c>
      <c r="D986">
        <f>MONTH(Data__1___3[[#This Row],[Date]])</f>
        <v>9</v>
      </c>
      <c r="E986">
        <f t="shared" si="166"/>
        <v>3</v>
      </c>
      <c r="F986">
        <f>WEEKDAY(Data__1___3[[#This Row],[Date]])</f>
        <v>1</v>
      </c>
      <c r="G986" t="str">
        <f>VLOOKUP(F986,VLOOKUP!$D$2:$E$8,2,FALSE)</f>
        <v>Monday</v>
      </c>
      <c r="H986" t="str">
        <f>VLOOKUP(D986,VLOOKUP!$A$2:$B$13,2,FALSE)</f>
        <v>September</v>
      </c>
      <c r="I986" t="str">
        <f>VLOOKUP(E986,VLOOKUP!$G$2:$H$5,2,FALSE)</f>
        <v>Quarter3</v>
      </c>
      <c r="J986" t="str">
        <f t="shared" si="167"/>
        <v>2010_September</v>
      </c>
      <c r="K986" t="str">
        <f t="shared" si="168"/>
        <v>2010_Quarter3</v>
      </c>
      <c r="L986" t="str">
        <f t="shared" si="169"/>
        <v>2010_Monday</v>
      </c>
      <c r="M986" t="s">
        <v>10</v>
      </c>
      <c r="N986">
        <v>24</v>
      </c>
      <c r="O986">
        <v>33</v>
      </c>
      <c r="P986">
        <v>5760</v>
      </c>
      <c r="Q986">
        <v>6600</v>
      </c>
      <c r="R986">
        <v>4.2351631000000001E-2</v>
      </c>
      <c r="S986">
        <v>5.1668989999999998E-2</v>
      </c>
      <c r="T986">
        <f t="shared" si="170"/>
        <v>31414.745920000001</v>
      </c>
      <c r="U986">
        <f t="shared" si="171"/>
        <v>6352.7446499999996</v>
      </c>
      <c r="V986">
        <f t="shared" si="172"/>
        <v>12360</v>
      </c>
      <c r="W986">
        <f t="shared" si="173"/>
        <v>12360</v>
      </c>
      <c r="X986">
        <f>SUM(Data__1___3[[#This Row],[ cost of raw material]],Data__1___3[[#This Row],[operating cost]],Data__1___3[[#This Row],[Total Labor Cost (In USD)]])</f>
        <v>50127.490570000002</v>
      </c>
      <c r="Y986">
        <f t="shared" si="174"/>
        <v>1183.6023639797959</v>
      </c>
      <c r="Z986">
        <f t="shared" si="175"/>
        <v>42.351630999999998</v>
      </c>
      <c r="AA986">
        <f>SUM(Data__1___3[[#This Row],[Num_Workers_Direct]],Data__1___3[[#This Row],[Num_Workers_Indirect]])</f>
        <v>57</v>
      </c>
      <c r="AB986">
        <f>Data__1___3[[#This Row],[OUTPUT IN THOUSAND]]/Data__1___3[[#This Row],[Total Workers]]</f>
        <v>0.74301107017543855</v>
      </c>
    </row>
    <row r="987" spans="1:28" x14ac:dyDescent="0.25">
      <c r="A987" s="1">
        <v>40434</v>
      </c>
      <c r="B987">
        <f t="shared" si="165"/>
        <v>2010</v>
      </c>
      <c r="C987">
        <f>DAY(Data__1___3[[#This Row],[Date]])</f>
        <v>13</v>
      </c>
      <c r="D987">
        <f>MONTH(Data__1___3[[#This Row],[Date]])</f>
        <v>9</v>
      </c>
      <c r="E987">
        <f t="shared" si="166"/>
        <v>3</v>
      </c>
      <c r="F987">
        <f>WEEKDAY(Data__1___3[[#This Row],[Date]])</f>
        <v>2</v>
      </c>
      <c r="G987" t="str">
        <f>VLOOKUP(F987,VLOOKUP!$D$2:$E$8,2,FALSE)</f>
        <v>Tuesday</v>
      </c>
      <c r="H987" t="str">
        <f>VLOOKUP(D987,VLOOKUP!$A$2:$B$13,2,FALSE)</f>
        <v>September</v>
      </c>
      <c r="I987" t="str">
        <f>VLOOKUP(E987,VLOOKUP!$G$2:$H$5,2,FALSE)</f>
        <v>Quarter3</v>
      </c>
      <c r="J987" t="str">
        <f t="shared" si="167"/>
        <v>2010_September</v>
      </c>
      <c r="K987" t="str">
        <f t="shared" si="168"/>
        <v>2010_Quarter3</v>
      </c>
      <c r="L987" t="str">
        <f t="shared" si="169"/>
        <v>2010_Tuesday</v>
      </c>
      <c r="M987" t="s">
        <v>10</v>
      </c>
      <c r="N987">
        <v>22</v>
      </c>
      <c r="O987">
        <v>30</v>
      </c>
      <c r="P987">
        <v>5280</v>
      </c>
      <c r="Q987">
        <v>6000</v>
      </c>
      <c r="R987">
        <v>3.8634337999999997E-2</v>
      </c>
      <c r="S987">
        <v>4.7133891999999997E-2</v>
      </c>
      <c r="T987">
        <f t="shared" si="170"/>
        <v>28657.406335999996</v>
      </c>
      <c r="U987">
        <f t="shared" si="171"/>
        <v>5795.1507000000001</v>
      </c>
      <c r="V987">
        <f t="shared" si="172"/>
        <v>11280</v>
      </c>
      <c r="W987">
        <f t="shared" si="173"/>
        <v>11280</v>
      </c>
      <c r="X987">
        <f>SUM(Data__1___3[[#This Row],[ cost of raw material]],Data__1___3[[#This Row],[operating cost]],Data__1___3[[#This Row],[Total Labor Cost (In USD)]])</f>
        <v>45732.557035999998</v>
      </c>
      <c r="Y987">
        <f t="shared" si="174"/>
        <v>1183.7282428910778</v>
      </c>
      <c r="Z987">
        <f t="shared" si="175"/>
        <v>38.634338</v>
      </c>
      <c r="AA987">
        <f>SUM(Data__1___3[[#This Row],[Num_Workers_Direct]],Data__1___3[[#This Row],[Num_Workers_Indirect]])</f>
        <v>52</v>
      </c>
      <c r="AB987">
        <f>Data__1___3[[#This Row],[OUTPUT IN THOUSAND]]/Data__1___3[[#This Row],[Total Workers]]</f>
        <v>0.74296803846153847</v>
      </c>
    </row>
    <row r="988" spans="1:28" x14ac:dyDescent="0.25">
      <c r="A988" s="1">
        <v>40435</v>
      </c>
      <c r="B988">
        <f t="shared" si="165"/>
        <v>2010</v>
      </c>
      <c r="C988">
        <f>DAY(Data__1___3[[#This Row],[Date]])</f>
        <v>14</v>
      </c>
      <c r="D988">
        <f>MONTH(Data__1___3[[#This Row],[Date]])</f>
        <v>9</v>
      </c>
      <c r="E988">
        <f t="shared" si="166"/>
        <v>3</v>
      </c>
      <c r="F988">
        <f>WEEKDAY(Data__1___3[[#This Row],[Date]])</f>
        <v>3</v>
      </c>
      <c r="G988" t="str">
        <f>VLOOKUP(F988,VLOOKUP!$D$2:$E$8,2,FALSE)</f>
        <v>Wednesday</v>
      </c>
      <c r="H988" t="str">
        <f>VLOOKUP(D988,VLOOKUP!$A$2:$B$13,2,FALSE)</f>
        <v>September</v>
      </c>
      <c r="I988" t="str">
        <f>VLOOKUP(E988,VLOOKUP!$G$2:$H$5,2,FALSE)</f>
        <v>Quarter3</v>
      </c>
      <c r="J988" t="str">
        <f t="shared" si="167"/>
        <v>2010_September</v>
      </c>
      <c r="K988" t="str">
        <f t="shared" si="168"/>
        <v>2010_Quarter3</v>
      </c>
      <c r="L988" t="str">
        <f t="shared" si="169"/>
        <v>2010_Wednesday</v>
      </c>
      <c r="M988" t="s">
        <v>10</v>
      </c>
      <c r="N988">
        <v>20</v>
      </c>
      <c r="O988">
        <v>25</v>
      </c>
      <c r="P988">
        <v>4800</v>
      </c>
      <c r="Q988">
        <v>5000</v>
      </c>
      <c r="R988">
        <v>3.3424226000000001E-2</v>
      </c>
      <c r="S988">
        <v>4.0777556E-2</v>
      </c>
      <c r="T988">
        <f t="shared" si="170"/>
        <v>24792.754047999999</v>
      </c>
      <c r="U988">
        <f t="shared" si="171"/>
        <v>5013.6339000000007</v>
      </c>
      <c r="V988">
        <f t="shared" si="172"/>
        <v>9800</v>
      </c>
      <c r="W988">
        <f t="shared" si="173"/>
        <v>9800</v>
      </c>
      <c r="X988">
        <f>SUM(Data__1___3[[#This Row],[ cost of raw material]],Data__1___3[[#This Row],[operating cost]],Data__1___3[[#This Row],[Total Labor Cost (In USD)]])</f>
        <v>39606.387948000003</v>
      </c>
      <c r="Y988">
        <f t="shared" si="174"/>
        <v>1184.9605118155914</v>
      </c>
      <c r="Z988">
        <f t="shared" si="175"/>
        <v>33.424226000000004</v>
      </c>
      <c r="AA988">
        <f>SUM(Data__1___3[[#This Row],[Num_Workers_Direct]],Data__1___3[[#This Row],[Num_Workers_Indirect]])</f>
        <v>45</v>
      </c>
      <c r="AB988">
        <f>Data__1___3[[#This Row],[OUTPUT IN THOUSAND]]/Data__1___3[[#This Row],[Total Workers]]</f>
        <v>0.74276057777777793</v>
      </c>
    </row>
    <row r="989" spans="1:28" x14ac:dyDescent="0.25">
      <c r="A989" s="1">
        <v>40436</v>
      </c>
      <c r="B989">
        <f t="shared" si="165"/>
        <v>2010</v>
      </c>
      <c r="C989">
        <f>DAY(Data__1___3[[#This Row],[Date]])</f>
        <v>15</v>
      </c>
      <c r="D989">
        <f>MONTH(Data__1___3[[#This Row],[Date]])</f>
        <v>9</v>
      </c>
      <c r="E989">
        <f t="shared" si="166"/>
        <v>3</v>
      </c>
      <c r="F989">
        <f>WEEKDAY(Data__1___3[[#This Row],[Date]])</f>
        <v>4</v>
      </c>
      <c r="G989" t="str">
        <f>VLOOKUP(F989,VLOOKUP!$D$2:$E$8,2,FALSE)</f>
        <v>Thursday</v>
      </c>
      <c r="H989" t="str">
        <f>VLOOKUP(D989,VLOOKUP!$A$2:$B$13,2,FALSE)</f>
        <v>September</v>
      </c>
      <c r="I989" t="str">
        <f>VLOOKUP(E989,VLOOKUP!$G$2:$H$5,2,FALSE)</f>
        <v>Quarter3</v>
      </c>
      <c r="J989" t="str">
        <f t="shared" si="167"/>
        <v>2010_September</v>
      </c>
      <c r="K989" t="str">
        <f t="shared" si="168"/>
        <v>2010_Quarter3</v>
      </c>
      <c r="L989" t="str">
        <f t="shared" si="169"/>
        <v>2010_Thursday</v>
      </c>
      <c r="M989" t="s">
        <v>10</v>
      </c>
      <c r="N989">
        <v>22</v>
      </c>
      <c r="O989">
        <v>31</v>
      </c>
      <c r="P989">
        <v>5280</v>
      </c>
      <c r="Q989">
        <v>6200</v>
      </c>
      <c r="R989">
        <v>3.9368807999999998E-2</v>
      </c>
      <c r="S989">
        <v>4.8029944999999998E-2</v>
      </c>
      <c r="T989">
        <f t="shared" si="170"/>
        <v>29202.206559999999</v>
      </c>
      <c r="U989">
        <f t="shared" si="171"/>
        <v>5905.3212000000003</v>
      </c>
      <c r="V989">
        <f t="shared" si="172"/>
        <v>11480</v>
      </c>
      <c r="W989">
        <f t="shared" si="173"/>
        <v>11480</v>
      </c>
      <c r="X989">
        <f>SUM(Data__1___3[[#This Row],[ cost of raw material]],Data__1___3[[#This Row],[operating cost]],Data__1___3[[#This Row],[Total Labor Cost (In USD)]])</f>
        <v>46587.527759999997</v>
      </c>
      <c r="Y989">
        <f t="shared" si="174"/>
        <v>1183.3614002232425</v>
      </c>
      <c r="Z989">
        <f t="shared" si="175"/>
        <v>39.368808000000001</v>
      </c>
      <c r="AA989">
        <f>SUM(Data__1___3[[#This Row],[Num_Workers_Direct]],Data__1___3[[#This Row],[Num_Workers_Indirect]])</f>
        <v>53</v>
      </c>
      <c r="AB989">
        <f>Data__1___3[[#This Row],[OUTPUT IN THOUSAND]]/Data__1___3[[#This Row],[Total Workers]]</f>
        <v>0.74280769811320757</v>
      </c>
    </row>
    <row r="990" spans="1:28" x14ac:dyDescent="0.25">
      <c r="A990" s="1">
        <v>40437</v>
      </c>
      <c r="B990">
        <f t="shared" si="165"/>
        <v>2010</v>
      </c>
      <c r="C990">
        <f>DAY(Data__1___3[[#This Row],[Date]])</f>
        <v>16</v>
      </c>
      <c r="D990">
        <f>MONTH(Data__1___3[[#This Row],[Date]])</f>
        <v>9</v>
      </c>
      <c r="E990">
        <f t="shared" si="166"/>
        <v>3</v>
      </c>
      <c r="F990">
        <f>WEEKDAY(Data__1___3[[#This Row],[Date]])</f>
        <v>5</v>
      </c>
      <c r="G990" t="str">
        <f>VLOOKUP(F990,VLOOKUP!$D$2:$E$8,2,FALSE)</f>
        <v>Friday</v>
      </c>
      <c r="H990" t="str">
        <f>VLOOKUP(D990,VLOOKUP!$A$2:$B$13,2,FALSE)</f>
        <v>September</v>
      </c>
      <c r="I990" t="str">
        <f>VLOOKUP(E990,VLOOKUP!$G$2:$H$5,2,FALSE)</f>
        <v>Quarter3</v>
      </c>
      <c r="J990" t="str">
        <f t="shared" si="167"/>
        <v>2010_September</v>
      </c>
      <c r="K990" t="str">
        <f t="shared" si="168"/>
        <v>2010_Quarter3</v>
      </c>
      <c r="L990" t="str">
        <f t="shared" si="169"/>
        <v>2010_Friday</v>
      </c>
      <c r="M990" t="s">
        <v>10</v>
      </c>
      <c r="N990">
        <v>21</v>
      </c>
      <c r="O990">
        <v>28</v>
      </c>
      <c r="P990">
        <v>5040</v>
      </c>
      <c r="Q990">
        <v>5600</v>
      </c>
      <c r="R990">
        <v>3.6403647999999997E-2</v>
      </c>
      <c r="S990">
        <v>4.4412449999999999E-2</v>
      </c>
      <c r="T990">
        <f t="shared" si="170"/>
        <v>27002.7696</v>
      </c>
      <c r="U990">
        <f t="shared" si="171"/>
        <v>5460.5472</v>
      </c>
      <c r="V990">
        <f t="shared" si="172"/>
        <v>10640</v>
      </c>
      <c r="W990">
        <f t="shared" si="173"/>
        <v>10640</v>
      </c>
      <c r="X990">
        <f>SUM(Data__1___3[[#This Row],[ cost of raw material]],Data__1___3[[#This Row],[operating cost]],Data__1___3[[#This Row],[Total Labor Cost (In USD)]])</f>
        <v>43103.316800000001</v>
      </c>
      <c r="Y990">
        <f t="shared" si="174"/>
        <v>1184.0383908777494</v>
      </c>
      <c r="Z990">
        <f t="shared" si="175"/>
        <v>36.403647999999997</v>
      </c>
      <c r="AA990">
        <f>SUM(Data__1___3[[#This Row],[Num_Workers_Direct]],Data__1___3[[#This Row],[Num_Workers_Indirect]])</f>
        <v>49</v>
      </c>
      <c r="AB990">
        <f>Data__1___3[[#This Row],[OUTPUT IN THOUSAND]]/Data__1___3[[#This Row],[Total Workers]]</f>
        <v>0.74293159183673463</v>
      </c>
    </row>
    <row r="991" spans="1:28" x14ac:dyDescent="0.25">
      <c r="A991" s="1">
        <v>40438</v>
      </c>
      <c r="B991">
        <f t="shared" si="165"/>
        <v>2010</v>
      </c>
      <c r="C991">
        <f>DAY(Data__1___3[[#This Row],[Date]])</f>
        <v>17</v>
      </c>
      <c r="D991">
        <f>MONTH(Data__1___3[[#This Row],[Date]])</f>
        <v>9</v>
      </c>
      <c r="E991">
        <f t="shared" si="166"/>
        <v>3</v>
      </c>
      <c r="F991">
        <f>WEEKDAY(Data__1___3[[#This Row],[Date]])</f>
        <v>6</v>
      </c>
      <c r="G991" t="str">
        <f>VLOOKUP(F991,VLOOKUP!$D$2:$E$8,2,FALSE)</f>
        <v>Saturday</v>
      </c>
      <c r="H991" t="str">
        <f>VLOOKUP(D991,VLOOKUP!$A$2:$B$13,2,FALSE)</f>
        <v>September</v>
      </c>
      <c r="I991" t="str">
        <f>VLOOKUP(E991,VLOOKUP!$G$2:$H$5,2,FALSE)</f>
        <v>Quarter3</v>
      </c>
      <c r="J991" t="str">
        <f t="shared" si="167"/>
        <v>2010_September</v>
      </c>
      <c r="K991" t="str">
        <f t="shared" si="168"/>
        <v>2010_Quarter3</v>
      </c>
      <c r="L991" t="str">
        <f t="shared" si="169"/>
        <v>2010_Saturday</v>
      </c>
      <c r="M991" t="s">
        <v>10</v>
      </c>
      <c r="N991">
        <v>23</v>
      </c>
      <c r="O991">
        <v>32</v>
      </c>
      <c r="P991">
        <v>5520</v>
      </c>
      <c r="Q991">
        <v>6400</v>
      </c>
      <c r="R991">
        <v>4.0845647999999998E-2</v>
      </c>
      <c r="S991">
        <v>4.9831689999999998E-2</v>
      </c>
      <c r="T991">
        <f t="shared" si="170"/>
        <v>30297.667519999995</v>
      </c>
      <c r="U991">
        <f t="shared" si="171"/>
        <v>6126.8471999999992</v>
      </c>
      <c r="V991">
        <f t="shared" si="172"/>
        <v>11920</v>
      </c>
      <c r="W991">
        <f t="shared" si="173"/>
        <v>11920</v>
      </c>
      <c r="X991">
        <f>SUM(Data__1___3[[#This Row],[ cost of raw material]],Data__1___3[[#This Row],[operating cost]],Data__1___3[[#This Row],[Total Labor Cost (In USD)]])</f>
        <v>48344.514719999992</v>
      </c>
      <c r="Y991">
        <f t="shared" si="174"/>
        <v>1183.5903477403515</v>
      </c>
      <c r="Z991">
        <f t="shared" si="175"/>
        <v>40.845647999999997</v>
      </c>
      <c r="AA991">
        <f>SUM(Data__1___3[[#This Row],[Num_Workers_Direct]],Data__1___3[[#This Row],[Num_Workers_Indirect]])</f>
        <v>55</v>
      </c>
      <c r="AB991">
        <f>Data__1___3[[#This Row],[OUTPUT IN THOUSAND]]/Data__1___3[[#This Row],[Total Workers]]</f>
        <v>0.74264814545454538</v>
      </c>
    </row>
    <row r="992" spans="1:28" x14ac:dyDescent="0.25">
      <c r="A992" s="1">
        <v>40439</v>
      </c>
      <c r="B992">
        <f t="shared" si="165"/>
        <v>2010</v>
      </c>
      <c r="C992">
        <f>DAY(Data__1___3[[#This Row],[Date]])</f>
        <v>18</v>
      </c>
      <c r="D992">
        <f>MONTH(Data__1___3[[#This Row],[Date]])</f>
        <v>9</v>
      </c>
      <c r="E992">
        <f t="shared" si="166"/>
        <v>3</v>
      </c>
      <c r="F992">
        <f>WEEKDAY(Data__1___3[[#This Row],[Date]])</f>
        <v>7</v>
      </c>
      <c r="G992" t="str">
        <f>VLOOKUP(F992,VLOOKUP!$D$2:$E$8,2,FALSE)</f>
        <v>Sunday</v>
      </c>
      <c r="H992" t="str">
        <f>VLOOKUP(D992,VLOOKUP!$A$2:$B$13,2,FALSE)</f>
        <v>September</v>
      </c>
      <c r="I992" t="str">
        <f>VLOOKUP(E992,VLOOKUP!$G$2:$H$5,2,FALSE)</f>
        <v>Quarter3</v>
      </c>
      <c r="J992" t="str">
        <f t="shared" si="167"/>
        <v>2010_September</v>
      </c>
      <c r="K992" t="str">
        <f t="shared" si="168"/>
        <v>2010_Quarter3</v>
      </c>
      <c r="L992" t="str">
        <f t="shared" si="169"/>
        <v>2010_Sunday</v>
      </c>
      <c r="M992" t="s">
        <v>10</v>
      </c>
      <c r="N992">
        <v>21</v>
      </c>
      <c r="O992">
        <v>32</v>
      </c>
      <c r="P992">
        <v>5040</v>
      </c>
      <c r="Q992">
        <v>6400</v>
      </c>
      <c r="R992">
        <v>3.9385025999999997E-2</v>
      </c>
      <c r="S992">
        <v>4.8049731999999998E-2</v>
      </c>
      <c r="T992">
        <f t="shared" si="170"/>
        <v>29214.237055999998</v>
      </c>
      <c r="U992">
        <f t="shared" si="171"/>
        <v>5907.7538999999997</v>
      </c>
      <c r="V992">
        <f t="shared" si="172"/>
        <v>11440</v>
      </c>
      <c r="W992">
        <f t="shared" si="173"/>
        <v>11440</v>
      </c>
      <c r="X992">
        <f>SUM(Data__1___3[[#This Row],[ cost of raw material]],Data__1___3[[#This Row],[operating cost]],Data__1___3[[#This Row],[Total Labor Cost (In USD)]])</f>
        <v>46561.990955999994</v>
      </c>
      <c r="Y992">
        <f t="shared" si="174"/>
        <v>1182.2257259903802</v>
      </c>
      <c r="Z992">
        <f t="shared" si="175"/>
        <v>39.385025999999996</v>
      </c>
      <c r="AA992">
        <f>SUM(Data__1___3[[#This Row],[Num_Workers_Direct]],Data__1___3[[#This Row],[Num_Workers_Indirect]])</f>
        <v>53</v>
      </c>
      <c r="AB992">
        <f>Data__1___3[[#This Row],[OUTPUT IN THOUSAND]]/Data__1___3[[#This Row],[Total Workers]]</f>
        <v>0.74311369811320749</v>
      </c>
    </row>
    <row r="993" spans="1:28" x14ac:dyDescent="0.25">
      <c r="A993" s="1">
        <v>40440</v>
      </c>
      <c r="B993">
        <f t="shared" si="165"/>
        <v>2010</v>
      </c>
      <c r="C993">
        <f>DAY(Data__1___3[[#This Row],[Date]])</f>
        <v>19</v>
      </c>
      <c r="D993">
        <f>MONTH(Data__1___3[[#This Row],[Date]])</f>
        <v>9</v>
      </c>
      <c r="E993">
        <f t="shared" si="166"/>
        <v>3</v>
      </c>
      <c r="F993">
        <f>WEEKDAY(Data__1___3[[#This Row],[Date]])</f>
        <v>1</v>
      </c>
      <c r="G993" t="str">
        <f>VLOOKUP(F993,VLOOKUP!$D$2:$E$8,2,FALSE)</f>
        <v>Monday</v>
      </c>
      <c r="H993" t="str">
        <f>VLOOKUP(D993,VLOOKUP!$A$2:$B$13,2,FALSE)</f>
        <v>September</v>
      </c>
      <c r="I993" t="str">
        <f>VLOOKUP(E993,VLOOKUP!$G$2:$H$5,2,FALSE)</f>
        <v>Quarter3</v>
      </c>
      <c r="J993" t="str">
        <f t="shared" si="167"/>
        <v>2010_September</v>
      </c>
      <c r="K993" t="str">
        <f t="shared" si="168"/>
        <v>2010_Quarter3</v>
      </c>
      <c r="L993" t="str">
        <f t="shared" si="169"/>
        <v>2010_Monday</v>
      </c>
      <c r="M993" t="s">
        <v>10</v>
      </c>
      <c r="N993">
        <v>23</v>
      </c>
      <c r="O993">
        <v>33</v>
      </c>
      <c r="P993">
        <v>5520</v>
      </c>
      <c r="Q993">
        <v>6600</v>
      </c>
      <c r="R993">
        <v>4.1611581000000002E-2</v>
      </c>
      <c r="S993">
        <v>5.0766129E-2</v>
      </c>
      <c r="T993">
        <f t="shared" si="170"/>
        <v>30865.806432000001</v>
      </c>
      <c r="U993">
        <f t="shared" si="171"/>
        <v>6241.7371499999999</v>
      </c>
      <c r="V993">
        <f t="shared" si="172"/>
        <v>12120</v>
      </c>
      <c r="W993">
        <f t="shared" si="173"/>
        <v>12120</v>
      </c>
      <c r="X993">
        <f>SUM(Data__1___3[[#This Row],[ cost of raw material]],Data__1___3[[#This Row],[operating cost]],Data__1___3[[#This Row],[Total Labor Cost (In USD)]])</f>
        <v>49227.543581999998</v>
      </c>
      <c r="Y993">
        <f t="shared" si="174"/>
        <v>1183.0250713617443</v>
      </c>
      <c r="Z993">
        <f t="shared" si="175"/>
        <v>41.611581000000001</v>
      </c>
      <c r="AA993">
        <f>SUM(Data__1___3[[#This Row],[Num_Workers_Direct]],Data__1___3[[#This Row],[Num_Workers_Indirect]])</f>
        <v>56</v>
      </c>
      <c r="AB993">
        <f>Data__1___3[[#This Row],[OUTPUT IN THOUSAND]]/Data__1___3[[#This Row],[Total Workers]]</f>
        <v>0.74306394642857143</v>
      </c>
    </row>
    <row r="994" spans="1:28" x14ac:dyDescent="0.25">
      <c r="A994" s="1">
        <v>40441</v>
      </c>
      <c r="B994">
        <f t="shared" si="165"/>
        <v>2010</v>
      </c>
      <c r="C994">
        <f>DAY(Data__1___3[[#This Row],[Date]])</f>
        <v>20</v>
      </c>
      <c r="D994">
        <f>MONTH(Data__1___3[[#This Row],[Date]])</f>
        <v>9</v>
      </c>
      <c r="E994">
        <f t="shared" si="166"/>
        <v>3</v>
      </c>
      <c r="F994">
        <f>WEEKDAY(Data__1___3[[#This Row],[Date]])</f>
        <v>2</v>
      </c>
      <c r="G994" t="str">
        <f>VLOOKUP(F994,VLOOKUP!$D$2:$E$8,2,FALSE)</f>
        <v>Tuesday</v>
      </c>
      <c r="H994" t="str">
        <f>VLOOKUP(D994,VLOOKUP!$A$2:$B$13,2,FALSE)</f>
        <v>September</v>
      </c>
      <c r="I994" t="str">
        <f>VLOOKUP(E994,VLOOKUP!$G$2:$H$5,2,FALSE)</f>
        <v>Quarter3</v>
      </c>
      <c r="J994" t="str">
        <f t="shared" si="167"/>
        <v>2010_September</v>
      </c>
      <c r="K994" t="str">
        <f t="shared" si="168"/>
        <v>2010_Quarter3</v>
      </c>
      <c r="L994" t="str">
        <f t="shared" si="169"/>
        <v>2010_Tuesday</v>
      </c>
      <c r="M994" t="s">
        <v>10</v>
      </c>
      <c r="N994">
        <v>20</v>
      </c>
      <c r="O994">
        <v>28</v>
      </c>
      <c r="P994">
        <v>4800</v>
      </c>
      <c r="Q994">
        <v>5600</v>
      </c>
      <c r="R994">
        <v>3.5668131999999998E-2</v>
      </c>
      <c r="S994">
        <v>4.3515120999999997E-2</v>
      </c>
      <c r="T994">
        <f t="shared" si="170"/>
        <v>26457.193567999995</v>
      </c>
      <c r="U994">
        <f t="shared" si="171"/>
        <v>5350.2197999999999</v>
      </c>
      <c r="V994">
        <f t="shared" si="172"/>
        <v>10400</v>
      </c>
      <c r="W994">
        <f t="shared" si="173"/>
        <v>10400</v>
      </c>
      <c r="X994">
        <f>SUM(Data__1___3[[#This Row],[ cost of raw material]],Data__1___3[[#This Row],[operating cost]],Data__1___3[[#This Row],[Total Labor Cost (In USD)]])</f>
        <v>42207.413367999994</v>
      </c>
      <c r="Y994">
        <f t="shared" si="174"/>
        <v>1183.336805190695</v>
      </c>
      <c r="Z994">
        <f t="shared" si="175"/>
        <v>35.668132</v>
      </c>
      <c r="AA994">
        <f>SUM(Data__1___3[[#This Row],[Num_Workers_Direct]],Data__1___3[[#This Row],[Num_Workers_Indirect]])</f>
        <v>48</v>
      </c>
      <c r="AB994">
        <f>Data__1___3[[#This Row],[OUTPUT IN THOUSAND]]/Data__1___3[[#This Row],[Total Workers]]</f>
        <v>0.74308608333333337</v>
      </c>
    </row>
    <row r="995" spans="1:28" x14ac:dyDescent="0.25">
      <c r="A995" s="1">
        <v>40442</v>
      </c>
      <c r="B995">
        <f t="shared" si="165"/>
        <v>2010</v>
      </c>
      <c r="C995">
        <f>DAY(Data__1___3[[#This Row],[Date]])</f>
        <v>21</v>
      </c>
      <c r="D995">
        <f>MONTH(Data__1___3[[#This Row],[Date]])</f>
        <v>9</v>
      </c>
      <c r="E995">
        <f t="shared" si="166"/>
        <v>3</v>
      </c>
      <c r="F995">
        <f>WEEKDAY(Data__1___3[[#This Row],[Date]])</f>
        <v>3</v>
      </c>
      <c r="G995" t="str">
        <f>VLOOKUP(F995,VLOOKUP!$D$2:$E$8,2,FALSE)</f>
        <v>Wednesday</v>
      </c>
      <c r="H995" t="str">
        <f>VLOOKUP(D995,VLOOKUP!$A$2:$B$13,2,FALSE)</f>
        <v>September</v>
      </c>
      <c r="I995" t="str">
        <f>VLOOKUP(E995,VLOOKUP!$G$2:$H$5,2,FALSE)</f>
        <v>Quarter3</v>
      </c>
      <c r="J995" t="str">
        <f t="shared" si="167"/>
        <v>2010_September</v>
      </c>
      <c r="K995" t="str">
        <f t="shared" si="168"/>
        <v>2010_Quarter3</v>
      </c>
      <c r="L995" t="str">
        <f t="shared" si="169"/>
        <v>2010_Wednesday</v>
      </c>
      <c r="M995" t="s">
        <v>10</v>
      </c>
      <c r="N995">
        <v>23</v>
      </c>
      <c r="O995">
        <v>31</v>
      </c>
      <c r="P995">
        <v>5520</v>
      </c>
      <c r="Q995">
        <v>6200</v>
      </c>
      <c r="R995">
        <v>4.0126001000000001E-2</v>
      </c>
      <c r="S995">
        <v>4.8953720999999999E-2</v>
      </c>
      <c r="T995">
        <f t="shared" si="170"/>
        <v>29763.862368000002</v>
      </c>
      <c r="U995">
        <f t="shared" si="171"/>
        <v>6018.9001500000004</v>
      </c>
      <c r="V995">
        <f t="shared" si="172"/>
        <v>11720</v>
      </c>
      <c r="W995">
        <f t="shared" si="173"/>
        <v>11720</v>
      </c>
      <c r="X995">
        <f>SUM(Data__1___3[[#This Row],[ cost of raw material]],Data__1___3[[#This Row],[operating cost]],Data__1___3[[#This Row],[Total Labor Cost (In USD)]])</f>
        <v>47502.762518000003</v>
      </c>
      <c r="Y995">
        <f t="shared" si="174"/>
        <v>1183.8399375507167</v>
      </c>
      <c r="Z995">
        <f t="shared" si="175"/>
        <v>40.126001000000002</v>
      </c>
      <c r="AA995">
        <f>SUM(Data__1___3[[#This Row],[Num_Workers_Direct]],Data__1___3[[#This Row],[Num_Workers_Indirect]])</f>
        <v>54</v>
      </c>
      <c r="AB995">
        <f>Data__1___3[[#This Row],[OUTPUT IN THOUSAND]]/Data__1___3[[#This Row],[Total Workers]]</f>
        <v>0.74307409259259261</v>
      </c>
    </row>
    <row r="996" spans="1:28" x14ac:dyDescent="0.25">
      <c r="A996" s="1">
        <v>40443</v>
      </c>
      <c r="B996">
        <f t="shared" si="165"/>
        <v>2010</v>
      </c>
      <c r="C996">
        <f>DAY(Data__1___3[[#This Row],[Date]])</f>
        <v>22</v>
      </c>
      <c r="D996">
        <f>MONTH(Data__1___3[[#This Row],[Date]])</f>
        <v>9</v>
      </c>
      <c r="E996">
        <f t="shared" si="166"/>
        <v>3</v>
      </c>
      <c r="F996">
        <f>WEEKDAY(Data__1___3[[#This Row],[Date]])</f>
        <v>4</v>
      </c>
      <c r="G996" t="str">
        <f>VLOOKUP(F996,VLOOKUP!$D$2:$E$8,2,FALSE)</f>
        <v>Thursday</v>
      </c>
      <c r="H996" t="str">
        <f>VLOOKUP(D996,VLOOKUP!$A$2:$B$13,2,FALSE)</f>
        <v>September</v>
      </c>
      <c r="I996" t="str">
        <f>VLOOKUP(E996,VLOOKUP!$G$2:$H$5,2,FALSE)</f>
        <v>Quarter3</v>
      </c>
      <c r="J996" t="str">
        <f t="shared" si="167"/>
        <v>2010_September</v>
      </c>
      <c r="K996" t="str">
        <f t="shared" si="168"/>
        <v>2010_Quarter3</v>
      </c>
      <c r="L996" t="str">
        <f t="shared" si="169"/>
        <v>2010_Thursday</v>
      </c>
      <c r="M996" t="s">
        <v>10</v>
      </c>
      <c r="N996">
        <v>21</v>
      </c>
      <c r="O996">
        <v>27</v>
      </c>
      <c r="P996">
        <v>5040</v>
      </c>
      <c r="Q996">
        <v>5400</v>
      </c>
      <c r="R996">
        <v>3.5640829999999998E-2</v>
      </c>
      <c r="S996">
        <v>4.3481813000000001E-2</v>
      </c>
      <c r="T996">
        <f t="shared" si="170"/>
        <v>26436.942304</v>
      </c>
      <c r="U996">
        <f t="shared" si="171"/>
        <v>5346.1244999999999</v>
      </c>
      <c r="V996">
        <f t="shared" si="172"/>
        <v>10440</v>
      </c>
      <c r="W996">
        <f t="shared" si="173"/>
        <v>10440</v>
      </c>
      <c r="X996">
        <f>SUM(Data__1___3[[#This Row],[ cost of raw material]],Data__1___3[[#This Row],[operating cost]],Data__1___3[[#This Row],[Total Labor Cost (In USD)]])</f>
        <v>42223.066804000002</v>
      </c>
      <c r="Y996">
        <f t="shared" si="174"/>
        <v>1184.6824780455449</v>
      </c>
      <c r="Z996">
        <f t="shared" si="175"/>
        <v>35.640830000000001</v>
      </c>
      <c r="AA996">
        <f>SUM(Data__1___3[[#This Row],[Num_Workers_Direct]],Data__1___3[[#This Row],[Num_Workers_Indirect]])</f>
        <v>48</v>
      </c>
      <c r="AB996">
        <f>Data__1___3[[#This Row],[OUTPUT IN THOUSAND]]/Data__1___3[[#This Row],[Total Workers]]</f>
        <v>0.74251729166666669</v>
      </c>
    </row>
    <row r="997" spans="1:28" x14ac:dyDescent="0.25">
      <c r="A997" s="1">
        <v>40444</v>
      </c>
      <c r="B997">
        <f t="shared" si="165"/>
        <v>2010</v>
      </c>
      <c r="C997">
        <f>DAY(Data__1___3[[#This Row],[Date]])</f>
        <v>23</v>
      </c>
      <c r="D997">
        <f>MONTH(Data__1___3[[#This Row],[Date]])</f>
        <v>9</v>
      </c>
      <c r="E997">
        <f t="shared" si="166"/>
        <v>3</v>
      </c>
      <c r="F997">
        <f>WEEKDAY(Data__1___3[[#This Row],[Date]])</f>
        <v>5</v>
      </c>
      <c r="G997" t="str">
        <f>VLOOKUP(F997,VLOOKUP!$D$2:$E$8,2,FALSE)</f>
        <v>Friday</v>
      </c>
      <c r="H997" t="str">
        <f>VLOOKUP(D997,VLOOKUP!$A$2:$B$13,2,FALSE)</f>
        <v>September</v>
      </c>
      <c r="I997" t="str">
        <f>VLOOKUP(E997,VLOOKUP!$G$2:$H$5,2,FALSE)</f>
        <v>Quarter3</v>
      </c>
      <c r="J997" t="str">
        <f t="shared" si="167"/>
        <v>2010_September</v>
      </c>
      <c r="K997" t="str">
        <f t="shared" si="168"/>
        <v>2010_Quarter3</v>
      </c>
      <c r="L997" t="str">
        <f t="shared" si="169"/>
        <v>2010_Friday</v>
      </c>
      <c r="M997" t="s">
        <v>10</v>
      </c>
      <c r="N997">
        <v>20</v>
      </c>
      <c r="O997">
        <v>31</v>
      </c>
      <c r="P997">
        <v>4800</v>
      </c>
      <c r="Q997">
        <v>6200</v>
      </c>
      <c r="R997">
        <v>3.7870251000000001E-2</v>
      </c>
      <c r="S997">
        <v>4.6201706000000002E-2</v>
      </c>
      <c r="T997">
        <f t="shared" si="170"/>
        <v>28090.637247999999</v>
      </c>
      <c r="U997">
        <f t="shared" si="171"/>
        <v>5680.5376500000002</v>
      </c>
      <c r="V997">
        <f t="shared" si="172"/>
        <v>11000</v>
      </c>
      <c r="W997">
        <f t="shared" si="173"/>
        <v>11000</v>
      </c>
      <c r="X997">
        <f>SUM(Data__1___3[[#This Row],[ cost of raw material]],Data__1___3[[#This Row],[operating cost]],Data__1___3[[#This Row],[Total Labor Cost (In USD)]])</f>
        <v>44771.174897999997</v>
      </c>
      <c r="Y997">
        <f t="shared" si="174"/>
        <v>1182.2254597150675</v>
      </c>
      <c r="Z997">
        <f t="shared" si="175"/>
        <v>37.870251000000003</v>
      </c>
      <c r="AA997">
        <f>SUM(Data__1___3[[#This Row],[Num_Workers_Direct]],Data__1___3[[#This Row],[Num_Workers_Indirect]])</f>
        <v>51</v>
      </c>
      <c r="AB997">
        <f>Data__1___3[[#This Row],[OUTPUT IN THOUSAND]]/Data__1___3[[#This Row],[Total Workers]]</f>
        <v>0.74255394117647067</v>
      </c>
    </row>
    <row r="998" spans="1:28" x14ac:dyDescent="0.25">
      <c r="A998" s="1">
        <v>40445</v>
      </c>
      <c r="B998">
        <f t="shared" si="165"/>
        <v>2010</v>
      </c>
      <c r="C998">
        <f>DAY(Data__1___3[[#This Row],[Date]])</f>
        <v>24</v>
      </c>
      <c r="D998">
        <f>MONTH(Data__1___3[[#This Row],[Date]])</f>
        <v>9</v>
      </c>
      <c r="E998">
        <f t="shared" si="166"/>
        <v>3</v>
      </c>
      <c r="F998">
        <f>WEEKDAY(Data__1___3[[#This Row],[Date]])</f>
        <v>6</v>
      </c>
      <c r="G998" t="str">
        <f>VLOOKUP(F998,VLOOKUP!$D$2:$E$8,2,FALSE)</f>
        <v>Saturday</v>
      </c>
      <c r="H998" t="str">
        <f>VLOOKUP(D998,VLOOKUP!$A$2:$B$13,2,FALSE)</f>
        <v>September</v>
      </c>
      <c r="I998" t="str">
        <f>VLOOKUP(E998,VLOOKUP!$G$2:$H$5,2,FALSE)</f>
        <v>Quarter3</v>
      </c>
      <c r="J998" t="str">
        <f t="shared" si="167"/>
        <v>2010_September</v>
      </c>
      <c r="K998" t="str">
        <f t="shared" si="168"/>
        <v>2010_Quarter3</v>
      </c>
      <c r="L998" t="str">
        <f t="shared" si="169"/>
        <v>2010_Saturday</v>
      </c>
      <c r="M998" t="s">
        <v>10</v>
      </c>
      <c r="N998">
        <v>24</v>
      </c>
      <c r="O998">
        <v>25</v>
      </c>
      <c r="P998">
        <v>5760</v>
      </c>
      <c r="Q998">
        <v>5000</v>
      </c>
      <c r="R998">
        <v>3.6414361999999999E-2</v>
      </c>
      <c r="S998">
        <v>4.4425521000000003E-2</v>
      </c>
      <c r="T998">
        <f t="shared" si="170"/>
        <v>27010.716768000002</v>
      </c>
      <c r="U998">
        <f t="shared" si="171"/>
        <v>5462.1542999999992</v>
      </c>
      <c r="V998">
        <f t="shared" si="172"/>
        <v>10760</v>
      </c>
      <c r="W998">
        <f t="shared" si="173"/>
        <v>10760</v>
      </c>
      <c r="X998">
        <f>SUM(Data__1___3[[#This Row],[ cost of raw material]],Data__1___3[[#This Row],[operating cost]],Data__1___3[[#This Row],[Total Labor Cost (In USD)]])</f>
        <v>43232.871068</v>
      </c>
      <c r="Y998">
        <f t="shared" si="174"/>
        <v>1187.2477971191697</v>
      </c>
      <c r="Z998">
        <f t="shared" si="175"/>
        <v>36.414361999999997</v>
      </c>
      <c r="AA998">
        <f>SUM(Data__1___3[[#This Row],[Num_Workers_Direct]],Data__1___3[[#This Row],[Num_Workers_Indirect]])</f>
        <v>49</v>
      </c>
      <c r="AB998">
        <f>Data__1___3[[#This Row],[OUTPUT IN THOUSAND]]/Data__1___3[[#This Row],[Total Workers]]</f>
        <v>0.74315024489795911</v>
      </c>
    </row>
    <row r="999" spans="1:28" x14ac:dyDescent="0.25">
      <c r="A999" s="1">
        <v>40446</v>
      </c>
      <c r="B999">
        <f t="shared" si="165"/>
        <v>2010</v>
      </c>
      <c r="C999">
        <f>DAY(Data__1___3[[#This Row],[Date]])</f>
        <v>25</v>
      </c>
      <c r="D999">
        <f>MONTH(Data__1___3[[#This Row],[Date]])</f>
        <v>9</v>
      </c>
      <c r="E999">
        <f t="shared" si="166"/>
        <v>3</v>
      </c>
      <c r="F999">
        <f>WEEKDAY(Data__1___3[[#This Row],[Date]])</f>
        <v>7</v>
      </c>
      <c r="G999" t="str">
        <f>VLOOKUP(F999,VLOOKUP!$D$2:$E$8,2,FALSE)</f>
        <v>Sunday</v>
      </c>
      <c r="H999" t="str">
        <f>VLOOKUP(D999,VLOOKUP!$A$2:$B$13,2,FALSE)</f>
        <v>September</v>
      </c>
      <c r="I999" t="str">
        <f>VLOOKUP(E999,VLOOKUP!$G$2:$H$5,2,FALSE)</f>
        <v>Quarter3</v>
      </c>
      <c r="J999" t="str">
        <f t="shared" si="167"/>
        <v>2010_September</v>
      </c>
      <c r="K999" t="str">
        <f t="shared" si="168"/>
        <v>2010_Quarter3</v>
      </c>
      <c r="L999" t="str">
        <f t="shared" si="169"/>
        <v>2010_Sunday</v>
      </c>
      <c r="M999" t="s">
        <v>10</v>
      </c>
      <c r="N999">
        <v>24</v>
      </c>
      <c r="O999">
        <v>32</v>
      </c>
      <c r="P999">
        <v>5760</v>
      </c>
      <c r="Q999">
        <v>6400</v>
      </c>
      <c r="R999">
        <v>4.1616743999999997E-2</v>
      </c>
      <c r="S999">
        <v>5.0772427000000002E-2</v>
      </c>
      <c r="T999">
        <f t="shared" si="170"/>
        <v>30869.635616</v>
      </c>
      <c r="U999">
        <f t="shared" si="171"/>
        <v>6242.5115999999998</v>
      </c>
      <c r="V999">
        <f t="shared" si="172"/>
        <v>12160</v>
      </c>
      <c r="W999">
        <f t="shared" si="173"/>
        <v>12160</v>
      </c>
      <c r="X999">
        <f>SUM(Data__1___3[[#This Row],[ cost of raw material]],Data__1___3[[#This Row],[operating cost]],Data__1___3[[#This Row],[Total Labor Cost (In USD)]])</f>
        <v>49272.147215999998</v>
      </c>
      <c r="Y999">
        <f t="shared" si="174"/>
        <v>1183.9500758636957</v>
      </c>
      <c r="Z999">
        <f t="shared" si="175"/>
        <v>41.616743999999997</v>
      </c>
      <c r="AA999">
        <f>SUM(Data__1___3[[#This Row],[Num_Workers_Direct]],Data__1___3[[#This Row],[Num_Workers_Indirect]])</f>
        <v>56</v>
      </c>
      <c r="AB999">
        <f>Data__1___3[[#This Row],[OUTPUT IN THOUSAND]]/Data__1___3[[#This Row],[Total Workers]]</f>
        <v>0.74315614285714282</v>
      </c>
    </row>
    <row r="1000" spans="1:28" x14ac:dyDescent="0.25">
      <c r="A1000" s="1">
        <v>40447</v>
      </c>
      <c r="B1000">
        <f t="shared" si="165"/>
        <v>2010</v>
      </c>
      <c r="C1000">
        <f>DAY(Data__1___3[[#This Row],[Date]])</f>
        <v>26</v>
      </c>
      <c r="D1000">
        <f>MONTH(Data__1___3[[#This Row],[Date]])</f>
        <v>9</v>
      </c>
      <c r="E1000">
        <f t="shared" si="166"/>
        <v>3</v>
      </c>
      <c r="F1000">
        <f>WEEKDAY(Data__1___3[[#This Row],[Date]])</f>
        <v>1</v>
      </c>
      <c r="G1000" t="str">
        <f>VLOOKUP(F1000,VLOOKUP!$D$2:$E$8,2,FALSE)</f>
        <v>Monday</v>
      </c>
      <c r="H1000" t="str">
        <f>VLOOKUP(D1000,VLOOKUP!$A$2:$B$13,2,FALSE)</f>
        <v>September</v>
      </c>
      <c r="I1000" t="str">
        <f>VLOOKUP(E1000,VLOOKUP!$G$2:$H$5,2,FALSE)</f>
        <v>Quarter3</v>
      </c>
      <c r="J1000" t="str">
        <f t="shared" si="167"/>
        <v>2010_September</v>
      </c>
      <c r="K1000" t="str">
        <f t="shared" si="168"/>
        <v>2010_Quarter3</v>
      </c>
      <c r="L1000" t="str">
        <f t="shared" si="169"/>
        <v>2010_Monday</v>
      </c>
      <c r="M1000" t="s">
        <v>10</v>
      </c>
      <c r="N1000">
        <v>23</v>
      </c>
      <c r="O1000">
        <v>33</v>
      </c>
      <c r="P1000">
        <v>5520</v>
      </c>
      <c r="Q1000">
        <v>6600</v>
      </c>
      <c r="R1000">
        <v>4.1594948E-2</v>
      </c>
      <c r="S1000">
        <v>5.0745836000000002E-2</v>
      </c>
      <c r="T1000">
        <f t="shared" si="170"/>
        <v>30853.468288000004</v>
      </c>
      <c r="U1000">
        <f t="shared" si="171"/>
        <v>6239.2422000000006</v>
      </c>
      <c r="V1000">
        <f t="shared" si="172"/>
        <v>12120</v>
      </c>
      <c r="W1000">
        <f t="shared" si="173"/>
        <v>12120</v>
      </c>
      <c r="X1000">
        <f>SUM(Data__1___3[[#This Row],[ cost of raw material]],Data__1___3[[#This Row],[operating cost]],Data__1___3[[#This Row],[Total Labor Cost (In USD)]])</f>
        <v>49212.710488000004</v>
      </c>
      <c r="Y1000">
        <f t="shared" si="174"/>
        <v>1183.141531707168</v>
      </c>
      <c r="Z1000">
        <f t="shared" si="175"/>
        <v>41.594948000000002</v>
      </c>
      <c r="AA1000">
        <f>SUM(Data__1___3[[#This Row],[Num_Workers_Direct]],Data__1___3[[#This Row],[Num_Workers_Indirect]])</f>
        <v>56</v>
      </c>
      <c r="AB1000">
        <f>Data__1___3[[#This Row],[OUTPUT IN THOUSAND]]/Data__1___3[[#This Row],[Total Workers]]</f>
        <v>0.74276692857142856</v>
      </c>
    </row>
    <row r="1001" spans="1:28" x14ac:dyDescent="0.25">
      <c r="A1001" s="1">
        <v>40448</v>
      </c>
      <c r="B1001">
        <f t="shared" si="165"/>
        <v>2010</v>
      </c>
      <c r="C1001">
        <f>DAY(Data__1___3[[#This Row],[Date]])</f>
        <v>27</v>
      </c>
      <c r="D1001">
        <f>MONTH(Data__1___3[[#This Row],[Date]])</f>
        <v>9</v>
      </c>
      <c r="E1001">
        <f t="shared" si="166"/>
        <v>3</v>
      </c>
      <c r="F1001">
        <f>WEEKDAY(Data__1___3[[#This Row],[Date]])</f>
        <v>2</v>
      </c>
      <c r="G1001" t="str">
        <f>VLOOKUP(F1001,VLOOKUP!$D$2:$E$8,2,FALSE)</f>
        <v>Tuesday</v>
      </c>
      <c r="H1001" t="str">
        <f>VLOOKUP(D1001,VLOOKUP!$A$2:$B$13,2,FALSE)</f>
        <v>September</v>
      </c>
      <c r="I1001" t="str">
        <f>VLOOKUP(E1001,VLOOKUP!$G$2:$H$5,2,FALSE)</f>
        <v>Quarter3</v>
      </c>
      <c r="J1001" t="str">
        <f t="shared" si="167"/>
        <v>2010_September</v>
      </c>
      <c r="K1001" t="str">
        <f t="shared" si="168"/>
        <v>2010_Quarter3</v>
      </c>
      <c r="L1001" t="str">
        <f t="shared" si="169"/>
        <v>2010_Tuesday</v>
      </c>
      <c r="M1001" t="s">
        <v>10</v>
      </c>
      <c r="N1001">
        <v>20</v>
      </c>
      <c r="O1001">
        <v>31</v>
      </c>
      <c r="P1001">
        <v>4800</v>
      </c>
      <c r="Q1001">
        <v>6200</v>
      </c>
      <c r="R1001">
        <v>3.7893429999999999E-2</v>
      </c>
      <c r="S1001">
        <v>4.6229985000000001E-2</v>
      </c>
      <c r="T1001">
        <f t="shared" si="170"/>
        <v>28107.830880000001</v>
      </c>
      <c r="U1001">
        <f t="shared" si="171"/>
        <v>5684.0145000000002</v>
      </c>
      <c r="V1001">
        <f t="shared" si="172"/>
        <v>11000</v>
      </c>
      <c r="W1001">
        <f t="shared" si="173"/>
        <v>11000</v>
      </c>
      <c r="X1001">
        <f>SUM(Data__1___3[[#This Row],[ cost of raw material]],Data__1___3[[#This Row],[operating cost]],Data__1___3[[#This Row],[Total Labor Cost (In USD)]])</f>
        <v>44791.845379999999</v>
      </c>
      <c r="Y1001">
        <f t="shared" si="174"/>
        <v>1182.0477950927111</v>
      </c>
      <c r="Z1001">
        <f t="shared" si="175"/>
        <v>37.893430000000002</v>
      </c>
      <c r="AA1001">
        <f>SUM(Data__1___3[[#This Row],[Num_Workers_Direct]],Data__1___3[[#This Row],[Num_Workers_Indirect]])</f>
        <v>51</v>
      </c>
      <c r="AB1001">
        <f>Data__1___3[[#This Row],[OUTPUT IN THOUSAND]]/Data__1___3[[#This Row],[Total Workers]]</f>
        <v>0.74300843137254902</v>
      </c>
    </row>
    <row r="1002" spans="1:28" x14ac:dyDescent="0.25">
      <c r="A1002" s="1">
        <v>40449</v>
      </c>
      <c r="B1002">
        <f t="shared" si="165"/>
        <v>2010</v>
      </c>
      <c r="C1002">
        <f>DAY(Data__1___3[[#This Row],[Date]])</f>
        <v>28</v>
      </c>
      <c r="D1002">
        <f>MONTH(Data__1___3[[#This Row],[Date]])</f>
        <v>9</v>
      </c>
      <c r="E1002">
        <f t="shared" si="166"/>
        <v>3</v>
      </c>
      <c r="F1002">
        <f>WEEKDAY(Data__1___3[[#This Row],[Date]])</f>
        <v>3</v>
      </c>
      <c r="G1002" t="str">
        <f>VLOOKUP(F1002,VLOOKUP!$D$2:$E$8,2,FALSE)</f>
        <v>Wednesday</v>
      </c>
      <c r="H1002" t="str">
        <f>VLOOKUP(D1002,VLOOKUP!$A$2:$B$13,2,FALSE)</f>
        <v>September</v>
      </c>
      <c r="I1002" t="str">
        <f>VLOOKUP(E1002,VLOOKUP!$G$2:$H$5,2,FALSE)</f>
        <v>Quarter3</v>
      </c>
      <c r="J1002" t="str">
        <f t="shared" si="167"/>
        <v>2010_September</v>
      </c>
      <c r="K1002" t="str">
        <f t="shared" si="168"/>
        <v>2010_Quarter3</v>
      </c>
      <c r="L1002" t="str">
        <f t="shared" si="169"/>
        <v>2010_Wednesday</v>
      </c>
      <c r="M1002" t="s">
        <v>10</v>
      </c>
      <c r="N1002">
        <v>24</v>
      </c>
      <c r="O1002">
        <v>32</v>
      </c>
      <c r="P1002">
        <v>5760</v>
      </c>
      <c r="Q1002">
        <v>6400</v>
      </c>
      <c r="R1002">
        <v>4.1584243999999999E-2</v>
      </c>
      <c r="S1002">
        <v>5.0732777999999999E-2</v>
      </c>
      <c r="T1002">
        <f t="shared" si="170"/>
        <v>30845.529023999996</v>
      </c>
      <c r="U1002">
        <f t="shared" si="171"/>
        <v>6237.6365999999998</v>
      </c>
      <c r="V1002">
        <f t="shared" si="172"/>
        <v>12160</v>
      </c>
      <c r="W1002">
        <f t="shared" si="173"/>
        <v>12160</v>
      </c>
      <c r="X1002">
        <f>SUM(Data__1___3[[#This Row],[ cost of raw material]],Data__1___3[[#This Row],[operating cost]],Data__1___3[[#This Row],[Total Labor Cost (In USD)]])</f>
        <v>49243.165623999994</v>
      </c>
      <c r="Y1002">
        <f t="shared" si="174"/>
        <v>1184.1784504727318</v>
      </c>
      <c r="Z1002">
        <f t="shared" si="175"/>
        <v>41.584243999999998</v>
      </c>
      <c r="AA1002">
        <f>SUM(Data__1___3[[#This Row],[Num_Workers_Direct]],Data__1___3[[#This Row],[Num_Workers_Indirect]])</f>
        <v>56</v>
      </c>
      <c r="AB1002">
        <f>Data__1___3[[#This Row],[OUTPUT IN THOUSAND]]/Data__1___3[[#This Row],[Total Workers]]</f>
        <v>0.74257578571428573</v>
      </c>
    </row>
    <row r="1003" spans="1:28" x14ac:dyDescent="0.25">
      <c r="A1003" s="1">
        <v>40450</v>
      </c>
      <c r="B1003">
        <f t="shared" si="165"/>
        <v>2010</v>
      </c>
      <c r="C1003">
        <f>DAY(Data__1___3[[#This Row],[Date]])</f>
        <v>29</v>
      </c>
      <c r="D1003">
        <f>MONTH(Data__1___3[[#This Row],[Date]])</f>
        <v>9</v>
      </c>
      <c r="E1003">
        <f t="shared" si="166"/>
        <v>3</v>
      </c>
      <c r="F1003">
        <f>WEEKDAY(Data__1___3[[#This Row],[Date]])</f>
        <v>4</v>
      </c>
      <c r="G1003" t="str">
        <f>VLOOKUP(F1003,VLOOKUP!$D$2:$E$8,2,FALSE)</f>
        <v>Thursday</v>
      </c>
      <c r="H1003" t="str">
        <f>VLOOKUP(D1003,VLOOKUP!$A$2:$B$13,2,FALSE)</f>
        <v>September</v>
      </c>
      <c r="I1003" t="str">
        <f>VLOOKUP(E1003,VLOOKUP!$G$2:$H$5,2,FALSE)</f>
        <v>Quarter3</v>
      </c>
      <c r="J1003" t="str">
        <f t="shared" si="167"/>
        <v>2010_September</v>
      </c>
      <c r="K1003" t="str">
        <f t="shared" si="168"/>
        <v>2010_Quarter3</v>
      </c>
      <c r="L1003" t="str">
        <f t="shared" si="169"/>
        <v>2010_Thursday</v>
      </c>
      <c r="M1003" t="s">
        <v>10</v>
      </c>
      <c r="N1003">
        <v>21</v>
      </c>
      <c r="O1003">
        <v>29</v>
      </c>
      <c r="P1003">
        <v>5040</v>
      </c>
      <c r="Q1003">
        <v>5800</v>
      </c>
      <c r="R1003">
        <v>3.7154516999999998E-2</v>
      </c>
      <c r="S1003">
        <v>4.5328510000000002E-2</v>
      </c>
      <c r="T1003">
        <f t="shared" si="170"/>
        <v>27559.734080000002</v>
      </c>
      <c r="U1003">
        <f t="shared" si="171"/>
        <v>5573.1775499999994</v>
      </c>
      <c r="V1003">
        <f t="shared" si="172"/>
        <v>10840</v>
      </c>
      <c r="W1003">
        <f t="shared" si="173"/>
        <v>10840</v>
      </c>
      <c r="X1003">
        <f>SUM(Data__1___3[[#This Row],[ cost of raw material]],Data__1___3[[#This Row],[operating cost]],Data__1___3[[#This Row],[Total Labor Cost (In USD)]])</f>
        <v>43972.911630000002</v>
      </c>
      <c r="Y1003">
        <f t="shared" si="174"/>
        <v>1183.5145543676426</v>
      </c>
      <c r="Z1003">
        <f t="shared" si="175"/>
        <v>37.154516999999998</v>
      </c>
      <c r="AA1003">
        <f>SUM(Data__1___3[[#This Row],[Num_Workers_Direct]],Data__1___3[[#This Row],[Num_Workers_Indirect]])</f>
        <v>50</v>
      </c>
      <c r="AB1003">
        <f>Data__1___3[[#This Row],[OUTPUT IN THOUSAND]]/Data__1___3[[#This Row],[Total Workers]]</f>
        <v>0.74309033999999996</v>
      </c>
    </row>
    <row r="1004" spans="1:28" x14ac:dyDescent="0.25">
      <c r="A1004" s="1">
        <v>40451</v>
      </c>
      <c r="B1004">
        <f t="shared" si="165"/>
        <v>2010</v>
      </c>
      <c r="C1004">
        <f>DAY(Data__1___3[[#This Row],[Date]])</f>
        <v>30</v>
      </c>
      <c r="D1004">
        <f>MONTH(Data__1___3[[#This Row],[Date]])</f>
        <v>9</v>
      </c>
      <c r="E1004">
        <f t="shared" si="166"/>
        <v>3</v>
      </c>
      <c r="F1004">
        <f>WEEKDAY(Data__1___3[[#This Row],[Date]])</f>
        <v>5</v>
      </c>
      <c r="G1004" t="str">
        <f>VLOOKUP(F1004,VLOOKUP!$D$2:$E$8,2,FALSE)</f>
        <v>Friday</v>
      </c>
      <c r="H1004" t="str">
        <f>VLOOKUP(D1004,VLOOKUP!$A$2:$B$13,2,FALSE)</f>
        <v>September</v>
      </c>
      <c r="I1004" t="str">
        <f>VLOOKUP(E1004,VLOOKUP!$G$2:$H$5,2,FALSE)</f>
        <v>Quarter3</v>
      </c>
      <c r="J1004" t="str">
        <f t="shared" si="167"/>
        <v>2010_September</v>
      </c>
      <c r="K1004" t="str">
        <f t="shared" si="168"/>
        <v>2010_Quarter3</v>
      </c>
      <c r="L1004" t="str">
        <f t="shared" si="169"/>
        <v>2010_Friday</v>
      </c>
      <c r="M1004" t="s">
        <v>10</v>
      </c>
      <c r="N1004">
        <v>24</v>
      </c>
      <c r="O1004">
        <v>25</v>
      </c>
      <c r="P1004">
        <v>5760</v>
      </c>
      <c r="Q1004">
        <v>5000</v>
      </c>
      <c r="R1004">
        <v>3.6382780000000003E-2</v>
      </c>
      <c r="S1004">
        <v>4.4386992E-2</v>
      </c>
      <c r="T1004">
        <f t="shared" si="170"/>
        <v>26987.291136</v>
      </c>
      <c r="U1004">
        <f t="shared" si="171"/>
        <v>5457.4170000000004</v>
      </c>
      <c r="V1004">
        <f t="shared" si="172"/>
        <v>10760</v>
      </c>
      <c r="W1004">
        <f t="shared" si="173"/>
        <v>10760</v>
      </c>
      <c r="X1004">
        <f>SUM(Data__1___3[[#This Row],[ cost of raw material]],Data__1___3[[#This Row],[operating cost]],Data__1___3[[#This Row],[Total Labor Cost (In USD)]])</f>
        <v>43204.708136000001</v>
      </c>
      <c r="Y1004">
        <f t="shared" si="174"/>
        <v>1187.5043120948976</v>
      </c>
      <c r="Z1004">
        <f t="shared" si="175"/>
        <v>36.382780000000004</v>
      </c>
      <c r="AA1004">
        <f>SUM(Data__1___3[[#This Row],[Num_Workers_Direct]],Data__1___3[[#This Row],[Num_Workers_Indirect]])</f>
        <v>49</v>
      </c>
      <c r="AB1004">
        <f>Data__1___3[[#This Row],[OUTPUT IN THOUSAND]]/Data__1___3[[#This Row],[Total Workers]]</f>
        <v>0.74250571428571432</v>
      </c>
    </row>
    <row r="1005" spans="1:28" x14ac:dyDescent="0.25">
      <c r="A1005" s="1">
        <v>40452</v>
      </c>
      <c r="B1005">
        <f t="shared" si="165"/>
        <v>2010</v>
      </c>
      <c r="C1005">
        <f>DAY(Data__1___3[[#This Row],[Date]])</f>
        <v>1</v>
      </c>
      <c r="D1005">
        <f>MONTH(Data__1___3[[#This Row],[Date]])</f>
        <v>10</v>
      </c>
      <c r="E1005">
        <f t="shared" si="166"/>
        <v>4</v>
      </c>
      <c r="F1005">
        <f>WEEKDAY(Data__1___3[[#This Row],[Date]])</f>
        <v>6</v>
      </c>
      <c r="G1005" t="str">
        <f>VLOOKUP(F1005,VLOOKUP!$D$2:$E$8,2,FALSE)</f>
        <v>Saturday</v>
      </c>
      <c r="H1005" t="str">
        <f>VLOOKUP(D1005,VLOOKUP!$A$2:$B$13,2,FALSE)</f>
        <v>October</v>
      </c>
      <c r="I1005" t="str">
        <f>VLOOKUP(E1005,VLOOKUP!$G$2:$H$5,2,FALSE)</f>
        <v>Quarter4</v>
      </c>
      <c r="J1005" t="str">
        <f t="shared" si="167"/>
        <v>2010_October</v>
      </c>
      <c r="K1005" t="str">
        <f t="shared" si="168"/>
        <v>2010_Quarter4</v>
      </c>
      <c r="L1005" t="str">
        <f t="shared" si="169"/>
        <v>2010_Saturday</v>
      </c>
      <c r="M1005" t="s">
        <v>10</v>
      </c>
      <c r="N1005">
        <v>23</v>
      </c>
      <c r="O1005">
        <v>29</v>
      </c>
      <c r="P1005">
        <v>5520</v>
      </c>
      <c r="Q1005">
        <v>5800</v>
      </c>
      <c r="R1005">
        <v>3.8634937000000001E-2</v>
      </c>
      <c r="S1005">
        <v>4.7134624E-2</v>
      </c>
      <c r="T1005">
        <f t="shared" si="170"/>
        <v>28657.851392</v>
      </c>
      <c r="U1005">
        <f t="shared" si="171"/>
        <v>5795.2405500000004</v>
      </c>
      <c r="V1005">
        <f t="shared" si="172"/>
        <v>11320</v>
      </c>
      <c r="W1005">
        <f t="shared" si="173"/>
        <v>11320</v>
      </c>
      <c r="X1005">
        <f>SUM(Data__1___3[[#This Row],[ cost of raw material]],Data__1___3[[#This Row],[operating cost]],Data__1___3[[#This Row],[Total Labor Cost (In USD)]])</f>
        <v>45773.091941999999</v>
      </c>
      <c r="Y1005">
        <f t="shared" si="174"/>
        <v>1184.7590677318822</v>
      </c>
      <c r="Z1005">
        <f t="shared" si="175"/>
        <v>38.634937000000001</v>
      </c>
      <c r="AA1005">
        <f>SUM(Data__1___3[[#This Row],[Num_Workers_Direct]],Data__1___3[[#This Row],[Num_Workers_Indirect]])</f>
        <v>52</v>
      </c>
      <c r="AB1005">
        <f>Data__1___3[[#This Row],[OUTPUT IN THOUSAND]]/Data__1___3[[#This Row],[Total Workers]]</f>
        <v>0.74297955769230772</v>
      </c>
    </row>
    <row r="1006" spans="1:28" x14ac:dyDescent="0.25">
      <c r="A1006" s="1">
        <v>40453</v>
      </c>
      <c r="B1006">
        <f t="shared" si="165"/>
        <v>2010</v>
      </c>
      <c r="C1006">
        <f>DAY(Data__1___3[[#This Row],[Date]])</f>
        <v>2</v>
      </c>
      <c r="D1006">
        <f>MONTH(Data__1___3[[#This Row],[Date]])</f>
        <v>10</v>
      </c>
      <c r="E1006">
        <f t="shared" si="166"/>
        <v>4</v>
      </c>
      <c r="F1006">
        <f>WEEKDAY(Data__1___3[[#This Row],[Date]])</f>
        <v>7</v>
      </c>
      <c r="G1006" t="str">
        <f>VLOOKUP(F1006,VLOOKUP!$D$2:$E$8,2,FALSE)</f>
        <v>Sunday</v>
      </c>
      <c r="H1006" t="str">
        <f>VLOOKUP(D1006,VLOOKUP!$A$2:$B$13,2,FALSE)</f>
        <v>October</v>
      </c>
      <c r="I1006" t="str">
        <f>VLOOKUP(E1006,VLOOKUP!$G$2:$H$5,2,FALSE)</f>
        <v>Quarter4</v>
      </c>
      <c r="J1006" t="str">
        <f t="shared" si="167"/>
        <v>2010_October</v>
      </c>
      <c r="K1006" t="str">
        <f t="shared" si="168"/>
        <v>2010_Quarter4</v>
      </c>
      <c r="L1006" t="str">
        <f t="shared" si="169"/>
        <v>2010_Sunday</v>
      </c>
      <c r="M1006" t="s">
        <v>10</v>
      </c>
      <c r="N1006">
        <v>22</v>
      </c>
      <c r="O1006">
        <v>32</v>
      </c>
      <c r="P1006">
        <v>5280</v>
      </c>
      <c r="Q1006">
        <v>6400</v>
      </c>
      <c r="R1006">
        <v>4.0129739999999997E-2</v>
      </c>
      <c r="S1006">
        <v>4.8958281999999999E-2</v>
      </c>
      <c r="T1006">
        <f t="shared" si="170"/>
        <v>29766.635455999996</v>
      </c>
      <c r="U1006">
        <f t="shared" si="171"/>
        <v>6019.4609999999993</v>
      </c>
      <c r="V1006">
        <f t="shared" si="172"/>
        <v>11680</v>
      </c>
      <c r="W1006">
        <f t="shared" si="173"/>
        <v>11680</v>
      </c>
      <c r="X1006">
        <f>SUM(Data__1___3[[#This Row],[ cost of raw material]],Data__1___3[[#This Row],[operating cost]],Data__1___3[[#This Row],[Total Labor Cost (In USD)]])</f>
        <v>47466.096455999999</v>
      </c>
      <c r="Y1006">
        <f t="shared" si="174"/>
        <v>1182.8159478730738</v>
      </c>
      <c r="Z1006">
        <f t="shared" si="175"/>
        <v>40.129739999999998</v>
      </c>
      <c r="AA1006">
        <f>SUM(Data__1___3[[#This Row],[Num_Workers_Direct]],Data__1___3[[#This Row],[Num_Workers_Indirect]])</f>
        <v>54</v>
      </c>
      <c r="AB1006">
        <f>Data__1___3[[#This Row],[OUTPUT IN THOUSAND]]/Data__1___3[[#This Row],[Total Workers]]</f>
        <v>0.74314333333333327</v>
      </c>
    </row>
    <row r="1007" spans="1:28" x14ac:dyDescent="0.25">
      <c r="A1007" s="1">
        <v>40454</v>
      </c>
      <c r="B1007">
        <f t="shared" si="165"/>
        <v>2010</v>
      </c>
      <c r="C1007">
        <f>DAY(Data__1___3[[#This Row],[Date]])</f>
        <v>3</v>
      </c>
      <c r="D1007">
        <f>MONTH(Data__1___3[[#This Row],[Date]])</f>
        <v>10</v>
      </c>
      <c r="E1007">
        <f t="shared" si="166"/>
        <v>4</v>
      </c>
      <c r="F1007">
        <f>WEEKDAY(Data__1___3[[#This Row],[Date]])</f>
        <v>1</v>
      </c>
      <c r="G1007" t="str">
        <f>VLOOKUP(F1007,VLOOKUP!$D$2:$E$8,2,FALSE)</f>
        <v>Monday</v>
      </c>
      <c r="H1007" t="str">
        <f>VLOOKUP(D1007,VLOOKUP!$A$2:$B$13,2,FALSE)</f>
        <v>October</v>
      </c>
      <c r="I1007" t="str">
        <f>VLOOKUP(E1007,VLOOKUP!$G$2:$H$5,2,FALSE)</f>
        <v>Quarter4</v>
      </c>
      <c r="J1007" t="str">
        <f t="shared" si="167"/>
        <v>2010_October</v>
      </c>
      <c r="K1007" t="str">
        <f t="shared" si="168"/>
        <v>2010_Quarter4</v>
      </c>
      <c r="L1007" t="str">
        <f t="shared" si="169"/>
        <v>2010_Monday</v>
      </c>
      <c r="M1007" t="s">
        <v>10</v>
      </c>
      <c r="N1007">
        <v>21</v>
      </c>
      <c r="O1007">
        <v>34</v>
      </c>
      <c r="P1007">
        <v>5040</v>
      </c>
      <c r="Q1007">
        <v>6800</v>
      </c>
      <c r="R1007">
        <v>4.0843128999999999E-2</v>
      </c>
      <c r="S1007">
        <v>4.9828616999999999E-2</v>
      </c>
      <c r="T1007">
        <f t="shared" si="170"/>
        <v>30295.799136000001</v>
      </c>
      <c r="U1007">
        <f t="shared" si="171"/>
        <v>6126.4693499999994</v>
      </c>
      <c r="V1007">
        <f t="shared" si="172"/>
        <v>11840</v>
      </c>
      <c r="W1007">
        <f t="shared" si="173"/>
        <v>11840</v>
      </c>
      <c r="X1007">
        <f>SUM(Data__1___3[[#This Row],[ cost of raw material]],Data__1___3[[#This Row],[operating cost]],Data__1___3[[#This Row],[Total Labor Cost (In USD)]])</f>
        <v>48262.268486000001</v>
      </c>
      <c r="Y1007">
        <f t="shared" si="174"/>
        <v>1181.6496352666811</v>
      </c>
      <c r="Z1007">
        <f t="shared" si="175"/>
        <v>40.843128999999998</v>
      </c>
      <c r="AA1007">
        <f>SUM(Data__1___3[[#This Row],[Num_Workers_Direct]],Data__1___3[[#This Row],[Num_Workers_Indirect]])</f>
        <v>55</v>
      </c>
      <c r="AB1007">
        <f>Data__1___3[[#This Row],[OUTPUT IN THOUSAND]]/Data__1___3[[#This Row],[Total Workers]]</f>
        <v>0.7426023454545454</v>
      </c>
    </row>
    <row r="1008" spans="1:28" x14ac:dyDescent="0.25">
      <c r="A1008" s="1">
        <v>40455</v>
      </c>
      <c r="B1008">
        <f t="shared" si="165"/>
        <v>2010</v>
      </c>
      <c r="C1008">
        <f>DAY(Data__1___3[[#This Row],[Date]])</f>
        <v>4</v>
      </c>
      <c r="D1008">
        <f>MONTH(Data__1___3[[#This Row],[Date]])</f>
        <v>10</v>
      </c>
      <c r="E1008">
        <f t="shared" si="166"/>
        <v>4</v>
      </c>
      <c r="F1008">
        <f>WEEKDAY(Data__1___3[[#This Row],[Date]])</f>
        <v>2</v>
      </c>
      <c r="G1008" t="str">
        <f>VLOOKUP(F1008,VLOOKUP!$D$2:$E$8,2,FALSE)</f>
        <v>Tuesday</v>
      </c>
      <c r="H1008" t="str">
        <f>VLOOKUP(D1008,VLOOKUP!$A$2:$B$13,2,FALSE)</f>
        <v>October</v>
      </c>
      <c r="I1008" t="str">
        <f>VLOOKUP(E1008,VLOOKUP!$G$2:$H$5,2,FALSE)</f>
        <v>Quarter4</v>
      </c>
      <c r="J1008" t="str">
        <f t="shared" si="167"/>
        <v>2010_October</v>
      </c>
      <c r="K1008" t="str">
        <f t="shared" si="168"/>
        <v>2010_Quarter4</v>
      </c>
      <c r="L1008" t="str">
        <f t="shared" si="169"/>
        <v>2010_Tuesday</v>
      </c>
      <c r="M1008" t="s">
        <v>10</v>
      </c>
      <c r="N1008">
        <v>22</v>
      </c>
      <c r="O1008">
        <v>30</v>
      </c>
      <c r="P1008">
        <v>5280</v>
      </c>
      <c r="Q1008">
        <v>6000</v>
      </c>
      <c r="R1008">
        <v>3.8623328999999998E-2</v>
      </c>
      <c r="S1008">
        <v>4.7120461000000002E-2</v>
      </c>
      <c r="T1008">
        <f t="shared" si="170"/>
        <v>28649.240288000005</v>
      </c>
      <c r="U1008">
        <f t="shared" si="171"/>
        <v>5793.49935</v>
      </c>
      <c r="V1008">
        <f t="shared" si="172"/>
        <v>11280</v>
      </c>
      <c r="W1008">
        <f t="shared" si="173"/>
        <v>11280</v>
      </c>
      <c r="X1008">
        <f>SUM(Data__1___3[[#This Row],[ cost of raw material]],Data__1___3[[#This Row],[operating cost]],Data__1___3[[#This Row],[Total Labor Cost (In USD)]])</f>
        <v>45722.739638000006</v>
      </c>
      <c r="Y1008">
        <f t="shared" si="174"/>
        <v>1183.811463739959</v>
      </c>
      <c r="Z1008">
        <f t="shared" si="175"/>
        <v>38.623328999999998</v>
      </c>
      <c r="AA1008">
        <f>SUM(Data__1___3[[#This Row],[Num_Workers_Direct]],Data__1___3[[#This Row],[Num_Workers_Indirect]])</f>
        <v>52</v>
      </c>
      <c r="AB1008">
        <f>Data__1___3[[#This Row],[OUTPUT IN THOUSAND]]/Data__1___3[[#This Row],[Total Workers]]</f>
        <v>0.74275632692307691</v>
      </c>
    </row>
    <row r="1009" spans="1:28" x14ac:dyDescent="0.25">
      <c r="A1009" s="1">
        <v>40456</v>
      </c>
      <c r="B1009">
        <f t="shared" si="165"/>
        <v>2010</v>
      </c>
      <c r="C1009">
        <f>DAY(Data__1___3[[#This Row],[Date]])</f>
        <v>5</v>
      </c>
      <c r="D1009">
        <f>MONTH(Data__1___3[[#This Row],[Date]])</f>
        <v>10</v>
      </c>
      <c r="E1009">
        <f t="shared" si="166"/>
        <v>4</v>
      </c>
      <c r="F1009">
        <f>WEEKDAY(Data__1___3[[#This Row],[Date]])</f>
        <v>3</v>
      </c>
      <c r="G1009" t="str">
        <f>VLOOKUP(F1009,VLOOKUP!$D$2:$E$8,2,FALSE)</f>
        <v>Wednesday</v>
      </c>
      <c r="H1009" t="str">
        <f>VLOOKUP(D1009,VLOOKUP!$A$2:$B$13,2,FALSE)</f>
        <v>October</v>
      </c>
      <c r="I1009" t="str">
        <f>VLOOKUP(E1009,VLOOKUP!$G$2:$H$5,2,FALSE)</f>
        <v>Quarter4</v>
      </c>
      <c r="J1009" t="str">
        <f t="shared" si="167"/>
        <v>2010_October</v>
      </c>
      <c r="K1009" t="str">
        <f t="shared" si="168"/>
        <v>2010_Quarter4</v>
      </c>
      <c r="L1009" t="str">
        <f t="shared" si="169"/>
        <v>2010_Wednesday</v>
      </c>
      <c r="M1009" t="s">
        <v>10</v>
      </c>
      <c r="N1009">
        <v>24</v>
      </c>
      <c r="O1009">
        <v>29</v>
      </c>
      <c r="P1009">
        <v>5760</v>
      </c>
      <c r="Q1009">
        <v>5800</v>
      </c>
      <c r="R1009">
        <v>3.9350597000000001E-2</v>
      </c>
      <c r="S1009">
        <v>4.8007728E-2</v>
      </c>
      <c r="T1009">
        <f t="shared" si="170"/>
        <v>29188.698624000001</v>
      </c>
      <c r="U1009">
        <f t="shared" si="171"/>
        <v>5902.5895499999997</v>
      </c>
      <c r="V1009">
        <f t="shared" si="172"/>
        <v>11560</v>
      </c>
      <c r="W1009">
        <f t="shared" si="173"/>
        <v>11560</v>
      </c>
      <c r="X1009">
        <f>SUM(Data__1___3[[#This Row],[ cost of raw material]],Data__1___3[[#This Row],[operating cost]],Data__1___3[[#This Row],[Total Labor Cost (In USD)]])</f>
        <v>46651.288174000001</v>
      </c>
      <c r="Y1009">
        <f t="shared" si="174"/>
        <v>1185.5293624643102</v>
      </c>
      <c r="Z1009">
        <f t="shared" si="175"/>
        <v>39.350597</v>
      </c>
      <c r="AA1009">
        <f>SUM(Data__1___3[[#This Row],[Num_Workers_Direct]],Data__1___3[[#This Row],[Num_Workers_Indirect]])</f>
        <v>53</v>
      </c>
      <c r="AB1009">
        <f>Data__1___3[[#This Row],[OUTPUT IN THOUSAND]]/Data__1___3[[#This Row],[Total Workers]]</f>
        <v>0.74246409433962268</v>
      </c>
    </row>
    <row r="1010" spans="1:28" x14ac:dyDescent="0.25">
      <c r="A1010" s="1">
        <v>40457</v>
      </c>
      <c r="B1010">
        <f t="shared" si="165"/>
        <v>2010</v>
      </c>
      <c r="C1010">
        <f>DAY(Data__1___3[[#This Row],[Date]])</f>
        <v>6</v>
      </c>
      <c r="D1010">
        <f>MONTH(Data__1___3[[#This Row],[Date]])</f>
        <v>10</v>
      </c>
      <c r="E1010">
        <f t="shared" si="166"/>
        <v>4</v>
      </c>
      <c r="F1010">
        <f>WEEKDAY(Data__1___3[[#This Row],[Date]])</f>
        <v>4</v>
      </c>
      <c r="G1010" t="str">
        <f>VLOOKUP(F1010,VLOOKUP!$D$2:$E$8,2,FALSE)</f>
        <v>Thursday</v>
      </c>
      <c r="H1010" t="str">
        <f>VLOOKUP(D1010,VLOOKUP!$A$2:$B$13,2,FALSE)</f>
        <v>October</v>
      </c>
      <c r="I1010" t="str">
        <f>VLOOKUP(E1010,VLOOKUP!$G$2:$H$5,2,FALSE)</f>
        <v>Quarter4</v>
      </c>
      <c r="J1010" t="str">
        <f t="shared" si="167"/>
        <v>2010_October</v>
      </c>
      <c r="K1010" t="str">
        <f t="shared" si="168"/>
        <v>2010_Quarter4</v>
      </c>
      <c r="L1010" t="str">
        <f t="shared" si="169"/>
        <v>2010_Thursday</v>
      </c>
      <c r="M1010" t="s">
        <v>10</v>
      </c>
      <c r="N1010">
        <v>21</v>
      </c>
      <c r="O1010">
        <v>25</v>
      </c>
      <c r="P1010">
        <v>5040</v>
      </c>
      <c r="Q1010">
        <v>5000</v>
      </c>
      <c r="R1010">
        <v>3.4163155000000001E-2</v>
      </c>
      <c r="S1010">
        <v>4.1679049000000003E-2</v>
      </c>
      <c r="T1010">
        <f t="shared" si="170"/>
        <v>25340.861792000003</v>
      </c>
      <c r="U1010">
        <f t="shared" si="171"/>
        <v>5124.4732500000009</v>
      </c>
      <c r="V1010">
        <f t="shared" si="172"/>
        <v>10040</v>
      </c>
      <c r="W1010">
        <f t="shared" si="173"/>
        <v>10040</v>
      </c>
      <c r="X1010">
        <f>SUM(Data__1___3[[#This Row],[ cost of raw material]],Data__1___3[[#This Row],[operating cost]],Data__1___3[[#This Row],[Total Labor Cost (In USD)]])</f>
        <v>40505.335042000006</v>
      </c>
      <c r="Y1010">
        <f t="shared" si="174"/>
        <v>1185.6438622837968</v>
      </c>
      <c r="Z1010">
        <f t="shared" si="175"/>
        <v>34.163155000000003</v>
      </c>
      <c r="AA1010">
        <f>SUM(Data__1___3[[#This Row],[Num_Workers_Direct]],Data__1___3[[#This Row],[Num_Workers_Indirect]])</f>
        <v>46</v>
      </c>
      <c r="AB1010">
        <f>Data__1___3[[#This Row],[OUTPUT IN THOUSAND]]/Data__1___3[[#This Row],[Total Workers]]</f>
        <v>0.7426772826086957</v>
      </c>
    </row>
    <row r="1011" spans="1:28" x14ac:dyDescent="0.25">
      <c r="A1011" s="1">
        <v>40458</v>
      </c>
      <c r="B1011">
        <f t="shared" si="165"/>
        <v>2010</v>
      </c>
      <c r="C1011">
        <f>DAY(Data__1___3[[#This Row],[Date]])</f>
        <v>7</v>
      </c>
      <c r="D1011">
        <f>MONTH(Data__1___3[[#This Row],[Date]])</f>
        <v>10</v>
      </c>
      <c r="E1011">
        <f t="shared" si="166"/>
        <v>4</v>
      </c>
      <c r="F1011">
        <f>WEEKDAY(Data__1___3[[#This Row],[Date]])</f>
        <v>5</v>
      </c>
      <c r="G1011" t="str">
        <f>VLOOKUP(F1011,VLOOKUP!$D$2:$E$8,2,FALSE)</f>
        <v>Friday</v>
      </c>
      <c r="H1011" t="str">
        <f>VLOOKUP(D1011,VLOOKUP!$A$2:$B$13,2,FALSE)</f>
        <v>October</v>
      </c>
      <c r="I1011" t="str">
        <f>VLOOKUP(E1011,VLOOKUP!$G$2:$H$5,2,FALSE)</f>
        <v>Quarter4</v>
      </c>
      <c r="J1011" t="str">
        <f t="shared" si="167"/>
        <v>2010_October</v>
      </c>
      <c r="K1011" t="str">
        <f t="shared" si="168"/>
        <v>2010_Quarter4</v>
      </c>
      <c r="L1011" t="str">
        <f t="shared" si="169"/>
        <v>2010_Friday</v>
      </c>
      <c r="M1011" t="s">
        <v>10</v>
      </c>
      <c r="N1011">
        <v>24</v>
      </c>
      <c r="O1011">
        <v>31</v>
      </c>
      <c r="P1011">
        <v>5760</v>
      </c>
      <c r="Q1011">
        <v>6200</v>
      </c>
      <c r="R1011">
        <v>4.0865463999999997E-2</v>
      </c>
      <c r="S1011">
        <v>4.9855865999999999E-2</v>
      </c>
      <c r="T1011">
        <f t="shared" si="170"/>
        <v>30312.366527999999</v>
      </c>
      <c r="U1011">
        <f t="shared" si="171"/>
        <v>6129.8195999999998</v>
      </c>
      <c r="V1011">
        <f t="shared" si="172"/>
        <v>11960</v>
      </c>
      <c r="W1011">
        <f t="shared" si="173"/>
        <v>11960</v>
      </c>
      <c r="X1011">
        <f>SUM(Data__1___3[[#This Row],[ cost of raw material]],Data__1___3[[#This Row],[operating cost]],Data__1___3[[#This Row],[Total Labor Cost (In USD)]])</f>
        <v>48402.186128000001</v>
      </c>
      <c r="Y1011">
        <f t="shared" si="174"/>
        <v>1184.4276655711044</v>
      </c>
      <c r="Z1011">
        <f t="shared" si="175"/>
        <v>40.865463999999996</v>
      </c>
      <c r="AA1011">
        <f>SUM(Data__1___3[[#This Row],[Num_Workers_Direct]],Data__1___3[[#This Row],[Num_Workers_Indirect]])</f>
        <v>55</v>
      </c>
      <c r="AB1011">
        <f>Data__1___3[[#This Row],[OUTPUT IN THOUSAND]]/Data__1___3[[#This Row],[Total Workers]]</f>
        <v>0.74300843636363634</v>
      </c>
    </row>
    <row r="1012" spans="1:28" x14ac:dyDescent="0.25">
      <c r="A1012" s="1">
        <v>40459</v>
      </c>
      <c r="B1012">
        <f t="shared" si="165"/>
        <v>2010</v>
      </c>
      <c r="C1012">
        <f>DAY(Data__1___3[[#This Row],[Date]])</f>
        <v>8</v>
      </c>
      <c r="D1012">
        <f>MONTH(Data__1___3[[#This Row],[Date]])</f>
        <v>10</v>
      </c>
      <c r="E1012">
        <f t="shared" si="166"/>
        <v>4</v>
      </c>
      <c r="F1012">
        <f>WEEKDAY(Data__1___3[[#This Row],[Date]])</f>
        <v>6</v>
      </c>
      <c r="G1012" t="str">
        <f>VLOOKUP(F1012,VLOOKUP!$D$2:$E$8,2,FALSE)</f>
        <v>Saturday</v>
      </c>
      <c r="H1012" t="str">
        <f>VLOOKUP(D1012,VLOOKUP!$A$2:$B$13,2,FALSE)</f>
        <v>October</v>
      </c>
      <c r="I1012" t="str">
        <f>VLOOKUP(E1012,VLOOKUP!$G$2:$H$5,2,FALSE)</f>
        <v>Quarter4</v>
      </c>
      <c r="J1012" t="str">
        <f t="shared" si="167"/>
        <v>2010_October</v>
      </c>
      <c r="K1012" t="str">
        <f t="shared" si="168"/>
        <v>2010_Quarter4</v>
      </c>
      <c r="L1012" t="str">
        <f t="shared" si="169"/>
        <v>2010_Saturday</v>
      </c>
      <c r="M1012" t="s">
        <v>10</v>
      </c>
      <c r="N1012">
        <v>21</v>
      </c>
      <c r="O1012">
        <v>29</v>
      </c>
      <c r="P1012">
        <v>5040</v>
      </c>
      <c r="Q1012">
        <v>5800</v>
      </c>
      <c r="R1012">
        <v>3.714862E-2</v>
      </c>
      <c r="S1012">
        <v>4.5321316E-2</v>
      </c>
      <c r="T1012">
        <f t="shared" si="170"/>
        <v>27555.360128</v>
      </c>
      <c r="U1012">
        <f t="shared" si="171"/>
        <v>5572.2930000000006</v>
      </c>
      <c r="V1012">
        <f t="shared" si="172"/>
        <v>10840</v>
      </c>
      <c r="W1012">
        <f t="shared" si="173"/>
        <v>10840</v>
      </c>
      <c r="X1012">
        <f>SUM(Data__1___3[[#This Row],[ cost of raw material]],Data__1___3[[#This Row],[operating cost]],Data__1___3[[#This Row],[Total Labor Cost (In USD)]])</f>
        <v>43967.653127999998</v>
      </c>
      <c r="Y1012">
        <f t="shared" si="174"/>
        <v>1183.5608732706626</v>
      </c>
      <c r="Z1012">
        <f t="shared" si="175"/>
        <v>37.148620000000001</v>
      </c>
      <c r="AA1012">
        <f>SUM(Data__1___3[[#This Row],[Num_Workers_Direct]],Data__1___3[[#This Row],[Num_Workers_Indirect]])</f>
        <v>50</v>
      </c>
      <c r="AB1012">
        <f>Data__1___3[[#This Row],[OUTPUT IN THOUSAND]]/Data__1___3[[#This Row],[Total Workers]]</f>
        <v>0.74297239999999998</v>
      </c>
    </row>
    <row r="1013" spans="1:28" x14ac:dyDescent="0.25">
      <c r="A1013" s="1">
        <v>40460</v>
      </c>
      <c r="B1013">
        <f t="shared" si="165"/>
        <v>2010</v>
      </c>
      <c r="C1013">
        <f>DAY(Data__1___3[[#This Row],[Date]])</f>
        <v>9</v>
      </c>
      <c r="D1013">
        <f>MONTH(Data__1___3[[#This Row],[Date]])</f>
        <v>10</v>
      </c>
      <c r="E1013">
        <f t="shared" si="166"/>
        <v>4</v>
      </c>
      <c r="F1013">
        <f>WEEKDAY(Data__1___3[[#This Row],[Date]])</f>
        <v>7</v>
      </c>
      <c r="G1013" t="str">
        <f>VLOOKUP(F1013,VLOOKUP!$D$2:$E$8,2,FALSE)</f>
        <v>Sunday</v>
      </c>
      <c r="H1013" t="str">
        <f>VLOOKUP(D1013,VLOOKUP!$A$2:$B$13,2,FALSE)</f>
        <v>October</v>
      </c>
      <c r="I1013" t="str">
        <f>VLOOKUP(E1013,VLOOKUP!$G$2:$H$5,2,FALSE)</f>
        <v>Quarter4</v>
      </c>
      <c r="J1013" t="str">
        <f t="shared" si="167"/>
        <v>2010_October</v>
      </c>
      <c r="K1013" t="str">
        <f t="shared" si="168"/>
        <v>2010_Quarter4</v>
      </c>
      <c r="L1013" t="str">
        <f t="shared" si="169"/>
        <v>2010_Sunday</v>
      </c>
      <c r="M1013" t="s">
        <v>10</v>
      </c>
      <c r="N1013">
        <v>21</v>
      </c>
      <c r="O1013">
        <v>30</v>
      </c>
      <c r="P1013">
        <v>5040</v>
      </c>
      <c r="Q1013">
        <v>6000</v>
      </c>
      <c r="R1013">
        <v>3.7869967999999997E-2</v>
      </c>
      <c r="S1013">
        <v>4.6201361000000003E-2</v>
      </c>
      <c r="T1013">
        <f t="shared" si="170"/>
        <v>28090.427488000005</v>
      </c>
      <c r="U1013">
        <f t="shared" si="171"/>
        <v>5680.4952000000003</v>
      </c>
      <c r="V1013">
        <f t="shared" si="172"/>
        <v>11040</v>
      </c>
      <c r="W1013">
        <f t="shared" si="173"/>
        <v>11040</v>
      </c>
      <c r="X1013">
        <f>SUM(Data__1___3[[#This Row],[ cost of raw material]],Data__1___3[[#This Row],[operating cost]],Data__1___3[[#This Row],[Total Labor Cost (In USD)]])</f>
        <v>44810.922688000006</v>
      </c>
      <c r="Y1013">
        <f t="shared" si="174"/>
        <v>1183.2838804616895</v>
      </c>
      <c r="Z1013">
        <f t="shared" si="175"/>
        <v>37.869968</v>
      </c>
      <c r="AA1013">
        <f>SUM(Data__1___3[[#This Row],[Num_Workers_Direct]],Data__1___3[[#This Row],[Num_Workers_Indirect]])</f>
        <v>51</v>
      </c>
      <c r="AB1013">
        <f>Data__1___3[[#This Row],[OUTPUT IN THOUSAND]]/Data__1___3[[#This Row],[Total Workers]]</f>
        <v>0.74254839215686275</v>
      </c>
    </row>
    <row r="1014" spans="1:28" x14ac:dyDescent="0.25">
      <c r="A1014" s="1">
        <v>40461</v>
      </c>
      <c r="B1014">
        <f t="shared" si="165"/>
        <v>2010</v>
      </c>
      <c r="C1014">
        <f>DAY(Data__1___3[[#This Row],[Date]])</f>
        <v>10</v>
      </c>
      <c r="D1014">
        <f>MONTH(Data__1___3[[#This Row],[Date]])</f>
        <v>10</v>
      </c>
      <c r="E1014">
        <f t="shared" si="166"/>
        <v>4</v>
      </c>
      <c r="F1014">
        <f>WEEKDAY(Data__1___3[[#This Row],[Date]])</f>
        <v>1</v>
      </c>
      <c r="G1014" t="str">
        <f>VLOOKUP(F1014,VLOOKUP!$D$2:$E$8,2,FALSE)</f>
        <v>Monday</v>
      </c>
      <c r="H1014" t="str">
        <f>VLOOKUP(D1014,VLOOKUP!$A$2:$B$13,2,FALSE)</f>
        <v>October</v>
      </c>
      <c r="I1014" t="str">
        <f>VLOOKUP(E1014,VLOOKUP!$G$2:$H$5,2,FALSE)</f>
        <v>Quarter4</v>
      </c>
      <c r="J1014" t="str">
        <f t="shared" si="167"/>
        <v>2010_October</v>
      </c>
      <c r="K1014" t="str">
        <f t="shared" si="168"/>
        <v>2010_Quarter4</v>
      </c>
      <c r="L1014" t="str">
        <f t="shared" si="169"/>
        <v>2010_Monday</v>
      </c>
      <c r="M1014" t="s">
        <v>10</v>
      </c>
      <c r="N1014">
        <v>21</v>
      </c>
      <c r="O1014">
        <v>31</v>
      </c>
      <c r="P1014">
        <v>5040</v>
      </c>
      <c r="Q1014">
        <v>6200</v>
      </c>
      <c r="R1014">
        <v>3.8636438000000002E-2</v>
      </c>
      <c r="S1014">
        <v>4.7136455000000001E-2</v>
      </c>
      <c r="T1014">
        <f t="shared" si="170"/>
        <v>28658.964639999998</v>
      </c>
      <c r="U1014">
        <f t="shared" si="171"/>
        <v>5795.4657000000007</v>
      </c>
      <c r="V1014">
        <f t="shared" si="172"/>
        <v>11240</v>
      </c>
      <c r="W1014">
        <f t="shared" si="173"/>
        <v>11240</v>
      </c>
      <c r="X1014">
        <f>SUM(Data__1___3[[#This Row],[ cost of raw material]],Data__1___3[[#This Row],[operating cost]],Data__1___3[[#This Row],[Total Labor Cost (In USD)]])</f>
        <v>45694.430339999999</v>
      </c>
      <c r="Y1014">
        <f t="shared" si="174"/>
        <v>1182.6770972003162</v>
      </c>
      <c r="Z1014">
        <f t="shared" si="175"/>
        <v>38.636438000000005</v>
      </c>
      <c r="AA1014">
        <f>SUM(Data__1___3[[#This Row],[Num_Workers_Direct]],Data__1___3[[#This Row],[Num_Workers_Indirect]])</f>
        <v>52</v>
      </c>
      <c r="AB1014">
        <f>Data__1___3[[#This Row],[OUTPUT IN THOUSAND]]/Data__1___3[[#This Row],[Total Workers]]</f>
        <v>0.74300842307692316</v>
      </c>
    </row>
    <row r="1015" spans="1:28" x14ac:dyDescent="0.25">
      <c r="A1015" s="1">
        <v>40462</v>
      </c>
      <c r="B1015">
        <f t="shared" si="165"/>
        <v>2010</v>
      </c>
      <c r="C1015">
        <f>DAY(Data__1___3[[#This Row],[Date]])</f>
        <v>11</v>
      </c>
      <c r="D1015">
        <f>MONTH(Data__1___3[[#This Row],[Date]])</f>
        <v>10</v>
      </c>
      <c r="E1015">
        <f t="shared" si="166"/>
        <v>4</v>
      </c>
      <c r="F1015">
        <f>WEEKDAY(Data__1___3[[#This Row],[Date]])</f>
        <v>2</v>
      </c>
      <c r="G1015" t="str">
        <f>VLOOKUP(F1015,VLOOKUP!$D$2:$E$8,2,FALSE)</f>
        <v>Tuesday</v>
      </c>
      <c r="H1015" t="str">
        <f>VLOOKUP(D1015,VLOOKUP!$A$2:$B$13,2,FALSE)</f>
        <v>October</v>
      </c>
      <c r="I1015" t="str">
        <f>VLOOKUP(E1015,VLOOKUP!$G$2:$H$5,2,FALSE)</f>
        <v>Quarter4</v>
      </c>
      <c r="J1015" t="str">
        <f t="shared" si="167"/>
        <v>2010_October</v>
      </c>
      <c r="K1015" t="str">
        <f t="shared" si="168"/>
        <v>2010_Quarter4</v>
      </c>
      <c r="L1015" t="str">
        <f t="shared" si="169"/>
        <v>2010_Tuesday</v>
      </c>
      <c r="M1015" t="s">
        <v>10</v>
      </c>
      <c r="N1015">
        <v>23</v>
      </c>
      <c r="O1015">
        <v>29</v>
      </c>
      <c r="P1015">
        <v>5520</v>
      </c>
      <c r="Q1015">
        <v>5800</v>
      </c>
      <c r="R1015">
        <v>3.8642558E-2</v>
      </c>
      <c r="S1015">
        <v>4.7143920999999998E-2</v>
      </c>
      <c r="T1015">
        <f t="shared" si="170"/>
        <v>28663.503968000001</v>
      </c>
      <c r="U1015">
        <f t="shared" si="171"/>
        <v>5796.3837000000003</v>
      </c>
      <c r="V1015">
        <f t="shared" si="172"/>
        <v>11320</v>
      </c>
      <c r="W1015">
        <f t="shared" si="173"/>
        <v>11320</v>
      </c>
      <c r="X1015">
        <f>SUM(Data__1___3[[#This Row],[ cost of raw material]],Data__1___3[[#This Row],[operating cost]],Data__1___3[[#This Row],[Total Labor Cost (In USD)]])</f>
        <v>45779.887668000003</v>
      </c>
      <c r="Y1015">
        <f t="shared" si="174"/>
        <v>1184.7012733473805</v>
      </c>
      <c r="Z1015">
        <f t="shared" si="175"/>
        <v>38.642558000000001</v>
      </c>
      <c r="AA1015">
        <f>SUM(Data__1___3[[#This Row],[Num_Workers_Direct]],Data__1___3[[#This Row],[Num_Workers_Indirect]])</f>
        <v>52</v>
      </c>
      <c r="AB1015">
        <f>Data__1___3[[#This Row],[OUTPUT IN THOUSAND]]/Data__1___3[[#This Row],[Total Workers]]</f>
        <v>0.74312611538461537</v>
      </c>
    </row>
    <row r="1016" spans="1:28" x14ac:dyDescent="0.25">
      <c r="A1016" s="1">
        <v>40463</v>
      </c>
      <c r="B1016">
        <f t="shared" si="165"/>
        <v>2010</v>
      </c>
      <c r="C1016">
        <f>DAY(Data__1___3[[#This Row],[Date]])</f>
        <v>12</v>
      </c>
      <c r="D1016">
        <f>MONTH(Data__1___3[[#This Row],[Date]])</f>
        <v>10</v>
      </c>
      <c r="E1016">
        <f t="shared" si="166"/>
        <v>4</v>
      </c>
      <c r="F1016">
        <f>WEEKDAY(Data__1___3[[#This Row],[Date]])</f>
        <v>3</v>
      </c>
      <c r="G1016" t="str">
        <f>VLOOKUP(F1016,VLOOKUP!$D$2:$E$8,2,FALSE)</f>
        <v>Wednesday</v>
      </c>
      <c r="H1016" t="str">
        <f>VLOOKUP(D1016,VLOOKUP!$A$2:$B$13,2,FALSE)</f>
        <v>October</v>
      </c>
      <c r="I1016" t="str">
        <f>VLOOKUP(E1016,VLOOKUP!$G$2:$H$5,2,FALSE)</f>
        <v>Quarter4</v>
      </c>
      <c r="J1016" t="str">
        <f t="shared" si="167"/>
        <v>2010_October</v>
      </c>
      <c r="K1016" t="str">
        <f t="shared" si="168"/>
        <v>2010_Quarter4</v>
      </c>
      <c r="L1016" t="str">
        <f t="shared" si="169"/>
        <v>2010_Wednesday</v>
      </c>
      <c r="M1016" t="s">
        <v>10</v>
      </c>
      <c r="N1016">
        <v>21</v>
      </c>
      <c r="O1016">
        <v>28</v>
      </c>
      <c r="P1016">
        <v>5040</v>
      </c>
      <c r="Q1016">
        <v>5600</v>
      </c>
      <c r="R1016">
        <v>3.6383064999999999E-2</v>
      </c>
      <c r="S1016">
        <v>4.4387338999999998E-2</v>
      </c>
      <c r="T1016">
        <f t="shared" si="170"/>
        <v>26987.502111999998</v>
      </c>
      <c r="U1016">
        <f t="shared" si="171"/>
        <v>5457.45975</v>
      </c>
      <c r="V1016">
        <f t="shared" si="172"/>
        <v>10640</v>
      </c>
      <c r="W1016">
        <f t="shared" si="173"/>
        <v>10640</v>
      </c>
      <c r="X1016">
        <f>SUM(Data__1___3[[#This Row],[ cost of raw material]],Data__1___3[[#This Row],[operating cost]],Data__1___3[[#This Row],[Total Labor Cost (In USD)]])</f>
        <v>43084.961861999996</v>
      </c>
      <c r="Y1016">
        <f t="shared" si="174"/>
        <v>1184.2037459460876</v>
      </c>
      <c r="Z1016">
        <f t="shared" si="175"/>
        <v>36.383065000000002</v>
      </c>
      <c r="AA1016">
        <f>SUM(Data__1___3[[#This Row],[Num_Workers_Direct]],Data__1___3[[#This Row],[Num_Workers_Indirect]])</f>
        <v>49</v>
      </c>
      <c r="AB1016">
        <f>Data__1___3[[#This Row],[OUTPUT IN THOUSAND]]/Data__1___3[[#This Row],[Total Workers]]</f>
        <v>0.74251153061224495</v>
      </c>
    </row>
    <row r="1017" spans="1:28" x14ac:dyDescent="0.25">
      <c r="A1017" s="1">
        <v>40464</v>
      </c>
      <c r="B1017">
        <f t="shared" si="165"/>
        <v>2010</v>
      </c>
      <c r="C1017">
        <f>DAY(Data__1___3[[#This Row],[Date]])</f>
        <v>13</v>
      </c>
      <c r="D1017">
        <f>MONTH(Data__1___3[[#This Row],[Date]])</f>
        <v>10</v>
      </c>
      <c r="E1017">
        <f t="shared" si="166"/>
        <v>4</v>
      </c>
      <c r="F1017">
        <f>WEEKDAY(Data__1___3[[#This Row],[Date]])</f>
        <v>4</v>
      </c>
      <c r="G1017" t="str">
        <f>VLOOKUP(F1017,VLOOKUP!$D$2:$E$8,2,FALSE)</f>
        <v>Thursday</v>
      </c>
      <c r="H1017" t="str">
        <f>VLOOKUP(D1017,VLOOKUP!$A$2:$B$13,2,FALSE)</f>
        <v>October</v>
      </c>
      <c r="I1017" t="str">
        <f>VLOOKUP(E1017,VLOOKUP!$G$2:$H$5,2,FALSE)</f>
        <v>Quarter4</v>
      </c>
      <c r="J1017" t="str">
        <f t="shared" si="167"/>
        <v>2010_October</v>
      </c>
      <c r="K1017" t="str">
        <f t="shared" si="168"/>
        <v>2010_Quarter4</v>
      </c>
      <c r="L1017" t="str">
        <f t="shared" si="169"/>
        <v>2010_Thursday</v>
      </c>
      <c r="M1017" t="s">
        <v>10</v>
      </c>
      <c r="N1017">
        <v>22</v>
      </c>
      <c r="O1017">
        <v>32</v>
      </c>
      <c r="P1017">
        <v>5280</v>
      </c>
      <c r="Q1017">
        <v>6400</v>
      </c>
      <c r="R1017">
        <v>4.0110311000000003E-2</v>
      </c>
      <c r="S1017">
        <v>4.8934579999999998E-2</v>
      </c>
      <c r="T1017">
        <f t="shared" si="170"/>
        <v>29752.224639999997</v>
      </c>
      <c r="U1017">
        <f t="shared" si="171"/>
        <v>6016.5466500000002</v>
      </c>
      <c r="V1017">
        <f t="shared" si="172"/>
        <v>11680</v>
      </c>
      <c r="W1017">
        <f t="shared" si="173"/>
        <v>11680</v>
      </c>
      <c r="X1017">
        <f>SUM(Data__1___3[[#This Row],[ cost of raw material]],Data__1___3[[#This Row],[operating cost]],Data__1___3[[#This Row],[Total Labor Cost (In USD)]])</f>
        <v>47448.771289999997</v>
      </c>
      <c r="Y1017">
        <f t="shared" si="174"/>
        <v>1182.9569531385582</v>
      </c>
      <c r="Z1017">
        <f t="shared" si="175"/>
        <v>40.110311000000003</v>
      </c>
      <c r="AA1017">
        <f>SUM(Data__1___3[[#This Row],[Num_Workers_Direct]],Data__1___3[[#This Row],[Num_Workers_Indirect]])</f>
        <v>54</v>
      </c>
      <c r="AB1017">
        <f>Data__1___3[[#This Row],[OUTPUT IN THOUSAND]]/Data__1___3[[#This Row],[Total Workers]]</f>
        <v>0.74278353703703714</v>
      </c>
    </row>
    <row r="1018" spans="1:28" x14ac:dyDescent="0.25">
      <c r="A1018" s="1">
        <v>40465</v>
      </c>
      <c r="B1018">
        <f t="shared" si="165"/>
        <v>2010</v>
      </c>
      <c r="C1018">
        <f>DAY(Data__1___3[[#This Row],[Date]])</f>
        <v>14</v>
      </c>
      <c r="D1018">
        <f>MONTH(Data__1___3[[#This Row],[Date]])</f>
        <v>10</v>
      </c>
      <c r="E1018">
        <f t="shared" si="166"/>
        <v>4</v>
      </c>
      <c r="F1018">
        <f>WEEKDAY(Data__1___3[[#This Row],[Date]])</f>
        <v>5</v>
      </c>
      <c r="G1018" t="str">
        <f>VLOOKUP(F1018,VLOOKUP!$D$2:$E$8,2,FALSE)</f>
        <v>Friday</v>
      </c>
      <c r="H1018" t="str">
        <f>VLOOKUP(D1018,VLOOKUP!$A$2:$B$13,2,FALSE)</f>
        <v>October</v>
      </c>
      <c r="I1018" t="str">
        <f>VLOOKUP(E1018,VLOOKUP!$G$2:$H$5,2,FALSE)</f>
        <v>Quarter4</v>
      </c>
      <c r="J1018" t="str">
        <f t="shared" si="167"/>
        <v>2010_October</v>
      </c>
      <c r="K1018" t="str">
        <f t="shared" si="168"/>
        <v>2010_Quarter4</v>
      </c>
      <c r="L1018" t="str">
        <f t="shared" si="169"/>
        <v>2010_Friday</v>
      </c>
      <c r="M1018" t="s">
        <v>10</v>
      </c>
      <c r="N1018">
        <v>22</v>
      </c>
      <c r="O1018">
        <v>27</v>
      </c>
      <c r="P1018">
        <v>5280</v>
      </c>
      <c r="Q1018">
        <v>5400</v>
      </c>
      <c r="R1018">
        <v>3.6413979999999999E-2</v>
      </c>
      <c r="S1018">
        <v>4.4425055999999997E-2</v>
      </c>
      <c r="T1018">
        <f t="shared" si="170"/>
        <v>27010.434047999999</v>
      </c>
      <c r="U1018">
        <f t="shared" si="171"/>
        <v>5462.0969999999988</v>
      </c>
      <c r="V1018">
        <f t="shared" si="172"/>
        <v>10680</v>
      </c>
      <c r="W1018">
        <f t="shared" si="173"/>
        <v>10680</v>
      </c>
      <c r="X1018">
        <f>SUM(Data__1___3[[#This Row],[ cost of raw material]],Data__1___3[[#This Row],[operating cost]],Data__1___3[[#This Row],[Total Labor Cost (In USD)]])</f>
        <v>43152.531047999997</v>
      </c>
      <c r="Y1018">
        <f t="shared" si="174"/>
        <v>1185.0539558707947</v>
      </c>
      <c r="Z1018">
        <f t="shared" si="175"/>
        <v>36.413979999999995</v>
      </c>
      <c r="AA1018">
        <f>SUM(Data__1___3[[#This Row],[Num_Workers_Direct]],Data__1___3[[#This Row],[Num_Workers_Indirect]])</f>
        <v>49</v>
      </c>
      <c r="AB1018">
        <f>Data__1___3[[#This Row],[OUTPUT IN THOUSAND]]/Data__1___3[[#This Row],[Total Workers]]</f>
        <v>0.7431424489795917</v>
      </c>
    </row>
    <row r="1019" spans="1:28" x14ac:dyDescent="0.25">
      <c r="A1019" s="1">
        <v>40466</v>
      </c>
      <c r="B1019">
        <f t="shared" si="165"/>
        <v>2010</v>
      </c>
      <c r="C1019">
        <f>DAY(Data__1___3[[#This Row],[Date]])</f>
        <v>15</v>
      </c>
      <c r="D1019">
        <f>MONTH(Data__1___3[[#This Row],[Date]])</f>
        <v>10</v>
      </c>
      <c r="E1019">
        <f t="shared" si="166"/>
        <v>4</v>
      </c>
      <c r="F1019">
        <f>WEEKDAY(Data__1___3[[#This Row],[Date]])</f>
        <v>6</v>
      </c>
      <c r="G1019" t="str">
        <f>VLOOKUP(F1019,VLOOKUP!$D$2:$E$8,2,FALSE)</f>
        <v>Saturday</v>
      </c>
      <c r="H1019" t="str">
        <f>VLOOKUP(D1019,VLOOKUP!$A$2:$B$13,2,FALSE)</f>
        <v>October</v>
      </c>
      <c r="I1019" t="str">
        <f>VLOOKUP(E1019,VLOOKUP!$G$2:$H$5,2,FALSE)</f>
        <v>Quarter4</v>
      </c>
      <c r="J1019" t="str">
        <f t="shared" si="167"/>
        <v>2010_October</v>
      </c>
      <c r="K1019" t="str">
        <f t="shared" si="168"/>
        <v>2010_Quarter4</v>
      </c>
      <c r="L1019" t="str">
        <f t="shared" si="169"/>
        <v>2010_Saturday</v>
      </c>
      <c r="M1019" t="s">
        <v>10</v>
      </c>
      <c r="N1019">
        <v>22</v>
      </c>
      <c r="O1019">
        <v>32</v>
      </c>
      <c r="P1019">
        <v>5280</v>
      </c>
      <c r="Q1019">
        <v>6400</v>
      </c>
      <c r="R1019">
        <v>4.0128297E-2</v>
      </c>
      <c r="S1019">
        <v>4.8956523000000002E-2</v>
      </c>
      <c r="T1019">
        <f t="shared" si="170"/>
        <v>29765.565984000001</v>
      </c>
      <c r="U1019">
        <f t="shared" si="171"/>
        <v>6019.2445500000003</v>
      </c>
      <c r="V1019">
        <f t="shared" si="172"/>
        <v>11680</v>
      </c>
      <c r="W1019">
        <f t="shared" si="173"/>
        <v>11680</v>
      </c>
      <c r="X1019">
        <f>SUM(Data__1___3[[#This Row],[ cost of raw material]],Data__1___3[[#This Row],[operating cost]],Data__1___3[[#This Row],[Total Labor Cost (In USD)]])</f>
        <v>47464.810534000004</v>
      </c>
      <c r="Y1019">
        <f t="shared" si="174"/>
        <v>1182.8264362676541</v>
      </c>
      <c r="Z1019">
        <f t="shared" si="175"/>
        <v>40.128297000000003</v>
      </c>
      <c r="AA1019">
        <f>SUM(Data__1___3[[#This Row],[Num_Workers_Direct]],Data__1___3[[#This Row],[Num_Workers_Indirect]])</f>
        <v>54</v>
      </c>
      <c r="AB1019">
        <f>Data__1___3[[#This Row],[OUTPUT IN THOUSAND]]/Data__1___3[[#This Row],[Total Workers]]</f>
        <v>0.74311661111111116</v>
      </c>
    </row>
    <row r="1020" spans="1:28" x14ac:dyDescent="0.25">
      <c r="A1020" s="1">
        <v>40467</v>
      </c>
      <c r="B1020">
        <f t="shared" si="165"/>
        <v>2010</v>
      </c>
      <c r="C1020">
        <f>DAY(Data__1___3[[#This Row],[Date]])</f>
        <v>16</v>
      </c>
      <c r="D1020">
        <f>MONTH(Data__1___3[[#This Row],[Date]])</f>
        <v>10</v>
      </c>
      <c r="E1020">
        <f t="shared" si="166"/>
        <v>4</v>
      </c>
      <c r="F1020">
        <f>WEEKDAY(Data__1___3[[#This Row],[Date]])</f>
        <v>7</v>
      </c>
      <c r="G1020" t="str">
        <f>VLOOKUP(F1020,VLOOKUP!$D$2:$E$8,2,FALSE)</f>
        <v>Sunday</v>
      </c>
      <c r="H1020" t="str">
        <f>VLOOKUP(D1020,VLOOKUP!$A$2:$B$13,2,FALSE)</f>
        <v>October</v>
      </c>
      <c r="I1020" t="str">
        <f>VLOOKUP(E1020,VLOOKUP!$G$2:$H$5,2,FALSE)</f>
        <v>Quarter4</v>
      </c>
      <c r="J1020" t="str">
        <f t="shared" si="167"/>
        <v>2010_October</v>
      </c>
      <c r="K1020" t="str">
        <f t="shared" si="168"/>
        <v>2010_Quarter4</v>
      </c>
      <c r="L1020" t="str">
        <f t="shared" si="169"/>
        <v>2010_Sunday</v>
      </c>
      <c r="M1020" t="s">
        <v>10</v>
      </c>
      <c r="N1020">
        <v>23</v>
      </c>
      <c r="O1020">
        <v>34</v>
      </c>
      <c r="P1020">
        <v>5520</v>
      </c>
      <c r="Q1020">
        <v>6800</v>
      </c>
      <c r="R1020">
        <v>4.2327430999999999E-2</v>
      </c>
      <c r="S1020">
        <v>5.1639466000000002E-2</v>
      </c>
      <c r="T1020">
        <f t="shared" si="170"/>
        <v>31396.795328</v>
      </c>
      <c r="U1020">
        <f t="shared" si="171"/>
        <v>6349.1146499999995</v>
      </c>
      <c r="V1020">
        <f t="shared" si="172"/>
        <v>12320</v>
      </c>
      <c r="W1020">
        <f t="shared" si="173"/>
        <v>12320</v>
      </c>
      <c r="X1020">
        <f>SUM(Data__1___3[[#This Row],[ cost of raw material]],Data__1___3[[#This Row],[operating cost]],Data__1___3[[#This Row],[Total Labor Cost (In USD)]])</f>
        <v>50065.909977999996</v>
      </c>
      <c r="Y1020">
        <f t="shared" si="174"/>
        <v>1182.8242063167027</v>
      </c>
      <c r="Z1020">
        <f t="shared" si="175"/>
        <v>42.327430999999997</v>
      </c>
      <c r="AA1020">
        <f>SUM(Data__1___3[[#This Row],[Num_Workers_Direct]],Data__1___3[[#This Row],[Num_Workers_Indirect]])</f>
        <v>57</v>
      </c>
      <c r="AB1020">
        <f>Data__1___3[[#This Row],[OUTPUT IN THOUSAND]]/Data__1___3[[#This Row],[Total Workers]]</f>
        <v>0.74258650877192978</v>
      </c>
    </row>
    <row r="1021" spans="1:28" x14ac:dyDescent="0.25">
      <c r="A1021" s="1">
        <v>40468</v>
      </c>
      <c r="B1021">
        <f t="shared" si="165"/>
        <v>2010</v>
      </c>
      <c r="C1021">
        <f>DAY(Data__1___3[[#This Row],[Date]])</f>
        <v>17</v>
      </c>
      <c r="D1021">
        <f>MONTH(Data__1___3[[#This Row],[Date]])</f>
        <v>10</v>
      </c>
      <c r="E1021">
        <f t="shared" si="166"/>
        <v>4</v>
      </c>
      <c r="F1021">
        <f>WEEKDAY(Data__1___3[[#This Row],[Date]])</f>
        <v>1</v>
      </c>
      <c r="G1021" t="str">
        <f>VLOOKUP(F1021,VLOOKUP!$D$2:$E$8,2,FALSE)</f>
        <v>Monday</v>
      </c>
      <c r="H1021" t="str">
        <f>VLOOKUP(D1021,VLOOKUP!$A$2:$B$13,2,FALSE)</f>
        <v>October</v>
      </c>
      <c r="I1021" t="str">
        <f>VLOOKUP(E1021,VLOOKUP!$G$2:$H$5,2,FALSE)</f>
        <v>Quarter4</v>
      </c>
      <c r="J1021" t="str">
        <f t="shared" si="167"/>
        <v>2010_October</v>
      </c>
      <c r="K1021" t="str">
        <f t="shared" si="168"/>
        <v>2010_Quarter4</v>
      </c>
      <c r="L1021" t="str">
        <f t="shared" si="169"/>
        <v>2010_Monday</v>
      </c>
      <c r="M1021" t="s">
        <v>10</v>
      </c>
      <c r="N1021">
        <v>23</v>
      </c>
      <c r="O1021">
        <v>31</v>
      </c>
      <c r="P1021">
        <v>5520</v>
      </c>
      <c r="Q1021">
        <v>6200</v>
      </c>
      <c r="R1021">
        <v>4.0128759999999999E-2</v>
      </c>
      <c r="S1021">
        <v>4.8957087000000003E-2</v>
      </c>
      <c r="T1021">
        <f t="shared" si="170"/>
        <v>29765.908896000001</v>
      </c>
      <c r="U1021">
        <f t="shared" si="171"/>
        <v>6019.3140000000003</v>
      </c>
      <c r="V1021">
        <f t="shared" si="172"/>
        <v>11720</v>
      </c>
      <c r="W1021">
        <f t="shared" si="173"/>
        <v>11720</v>
      </c>
      <c r="X1021">
        <f>SUM(Data__1___3[[#This Row],[ cost of raw material]],Data__1___3[[#This Row],[operating cost]],Data__1___3[[#This Row],[Total Labor Cost (In USD)]])</f>
        <v>47505.222895999999</v>
      </c>
      <c r="Y1021">
        <f t="shared" si="174"/>
        <v>1183.8198562826262</v>
      </c>
      <c r="Z1021">
        <f t="shared" si="175"/>
        <v>40.12876</v>
      </c>
      <c r="AA1021">
        <f>SUM(Data__1___3[[#This Row],[Num_Workers_Direct]],Data__1___3[[#This Row],[Num_Workers_Indirect]])</f>
        <v>54</v>
      </c>
      <c r="AB1021">
        <f>Data__1___3[[#This Row],[OUTPUT IN THOUSAND]]/Data__1___3[[#This Row],[Total Workers]]</f>
        <v>0.74312518518518522</v>
      </c>
    </row>
    <row r="1022" spans="1:28" x14ac:dyDescent="0.25">
      <c r="A1022" s="1">
        <v>40469</v>
      </c>
      <c r="B1022">
        <f t="shared" si="165"/>
        <v>2010</v>
      </c>
      <c r="C1022">
        <f>DAY(Data__1___3[[#This Row],[Date]])</f>
        <v>18</v>
      </c>
      <c r="D1022">
        <f>MONTH(Data__1___3[[#This Row],[Date]])</f>
        <v>10</v>
      </c>
      <c r="E1022">
        <f t="shared" si="166"/>
        <v>4</v>
      </c>
      <c r="F1022">
        <f>WEEKDAY(Data__1___3[[#This Row],[Date]])</f>
        <v>2</v>
      </c>
      <c r="G1022" t="str">
        <f>VLOOKUP(F1022,VLOOKUP!$D$2:$E$8,2,FALSE)</f>
        <v>Tuesday</v>
      </c>
      <c r="H1022" t="str">
        <f>VLOOKUP(D1022,VLOOKUP!$A$2:$B$13,2,FALSE)</f>
        <v>October</v>
      </c>
      <c r="I1022" t="str">
        <f>VLOOKUP(E1022,VLOOKUP!$G$2:$H$5,2,FALSE)</f>
        <v>Quarter4</v>
      </c>
      <c r="J1022" t="str">
        <f t="shared" si="167"/>
        <v>2010_October</v>
      </c>
      <c r="K1022" t="str">
        <f t="shared" si="168"/>
        <v>2010_Quarter4</v>
      </c>
      <c r="L1022" t="str">
        <f t="shared" si="169"/>
        <v>2010_Tuesday</v>
      </c>
      <c r="M1022" t="s">
        <v>10</v>
      </c>
      <c r="N1022">
        <v>20</v>
      </c>
      <c r="O1022">
        <v>29</v>
      </c>
      <c r="P1022">
        <v>4800</v>
      </c>
      <c r="Q1022">
        <v>5800</v>
      </c>
      <c r="R1022">
        <v>3.6412379000000002E-2</v>
      </c>
      <c r="S1022">
        <v>4.4423101999999999E-2</v>
      </c>
      <c r="T1022">
        <f t="shared" si="170"/>
        <v>27009.246016000001</v>
      </c>
      <c r="U1022">
        <f t="shared" si="171"/>
        <v>5461.8568500000001</v>
      </c>
      <c r="V1022">
        <f t="shared" si="172"/>
        <v>10600</v>
      </c>
      <c r="W1022">
        <f t="shared" si="173"/>
        <v>10600</v>
      </c>
      <c r="X1022">
        <f>SUM(Data__1___3[[#This Row],[ cost of raw material]],Data__1___3[[#This Row],[operating cost]],Data__1___3[[#This Row],[Total Labor Cost (In USD)]])</f>
        <v>43071.102866000001</v>
      </c>
      <c r="Y1022">
        <f t="shared" si="174"/>
        <v>1182.8697835425694</v>
      </c>
      <c r="Z1022">
        <f t="shared" si="175"/>
        <v>36.412379000000001</v>
      </c>
      <c r="AA1022">
        <f>SUM(Data__1___3[[#This Row],[Num_Workers_Direct]],Data__1___3[[#This Row],[Num_Workers_Indirect]])</f>
        <v>49</v>
      </c>
      <c r="AB1022">
        <f>Data__1___3[[#This Row],[OUTPUT IN THOUSAND]]/Data__1___3[[#This Row],[Total Workers]]</f>
        <v>0.74310977551020407</v>
      </c>
    </row>
    <row r="1023" spans="1:28" x14ac:dyDescent="0.25">
      <c r="A1023" s="1">
        <v>40470</v>
      </c>
      <c r="B1023">
        <f t="shared" si="165"/>
        <v>2010</v>
      </c>
      <c r="C1023">
        <f>DAY(Data__1___3[[#This Row],[Date]])</f>
        <v>19</v>
      </c>
      <c r="D1023">
        <f>MONTH(Data__1___3[[#This Row],[Date]])</f>
        <v>10</v>
      </c>
      <c r="E1023">
        <f t="shared" si="166"/>
        <v>4</v>
      </c>
      <c r="F1023">
        <f>WEEKDAY(Data__1___3[[#This Row],[Date]])</f>
        <v>3</v>
      </c>
      <c r="G1023" t="str">
        <f>VLOOKUP(F1023,VLOOKUP!$D$2:$E$8,2,FALSE)</f>
        <v>Wednesday</v>
      </c>
      <c r="H1023" t="str">
        <f>VLOOKUP(D1023,VLOOKUP!$A$2:$B$13,2,FALSE)</f>
        <v>October</v>
      </c>
      <c r="I1023" t="str">
        <f>VLOOKUP(E1023,VLOOKUP!$G$2:$H$5,2,FALSE)</f>
        <v>Quarter4</v>
      </c>
      <c r="J1023" t="str">
        <f t="shared" si="167"/>
        <v>2010_October</v>
      </c>
      <c r="K1023" t="str">
        <f t="shared" si="168"/>
        <v>2010_Quarter4</v>
      </c>
      <c r="L1023" t="str">
        <f t="shared" si="169"/>
        <v>2010_Wednesday</v>
      </c>
      <c r="M1023" t="s">
        <v>10</v>
      </c>
      <c r="N1023">
        <v>21</v>
      </c>
      <c r="O1023">
        <v>29</v>
      </c>
      <c r="P1023">
        <v>5040</v>
      </c>
      <c r="Q1023">
        <v>5800</v>
      </c>
      <c r="R1023">
        <v>3.7155388999999997E-2</v>
      </c>
      <c r="S1023">
        <v>4.5329573999999997E-2</v>
      </c>
      <c r="T1023">
        <f t="shared" si="170"/>
        <v>27560.380992000002</v>
      </c>
      <c r="U1023">
        <f t="shared" si="171"/>
        <v>5573.3083500000002</v>
      </c>
      <c r="V1023">
        <f t="shared" si="172"/>
        <v>10840</v>
      </c>
      <c r="W1023">
        <f t="shared" si="173"/>
        <v>10840</v>
      </c>
      <c r="X1023">
        <f>SUM(Data__1___3[[#This Row],[ cost of raw material]],Data__1___3[[#This Row],[operating cost]],Data__1___3[[#This Row],[Total Labor Cost (In USD)]])</f>
        <v>43973.689342000005</v>
      </c>
      <c r="Y1023">
        <f t="shared" si="174"/>
        <v>1183.5077097968212</v>
      </c>
      <c r="Z1023">
        <f t="shared" si="175"/>
        <v>37.155389</v>
      </c>
      <c r="AA1023">
        <f>SUM(Data__1___3[[#This Row],[Num_Workers_Direct]],Data__1___3[[#This Row],[Num_Workers_Indirect]])</f>
        <v>50</v>
      </c>
      <c r="AB1023">
        <f>Data__1___3[[#This Row],[OUTPUT IN THOUSAND]]/Data__1___3[[#This Row],[Total Workers]]</f>
        <v>0.74310778</v>
      </c>
    </row>
    <row r="1024" spans="1:28" x14ac:dyDescent="0.25">
      <c r="A1024" s="1">
        <v>40471</v>
      </c>
      <c r="B1024">
        <f t="shared" si="165"/>
        <v>2010</v>
      </c>
      <c r="C1024">
        <f>DAY(Data__1___3[[#This Row],[Date]])</f>
        <v>20</v>
      </c>
      <c r="D1024">
        <f>MONTH(Data__1___3[[#This Row],[Date]])</f>
        <v>10</v>
      </c>
      <c r="E1024">
        <f t="shared" si="166"/>
        <v>4</v>
      </c>
      <c r="F1024">
        <f>WEEKDAY(Data__1___3[[#This Row],[Date]])</f>
        <v>4</v>
      </c>
      <c r="G1024" t="str">
        <f>VLOOKUP(F1024,VLOOKUP!$D$2:$E$8,2,FALSE)</f>
        <v>Thursday</v>
      </c>
      <c r="H1024" t="str">
        <f>VLOOKUP(D1024,VLOOKUP!$A$2:$B$13,2,FALSE)</f>
        <v>October</v>
      </c>
      <c r="I1024" t="str">
        <f>VLOOKUP(E1024,VLOOKUP!$G$2:$H$5,2,FALSE)</f>
        <v>Quarter4</v>
      </c>
      <c r="J1024" t="str">
        <f t="shared" si="167"/>
        <v>2010_October</v>
      </c>
      <c r="K1024" t="str">
        <f t="shared" si="168"/>
        <v>2010_Quarter4</v>
      </c>
      <c r="L1024" t="str">
        <f t="shared" si="169"/>
        <v>2010_Thursday</v>
      </c>
      <c r="M1024" t="s">
        <v>10</v>
      </c>
      <c r="N1024">
        <v>24</v>
      </c>
      <c r="O1024">
        <v>27</v>
      </c>
      <c r="P1024">
        <v>5760</v>
      </c>
      <c r="Q1024">
        <v>5400</v>
      </c>
      <c r="R1024">
        <v>3.7890689999999998E-2</v>
      </c>
      <c r="S1024">
        <v>4.6226640999999999E-2</v>
      </c>
      <c r="T1024">
        <f t="shared" si="170"/>
        <v>28105.797728000001</v>
      </c>
      <c r="U1024">
        <f t="shared" si="171"/>
        <v>5683.6035000000002</v>
      </c>
      <c r="V1024">
        <f t="shared" si="172"/>
        <v>11160</v>
      </c>
      <c r="W1024">
        <f t="shared" si="173"/>
        <v>11160</v>
      </c>
      <c r="X1024">
        <f>SUM(Data__1___3[[#This Row],[ cost of raw material]],Data__1___3[[#This Row],[operating cost]],Data__1___3[[#This Row],[Total Labor Cost (In USD)]])</f>
        <v>44949.401228000002</v>
      </c>
      <c r="Y1024">
        <f t="shared" si="174"/>
        <v>1186.2914406678792</v>
      </c>
      <c r="Z1024">
        <f t="shared" si="175"/>
        <v>37.890689999999999</v>
      </c>
      <c r="AA1024">
        <f>SUM(Data__1___3[[#This Row],[Num_Workers_Direct]],Data__1___3[[#This Row],[Num_Workers_Indirect]])</f>
        <v>51</v>
      </c>
      <c r="AB1024">
        <f>Data__1___3[[#This Row],[OUTPUT IN THOUSAND]]/Data__1___3[[#This Row],[Total Workers]]</f>
        <v>0.74295470588235291</v>
      </c>
    </row>
    <row r="1025" spans="1:28" x14ac:dyDescent="0.25">
      <c r="A1025" s="1">
        <v>40472</v>
      </c>
      <c r="B1025">
        <f t="shared" si="165"/>
        <v>2010</v>
      </c>
      <c r="C1025">
        <f>DAY(Data__1___3[[#This Row],[Date]])</f>
        <v>21</v>
      </c>
      <c r="D1025">
        <f>MONTH(Data__1___3[[#This Row],[Date]])</f>
        <v>10</v>
      </c>
      <c r="E1025">
        <f t="shared" si="166"/>
        <v>4</v>
      </c>
      <c r="F1025">
        <f>WEEKDAY(Data__1___3[[#This Row],[Date]])</f>
        <v>5</v>
      </c>
      <c r="G1025" t="str">
        <f>VLOOKUP(F1025,VLOOKUP!$D$2:$E$8,2,FALSE)</f>
        <v>Friday</v>
      </c>
      <c r="H1025" t="str">
        <f>VLOOKUP(D1025,VLOOKUP!$A$2:$B$13,2,FALSE)</f>
        <v>October</v>
      </c>
      <c r="I1025" t="str">
        <f>VLOOKUP(E1025,VLOOKUP!$G$2:$H$5,2,FALSE)</f>
        <v>Quarter4</v>
      </c>
      <c r="J1025" t="str">
        <f t="shared" si="167"/>
        <v>2010_October</v>
      </c>
      <c r="K1025" t="str">
        <f t="shared" si="168"/>
        <v>2010_Quarter4</v>
      </c>
      <c r="L1025" t="str">
        <f t="shared" si="169"/>
        <v>2010_Friday</v>
      </c>
      <c r="M1025" t="s">
        <v>10</v>
      </c>
      <c r="N1025">
        <v>21</v>
      </c>
      <c r="O1025">
        <v>33</v>
      </c>
      <c r="P1025">
        <v>5040</v>
      </c>
      <c r="Q1025">
        <v>6600</v>
      </c>
      <c r="R1025">
        <v>4.0126239000000001E-2</v>
      </c>
      <c r="S1025">
        <v>4.8954011999999998E-2</v>
      </c>
      <c r="T1025">
        <f t="shared" si="170"/>
        <v>29764.039295999999</v>
      </c>
      <c r="U1025">
        <f t="shared" si="171"/>
        <v>6018.9358499999998</v>
      </c>
      <c r="V1025">
        <f t="shared" si="172"/>
        <v>11640</v>
      </c>
      <c r="W1025">
        <f t="shared" si="173"/>
        <v>11640</v>
      </c>
      <c r="X1025">
        <f>SUM(Data__1___3[[#This Row],[ cost of raw material]],Data__1___3[[#This Row],[operating cost]],Data__1___3[[#This Row],[Total Labor Cost (In USD)]])</f>
        <v>47422.975145999997</v>
      </c>
      <c r="Y1025">
        <f t="shared" si="174"/>
        <v>1181.8445069322345</v>
      </c>
      <c r="Z1025">
        <f t="shared" si="175"/>
        <v>40.126238999999998</v>
      </c>
      <c r="AA1025">
        <f>SUM(Data__1___3[[#This Row],[Num_Workers_Direct]],Data__1___3[[#This Row],[Num_Workers_Indirect]])</f>
        <v>54</v>
      </c>
      <c r="AB1025">
        <f>Data__1___3[[#This Row],[OUTPUT IN THOUSAND]]/Data__1___3[[#This Row],[Total Workers]]</f>
        <v>0.74307849999999998</v>
      </c>
    </row>
    <row r="1026" spans="1:28" x14ac:dyDescent="0.25">
      <c r="A1026" s="1">
        <v>40473</v>
      </c>
      <c r="B1026">
        <f t="shared" ref="B1026:B1089" si="176">YEAR(A1026)</f>
        <v>2010</v>
      </c>
      <c r="C1026">
        <f>DAY(Data__1___3[[#This Row],[Date]])</f>
        <v>22</v>
      </c>
      <c r="D1026">
        <f>MONTH(Data__1___3[[#This Row],[Date]])</f>
        <v>10</v>
      </c>
      <c r="E1026">
        <f t="shared" ref="E1026:E1089" si="177">IF(D1026&lt;=3,1,IF(D1026&lt;=6,2,IF(D1026&lt;=9,3,4)))</f>
        <v>4</v>
      </c>
      <c r="F1026">
        <f>WEEKDAY(Data__1___3[[#This Row],[Date]])</f>
        <v>6</v>
      </c>
      <c r="G1026" t="str">
        <f>VLOOKUP(F1026,VLOOKUP!$D$2:$E$8,2,FALSE)</f>
        <v>Saturday</v>
      </c>
      <c r="H1026" t="str">
        <f>VLOOKUP(D1026,VLOOKUP!$A$2:$B$13,2,FALSE)</f>
        <v>October</v>
      </c>
      <c r="I1026" t="str">
        <f>VLOOKUP(E1026,VLOOKUP!$G$2:$H$5,2,FALSE)</f>
        <v>Quarter4</v>
      </c>
      <c r="J1026" t="str">
        <f t="shared" ref="J1026:J1089" si="178">CONCATENATE(B1026,"_",H1026)</f>
        <v>2010_October</v>
      </c>
      <c r="K1026" t="str">
        <f t="shared" ref="K1026:K1089" si="179">CONCATENATE(B1026,"_",I1026)</f>
        <v>2010_Quarter4</v>
      </c>
      <c r="L1026" t="str">
        <f t="shared" ref="L1026:L1089" si="180">CONCATENATE(B1026,"_",G1026)</f>
        <v>2010_Saturday</v>
      </c>
      <c r="M1026" t="s">
        <v>10</v>
      </c>
      <c r="N1026">
        <v>21</v>
      </c>
      <c r="O1026">
        <v>33</v>
      </c>
      <c r="P1026">
        <v>5040</v>
      </c>
      <c r="Q1026">
        <v>6600</v>
      </c>
      <c r="R1026">
        <v>4.0113177999999999E-2</v>
      </c>
      <c r="S1026">
        <v>4.8938077000000003E-2</v>
      </c>
      <c r="T1026">
        <f t="shared" ref="T1026:T1089" si="181">IF(M1026="Mexico",S1026*1000*700,IF(M1026="Frankfurt",S1026*1000*530,IF(M1026="Gary",S1026*1000*608,IF(M1026="Sunchem",S1026*1000*918))))</f>
        <v>29754.350816000006</v>
      </c>
      <c r="U1026">
        <f t="shared" ref="U1026:U1089" si="182">IF(M1026="Mexico",R1026*1000*110,IF(M1026="Frankfurt",R1026*1000*90,IF(M1026="Gary",R1026*1000*150,IF(M1026="Sunchem",R1026*1000*400))))</f>
        <v>6016.9766999999993</v>
      </c>
      <c r="V1026">
        <f t="shared" ref="V1026:V1089" si="183">SUM(P1026,Q1026)</f>
        <v>11640</v>
      </c>
      <c r="W1026">
        <f t="shared" ref="W1026:W1089" si="184">V1026/VLOOKUP(M1026,$AD$2:$AE$5,2,FALSE)</f>
        <v>11640</v>
      </c>
      <c r="X1026">
        <f>SUM(Data__1___3[[#This Row],[ cost of raw material]],Data__1___3[[#This Row],[operating cost]],Data__1___3[[#This Row],[Total Labor Cost (In USD)]])</f>
        <v>47411.327516000005</v>
      </c>
      <c r="Y1026">
        <f t="shared" ref="Y1026:Y1089" si="185">X1026/Z1026</f>
        <v>1181.9389507358408</v>
      </c>
      <c r="Z1026">
        <f t="shared" ref="Z1026:Z1089" si="186">R1026*1000</f>
        <v>40.113177999999998</v>
      </c>
      <c r="AA1026">
        <f>SUM(Data__1___3[[#This Row],[Num_Workers_Direct]],Data__1___3[[#This Row],[Num_Workers_Indirect]])</f>
        <v>54</v>
      </c>
      <c r="AB1026">
        <f>Data__1___3[[#This Row],[OUTPUT IN THOUSAND]]/Data__1___3[[#This Row],[Total Workers]]</f>
        <v>0.7428366296296296</v>
      </c>
    </row>
    <row r="1027" spans="1:28" x14ac:dyDescent="0.25">
      <c r="A1027" s="1">
        <v>40474</v>
      </c>
      <c r="B1027">
        <f t="shared" si="176"/>
        <v>2010</v>
      </c>
      <c r="C1027">
        <f>DAY(Data__1___3[[#This Row],[Date]])</f>
        <v>23</v>
      </c>
      <c r="D1027">
        <f>MONTH(Data__1___3[[#This Row],[Date]])</f>
        <v>10</v>
      </c>
      <c r="E1027">
        <f t="shared" si="177"/>
        <v>4</v>
      </c>
      <c r="F1027">
        <f>WEEKDAY(Data__1___3[[#This Row],[Date]])</f>
        <v>7</v>
      </c>
      <c r="G1027" t="str">
        <f>VLOOKUP(F1027,VLOOKUP!$D$2:$E$8,2,FALSE)</f>
        <v>Sunday</v>
      </c>
      <c r="H1027" t="str">
        <f>VLOOKUP(D1027,VLOOKUP!$A$2:$B$13,2,FALSE)</f>
        <v>October</v>
      </c>
      <c r="I1027" t="str">
        <f>VLOOKUP(E1027,VLOOKUP!$G$2:$H$5,2,FALSE)</f>
        <v>Quarter4</v>
      </c>
      <c r="J1027" t="str">
        <f t="shared" si="178"/>
        <v>2010_October</v>
      </c>
      <c r="K1027" t="str">
        <f t="shared" si="179"/>
        <v>2010_Quarter4</v>
      </c>
      <c r="L1027" t="str">
        <f t="shared" si="180"/>
        <v>2010_Sunday</v>
      </c>
      <c r="M1027" t="s">
        <v>10</v>
      </c>
      <c r="N1027">
        <v>22</v>
      </c>
      <c r="O1027">
        <v>28</v>
      </c>
      <c r="P1027">
        <v>5280</v>
      </c>
      <c r="Q1027">
        <v>5600</v>
      </c>
      <c r="R1027">
        <v>3.7158296E-2</v>
      </c>
      <c r="S1027">
        <v>4.5333122000000003E-2</v>
      </c>
      <c r="T1027">
        <f t="shared" si="181"/>
        <v>27562.538176000002</v>
      </c>
      <c r="U1027">
        <f t="shared" si="182"/>
        <v>5573.7443999999996</v>
      </c>
      <c r="V1027">
        <f t="shared" si="183"/>
        <v>10880</v>
      </c>
      <c r="W1027">
        <f t="shared" si="184"/>
        <v>10880</v>
      </c>
      <c r="X1027">
        <f>SUM(Data__1___3[[#This Row],[ cost of raw material]],Data__1___3[[#This Row],[operating cost]],Data__1___3[[#This Row],[Total Labor Cost (In USD)]])</f>
        <v>44016.282575999998</v>
      </c>
      <c r="Y1027">
        <f t="shared" si="185"/>
        <v>1184.5613850538248</v>
      </c>
      <c r="Z1027">
        <f t="shared" si="186"/>
        <v>37.158296</v>
      </c>
      <c r="AA1027">
        <f>SUM(Data__1___3[[#This Row],[Num_Workers_Direct]],Data__1___3[[#This Row],[Num_Workers_Indirect]])</f>
        <v>50</v>
      </c>
      <c r="AB1027">
        <f>Data__1___3[[#This Row],[OUTPUT IN THOUSAND]]/Data__1___3[[#This Row],[Total Workers]]</f>
        <v>0.74316592000000004</v>
      </c>
    </row>
    <row r="1028" spans="1:28" x14ac:dyDescent="0.25">
      <c r="A1028" s="1">
        <v>40475</v>
      </c>
      <c r="B1028">
        <f t="shared" si="176"/>
        <v>2010</v>
      </c>
      <c r="C1028">
        <f>DAY(Data__1___3[[#This Row],[Date]])</f>
        <v>24</v>
      </c>
      <c r="D1028">
        <f>MONTH(Data__1___3[[#This Row],[Date]])</f>
        <v>10</v>
      </c>
      <c r="E1028">
        <f t="shared" si="177"/>
        <v>4</v>
      </c>
      <c r="F1028">
        <f>WEEKDAY(Data__1___3[[#This Row],[Date]])</f>
        <v>1</v>
      </c>
      <c r="G1028" t="str">
        <f>VLOOKUP(F1028,VLOOKUP!$D$2:$E$8,2,FALSE)</f>
        <v>Monday</v>
      </c>
      <c r="H1028" t="str">
        <f>VLOOKUP(D1028,VLOOKUP!$A$2:$B$13,2,FALSE)</f>
        <v>October</v>
      </c>
      <c r="I1028" t="str">
        <f>VLOOKUP(E1028,VLOOKUP!$G$2:$H$5,2,FALSE)</f>
        <v>Quarter4</v>
      </c>
      <c r="J1028" t="str">
        <f t="shared" si="178"/>
        <v>2010_October</v>
      </c>
      <c r="K1028" t="str">
        <f t="shared" si="179"/>
        <v>2010_Quarter4</v>
      </c>
      <c r="L1028" t="str">
        <f t="shared" si="180"/>
        <v>2010_Monday</v>
      </c>
      <c r="M1028" t="s">
        <v>10</v>
      </c>
      <c r="N1028">
        <v>20</v>
      </c>
      <c r="O1028">
        <v>27</v>
      </c>
      <c r="P1028">
        <v>4800</v>
      </c>
      <c r="Q1028">
        <v>5400</v>
      </c>
      <c r="R1028">
        <v>3.4895526000000003E-2</v>
      </c>
      <c r="S1028">
        <v>4.2572541999999998E-2</v>
      </c>
      <c r="T1028">
        <f t="shared" si="181"/>
        <v>25884.105535999999</v>
      </c>
      <c r="U1028">
        <f t="shared" si="182"/>
        <v>5234.3289000000004</v>
      </c>
      <c r="V1028">
        <f t="shared" si="183"/>
        <v>10200</v>
      </c>
      <c r="W1028">
        <f t="shared" si="184"/>
        <v>10200</v>
      </c>
      <c r="X1028">
        <f>SUM(Data__1___3[[#This Row],[ cost of raw material]],Data__1___3[[#This Row],[operating cost]],Data__1___3[[#This Row],[Total Labor Cost (In USD)]])</f>
        <v>41318.434435999996</v>
      </c>
      <c r="Y1028">
        <f t="shared" si="185"/>
        <v>1184.0610866848658</v>
      </c>
      <c r="Z1028">
        <f t="shared" si="186"/>
        <v>34.895526000000004</v>
      </c>
      <c r="AA1028">
        <f>SUM(Data__1___3[[#This Row],[Num_Workers_Direct]],Data__1___3[[#This Row],[Num_Workers_Indirect]])</f>
        <v>47</v>
      </c>
      <c r="AB1028">
        <f>Data__1___3[[#This Row],[OUTPUT IN THOUSAND]]/Data__1___3[[#This Row],[Total Workers]]</f>
        <v>0.74245800000000006</v>
      </c>
    </row>
    <row r="1029" spans="1:28" x14ac:dyDescent="0.25">
      <c r="A1029" s="1">
        <v>40476</v>
      </c>
      <c r="B1029">
        <f t="shared" si="176"/>
        <v>2010</v>
      </c>
      <c r="C1029">
        <f>DAY(Data__1___3[[#This Row],[Date]])</f>
        <v>25</v>
      </c>
      <c r="D1029">
        <f>MONTH(Data__1___3[[#This Row],[Date]])</f>
        <v>10</v>
      </c>
      <c r="E1029">
        <f t="shared" si="177"/>
        <v>4</v>
      </c>
      <c r="F1029">
        <f>WEEKDAY(Data__1___3[[#This Row],[Date]])</f>
        <v>2</v>
      </c>
      <c r="G1029" t="str">
        <f>VLOOKUP(F1029,VLOOKUP!$D$2:$E$8,2,FALSE)</f>
        <v>Tuesday</v>
      </c>
      <c r="H1029" t="str">
        <f>VLOOKUP(D1029,VLOOKUP!$A$2:$B$13,2,FALSE)</f>
        <v>October</v>
      </c>
      <c r="I1029" t="str">
        <f>VLOOKUP(E1029,VLOOKUP!$G$2:$H$5,2,FALSE)</f>
        <v>Quarter4</v>
      </c>
      <c r="J1029" t="str">
        <f t="shared" si="178"/>
        <v>2010_October</v>
      </c>
      <c r="K1029" t="str">
        <f t="shared" si="179"/>
        <v>2010_Quarter4</v>
      </c>
      <c r="L1029" t="str">
        <f t="shared" si="180"/>
        <v>2010_Tuesday</v>
      </c>
      <c r="M1029" t="s">
        <v>10</v>
      </c>
      <c r="N1029">
        <v>21</v>
      </c>
      <c r="O1029">
        <v>29</v>
      </c>
      <c r="P1029">
        <v>5040</v>
      </c>
      <c r="Q1029">
        <v>5800</v>
      </c>
      <c r="R1029">
        <v>3.7155239E-2</v>
      </c>
      <c r="S1029">
        <v>4.5329390999999997E-2</v>
      </c>
      <c r="T1029">
        <f t="shared" si="181"/>
        <v>27560.269727999996</v>
      </c>
      <c r="U1029">
        <f t="shared" si="182"/>
        <v>5573.2858500000002</v>
      </c>
      <c r="V1029">
        <f t="shared" si="183"/>
        <v>10840</v>
      </c>
      <c r="W1029">
        <f t="shared" si="184"/>
        <v>10840</v>
      </c>
      <c r="X1029">
        <f>SUM(Data__1___3[[#This Row],[ cost of raw material]],Data__1___3[[#This Row],[operating cost]],Data__1___3[[#This Row],[Total Labor Cost (In USD)]])</f>
        <v>43973.555578</v>
      </c>
      <c r="Y1029">
        <f t="shared" si="185"/>
        <v>1183.508887616091</v>
      </c>
      <c r="Z1029">
        <f t="shared" si="186"/>
        <v>37.155239000000002</v>
      </c>
      <c r="AA1029">
        <f>SUM(Data__1___3[[#This Row],[Num_Workers_Direct]],Data__1___3[[#This Row],[Num_Workers_Indirect]])</f>
        <v>50</v>
      </c>
      <c r="AB1029">
        <f>Data__1___3[[#This Row],[OUTPUT IN THOUSAND]]/Data__1___3[[#This Row],[Total Workers]]</f>
        <v>0.74310478000000002</v>
      </c>
    </row>
    <row r="1030" spans="1:28" x14ac:dyDescent="0.25">
      <c r="A1030" s="1">
        <v>40477</v>
      </c>
      <c r="B1030">
        <f t="shared" si="176"/>
        <v>2010</v>
      </c>
      <c r="C1030">
        <f>DAY(Data__1___3[[#This Row],[Date]])</f>
        <v>26</v>
      </c>
      <c r="D1030">
        <f>MONTH(Data__1___3[[#This Row],[Date]])</f>
        <v>10</v>
      </c>
      <c r="E1030">
        <f t="shared" si="177"/>
        <v>4</v>
      </c>
      <c r="F1030">
        <f>WEEKDAY(Data__1___3[[#This Row],[Date]])</f>
        <v>3</v>
      </c>
      <c r="G1030" t="str">
        <f>VLOOKUP(F1030,VLOOKUP!$D$2:$E$8,2,FALSE)</f>
        <v>Wednesday</v>
      </c>
      <c r="H1030" t="str">
        <f>VLOOKUP(D1030,VLOOKUP!$A$2:$B$13,2,FALSE)</f>
        <v>October</v>
      </c>
      <c r="I1030" t="str">
        <f>VLOOKUP(E1030,VLOOKUP!$G$2:$H$5,2,FALSE)</f>
        <v>Quarter4</v>
      </c>
      <c r="J1030" t="str">
        <f t="shared" si="178"/>
        <v>2010_October</v>
      </c>
      <c r="K1030" t="str">
        <f t="shared" si="179"/>
        <v>2010_Quarter4</v>
      </c>
      <c r="L1030" t="str">
        <f t="shared" si="180"/>
        <v>2010_Wednesday</v>
      </c>
      <c r="M1030" t="s">
        <v>10</v>
      </c>
      <c r="N1030">
        <v>24</v>
      </c>
      <c r="O1030">
        <v>29</v>
      </c>
      <c r="P1030">
        <v>5760</v>
      </c>
      <c r="Q1030">
        <v>5800</v>
      </c>
      <c r="R1030">
        <v>3.9363262000000003E-2</v>
      </c>
      <c r="S1030">
        <v>4.8023179999999999E-2</v>
      </c>
      <c r="T1030">
        <f t="shared" si="181"/>
        <v>29198.093439999997</v>
      </c>
      <c r="U1030">
        <f t="shared" si="182"/>
        <v>5904.4893000000011</v>
      </c>
      <c r="V1030">
        <f t="shared" si="183"/>
        <v>11560</v>
      </c>
      <c r="W1030">
        <f t="shared" si="184"/>
        <v>11560</v>
      </c>
      <c r="X1030">
        <f>SUM(Data__1___3[[#This Row],[ cost of raw material]],Data__1___3[[#This Row],[operating cost]],Data__1___3[[#This Row],[Total Labor Cost (In USD)]])</f>
        <v>46662.582739999998</v>
      </c>
      <c r="Y1030">
        <f t="shared" si="185"/>
        <v>1185.434853950874</v>
      </c>
      <c r="Z1030">
        <f t="shared" si="186"/>
        <v>39.363262000000006</v>
      </c>
      <c r="AA1030">
        <f>SUM(Data__1___3[[#This Row],[Num_Workers_Direct]],Data__1___3[[#This Row],[Num_Workers_Indirect]])</f>
        <v>53</v>
      </c>
      <c r="AB1030">
        <f>Data__1___3[[#This Row],[OUTPUT IN THOUSAND]]/Data__1___3[[#This Row],[Total Workers]]</f>
        <v>0.74270305660377367</v>
      </c>
    </row>
    <row r="1031" spans="1:28" x14ac:dyDescent="0.25">
      <c r="A1031" s="1">
        <v>40478</v>
      </c>
      <c r="B1031">
        <f t="shared" si="176"/>
        <v>2010</v>
      </c>
      <c r="C1031">
        <f>DAY(Data__1___3[[#This Row],[Date]])</f>
        <v>27</v>
      </c>
      <c r="D1031">
        <f>MONTH(Data__1___3[[#This Row],[Date]])</f>
        <v>10</v>
      </c>
      <c r="E1031">
        <f t="shared" si="177"/>
        <v>4</v>
      </c>
      <c r="F1031">
        <f>WEEKDAY(Data__1___3[[#This Row],[Date]])</f>
        <v>4</v>
      </c>
      <c r="G1031" t="str">
        <f>VLOOKUP(F1031,VLOOKUP!$D$2:$E$8,2,FALSE)</f>
        <v>Thursday</v>
      </c>
      <c r="H1031" t="str">
        <f>VLOOKUP(D1031,VLOOKUP!$A$2:$B$13,2,FALSE)</f>
        <v>October</v>
      </c>
      <c r="I1031" t="str">
        <f>VLOOKUP(E1031,VLOOKUP!$G$2:$H$5,2,FALSE)</f>
        <v>Quarter4</v>
      </c>
      <c r="J1031" t="str">
        <f t="shared" si="178"/>
        <v>2010_October</v>
      </c>
      <c r="K1031" t="str">
        <f t="shared" si="179"/>
        <v>2010_Quarter4</v>
      </c>
      <c r="L1031" t="str">
        <f t="shared" si="180"/>
        <v>2010_Thursday</v>
      </c>
      <c r="M1031" t="s">
        <v>10</v>
      </c>
      <c r="N1031">
        <v>20</v>
      </c>
      <c r="O1031">
        <v>30</v>
      </c>
      <c r="P1031">
        <v>4800</v>
      </c>
      <c r="Q1031">
        <v>6000</v>
      </c>
      <c r="R1031">
        <v>3.7133864000000003E-2</v>
      </c>
      <c r="S1031">
        <v>4.5303313999999997E-2</v>
      </c>
      <c r="T1031">
        <f t="shared" si="181"/>
        <v>27544.414912</v>
      </c>
      <c r="U1031">
        <f t="shared" si="182"/>
        <v>5570.0796</v>
      </c>
      <c r="V1031">
        <f t="shared" si="183"/>
        <v>10800</v>
      </c>
      <c r="W1031">
        <f t="shared" si="184"/>
        <v>10800</v>
      </c>
      <c r="X1031">
        <f>SUM(Data__1___3[[#This Row],[ cost of raw material]],Data__1___3[[#This Row],[operating cost]],Data__1___3[[#This Row],[Total Labor Cost (In USD)]])</f>
        <v>43914.494511999997</v>
      </c>
      <c r="Y1031">
        <f t="shared" si="185"/>
        <v>1182.5996484502662</v>
      </c>
      <c r="Z1031">
        <f t="shared" si="186"/>
        <v>37.133864000000003</v>
      </c>
      <c r="AA1031">
        <f>SUM(Data__1___3[[#This Row],[Num_Workers_Direct]],Data__1___3[[#This Row],[Num_Workers_Indirect]])</f>
        <v>50</v>
      </c>
      <c r="AB1031">
        <f>Data__1___3[[#This Row],[OUTPUT IN THOUSAND]]/Data__1___3[[#This Row],[Total Workers]]</f>
        <v>0.74267728000000011</v>
      </c>
    </row>
    <row r="1032" spans="1:28" x14ac:dyDescent="0.25">
      <c r="A1032" s="1">
        <v>40479</v>
      </c>
      <c r="B1032">
        <f t="shared" si="176"/>
        <v>2010</v>
      </c>
      <c r="C1032">
        <f>DAY(Data__1___3[[#This Row],[Date]])</f>
        <v>28</v>
      </c>
      <c r="D1032">
        <f>MONTH(Data__1___3[[#This Row],[Date]])</f>
        <v>10</v>
      </c>
      <c r="E1032">
        <f t="shared" si="177"/>
        <v>4</v>
      </c>
      <c r="F1032">
        <f>WEEKDAY(Data__1___3[[#This Row],[Date]])</f>
        <v>5</v>
      </c>
      <c r="G1032" t="str">
        <f>VLOOKUP(F1032,VLOOKUP!$D$2:$E$8,2,FALSE)</f>
        <v>Friday</v>
      </c>
      <c r="H1032" t="str">
        <f>VLOOKUP(D1032,VLOOKUP!$A$2:$B$13,2,FALSE)</f>
        <v>October</v>
      </c>
      <c r="I1032" t="str">
        <f>VLOOKUP(E1032,VLOOKUP!$G$2:$H$5,2,FALSE)</f>
        <v>Quarter4</v>
      </c>
      <c r="J1032" t="str">
        <f t="shared" si="178"/>
        <v>2010_October</v>
      </c>
      <c r="K1032" t="str">
        <f t="shared" si="179"/>
        <v>2010_Quarter4</v>
      </c>
      <c r="L1032" t="str">
        <f t="shared" si="180"/>
        <v>2010_Friday</v>
      </c>
      <c r="M1032" t="s">
        <v>10</v>
      </c>
      <c r="N1032">
        <v>22</v>
      </c>
      <c r="O1032">
        <v>34</v>
      </c>
      <c r="P1032">
        <v>5280</v>
      </c>
      <c r="Q1032">
        <v>6800</v>
      </c>
      <c r="R1032">
        <v>4.1587737999999999E-2</v>
      </c>
      <c r="S1032">
        <v>5.0737040999999997E-2</v>
      </c>
      <c r="T1032">
        <f t="shared" si="181"/>
        <v>30848.120928</v>
      </c>
      <c r="U1032">
        <f t="shared" si="182"/>
        <v>6238.1607000000004</v>
      </c>
      <c r="V1032">
        <f t="shared" si="183"/>
        <v>12080</v>
      </c>
      <c r="W1032">
        <f t="shared" si="184"/>
        <v>12080</v>
      </c>
      <c r="X1032">
        <f>SUM(Data__1___3[[#This Row],[ cost of raw material]],Data__1___3[[#This Row],[operating cost]],Data__1___3[[#This Row],[Total Labor Cost (In USD)]])</f>
        <v>49166.281627999997</v>
      </c>
      <c r="Y1032">
        <f t="shared" si="185"/>
        <v>1182.2302436357561</v>
      </c>
      <c r="Z1032">
        <f t="shared" si="186"/>
        <v>41.587738000000002</v>
      </c>
      <c r="AA1032">
        <f>SUM(Data__1___3[[#This Row],[Num_Workers_Direct]],Data__1___3[[#This Row],[Num_Workers_Indirect]])</f>
        <v>56</v>
      </c>
      <c r="AB1032">
        <f>Data__1___3[[#This Row],[OUTPUT IN THOUSAND]]/Data__1___3[[#This Row],[Total Workers]]</f>
        <v>0.74263817857142855</v>
      </c>
    </row>
    <row r="1033" spans="1:28" x14ac:dyDescent="0.25">
      <c r="A1033" s="1">
        <v>40480</v>
      </c>
      <c r="B1033">
        <f t="shared" si="176"/>
        <v>2010</v>
      </c>
      <c r="C1033">
        <f>DAY(Data__1___3[[#This Row],[Date]])</f>
        <v>29</v>
      </c>
      <c r="D1033">
        <f>MONTH(Data__1___3[[#This Row],[Date]])</f>
        <v>10</v>
      </c>
      <c r="E1033">
        <f t="shared" si="177"/>
        <v>4</v>
      </c>
      <c r="F1033">
        <f>WEEKDAY(Data__1___3[[#This Row],[Date]])</f>
        <v>6</v>
      </c>
      <c r="G1033" t="str">
        <f>VLOOKUP(F1033,VLOOKUP!$D$2:$E$8,2,FALSE)</f>
        <v>Saturday</v>
      </c>
      <c r="H1033" t="str">
        <f>VLOOKUP(D1033,VLOOKUP!$A$2:$B$13,2,FALSE)</f>
        <v>October</v>
      </c>
      <c r="I1033" t="str">
        <f>VLOOKUP(E1033,VLOOKUP!$G$2:$H$5,2,FALSE)</f>
        <v>Quarter4</v>
      </c>
      <c r="J1033" t="str">
        <f t="shared" si="178"/>
        <v>2010_October</v>
      </c>
      <c r="K1033" t="str">
        <f t="shared" si="179"/>
        <v>2010_Quarter4</v>
      </c>
      <c r="L1033" t="str">
        <f t="shared" si="180"/>
        <v>2010_Saturday</v>
      </c>
      <c r="M1033" t="s">
        <v>10</v>
      </c>
      <c r="N1033">
        <v>20</v>
      </c>
      <c r="O1033">
        <v>26</v>
      </c>
      <c r="P1033">
        <v>4800</v>
      </c>
      <c r="Q1033">
        <v>5200</v>
      </c>
      <c r="R1033">
        <v>3.4169783000000002E-2</v>
      </c>
      <c r="S1033">
        <v>4.1687135E-2</v>
      </c>
      <c r="T1033">
        <f t="shared" si="181"/>
        <v>25345.77808</v>
      </c>
      <c r="U1033">
        <f t="shared" si="182"/>
        <v>5125.4674500000001</v>
      </c>
      <c r="V1033">
        <f t="shared" si="183"/>
        <v>10000</v>
      </c>
      <c r="W1033">
        <f t="shared" si="184"/>
        <v>10000</v>
      </c>
      <c r="X1033">
        <f>SUM(Data__1___3[[#This Row],[ cost of raw material]],Data__1___3[[#This Row],[operating cost]],Data__1___3[[#This Row],[Total Labor Cost (In USD)]])</f>
        <v>40471.24553</v>
      </c>
      <c r="Y1033">
        <f t="shared" si="185"/>
        <v>1184.4162290992599</v>
      </c>
      <c r="Z1033">
        <f t="shared" si="186"/>
        <v>34.169783000000002</v>
      </c>
      <c r="AA1033">
        <f>SUM(Data__1___3[[#This Row],[Num_Workers_Direct]],Data__1___3[[#This Row],[Num_Workers_Indirect]])</f>
        <v>46</v>
      </c>
      <c r="AB1033">
        <f>Data__1___3[[#This Row],[OUTPUT IN THOUSAND]]/Data__1___3[[#This Row],[Total Workers]]</f>
        <v>0.74282136956521749</v>
      </c>
    </row>
    <row r="1034" spans="1:28" x14ac:dyDescent="0.25">
      <c r="A1034" s="1">
        <v>40481</v>
      </c>
      <c r="B1034">
        <f t="shared" si="176"/>
        <v>2010</v>
      </c>
      <c r="C1034">
        <f>DAY(Data__1___3[[#This Row],[Date]])</f>
        <v>30</v>
      </c>
      <c r="D1034">
        <f>MONTH(Data__1___3[[#This Row],[Date]])</f>
        <v>10</v>
      </c>
      <c r="E1034">
        <f t="shared" si="177"/>
        <v>4</v>
      </c>
      <c r="F1034">
        <f>WEEKDAY(Data__1___3[[#This Row],[Date]])</f>
        <v>7</v>
      </c>
      <c r="G1034" t="str">
        <f>VLOOKUP(F1034,VLOOKUP!$D$2:$E$8,2,FALSE)</f>
        <v>Sunday</v>
      </c>
      <c r="H1034" t="str">
        <f>VLOOKUP(D1034,VLOOKUP!$A$2:$B$13,2,FALSE)</f>
        <v>October</v>
      </c>
      <c r="I1034" t="str">
        <f>VLOOKUP(E1034,VLOOKUP!$G$2:$H$5,2,FALSE)</f>
        <v>Quarter4</v>
      </c>
      <c r="J1034" t="str">
        <f t="shared" si="178"/>
        <v>2010_October</v>
      </c>
      <c r="K1034" t="str">
        <f t="shared" si="179"/>
        <v>2010_Quarter4</v>
      </c>
      <c r="L1034" t="str">
        <f t="shared" si="180"/>
        <v>2010_Sunday</v>
      </c>
      <c r="M1034" t="s">
        <v>10</v>
      </c>
      <c r="N1034">
        <v>24</v>
      </c>
      <c r="O1034">
        <v>30</v>
      </c>
      <c r="P1034">
        <v>5760</v>
      </c>
      <c r="Q1034">
        <v>6000</v>
      </c>
      <c r="R1034">
        <v>4.0132794999999999E-2</v>
      </c>
      <c r="S1034">
        <v>4.896201E-2</v>
      </c>
      <c r="T1034">
        <f t="shared" si="181"/>
        <v>29768.90208</v>
      </c>
      <c r="U1034">
        <f t="shared" si="182"/>
        <v>6019.9192499999999</v>
      </c>
      <c r="V1034">
        <f t="shared" si="183"/>
        <v>11760</v>
      </c>
      <c r="W1034">
        <f t="shared" si="184"/>
        <v>11760</v>
      </c>
      <c r="X1034">
        <f>SUM(Data__1___3[[#This Row],[ cost of raw material]],Data__1___3[[#This Row],[operating cost]],Data__1___3[[#This Row],[Total Labor Cost (In USD)]])</f>
        <v>47548.821329999999</v>
      </c>
      <c r="Y1034">
        <f t="shared" si="185"/>
        <v>1184.7871878846215</v>
      </c>
      <c r="Z1034">
        <f t="shared" si="186"/>
        <v>40.132795000000002</v>
      </c>
      <c r="AA1034">
        <f>SUM(Data__1___3[[#This Row],[Num_Workers_Direct]],Data__1___3[[#This Row],[Num_Workers_Indirect]])</f>
        <v>54</v>
      </c>
      <c r="AB1034">
        <f>Data__1___3[[#This Row],[OUTPUT IN THOUSAND]]/Data__1___3[[#This Row],[Total Workers]]</f>
        <v>0.74319990740740749</v>
      </c>
    </row>
    <row r="1035" spans="1:28" x14ac:dyDescent="0.25">
      <c r="A1035" s="1">
        <v>40482</v>
      </c>
      <c r="B1035">
        <f t="shared" si="176"/>
        <v>2010</v>
      </c>
      <c r="C1035">
        <f>DAY(Data__1___3[[#This Row],[Date]])</f>
        <v>31</v>
      </c>
      <c r="D1035">
        <f>MONTH(Data__1___3[[#This Row],[Date]])</f>
        <v>10</v>
      </c>
      <c r="E1035">
        <f t="shared" si="177"/>
        <v>4</v>
      </c>
      <c r="F1035">
        <f>WEEKDAY(Data__1___3[[#This Row],[Date]])</f>
        <v>1</v>
      </c>
      <c r="G1035" t="str">
        <f>VLOOKUP(F1035,VLOOKUP!$D$2:$E$8,2,FALSE)</f>
        <v>Monday</v>
      </c>
      <c r="H1035" t="str">
        <f>VLOOKUP(D1035,VLOOKUP!$A$2:$B$13,2,FALSE)</f>
        <v>October</v>
      </c>
      <c r="I1035" t="str">
        <f>VLOOKUP(E1035,VLOOKUP!$G$2:$H$5,2,FALSE)</f>
        <v>Quarter4</v>
      </c>
      <c r="J1035" t="str">
        <f t="shared" si="178"/>
        <v>2010_October</v>
      </c>
      <c r="K1035" t="str">
        <f t="shared" si="179"/>
        <v>2010_Quarter4</v>
      </c>
      <c r="L1035" t="str">
        <f t="shared" si="180"/>
        <v>2010_Monday</v>
      </c>
      <c r="M1035" t="s">
        <v>10</v>
      </c>
      <c r="N1035">
        <v>24</v>
      </c>
      <c r="O1035">
        <v>26</v>
      </c>
      <c r="P1035">
        <v>5760</v>
      </c>
      <c r="Q1035">
        <v>5200</v>
      </c>
      <c r="R1035">
        <v>3.7121032999999998E-2</v>
      </c>
      <c r="S1035">
        <v>4.528766E-2</v>
      </c>
      <c r="T1035">
        <f t="shared" si="181"/>
        <v>27534.897280000001</v>
      </c>
      <c r="U1035">
        <f t="shared" si="182"/>
        <v>5568.1549499999992</v>
      </c>
      <c r="V1035">
        <f t="shared" si="183"/>
        <v>10960</v>
      </c>
      <c r="W1035">
        <f t="shared" si="184"/>
        <v>10960</v>
      </c>
      <c r="X1035">
        <f>SUM(Data__1___3[[#This Row],[ cost of raw material]],Data__1___3[[#This Row],[operating cost]],Data__1___3[[#This Row],[Total Labor Cost (In USD)]])</f>
        <v>44063.052230000001</v>
      </c>
      <c r="Y1035">
        <f t="shared" si="185"/>
        <v>1187.010400006918</v>
      </c>
      <c r="Z1035">
        <f t="shared" si="186"/>
        <v>37.121032999999997</v>
      </c>
      <c r="AA1035">
        <f>SUM(Data__1___3[[#This Row],[Num_Workers_Direct]],Data__1___3[[#This Row],[Num_Workers_Indirect]])</f>
        <v>50</v>
      </c>
      <c r="AB1035">
        <f>Data__1___3[[#This Row],[OUTPUT IN THOUSAND]]/Data__1___3[[#This Row],[Total Workers]]</f>
        <v>0.74242065999999995</v>
      </c>
    </row>
    <row r="1036" spans="1:28" x14ac:dyDescent="0.25">
      <c r="A1036" s="1">
        <v>40483</v>
      </c>
      <c r="B1036">
        <f t="shared" si="176"/>
        <v>2010</v>
      </c>
      <c r="C1036">
        <f>DAY(Data__1___3[[#This Row],[Date]])</f>
        <v>1</v>
      </c>
      <c r="D1036">
        <f>MONTH(Data__1___3[[#This Row],[Date]])</f>
        <v>11</v>
      </c>
      <c r="E1036">
        <f t="shared" si="177"/>
        <v>4</v>
      </c>
      <c r="F1036">
        <f>WEEKDAY(Data__1___3[[#This Row],[Date]])</f>
        <v>2</v>
      </c>
      <c r="G1036" t="str">
        <f>VLOOKUP(F1036,VLOOKUP!$D$2:$E$8,2,FALSE)</f>
        <v>Tuesday</v>
      </c>
      <c r="H1036" t="str">
        <f>VLOOKUP(D1036,VLOOKUP!$A$2:$B$13,2,FALSE)</f>
        <v>November</v>
      </c>
      <c r="I1036" t="str">
        <f>VLOOKUP(E1036,VLOOKUP!$G$2:$H$5,2,FALSE)</f>
        <v>Quarter4</v>
      </c>
      <c r="J1036" t="str">
        <f t="shared" si="178"/>
        <v>2010_November</v>
      </c>
      <c r="K1036" t="str">
        <f t="shared" si="179"/>
        <v>2010_Quarter4</v>
      </c>
      <c r="L1036" t="str">
        <f t="shared" si="180"/>
        <v>2010_Tuesday</v>
      </c>
      <c r="M1036" t="s">
        <v>10</v>
      </c>
      <c r="N1036">
        <v>21</v>
      </c>
      <c r="O1036">
        <v>26</v>
      </c>
      <c r="P1036">
        <v>5040</v>
      </c>
      <c r="Q1036">
        <v>5200</v>
      </c>
      <c r="R1036">
        <v>3.4905606999999998E-2</v>
      </c>
      <c r="S1036">
        <v>4.2584840999999998E-2</v>
      </c>
      <c r="T1036">
        <f t="shared" si="181"/>
        <v>25891.583327999997</v>
      </c>
      <c r="U1036">
        <f t="shared" si="182"/>
        <v>5235.8410499999991</v>
      </c>
      <c r="V1036">
        <f t="shared" si="183"/>
        <v>10240</v>
      </c>
      <c r="W1036">
        <f t="shared" si="184"/>
        <v>10240</v>
      </c>
      <c r="X1036">
        <f>SUM(Data__1___3[[#This Row],[ cost of raw material]],Data__1___3[[#This Row],[operating cost]],Data__1___3[[#This Row],[Total Labor Cost (In USD)]])</f>
        <v>41367.424377999996</v>
      </c>
      <c r="Y1036">
        <f t="shared" si="185"/>
        <v>1185.1226187815614</v>
      </c>
      <c r="Z1036">
        <f t="shared" si="186"/>
        <v>34.905606999999996</v>
      </c>
      <c r="AA1036">
        <f>SUM(Data__1___3[[#This Row],[Num_Workers_Direct]],Data__1___3[[#This Row],[Num_Workers_Indirect]])</f>
        <v>47</v>
      </c>
      <c r="AB1036">
        <f>Data__1___3[[#This Row],[OUTPUT IN THOUSAND]]/Data__1___3[[#This Row],[Total Workers]]</f>
        <v>0.74267248936170205</v>
      </c>
    </row>
    <row r="1037" spans="1:28" x14ac:dyDescent="0.25">
      <c r="A1037" s="1">
        <v>40484</v>
      </c>
      <c r="B1037">
        <f t="shared" si="176"/>
        <v>2010</v>
      </c>
      <c r="C1037">
        <f>DAY(Data__1___3[[#This Row],[Date]])</f>
        <v>2</v>
      </c>
      <c r="D1037">
        <f>MONTH(Data__1___3[[#This Row],[Date]])</f>
        <v>11</v>
      </c>
      <c r="E1037">
        <f t="shared" si="177"/>
        <v>4</v>
      </c>
      <c r="F1037">
        <f>WEEKDAY(Data__1___3[[#This Row],[Date]])</f>
        <v>3</v>
      </c>
      <c r="G1037" t="str">
        <f>VLOOKUP(F1037,VLOOKUP!$D$2:$E$8,2,FALSE)</f>
        <v>Wednesday</v>
      </c>
      <c r="H1037" t="str">
        <f>VLOOKUP(D1037,VLOOKUP!$A$2:$B$13,2,FALSE)</f>
        <v>November</v>
      </c>
      <c r="I1037" t="str">
        <f>VLOOKUP(E1037,VLOOKUP!$G$2:$H$5,2,FALSE)</f>
        <v>Quarter4</v>
      </c>
      <c r="J1037" t="str">
        <f t="shared" si="178"/>
        <v>2010_November</v>
      </c>
      <c r="K1037" t="str">
        <f t="shared" si="179"/>
        <v>2010_Quarter4</v>
      </c>
      <c r="L1037" t="str">
        <f t="shared" si="180"/>
        <v>2010_Wednesday</v>
      </c>
      <c r="M1037" t="s">
        <v>10</v>
      </c>
      <c r="N1037">
        <v>20</v>
      </c>
      <c r="O1037">
        <v>30</v>
      </c>
      <c r="P1037">
        <v>4800</v>
      </c>
      <c r="Q1037">
        <v>6000</v>
      </c>
      <c r="R1037">
        <v>3.7135383000000001E-2</v>
      </c>
      <c r="S1037">
        <v>4.5305167E-2</v>
      </c>
      <c r="T1037">
        <f t="shared" si="181"/>
        <v>27545.541535999997</v>
      </c>
      <c r="U1037">
        <f t="shared" si="182"/>
        <v>5570.3074500000002</v>
      </c>
      <c r="V1037">
        <f t="shared" si="183"/>
        <v>10800</v>
      </c>
      <c r="W1037">
        <f t="shared" si="184"/>
        <v>10800</v>
      </c>
      <c r="X1037">
        <f>SUM(Data__1___3[[#This Row],[ cost of raw material]],Data__1___3[[#This Row],[operating cost]],Data__1___3[[#This Row],[Total Labor Cost (In USD)]])</f>
        <v>43915.848985999997</v>
      </c>
      <c r="Y1037">
        <f t="shared" si="185"/>
        <v>1182.5877488862843</v>
      </c>
      <c r="Z1037">
        <f t="shared" si="186"/>
        <v>37.135383000000004</v>
      </c>
      <c r="AA1037">
        <f>SUM(Data__1___3[[#This Row],[Num_Workers_Direct]],Data__1___3[[#This Row],[Num_Workers_Indirect]])</f>
        <v>50</v>
      </c>
      <c r="AB1037">
        <f>Data__1___3[[#This Row],[OUTPUT IN THOUSAND]]/Data__1___3[[#This Row],[Total Workers]]</f>
        <v>0.7427076600000001</v>
      </c>
    </row>
    <row r="1038" spans="1:28" x14ac:dyDescent="0.25">
      <c r="A1038" s="1">
        <v>40485</v>
      </c>
      <c r="B1038">
        <f t="shared" si="176"/>
        <v>2010</v>
      </c>
      <c r="C1038">
        <f>DAY(Data__1___3[[#This Row],[Date]])</f>
        <v>3</v>
      </c>
      <c r="D1038">
        <f>MONTH(Data__1___3[[#This Row],[Date]])</f>
        <v>11</v>
      </c>
      <c r="E1038">
        <f t="shared" si="177"/>
        <v>4</v>
      </c>
      <c r="F1038">
        <f>WEEKDAY(Data__1___3[[#This Row],[Date]])</f>
        <v>4</v>
      </c>
      <c r="G1038" t="str">
        <f>VLOOKUP(F1038,VLOOKUP!$D$2:$E$8,2,FALSE)</f>
        <v>Thursday</v>
      </c>
      <c r="H1038" t="str">
        <f>VLOOKUP(D1038,VLOOKUP!$A$2:$B$13,2,FALSE)</f>
        <v>November</v>
      </c>
      <c r="I1038" t="str">
        <f>VLOOKUP(E1038,VLOOKUP!$G$2:$H$5,2,FALSE)</f>
        <v>Quarter4</v>
      </c>
      <c r="J1038" t="str">
        <f t="shared" si="178"/>
        <v>2010_November</v>
      </c>
      <c r="K1038" t="str">
        <f t="shared" si="179"/>
        <v>2010_Quarter4</v>
      </c>
      <c r="L1038" t="str">
        <f t="shared" si="180"/>
        <v>2010_Thursday</v>
      </c>
      <c r="M1038" t="s">
        <v>10</v>
      </c>
      <c r="N1038">
        <v>21</v>
      </c>
      <c r="O1038">
        <v>27</v>
      </c>
      <c r="P1038">
        <v>5040</v>
      </c>
      <c r="Q1038">
        <v>5400</v>
      </c>
      <c r="R1038">
        <v>3.5669269000000003E-2</v>
      </c>
      <c r="S1038">
        <v>4.3516508000000002E-2</v>
      </c>
      <c r="T1038">
        <f t="shared" si="181"/>
        <v>26458.036864000002</v>
      </c>
      <c r="U1038">
        <f t="shared" si="182"/>
        <v>5350.3903499999997</v>
      </c>
      <c r="V1038">
        <f t="shared" si="183"/>
        <v>10440</v>
      </c>
      <c r="W1038">
        <f t="shared" si="184"/>
        <v>10440</v>
      </c>
      <c r="X1038">
        <f>SUM(Data__1___3[[#This Row],[ cost of raw material]],Data__1___3[[#This Row],[operating cost]],Data__1___3[[#This Row],[Total Labor Cost (In USD)]])</f>
        <v>42248.427214000003</v>
      </c>
      <c r="Y1038">
        <f t="shared" si="185"/>
        <v>1184.4489219557597</v>
      </c>
      <c r="Z1038">
        <f t="shared" si="186"/>
        <v>35.669269</v>
      </c>
      <c r="AA1038">
        <f>SUM(Data__1___3[[#This Row],[Num_Workers_Direct]],Data__1___3[[#This Row],[Num_Workers_Indirect]])</f>
        <v>48</v>
      </c>
      <c r="AB1038">
        <f>Data__1___3[[#This Row],[OUTPUT IN THOUSAND]]/Data__1___3[[#This Row],[Total Workers]]</f>
        <v>0.74310977083333329</v>
      </c>
    </row>
    <row r="1039" spans="1:28" x14ac:dyDescent="0.25">
      <c r="A1039" s="1">
        <v>40486</v>
      </c>
      <c r="B1039">
        <f t="shared" si="176"/>
        <v>2010</v>
      </c>
      <c r="C1039">
        <f>DAY(Data__1___3[[#This Row],[Date]])</f>
        <v>4</v>
      </c>
      <c r="D1039">
        <f>MONTH(Data__1___3[[#This Row],[Date]])</f>
        <v>11</v>
      </c>
      <c r="E1039">
        <f t="shared" si="177"/>
        <v>4</v>
      </c>
      <c r="F1039">
        <f>WEEKDAY(Data__1___3[[#This Row],[Date]])</f>
        <v>5</v>
      </c>
      <c r="G1039" t="str">
        <f>VLOOKUP(F1039,VLOOKUP!$D$2:$E$8,2,FALSE)</f>
        <v>Friday</v>
      </c>
      <c r="H1039" t="str">
        <f>VLOOKUP(D1039,VLOOKUP!$A$2:$B$13,2,FALSE)</f>
        <v>November</v>
      </c>
      <c r="I1039" t="str">
        <f>VLOOKUP(E1039,VLOOKUP!$G$2:$H$5,2,FALSE)</f>
        <v>Quarter4</v>
      </c>
      <c r="J1039" t="str">
        <f t="shared" si="178"/>
        <v>2010_November</v>
      </c>
      <c r="K1039" t="str">
        <f t="shared" si="179"/>
        <v>2010_Quarter4</v>
      </c>
      <c r="L1039" t="str">
        <f t="shared" si="180"/>
        <v>2010_Friday</v>
      </c>
      <c r="M1039" t="s">
        <v>10</v>
      </c>
      <c r="N1039">
        <v>21</v>
      </c>
      <c r="O1039">
        <v>30</v>
      </c>
      <c r="P1039">
        <v>5040</v>
      </c>
      <c r="Q1039">
        <v>6000</v>
      </c>
      <c r="R1039">
        <v>3.7901664000000002E-2</v>
      </c>
      <c r="S1039">
        <v>4.6240030000000001E-2</v>
      </c>
      <c r="T1039">
        <f t="shared" si="181"/>
        <v>28113.938240000003</v>
      </c>
      <c r="U1039">
        <f t="shared" si="182"/>
        <v>5685.249600000001</v>
      </c>
      <c r="V1039">
        <f t="shared" si="183"/>
        <v>11040</v>
      </c>
      <c r="W1039">
        <f t="shared" si="184"/>
        <v>11040</v>
      </c>
      <c r="X1039">
        <f>SUM(Data__1___3[[#This Row],[ cost of raw material]],Data__1___3[[#This Row],[operating cost]],Data__1___3[[#This Row],[Total Labor Cost (In USD)]])</f>
        <v>44839.187840000006</v>
      </c>
      <c r="Y1039">
        <f t="shared" si="185"/>
        <v>1183.0400860500479</v>
      </c>
      <c r="Z1039">
        <f t="shared" si="186"/>
        <v>37.901664000000004</v>
      </c>
      <c r="AA1039">
        <f>SUM(Data__1___3[[#This Row],[Num_Workers_Direct]],Data__1___3[[#This Row],[Num_Workers_Indirect]])</f>
        <v>51</v>
      </c>
      <c r="AB1039">
        <f>Data__1___3[[#This Row],[OUTPUT IN THOUSAND]]/Data__1___3[[#This Row],[Total Workers]]</f>
        <v>0.74316988235294124</v>
      </c>
    </row>
    <row r="1040" spans="1:28" x14ac:dyDescent="0.25">
      <c r="A1040" s="1">
        <v>40487</v>
      </c>
      <c r="B1040">
        <f t="shared" si="176"/>
        <v>2010</v>
      </c>
      <c r="C1040">
        <f>DAY(Data__1___3[[#This Row],[Date]])</f>
        <v>5</v>
      </c>
      <c r="D1040">
        <f>MONTH(Data__1___3[[#This Row],[Date]])</f>
        <v>11</v>
      </c>
      <c r="E1040">
        <f t="shared" si="177"/>
        <v>4</v>
      </c>
      <c r="F1040">
        <f>WEEKDAY(Data__1___3[[#This Row],[Date]])</f>
        <v>6</v>
      </c>
      <c r="G1040" t="str">
        <f>VLOOKUP(F1040,VLOOKUP!$D$2:$E$8,2,FALSE)</f>
        <v>Saturday</v>
      </c>
      <c r="H1040" t="str">
        <f>VLOOKUP(D1040,VLOOKUP!$A$2:$B$13,2,FALSE)</f>
        <v>November</v>
      </c>
      <c r="I1040" t="str">
        <f>VLOOKUP(E1040,VLOOKUP!$G$2:$H$5,2,FALSE)</f>
        <v>Quarter4</v>
      </c>
      <c r="J1040" t="str">
        <f t="shared" si="178"/>
        <v>2010_November</v>
      </c>
      <c r="K1040" t="str">
        <f t="shared" si="179"/>
        <v>2010_Quarter4</v>
      </c>
      <c r="L1040" t="str">
        <f t="shared" si="180"/>
        <v>2010_Saturday</v>
      </c>
      <c r="M1040" t="s">
        <v>10</v>
      </c>
      <c r="N1040">
        <v>22</v>
      </c>
      <c r="O1040">
        <v>26</v>
      </c>
      <c r="P1040">
        <v>5280</v>
      </c>
      <c r="Q1040">
        <v>5200</v>
      </c>
      <c r="R1040">
        <v>3.5672341000000003E-2</v>
      </c>
      <c r="S1040">
        <v>4.3520257E-2</v>
      </c>
      <c r="T1040">
        <f t="shared" si="181"/>
        <v>26460.316256000002</v>
      </c>
      <c r="U1040">
        <f t="shared" si="182"/>
        <v>5350.8511500000004</v>
      </c>
      <c r="V1040">
        <f t="shared" si="183"/>
        <v>10480</v>
      </c>
      <c r="W1040">
        <f t="shared" si="184"/>
        <v>10480</v>
      </c>
      <c r="X1040">
        <f>SUM(Data__1___3[[#This Row],[ cost of raw material]],Data__1___3[[#This Row],[operating cost]],Data__1___3[[#This Row],[Total Labor Cost (In USD)]])</f>
        <v>42291.167406</v>
      </c>
      <c r="Y1040">
        <f t="shared" si="185"/>
        <v>1185.5450531267347</v>
      </c>
      <c r="Z1040">
        <f t="shared" si="186"/>
        <v>35.672341000000003</v>
      </c>
      <c r="AA1040">
        <f>SUM(Data__1___3[[#This Row],[Num_Workers_Direct]],Data__1___3[[#This Row],[Num_Workers_Indirect]])</f>
        <v>48</v>
      </c>
      <c r="AB1040">
        <f>Data__1___3[[#This Row],[OUTPUT IN THOUSAND]]/Data__1___3[[#This Row],[Total Workers]]</f>
        <v>0.74317377083333336</v>
      </c>
    </row>
    <row r="1041" spans="1:28" x14ac:dyDescent="0.25">
      <c r="A1041" s="1">
        <v>40488</v>
      </c>
      <c r="B1041">
        <f t="shared" si="176"/>
        <v>2010</v>
      </c>
      <c r="C1041">
        <f>DAY(Data__1___3[[#This Row],[Date]])</f>
        <v>6</v>
      </c>
      <c r="D1041">
        <f>MONTH(Data__1___3[[#This Row],[Date]])</f>
        <v>11</v>
      </c>
      <c r="E1041">
        <f t="shared" si="177"/>
        <v>4</v>
      </c>
      <c r="F1041">
        <f>WEEKDAY(Data__1___3[[#This Row],[Date]])</f>
        <v>7</v>
      </c>
      <c r="G1041" t="str">
        <f>VLOOKUP(F1041,VLOOKUP!$D$2:$E$8,2,FALSE)</f>
        <v>Sunday</v>
      </c>
      <c r="H1041" t="str">
        <f>VLOOKUP(D1041,VLOOKUP!$A$2:$B$13,2,FALSE)</f>
        <v>November</v>
      </c>
      <c r="I1041" t="str">
        <f>VLOOKUP(E1041,VLOOKUP!$G$2:$H$5,2,FALSE)</f>
        <v>Quarter4</v>
      </c>
      <c r="J1041" t="str">
        <f t="shared" si="178"/>
        <v>2010_November</v>
      </c>
      <c r="K1041" t="str">
        <f t="shared" si="179"/>
        <v>2010_Quarter4</v>
      </c>
      <c r="L1041" t="str">
        <f t="shared" si="180"/>
        <v>2010_Sunday</v>
      </c>
      <c r="M1041" t="s">
        <v>10</v>
      </c>
      <c r="N1041">
        <v>23</v>
      </c>
      <c r="O1041">
        <v>29</v>
      </c>
      <c r="P1041">
        <v>5520</v>
      </c>
      <c r="Q1041">
        <v>5800</v>
      </c>
      <c r="R1041">
        <v>3.8639145999999999E-2</v>
      </c>
      <c r="S1041">
        <v>4.7139757999999997E-2</v>
      </c>
      <c r="T1041">
        <f t="shared" si="181"/>
        <v>28660.972863999996</v>
      </c>
      <c r="U1041">
        <f t="shared" si="182"/>
        <v>5795.8718999999992</v>
      </c>
      <c r="V1041">
        <f t="shared" si="183"/>
        <v>11320</v>
      </c>
      <c r="W1041">
        <f t="shared" si="184"/>
        <v>11320</v>
      </c>
      <c r="X1041">
        <f>SUM(Data__1___3[[#This Row],[ cost of raw material]],Data__1___3[[#This Row],[operating cost]],Data__1___3[[#This Row],[Total Labor Cost (In USD)]])</f>
        <v>45776.844763999994</v>
      </c>
      <c r="Y1041">
        <f t="shared" si="185"/>
        <v>1184.7271356359688</v>
      </c>
      <c r="Z1041">
        <f t="shared" si="186"/>
        <v>38.639145999999997</v>
      </c>
      <c r="AA1041">
        <f>SUM(Data__1___3[[#This Row],[Num_Workers_Direct]],Data__1___3[[#This Row],[Num_Workers_Indirect]])</f>
        <v>52</v>
      </c>
      <c r="AB1041">
        <f>Data__1___3[[#This Row],[OUTPUT IN THOUSAND]]/Data__1___3[[#This Row],[Total Workers]]</f>
        <v>0.7430604999999999</v>
      </c>
    </row>
    <row r="1042" spans="1:28" x14ac:dyDescent="0.25">
      <c r="A1042" s="1">
        <v>40489</v>
      </c>
      <c r="B1042">
        <f t="shared" si="176"/>
        <v>2010</v>
      </c>
      <c r="C1042">
        <f>DAY(Data__1___3[[#This Row],[Date]])</f>
        <v>7</v>
      </c>
      <c r="D1042">
        <f>MONTH(Data__1___3[[#This Row],[Date]])</f>
        <v>11</v>
      </c>
      <c r="E1042">
        <f t="shared" si="177"/>
        <v>4</v>
      </c>
      <c r="F1042">
        <f>WEEKDAY(Data__1___3[[#This Row],[Date]])</f>
        <v>1</v>
      </c>
      <c r="G1042" t="str">
        <f>VLOOKUP(F1042,VLOOKUP!$D$2:$E$8,2,FALSE)</f>
        <v>Monday</v>
      </c>
      <c r="H1042" t="str">
        <f>VLOOKUP(D1042,VLOOKUP!$A$2:$B$13,2,FALSE)</f>
        <v>November</v>
      </c>
      <c r="I1042" t="str">
        <f>VLOOKUP(E1042,VLOOKUP!$G$2:$H$5,2,FALSE)</f>
        <v>Quarter4</v>
      </c>
      <c r="J1042" t="str">
        <f t="shared" si="178"/>
        <v>2010_November</v>
      </c>
      <c r="K1042" t="str">
        <f t="shared" si="179"/>
        <v>2010_Quarter4</v>
      </c>
      <c r="L1042" t="str">
        <f t="shared" si="180"/>
        <v>2010_Monday</v>
      </c>
      <c r="M1042" t="s">
        <v>10</v>
      </c>
      <c r="N1042">
        <v>21</v>
      </c>
      <c r="O1042">
        <v>26</v>
      </c>
      <c r="P1042">
        <v>5040</v>
      </c>
      <c r="Q1042">
        <v>5200</v>
      </c>
      <c r="R1042">
        <v>3.4925295000000002E-2</v>
      </c>
      <c r="S1042">
        <v>4.2608859999999998E-2</v>
      </c>
      <c r="T1042">
        <f t="shared" si="181"/>
        <v>25906.186880000001</v>
      </c>
      <c r="U1042">
        <f t="shared" si="182"/>
        <v>5238.7942500000008</v>
      </c>
      <c r="V1042">
        <f t="shared" si="183"/>
        <v>10240</v>
      </c>
      <c r="W1042">
        <f t="shared" si="184"/>
        <v>10240</v>
      </c>
      <c r="X1042">
        <f>SUM(Data__1___3[[#This Row],[ cost of raw material]],Data__1___3[[#This Row],[operating cost]],Data__1___3[[#This Row],[Total Labor Cost (In USD)]])</f>
        <v>41384.98113</v>
      </c>
      <c r="Y1042">
        <f t="shared" si="185"/>
        <v>1184.9572388722843</v>
      </c>
      <c r="Z1042">
        <f t="shared" si="186"/>
        <v>34.925295000000006</v>
      </c>
      <c r="AA1042">
        <f>SUM(Data__1___3[[#This Row],[Num_Workers_Direct]],Data__1___3[[#This Row],[Num_Workers_Indirect]])</f>
        <v>47</v>
      </c>
      <c r="AB1042">
        <f>Data__1___3[[#This Row],[OUTPUT IN THOUSAND]]/Data__1___3[[#This Row],[Total Workers]]</f>
        <v>0.74309138297872357</v>
      </c>
    </row>
    <row r="1043" spans="1:28" x14ac:dyDescent="0.25">
      <c r="A1043" s="1">
        <v>40490</v>
      </c>
      <c r="B1043">
        <f t="shared" si="176"/>
        <v>2010</v>
      </c>
      <c r="C1043">
        <f>DAY(Data__1___3[[#This Row],[Date]])</f>
        <v>8</v>
      </c>
      <c r="D1043">
        <f>MONTH(Data__1___3[[#This Row],[Date]])</f>
        <v>11</v>
      </c>
      <c r="E1043">
        <f t="shared" si="177"/>
        <v>4</v>
      </c>
      <c r="F1043">
        <f>WEEKDAY(Data__1___3[[#This Row],[Date]])</f>
        <v>2</v>
      </c>
      <c r="G1043" t="str">
        <f>VLOOKUP(F1043,VLOOKUP!$D$2:$E$8,2,FALSE)</f>
        <v>Tuesday</v>
      </c>
      <c r="H1043" t="str">
        <f>VLOOKUP(D1043,VLOOKUP!$A$2:$B$13,2,FALSE)</f>
        <v>November</v>
      </c>
      <c r="I1043" t="str">
        <f>VLOOKUP(E1043,VLOOKUP!$G$2:$H$5,2,FALSE)</f>
        <v>Quarter4</v>
      </c>
      <c r="J1043" t="str">
        <f t="shared" si="178"/>
        <v>2010_November</v>
      </c>
      <c r="K1043" t="str">
        <f t="shared" si="179"/>
        <v>2010_Quarter4</v>
      </c>
      <c r="L1043" t="str">
        <f t="shared" si="180"/>
        <v>2010_Tuesday</v>
      </c>
      <c r="M1043" t="s">
        <v>10</v>
      </c>
      <c r="N1043">
        <v>22</v>
      </c>
      <c r="O1043">
        <v>29</v>
      </c>
      <c r="P1043">
        <v>5280</v>
      </c>
      <c r="Q1043">
        <v>5800</v>
      </c>
      <c r="R1043">
        <v>3.7882889000000003E-2</v>
      </c>
      <c r="S1043">
        <v>4.6217123999999998E-2</v>
      </c>
      <c r="T1043">
        <f t="shared" si="181"/>
        <v>28100.011392</v>
      </c>
      <c r="U1043">
        <f t="shared" si="182"/>
        <v>5682.4333500000012</v>
      </c>
      <c r="V1043">
        <f t="shared" si="183"/>
        <v>11080</v>
      </c>
      <c r="W1043">
        <f t="shared" si="184"/>
        <v>11080</v>
      </c>
      <c r="X1043">
        <f>SUM(Data__1___3[[#This Row],[ cost of raw material]],Data__1___3[[#This Row],[operating cost]],Data__1___3[[#This Row],[Total Labor Cost (In USD)]])</f>
        <v>44862.444742</v>
      </c>
      <c r="Y1043">
        <f t="shared" si="185"/>
        <v>1184.2403239626206</v>
      </c>
      <c r="Z1043">
        <f t="shared" si="186"/>
        <v>37.882889000000006</v>
      </c>
      <c r="AA1043">
        <f>SUM(Data__1___3[[#This Row],[Num_Workers_Direct]],Data__1___3[[#This Row],[Num_Workers_Indirect]])</f>
        <v>51</v>
      </c>
      <c r="AB1043">
        <f>Data__1___3[[#This Row],[OUTPUT IN THOUSAND]]/Data__1___3[[#This Row],[Total Workers]]</f>
        <v>0.74280174509803931</v>
      </c>
    </row>
    <row r="1044" spans="1:28" x14ac:dyDescent="0.25">
      <c r="A1044" s="1">
        <v>40491</v>
      </c>
      <c r="B1044">
        <f t="shared" si="176"/>
        <v>2010</v>
      </c>
      <c r="C1044">
        <f>DAY(Data__1___3[[#This Row],[Date]])</f>
        <v>9</v>
      </c>
      <c r="D1044">
        <f>MONTH(Data__1___3[[#This Row],[Date]])</f>
        <v>11</v>
      </c>
      <c r="E1044">
        <f t="shared" si="177"/>
        <v>4</v>
      </c>
      <c r="F1044">
        <f>WEEKDAY(Data__1___3[[#This Row],[Date]])</f>
        <v>3</v>
      </c>
      <c r="G1044" t="str">
        <f>VLOOKUP(F1044,VLOOKUP!$D$2:$E$8,2,FALSE)</f>
        <v>Wednesday</v>
      </c>
      <c r="H1044" t="str">
        <f>VLOOKUP(D1044,VLOOKUP!$A$2:$B$13,2,FALSE)</f>
        <v>November</v>
      </c>
      <c r="I1044" t="str">
        <f>VLOOKUP(E1044,VLOOKUP!$G$2:$H$5,2,FALSE)</f>
        <v>Quarter4</v>
      </c>
      <c r="J1044" t="str">
        <f t="shared" si="178"/>
        <v>2010_November</v>
      </c>
      <c r="K1044" t="str">
        <f t="shared" si="179"/>
        <v>2010_Quarter4</v>
      </c>
      <c r="L1044" t="str">
        <f t="shared" si="180"/>
        <v>2010_Wednesday</v>
      </c>
      <c r="M1044" t="s">
        <v>10</v>
      </c>
      <c r="N1044">
        <v>20</v>
      </c>
      <c r="O1044">
        <v>28</v>
      </c>
      <c r="P1044">
        <v>4800</v>
      </c>
      <c r="Q1044">
        <v>5600</v>
      </c>
      <c r="R1044">
        <v>3.5670232000000003E-2</v>
      </c>
      <c r="S1044">
        <v>4.3517683000000001E-2</v>
      </c>
      <c r="T1044">
        <f t="shared" si="181"/>
        <v>26458.751263999999</v>
      </c>
      <c r="U1044">
        <f t="shared" si="182"/>
        <v>5350.5348000000013</v>
      </c>
      <c r="V1044">
        <f t="shared" si="183"/>
        <v>10400</v>
      </c>
      <c r="W1044">
        <f t="shared" si="184"/>
        <v>10400</v>
      </c>
      <c r="X1044">
        <f>SUM(Data__1___3[[#This Row],[ cost of raw material]],Data__1___3[[#This Row],[operating cost]],Data__1___3[[#This Row],[Total Labor Cost (In USD)]])</f>
        <v>42209.286064</v>
      </c>
      <c r="Y1044">
        <f t="shared" si="185"/>
        <v>1183.3196393003554</v>
      </c>
      <c r="Z1044">
        <f t="shared" si="186"/>
        <v>35.670232000000006</v>
      </c>
      <c r="AA1044">
        <f>SUM(Data__1___3[[#This Row],[Num_Workers_Direct]],Data__1___3[[#This Row],[Num_Workers_Indirect]])</f>
        <v>48</v>
      </c>
      <c r="AB1044">
        <f>Data__1___3[[#This Row],[OUTPUT IN THOUSAND]]/Data__1___3[[#This Row],[Total Workers]]</f>
        <v>0.74312983333333349</v>
      </c>
    </row>
    <row r="1045" spans="1:28" x14ac:dyDescent="0.25">
      <c r="A1045" s="1">
        <v>40492</v>
      </c>
      <c r="B1045">
        <f t="shared" si="176"/>
        <v>2010</v>
      </c>
      <c r="C1045">
        <f>DAY(Data__1___3[[#This Row],[Date]])</f>
        <v>10</v>
      </c>
      <c r="D1045">
        <f>MONTH(Data__1___3[[#This Row],[Date]])</f>
        <v>11</v>
      </c>
      <c r="E1045">
        <f t="shared" si="177"/>
        <v>4</v>
      </c>
      <c r="F1045">
        <f>WEEKDAY(Data__1___3[[#This Row],[Date]])</f>
        <v>4</v>
      </c>
      <c r="G1045" t="str">
        <f>VLOOKUP(F1045,VLOOKUP!$D$2:$E$8,2,FALSE)</f>
        <v>Thursday</v>
      </c>
      <c r="H1045" t="str">
        <f>VLOOKUP(D1045,VLOOKUP!$A$2:$B$13,2,FALSE)</f>
        <v>November</v>
      </c>
      <c r="I1045" t="str">
        <f>VLOOKUP(E1045,VLOOKUP!$G$2:$H$5,2,FALSE)</f>
        <v>Quarter4</v>
      </c>
      <c r="J1045" t="str">
        <f t="shared" si="178"/>
        <v>2010_November</v>
      </c>
      <c r="K1045" t="str">
        <f t="shared" si="179"/>
        <v>2010_Quarter4</v>
      </c>
      <c r="L1045" t="str">
        <f t="shared" si="180"/>
        <v>2010_Thursday</v>
      </c>
      <c r="M1045" t="s">
        <v>10</v>
      </c>
      <c r="N1045">
        <v>21</v>
      </c>
      <c r="O1045">
        <v>25</v>
      </c>
      <c r="P1045">
        <v>5040</v>
      </c>
      <c r="Q1045">
        <v>5000</v>
      </c>
      <c r="R1045">
        <v>3.4169694E-2</v>
      </c>
      <c r="S1045">
        <v>4.1687026000000002E-2</v>
      </c>
      <c r="T1045">
        <f t="shared" si="181"/>
        <v>25345.711808</v>
      </c>
      <c r="U1045">
        <f t="shared" si="182"/>
        <v>5125.4540999999999</v>
      </c>
      <c r="V1045">
        <f t="shared" si="183"/>
        <v>10040</v>
      </c>
      <c r="W1045">
        <f t="shared" si="184"/>
        <v>10040</v>
      </c>
      <c r="X1045">
        <f>SUM(Data__1___3[[#This Row],[ cost of raw material]],Data__1___3[[#This Row],[operating cost]],Data__1___3[[#This Row],[Total Labor Cost (In USD)]])</f>
        <v>40511.165907999995</v>
      </c>
      <c r="Y1045">
        <f t="shared" si="185"/>
        <v>1185.5876118761846</v>
      </c>
      <c r="Z1045">
        <f t="shared" si="186"/>
        <v>34.169694</v>
      </c>
      <c r="AA1045">
        <f>SUM(Data__1___3[[#This Row],[Num_Workers_Direct]],Data__1___3[[#This Row],[Num_Workers_Indirect]])</f>
        <v>46</v>
      </c>
      <c r="AB1045">
        <f>Data__1___3[[#This Row],[OUTPUT IN THOUSAND]]/Data__1___3[[#This Row],[Total Workers]]</f>
        <v>0.7428194347826087</v>
      </c>
    </row>
    <row r="1046" spans="1:28" x14ac:dyDescent="0.25">
      <c r="A1046" s="1">
        <v>40493</v>
      </c>
      <c r="B1046">
        <f t="shared" si="176"/>
        <v>2010</v>
      </c>
      <c r="C1046">
        <f>DAY(Data__1___3[[#This Row],[Date]])</f>
        <v>11</v>
      </c>
      <c r="D1046">
        <f>MONTH(Data__1___3[[#This Row],[Date]])</f>
        <v>11</v>
      </c>
      <c r="E1046">
        <f t="shared" si="177"/>
        <v>4</v>
      </c>
      <c r="F1046">
        <f>WEEKDAY(Data__1___3[[#This Row],[Date]])</f>
        <v>5</v>
      </c>
      <c r="G1046" t="str">
        <f>VLOOKUP(F1046,VLOOKUP!$D$2:$E$8,2,FALSE)</f>
        <v>Friday</v>
      </c>
      <c r="H1046" t="str">
        <f>VLOOKUP(D1046,VLOOKUP!$A$2:$B$13,2,FALSE)</f>
        <v>November</v>
      </c>
      <c r="I1046" t="str">
        <f>VLOOKUP(E1046,VLOOKUP!$G$2:$H$5,2,FALSE)</f>
        <v>Quarter4</v>
      </c>
      <c r="J1046" t="str">
        <f t="shared" si="178"/>
        <v>2010_November</v>
      </c>
      <c r="K1046" t="str">
        <f t="shared" si="179"/>
        <v>2010_Quarter4</v>
      </c>
      <c r="L1046" t="str">
        <f t="shared" si="180"/>
        <v>2010_Friday</v>
      </c>
      <c r="M1046" t="s">
        <v>10</v>
      </c>
      <c r="N1046">
        <v>21</v>
      </c>
      <c r="O1046">
        <v>32</v>
      </c>
      <c r="P1046">
        <v>5040</v>
      </c>
      <c r="Q1046">
        <v>6400</v>
      </c>
      <c r="R1046">
        <v>3.9372367999999998E-2</v>
      </c>
      <c r="S1046">
        <v>4.8034289000000001E-2</v>
      </c>
      <c r="T1046">
        <f t="shared" si="181"/>
        <v>29204.847712000003</v>
      </c>
      <c r="U1046">
        <f t="shared" si="182"/>
        <v>5905.8551999999991</v>
      </c>
      <c r="V1046">
        <f t="shared" si="183"/>
        <v>11440</v>
      </c>
      <c r="W1046">
        <f t="shared" si="184"/>
        <v>11440</v>
      </c>
      <c r="X1046">
        <f>SUM(Data__1___3[[#This Row],[ cost of raw material]],Data__1___3[[#This Row],[operating cost]],Data__1___3[[#This Row],[Total Labor Cost (In USD)]])</f>
        <v>46550.702912000001</v>
      </c>
      <c r="Y1046">
        <f t="shared" si="185"/>
        <v>1182.3191054193135</v>
      </c>
      <c r="Z1046">
        <f t="shared" si="186"/>
        <v>39.372367999999994</v>
      </c>
      <c r="AA1046">
        <f>SUM(Data__1___3[[#This Row],[Num_Workers_Direct]],Data__1___3[[#This Row],[Num_Workers_Indirect]])</f>
        <v>53</v>
      </c>
      <c r="AB1046">
        <f>Data__1___3[[#This Row],[OUTPUT IN THOUSAND]]/Data__1___3[[#This Row],[Total Workers]]</f>
        <v>0.74287486792452817</v>
      </c>
    </row>
    <row r="1047" spans="1:28" x14ac:dyDescent="0.25">
      <c r="A1047" s="1">
        <v>40494</v>
      </c>
      <c r="B1047">
        <f t="shared" si="176"/>
        <v>2010</v>
      </c>
      <c r="C1047">
        <f>DAY(Data__1___3[[#This Row],[Date]])</f>
        <v>12</v>
      </c>
      <c r="D1047">
        <f>MONTH(Data__1___3[[#This Row],[Date]])</f>
        <v>11</v>
      </c>
      <c r="E1047">
        <f t="shared" si="177"/>
        <v>4</v>
      </c>
      <c r="F1047">
        <f>WEEKDAY(Data__1___3[[#This Row],[Date]])</f>
        <v>6</v>
      </c>
      <c r="G1047" t="str">
        <f>VLOOKUP(F1047,VLOOKUP!$D$2:$E$8,2,FALSE)</f>
        <v>Saturday</v>
      </c>
      <c r="H1047" t="str">
        <f>VLOOKUP(D1047,VLOOKUP!$A$2:$B$13,2,FALSE)</f>
        <v>November</v>
      </c>
      <c r="I1047" t="str">
        <f>VLOOKUP(E1047,VLOOKUP!$G$2:$H$5,2,FALSE)</f>
        <v>Quarter4</v>
      </c>
      <c r="J1047" t="str">
        <f t="shared" si="178"/>
        <v>2010_November</v>
      </c>
      <c r="K1047" t="str">
        <f t="shared" si="179"/>
        <v>2010_Quarter4</v>
      </c>
      <c r="L1047" t="str">
        <f t="shared" si="180"/>
        <v>2010_Saturday</v>
      </c>
      <c r="M1047" t="s">
        <v>10</v>
      </c>
      <c r="N1047">
        <v>22</v>
      </c>
      <c r="O1047">
        <v>34</v>
      </c>
      <c r="P1047">
        <v>5280</v>
      </c>
      <c r="Q1047">
        <v>6800</v>
      </c>
      <c r="R1047">
        <v>4.1614958000000001E-2</v>
      </c>
      <c r="S1047">
        <v>5.0770249000000003E-2</v>
      </c>
      <c r="T1047">
        <f t="shared" si="181"/>
        <v>30868.311392000003</v>
      </c>
      <c r="U1047">
        <f t="shared" si="182"/>
        <v>6242.2437</v>
      </c>
      <c r="V1047">
        <f t="shared" si="183"/>
        <v>12080</v>
      </c>
      <c r="W1047">
        <f t="shared" si="184"/>
        <v>12080</v>
      </c>
      <c r="X1047">
        <f>SUM(Data__1___3[[#This Row],[ cost of raw material]],Data__1___3[[#This Row],[operating cost]],Data__1___3[[#This Row],[Total Labor Cost (In USD)]])</f>
        <v>49190.555092000002</v>
      </c>
      <c r="Y1047">
        <f t="shared" si="185"/>
        <v>1182.0402436066379</v>
      </c>
      <c r="Z1047">
        <f t="shared" si="186"/>
        <v>41.614958000000001</v>
      </c>
      <c r="AA1047">
        <f>SUM(Data__1___3[[#This Row],[Num_Workers_Direct]],Data__1___3[[#This Row],[Num_Workers_Indirect]])</f>
        <v>56</v>
      </c>
      <c r="AB1047">
        <f>Data__1___3[[#This Row],[OUTPUT IN THOUSAND]]/Data__1___3[[#This Row],[Total Workers]]</f>
        <v>0.74312425000000004</v>
      </c>
    </row>
    <row r="1048" spans="1:28" x14ac:dyDescent="0.25">
      <c r="A1048" s="1">
        <v>40495</v>
      </c>
      <c r="B1048">
        <f t="shared" si="176"/>
        <v>2010</v>
      </c>
      <c r="C1048">
        <f>DAY(Data__1___3[[#This Row],[Date]])</f>
        <v>13</v>
      </c>
      <c r="D1048">
        <f>MONTH(Data__1___3[[#This Row],[Date]])</f>
        <v>11</v>
      </c>
      <c r="E1048">
        <f t="shared" si="177"/>
        <v>4</v>
      </c>
      <c r="F1048">
        <f>WEEKDAY(Data__1___3[[#This Row],[Date]])</f>
        <v>7</v>
      </c>
      <c r="G1048" t="str">
        <f>VLOOKUP(F1048,VLOOKUP!$D$2:$E$8,2,FALSE)</f>
        <v>Sunday</v>
      </c>
      <c r="H1048" t="str">
        <f>VLOOKUP(D1048,VLOOKUP!$A$2:$B$13,2,FALSE)</f>
        <v>November</v>
      </c>
      <c r="I1048" t="str">
        <f>VLOOKUP(E1048,VLOOKUP!$G$2:$H$5,2,FALSE)</f>
        <v>Quarter4</v>
      </c>
      <c r="J1048" t="str">
        <f t="shared" si="178"/>
        <v>2010_November</v>
      </c>
      <c r="K1048" t="str">
        <f t="shared" si="179"/>
        <v>2010_Quarter4</v>
      </c>
      <c r="L1048" t="str">
        <f t="shared" si="180"/>
        <v>2010_Sunday</v>
      </c>
      <c r="M1048" t="s">
        <v>10</v>
      </c>
      <c r="N1048">
        <v>21</v>
      </c>
      <c r="O1048">
        <v>34</v>
      </c>
      <c r="P1048">
        <v>5040</v>
      </c>
      <c r="Q1048">
        <v>6800</v>
      </c>
      <c r="R1048">
        <v>4.0852982000000003E-2</v>
      </c>
      <c r="S1048">
        <v>4.9840638E-2</v>
      </c>
      <c r="T1048">
        <f t="shared" si="181"/>
        <v>30303.107904</v>
      </c>
      <c r="U1048">
        <f t="shared" si="182"/>
        <v>6127.9473000000007</v>
      </c>
      <c r="V1048">
        <f t="shared" si="183"/>
        <v>11840</v>
      </c>
      <c r="W1048">
        <f t="shared" si="184"/>
        <v>11840</v>
      </c>
      <c r="X1048">
        <f>SUM(Data__1___3[[#This Row],[ cost of raw material]],Data__1___3[[#This Row],[operating cost]],Data__1___3[[#This Row],[Total Labor Cost (In USD)]])</f>
        <v>48271.055204000004</v>
      </c>
      <c r="Y1048">
        <f t="shared" si="185"/>
        <v>1181.5797241924713</v>
      </c>
      <c r="Z1048">
        <f t="shared" si="186"/>
        <v>40.852982000000004</v>
      </c>
      <c r="AA1048">
        <f>SUM(Data__1___3[[#This Row],[Num_Workers_Direct]],Data__1___3[[#This Row],[Num_Workers_Indirect]])</f>
        <v>55</v>
      </c>
      <c r="AB1048">
        <f>Data__1___3[[#This Row],[OUTPUT IN THOUSAND]]/Data__1___3[[#This Row],[Total Workers]]</f>
        <v>0.74278149090909096</v>
      </c>
    </row>
    <row r="1049" spans="1:28" x14ac:dyDescent="0.25">
      <c r="A1049" s="1">
        <v>40496</v>
      </c>
      <c r="B1049">
        <f t="shared" si="176"/>
        <v>2010</v>
      </c>
      <c r="C1049">
        <f>DAY(Data__1___3[[#This Row],[Date]])</f>
        <v>14</v>
      </c>
      <c r="D1049">
        <f>MONTH(Data__1___3[[#This Row],[Date]])</f>
        <v>11</v>
      </c>
      <c r="E1049">
        <f t="shared" si="177"/>
        <v>4</v>
      </c>
      <c r="F1049">
        <f>WEEKDAY(Data__1___3[[#This Row],[Date]])</f>
        <v>1</v>
      </c>
      <c r="G1049" t="str">
        <f>VLOOKUP(F1049,VLOOKUP!$D$2:$E$8,2,FALSE)</f>
        <v>Monday</v>
      </c>
      <c r="H1049" t="str">
        <f>VLOOKUP(D1049,VLOOKUP!$A$2:$B$13,2,FALSE)</f>
        <v>November</v>
      </c>
      <c r="I1049" t="str">
        <f>VLOOKUP(E1049,VLOOKUP!$G$2:$H$5,2,FALSE)</f>
        <v>Quarter4</v>
      </c>
      <c r="J1049" t="str">
        <f t="shared" si="178"/>
        <v>2010_November</v>
      </c>
      <c r="K1049" t="str">
        <f t="shared" si="179"/>
        <v>2010_Quarter4</v>
      </c>
      <c r="L1049" t="str">
        <f t="shared" si="180"/>
        <v>2010_Monday</v>
      </c>
      <c r="M1049" t="s">
        <v>10</v>
      </c>
      <c r="N1049">
        <v>24</v>
      </c>
      <c r="O1049">
        <v>31</v>
      </c>
      <c r="P1049">
        <v>5760</v>
      </c>
      <c r="Q1049">
        <v>6200</v>
      </c>
      <c r="R1049">
        <v>4.0842549999999998E-2</v>
      </c>
      <c r="S1049">
        <v>4.9827911000000003E-2</v>
      </c>
      <c r="T1049">
        <f t="shared" si="181"/>
        <v>30295.369888000001</v>
      </c>
      <c r="U1049">
        <f t="shared" si="182"/>
        <v>6126.3824999999997</v>
      </c>
      <c r="V1049">
        <f t="shared" si="183"/>
        <v>11960</v>
      </c>
      <c r="W1049">
        <f t="shared" si="184"/>
        <v>11960</v>
      </c>
      <c r="X1049">
        <f>SUM(Data__1___3[[#This Row],[ cost of raw material]],Data__1___3[[#This Row],[operating cost]],Data__1___3[[#This Row],[Total Labor Cost (In USD)]])</f>
        <v>48381.752388000001</v>
      </c>
      <c r="Y1049">
        <f t="shared" si="185"/>
        <v>1184.5918628489162</v>
      </c>
      <c r="Z1049">
        <f t="shared" si="186"/>
        <v>40.842549999999996</v>
      </c>
      <c r="AA1049">
        <f>SUM(Data__1___3[[#This Row],[Num_Workers_Direct]],Data__1___3[[#This Row],[Num_Workers_Indirect]])</f>
        <v>55</v>
      </c>
      <c r="AB1049">
        <f>Data__1___3[[#This Row],[OUTPUT IN THOUSAND]]/Data__1___3[[#This Row],[Total Workers]]</f>
        <v>0.74259181818181808</v>
      </c>
    </row>
    <row r="1050" spans="1:28" x14ac:dyDescent="0.25">
      <c r="A1050" s="1">
        <v>40497</v>
      </c>
      <c r="B1050">
        <f t="shared" si="176"/>
        <v>2010</v>
      </c>
      <c r="C1050">
        <f>DAY(Data__1___3[[#This Row],[Date]])</f>
        <v>15</v>
      </c>
      <c r="D1050">
        <f>MONTH(Data__1___3[[#This Row],[Date]])</f>
        <v>11</v>
      </c>
      <c r="E1050">
        <f t="shared" si="177"/>
        <v>4</v>
      </c>
      <c r="F1050">
        <f>WEEKDAY(Data__1___3[[#This Row],[Date]])</f>
        <v>2</v>
      </c>
      <c r="G1050" t="str">
        <f>VLOOKUP(F1050,VLOOKUP!$D$2:$E$8,2,FALSE)</f>
        <v>Tuesday</v>
      </c>
      <c r="H1050" t="str">
        <f>VLOOKUP(D1050,VLOOKUP!$A$2:$B$13,2,FALSE)</f>
        <v>November</v>
      </c>
      <c r="I1050" t="str">
        <f>VLOOKUP(E1050,VLOOKUP!$G$2:$H$5,2,FALSE)</f>
        <v>Quarter4</v>
      </c>
      <c r="J1050" t="str">
        <f t="shared" si="178"/>
        <v>2010_November</v>
      </c>
      <c r="K1050" t="str">
        <f t="shared" si="179"/>
        <v>2010_Quarter4</v>
      </c>
      <c r="L1050" t="str">
        <f t="shared" si="180"/>
        <v>2010_Tuesday</v>
      </c>
      <c r="M1050" t="s">
        <v>10</v>
      </c>
      <c r="N1050">
        <v>20</v>
      </c>
      <c r="O1050">
        <v>33</v>
      </c>
      <c r="P1050">
        <v>4800</v>
      </c>
      <c r="Q1050">
        <v>6600</v>
      </c>
      <c r="R1050">
        <v>3.937769E-2</v>
      </c>
      <c r="S1050">
        <v>4.8040780999999998E-2</v>
      </c>
      <c r="T1050">
        <f t="shared" si="181"/>
        <v>29208.794847999998</v>
      </c>
      <c r="U1050">
        <f t="shared" si="182"/>
        <v>5906.6535000000003</v>
      </c>
      <c r="V1050">
        <f t="shared" si="183"/>
        <v>11400</v>
      </c>
      <c r="W1050">
        <f t="shared" si="184"/>
        <v>11400</v>
      </c>
      <c r="X1050">
        <f>SUM(Data__1___3[[#This Row],[ cost of raw material]],Data__1___3[[#This Row],[operating cost]],Data__1___3[[#This Row],[Total Labor Cost (In USD)]])</f>
        <v>46515.448347999998</v>
      </c>
      <c r="Y1050">
        <f t="shared" si="185"/>
        <v>1181.2640189914644</v>
      </c>
      <c r="Z1050">
        <f t="shared" si="186"/>
        <v>39.377690000000001</v>
      </c>
      <c r="AA1050">
        <f>SUM(Data__1___3[[#This Row],[Num_Workers_Direct]],Data__1___3[[#This Row],[Num_Workers_Indirect]])</f>
        <v>53</v>
      </c>
      <c r="AB1050">
        <f>Data__1___3[[#This Row],[OUTPUT IN THOUSAND]]/Data__1___3[[#This Row],[Total Workers]]</f>
        <v>0.74297528301886795</v>
      </c>
    </row>
    <row r="1051" spans="1:28" x14ac:dyDescent="0.25">
      <c r="A1051" s="1">
        <v>40498</v>
      </c>
      <c r="B1051">
        <f t="shared" si="176"/>
        <v>2010</v>
      </c>
      <c r="C1051">
        <f>DAY(Data__1___3[[#This Row],[Date]])</f>
        <v>16</v>
      </c>
      <c r="D1051">
        <f>MONTH(Data__1___3[[#This Row],[Date]])</f>
        <v>11</v>
      </c>
      <c r="E1051">
        <f t="shared" si="177"/>
        <v>4</v>
      </c>
      <c r="F1051">
        <f>WEEKDAY(Data__1___3[[#This Row],[Date]])</f>
        <v>3</v>
      </c>
      <c r="G1051" t="str">
        <f>VLOOKUP(F1051,VLOOKUP!$D$2:$E$8,2,FALSE)</f>
        <v>Wednesday</v>
      </c>
      <c r="H1051" t="str">
        <f>VLOOKUP(D1051,VLOOKUP!$A$2:$B$13,2,FALSE)</f>
        <v>November</v>
      </c>
      <c r="I1051" t="str">
        <f>VLOOKUP(E1051,VLOOKUP!$G$2:$H$5,2,FALSE)</f>
        <v>Quarter4</v>
      </c>
      <c r="J1051" t="str">
        <f t="shared" si="178"/>
        <v>2010_November</v>
      </c>
      <c r="K1051" t="str">
        <f t="shared" si="179"/>
        <v>2010_Quarter4</v>
      </c>
      <c r="L1051" t="str">
        <f t="shared" si="180"/>
        <v>2010_Wednesday</v>
      </c>
      <c r="M1051" t="s">
        <v>10</v>
      </c>
      <c r="N1051">
        <v>21</v>
      </c>
      <c r="O1051">
        <v>32</v>
      </c>
      <c r="P1051">
        <v>5040</v>
      </c>
      <c r="Q1051">
        <v>6400</v>
      </c>
      <c r="R1051">
        <v>3.9349949000000002E-2</v>
      </c>
      <c r="S1051">
        <v>4.8006937999999999E-2</v>
      </c>
      <c r="T1051">
        <f t="shared" si="181"/>
        <v>29188.218303999998</v>
      </c>
      <c r="U1051">
        <f t="shared" si="182"/>
        <v>5902.4923500000004</v>
      </c>
      <c r="V1051">
        <f t="shared" si="183"/>
        <v>11440</v>
      </c>
      <c r="W1051">
        <f t="shared" si="184"/>
        <v>11440</v>
      </c>
      <c r="X1051">
        <f>SUM(Data__1___3[[#This Row],[ cost of raw material]],Data__1___3[[#This Row],[operating cost]],Data__1___3[[#This Row],[Total Labor Cost (In USD)]])</f>
        <v>46530.710653999995</v>
      </c>
      <c r="Y1051">
        <f t="shared" si="185"/>
        <v>1182.4846495734973</v>
      </c>
      <c r="Z1051">
        <f t="shared" si="186"/>
        <v>39.349949000000002</v>
      </c>
      <c r="AA1051">
        <f>SUM(Data__1___3[[#This Row],[Num_Workers_Direct]],Data__1___3[[#This Row],[Num_Workers_Indirect]])</f>
        <v>53</v>
      </c>
      <c r="AB1051">
        <f>Data__1___3[[#This Row],[OUTPUT IN THOUSAND]]/Data__1___3[[#This Row],[Total Workers]]</f>
        <v>0.74245186792452833</v>
      </c>
    </row>
    <row r="1052" spans="1:28" x14ac:dyDescent="0.25">
      <c r="A1052" s="1">
        <v>40499</v>
      </c>
      <c r="B1052">
        <f t="shared" si="176"/>
        <v>2010</v>
      </c>
      <c r="C1052">
        <f>DAY(Data__1___3[[#This Row],[Date]])</f>
        <v>17</v>
      </c>
      <c r="D1052">
        <f>MONTH(Data__1___3[[#This Row],[Date]])</f>
        <v>11</v>
      </c>
      <c r="E1052">
        <f t="shared" si="177"/>
        <v>4</v>
      </c>
      <c r="F1052">
        <f>WEEKDAY(Data__1___3[[#This Row],[Date]])</f>
        <v>4</v>
      </c>
      <c r="G1052" t="str">
        <f>VLOOKUP(F1052,VLOOKUP!$D$2:$E$8,2,FALSE)</f>
        <v>Thursday</v>
      </c>
      <c r="H1052" t="str">
        <f>VLOOKUP(D1052,VLOOKUP!$A$2:$B$13,2,FALSE)</f>
        <v>November</v>
      </c>
      <c r="I1052" t="str">
        <f>VLOOKUP(E1052,VLOOKUP!$G$2:$H$5,2,FALSE)</f>
        <v>Quarter4</v>
      </c>
      <c r="J1052" t="str">
        <f t="shared" si="178"/>
        <v>2010_November</v>
      </c>
      <c r="K1052" t="str">
        <f t="shared" si="179"/>
        <v>2010_Quarter4</v>
      </c>
      <c r="L1052" t="str">
        <f t="shared" si="180"/>
        <v>2010_Thursday</v>
      </c>
      <c r="M1052" t="s">
        <v>10</v>
      </c>
      <c r="N1052">
        <v>20</v>
      </c>
      <c r="O1052">
        <v>28</v>
      </c>
      <c r="P1052">
        <v>4800</v>
      </c>
      <c r="Q1052">
        <v>5600</v>
      </c>
      <c r="R1052">
        <v>3.5666568000000003E-2</v>
      </c>
      <c r="S1052">
        <v>4.3513213000000002E-2</v>
      </c>
      <c r="T1052">
        <f t="shared" si="181"/>
        <v>26456.033503999999</v>
      </c>
      <c r="U1052">
        <f t="shared" si="182"/>
        <v>5349.985200000001</v>
      </c>
      <c r="V1052">
        <f t="shared" si="183"/>
        <v>10400</v>
      </c>
      <c r="W1052">
        <f t="shared" si="184"/>
        <v>10400</v>
      </c>
      <c r="X1052">
        <f>SUM(Data__1___3[[#This Row],[ cost of raw material]],Data__1___3[[#This Row],[operating cost]],Data__1___3[[#This Row],[Total Labor Cost (In USD)]])</f>
        <v>42206.018704000002</v>
      </c>
      <c r="Y1052">
        <f t="shared" si="185"/>
        <v>1183.3495923689657</v>
      </c>
      <c r="Z1052">
        <f t="shared" si="186"/>
        <v>35.666568000000005</v>
      </c>
      <c r="AA1052">
        <f>SUM(Data__1___3[[#This Row],[Num_Workers_Direct]],Data__1___3[[#This Row],[Num_Workers_Indirect]])</f>
        <v>48</v>
      </c>
      <c r="AB1052">
        <f>Data__1___3[[#This Row],[OUTPUT IN THOUSAND]]/Data__1___3[[#This Row],[Total Workers]]</f>
        <v>0.74305350000000014</v>
      </c>
    </row>
    <row r="1053" spans="1:28" x14ac:dyDescent="0.25">
      <c r="A1053" s="1">
        <v>40500</v>
      </c>
      <c r="B1053">
        <f t="shared" si="176"/>
        <v>2010</v>
      </c>
      <c r="C1053">
        <f>DAY(Data__1___3[[#This Row],[Date]])</f>
        <v>18</v>
      </c>
      <c r="D1053">
        <f>MONTH(Data__1___3[[#This Row],[Date]])</f>
        <v>11</v>
      </c>
      <c r="E1053">
        <f t="shared" si="177"/>
        <v>4</v>
      </c>
      <c r="F1053">
        <f>WEEKDAY(Data__1___3[[#This Row],[Date]])</f>
        <v>5</v>
      </c>
      <c r="G1053" t="str">
        <f>VLOOKUP(F1053,VLOOKUP!$D$2:$E$8,2,FALSE)</f>
        <v>Friday</v>
      </c>
      <c r="H1053" t="str">
        <f>VLOOKUP(D1053,VLOOKUP!$A$2:$B$13,2,FALSE)</f>
        <v>November</v>
      </c>
      <c r="I1053" t="str">
        <f>VLOOKUP(E1053,VLOOKUP!$G$2:$H$5,2,FALSE)</f>
        <v>Quarter4</v>
      </c>
      <c r="J1053" t="str">
        <f t="shared" si="178"/>
        <v>2010_November</v>
      </c>
      <c r="K1053" t="str">
        <f t="shared" si="179"/>
        <v>2010_Quarter4</v>
      </c>
      <c r="L1053" t="str">
        <f t="shared" si="180"/>
        <v>2010_Friday</v>
      </c>
      <c r="M1053" t="s">
        <v>10</v>
      </c>
      <c r="N1053">
        <v>21</v>
      </c>
      <c r="O1053">
        <v>29</v>
      </c>
      <c r="P1053">
        <v>5040</v>
      </c>
      <c r="Q1053">
        <v>5800</v>
      </c>
      <c r="R1053">
        <v>3.7150422000000002E-2</v>
      </c>
      <c r="S1053">
        <v>4.5323514000000002E-2</v>
      </c>
      <c r="T1053">
        <f t="shared" si="181"/>
        <v>27556.696512000002</v>
      </c>
      <c r="U1053">
        <f t="shared" si="182"/>
        <v>5572.5632999999998</v>
      </c>
      <c r="V1053">
        <f t="shared" si="183"/>
        <v>10840</v>
      </c>
      <c r="W1053">
        <f t="shared" si="184"/>
        <v>10840</v>
      </c>
      <c r="X1053">
        <f>SUM(Data__1___3[[#This Row],[ cost of raw material]],Data__1___3[[#This Row],[operating cost]],Data__1___3[[#This Row],[Total Labor Cost (In USD)]])</f>
        <v>43969.259812000004</v>
      </c>
      <c r="Y1053">
        <f t="shared" si="185"/>
        <v>1183.5467121207937</v>
      </c>
      <c r="Z1053">
        <f t="shared" si="186"/>
        <v>37.150421999999999</v>
      </c>
      <c r="AA1053">
        <f>SUM(Data__1___3[[#This Row],[Num_Workers_Direct]],Data__1___3[[#This Row],[Num_Workers_Indirect]])</f>
        <v>50</v>
      </c>
      <c r="AB1053">
        <f>Data__1___3[[#This Row],[OUTPUT IN THOUSAND]]/Data__1___3[[#This Row],[Total Workers]]</f>
        <v>0.74300843999999999</v>
      </c>
    </row>
    <row r="1054" spans="1:28" x14ac:dyDescent="0.25">
      <c r="A1054" s="1">
        <v>40501</v>
      </c>
      <c r="B1054">
        <f t="shared" si="176"/>
        <v>2010</v>
      </c>
      <c r="C1054">
        <f>DAY(Data__1___3[[#This Row],[Date]])</f>
        <v>19</v>
      </c>
      <c r="D1054">
        <f>MONTH(Data__1___3[[#This Row],[Date]])</f>
        <v>11</v>
      </c>
      <c r="E1054">
        <f t="shared" si="177"/>
        <v>4</v>
      </c>
      <c r="F1054">
        <f>WEEKDAY(Data__1___3[[#This Row],[Date]])</f>
        <v>6</v>
      </c>
      <c r="G1054" t="str">
        <f>VLOOKUP(F1054,VLOOKUP!$D$2:$E$8,2,FALSE)</f>
        <v>Saturday</v>
      </c>
      <c r="H1054" t="str">
        <f>VLOOKUP(D1054,VLOOKUP!$A$2:$B$13,2,FALSE)</f>
        <v>November</v>
      </c>
      <c r="I1054" t="str">
        <f>VLOOKUP(E1054,VLOOKUP!$G$2:$H$5,2,FALSE)</f>
        <v>Quarter4</v>
      </c>
      <c r="J1054" t="str">
        <f t="shared" si="178"/>
        <v>2010_November</v>
      </c>
      <c r="K1054" t="str">
        <f t="shared" si="179"/>
        <v>2010_Quarter4</v>
      </c>
      <c r="L1054" t="str">
        <f t="shared" si="180"/>
        <v>2010_Saturday</v>
      </c>
      <c r="M1054" t="s">
        <v>10</v>
      </c>
      <c r="N1054">
        <v>24</v>
      </c>
      <c r="O1054">
        <v>27</v>
      </c>
      <c r="P1054">
        <v>5760</v>
      </c>
      <c r="Q1054">
        <v>5400</v>
      </c>
      <c r="R1054">
        <v>3.7874674999999997E-2</v>
      </c>
      <c r="S1054">
        <v>4.6207102999999999E-2</v>
      </c>
      <c r="T1054">
        <f t="shared" si="181"/>
        <v>28093.918623999998</v>
      </c>
      <c r="U1054">
        <f t="shared" si="182"/>
        <v>5681.2012499999992</v>
      </c>
      <c r="V1054">
        <f t="shared" si="183"/>
        <v>11160</v>
      </c>
      <c r="W1054">
        <f t="shared" si="184"/>
        <v>11160</v>
      </c>
      <c r="X1054">
        <f>SUM(Data__1___3[[#This Row],[ cost of raw material]],Data__1___3[[#This Row],[operating cost]],Data__1___3[[#This Row],[Total Labor Cost (In USD)]])</f>
        <v>44935.119873999996</v>
      </c>
      <c r="Y1054">
        <f t="shared" si="185"/>
        <v>1186.4159857213297</v>
      </c>
      <c r="Z1054">
        <f t="shared" si="186"/>
        <v>37.874674999999996</v>
      </c>
      <c r="AA1054">
        <f>SUM(Data__1___3[[#This Row],[Num_Workers_Direct]],Data__1___3[[#This Row],[Num_Workers_Indirect]])</f>
        <v>51</v>
      </c>
      <c r="AB1054">
        <f>Data__1___3[[#This Row],[OUTPUT IN THOUSAND]]/Data__1___3[[#This Row],[Total Workers]]</f>
        <v>0.74264068627450974</v>
      </c>
    </row>
    <row r="1055" spans="1:28" x14ac:dyDescent="0.25">
      <c r="A1055" s="1">
        <v>40502</v>
      </c>
      <c r="B1055">
        <f t="shared" si="176"/>
        <v>2010</v>
      </c>
      <c r="C1055">
        <f>DAY(Data__1___3[[#This Row],[Date]])</f>
        <v>20</v>
      </c>
      <c r="D1055">
        <f>MONTH(Data__1___3[[#This Row],[Date]])</f>
        <v>11</v>
      </c>
      <c r="E1055">
        <f t="shared" si="177"/>
        <v>4</v>
      </c>
      <c r="F1055">
        <f>WEEKDAY(Data__1___3[[#This Row],[Date]])</f>
        <v>7</v>
      </c>
      <c r="G1055" t="str">
        <f>VLOOKUP(F1055,VLOOKUP!$D$2:$E$8,2,FALSE)</f>
        <v>Sunday</v>
      </c>
      <c r="H1055" t="str">
        <f>VLOOKUP(D1055,VLOOKUP!$A$2:$B$13,2,FALSE)</f>
        <v>November</v>
      </c>
      <c r="I1055" t="str">
        <f>VLOOKUP(E1055,VLOOKUP!$G$2:$H$5,2,FALSE)</f>
        <v>Quarter4</v>
      </c>
      <c r="J1055" t="str">
        <f t="shared" si="178"/>
        <v>2010_November</v>
      </c>
      <c r="K1055" t="str">
        <f t="shared" si="179"/>
        <v>2010_Quarter4</v>
      </c>
      <c r="L1055" t="str">
        <f t="shared" si="180"/>
        <v>2010_Sunday</v>
      </c>
      <c r="M1055" t="s">
        <v>10</v>
      </c>
      <c r="N1055">
        <v>20</v>
      </c>
      <c r="O1055">
        <v>26</v>
      </c>
      <c r="P1055">
        <v>4800</v>
      </c>
      <c r="Q1055">
        <v>5200</v>
      </c>
      <c r="R1055">
        <v>3.4172725000000001E-2</v>
      </c>
      <c r="S1055">
        <v>4.1690724999999998E-2</v>
      </c>
      <c r="T1055">
        <f t="shared" si="181"/>
        <v>25347.960800000001</v>
      </c>
      <c r="U1055">
        <f t="shared" si="182"/>
        <v>5125.9087499999996</v>
      </c>
      <c r="V1055">
        <f t="shared" si="183"/>
        <v>10000</v>
      </c>
      <c r="W1055">
        <f t="shared" si="184"/>
        <v>10000</v>
      </c>
      <c r="X1055">
        <f>SUM(Data__1___3[[#This Row],[ cost of raw material]],Data__1___3[[#This Row],[operating cost]],Data__1___3[[#This Row],[Total Labor Cost (In USD)]])</f>
        <v>40473.869550000003</v>
      </c>
      <c r="Y1055">
        <f t="shared" si="185"/>
        <v>1184.3910472460127</v>
      </c>
      <c r="Z1055">
        <f t="shared" si="186"/>
        <v>34.172725</v>
      </c>
      <c r="AA1055">
        <f>SUM(Data__1___3[[#This Row],[Num_Workers_Direct]],Data__1___3[[#This Row],[Num_Workers_Indirect]])</f>
        <v>46</v>
      </c>
      <c r="AB1055">
        <f>Data__1___3[[#This Row],[OUTPUT IN THOUSAND]]/Data__1___3[[#This Row],[Total Workers]]</f>
        <v>0.74288532608695657</v>
      </c>
    </row>
    <row r="1056" spans="1:28" x14ac:dyDescent="0.25">
      <c r="A1056" s="1">
        <v>40503</v>
      </c>
      <c r="B1056">
        <f t="shared" si="176"/>
        <v>2010</v>
      </c>
      <c r="C1056">
        <f>DAY(Data__1___3[[#This Row],[Date]])</f>
        <v>21</v>
      </c>
      <c r="D1056">
        <f>MONTH(Data__1___3[[#This Row],[Date]])</f>
        <v>11</v>
      </c>
      <c r="E1056">
        <f t="shared" si="177"/>
        <v>4</v>
      </c>
      <c r="F1056">
        <f>WEEKDAY(Data__1___3[[#This Row],[Date]])</f>
        <v>1</v>
      </c>
      <c r="G1056" t="str">
        <f>VLOOKUP(F1056,VLOOKUP!$D$2:$E$8,2,FALSE)</f>
        <v>Monday</v>
      </c>
      <c r="H1056" t="str">
        <f>VLOOKUP(D1056,VLOOKUP!$A$2:$B$13,2,FALSE)</f>
        <v>November</v>
      </c>
      <c r="I1056" t="str">
        <f>VLOOKUP(E1056,VLOOKUP!$G$2:$H$5,2,FALSE)</f>
        <v>Quarter4</v>
      </c>
      <c r="J1056" t="str">
        <f t="shared" si="178"/>
        <v>2010_November</v>
      </c>
      <c r="K1056" t="str">
        <f t="shared" si="179"/>
        <v>2010_Quarter4</v>
      </c>
      <c r="L1056" t="str">
        <f t="shared" si="180"/>
        <v>2010_Monday</v>
      </c>
      <c r="M1056" t="s">
        <v>10</v>
      </c>
      <c r="N1056">
        <v>24</v>
      </c>
      <c r="O1056">
        <v>29</v>
      </c>
      <c r="P1056">
        <v>5760</v>
      </c>
      <c r="Q1056">
        <v>5800</v>
      </c>
      <c r="R1056">
        <v>3.9389702999999998E-2</v>
      </c>
      <c r="S1056">
        <v>4.8055436999999999E-2</v>
      </c>
      <c r="T1056">
        <f t="shared" si="181"/>
        <v>29217.705695999997</v>
      </c>
      <c r="U1056">
        <f t="shared" si="182"/>
        <v>5908.4554499999995</v>
      </c>
      <c r="V1056">
        <f t="shared" si="183"/>
        <v>11560</v>
      </c>
      <c r="W1056">
        <f t="shared" si="184"/>
        <v>11560</v>
      </c>
      <c r="X1056">
        <f>SUM(Data__1___3[[#This Row],[ cost of raw material]],Data__1___3[[#This Row],[operating cost]],Data__1___3[[#This Row],[Total Labor Cost (In USD)]])</f>
        <v>46686.161145999999</v>
      </c>
      <c r="Y1056">
        <f t="shared" si="185"/>
        <v>1185.2377040263543</v>
      </c>
      <c r="Z1056">
        <f t="shared" si="186"/>
        <v>39.389702999999997</v>
      </c>
      <c r="AA1056">
        <f>SUM(Data__1___3[[#This Row],[Num_Workers_Direct]],Data__1___3[[#This Row],[Num_Workers_Indirect]])</f>
        <v>53</v>
      </c>
      <c r="AB1056">
        <f>Data__1___3[[#This Row],[OUTPUT IN THOUSAND]]/Data__1___3[[#This Row],[Total Workers]]</f>
        <v>0.74320194339622636</v>
      </c>
    </row>
    <row r="1057" spans="1:28" x14ac:dyDescent="0.25">
      <c r="A1057" s="1">
        <v>40504</v>
      </c>
      <c r="B1057">
        <f t="shared" si="176"/>
        <v>2010</v>
      </c>
      <c r="C1057">
        <f>DAY(Data__1___3[[#This Row],[Date]])</f>
        <v>22</v>
      </c>
      <c r="D1057">
        <f>MONTH(Data__1___3[[#This Row],[Date]])</f>
        <v>11</v>
      </c>
      <c r="E1057">
        <f t="shared" si="177"/>
        <v>4</v>
      </c>
      <c r="F1057">
        <f>WEEKDAY(Data__1___3[[#This Row],[Date]])</f>
        <v>2</v>
      </c>
      <c r="G1057" t="str">
        <f>VLOOKUP(F1057,VLOOKUP!$D$2:$E$8,2,FALSE)</f>
        <v>Tuesday</v>
      </c>
      <c r="H1057" t="str">
        <f>VLOOKUP(D1057,VLOOKUP!$A$2:$B$13,2,FALSE)</f>
        <v>November</v>
      </c>
      <c r="I1057" t="str">
        <f>VLOOKUP(E1057,VLOOKUP!$G$2:$H$5,2,FALSE)</f>
        <v>Quarter4</v>
      </c>
      <c r="J1057" t="str">
        <f t="shared" si="178"/>
        <v>2010_November</v>
      </c>
      <c r="K1057" t="str">
        <f t="shared" si="179"/>
        <v>2010_Quarter4</v>
      </c>
      <c r="L1057" t="str">
        <f t="shared" si="180"/>
        <v>2010_Tuesday</v>
      </c>
      <c r="M1057" t="s">
        <v>10</v>
      </c>
      <c r="N1057">
        <v>23</v>
      </c>
      <c r="O1057">
        <v>29</v>
      </c>
      <c r="P1057">
        <v>5520</v>
      </c>
      <c r="Q1057">
        <v>5800</v>
      </c>
      <c r="R1057">
        <v>3.8643222999999997E-2</v>
      </c>
      <c r="S1057">
        <v>4.7144732000000002E-2</v>
      </c>
      <c r="T1057">
        <f t="shared" si="181"/>
        <v>28663.997056000004</v>
      </c>
      <c r="U1057">
        <f t="shared" si="182"/>
        <v>5796.4834499999997</v>
      </c>
      <c r="V1057">
        <f t="shared" si="183"/>
        <v>11320</v>
      </c>
      <c r="W1057">
        <f t="shared" si="184"/>
        <v>11320</v>
      </c>
      <c r="X1057">
        <f>SUM(Data__1___3[[#This Row],[ cost of raw material]],Data__1___3[[#This Row],[operating cost]],Data__1___3[[#This Row],[Total Labor Cost (In USD)]])</f>
        <v>45780.480506000007</v>
      </c>
      <c r="Y1057">
        <f t="shared" si="185"/>
        <v>1184.6962274859943</v>
      </c>
      <c r="Z1057">
        <f t="shared" si="186"/>
        <v>38.643222999999999</v>
      </c>
      <c r="AA1057">
        <f>SUM(Data__1___3[[#This Row],[Num_Workers_Direct]],Data__1___3[[#This Row],[Num_Workers_Indirect]])</f>
        <v>52</v>
      </c>
      <c r="AB1057">
        <f>Data__1___3[[#This Row],[OUTPUT IN THOUSAND]]/Data__1___3[[#This Row],[Total Workers]]</f>
        <v>0.74313890384615378</v>
      </c>
    </row>
    <row r="1058" spans="1:28" x14ac:dyDescent="0.25">
      <c r="A1058" s="1">
        <v>40505</v>
      </c>
      <c r="B1058">
        <f t="shared" si="176"/>
        <v>2010</v>
      </c>
      <c r="C1058">
        <f>DAY(Data__1___3[[#This Row],[Date]])</f>
        <v>23</v>
      </c>
      <c r="D1058">
        <f>MONTH(Data__1___3[[#This Row],[Date]])</f>
        <v>11</v>
      </c>
      <c r="E1058">
        <f t="shared" si="177"/>
        <v>4</v>
      </c>
      <c r="F1058">
        <f>WEEKDAY(Data__1___3[[#This Row],[Date]])</f>
        <v>3</v>
      </c>
      <c r="G1058" t="str">
        <f>VLOOKUP(F1058,VLOOKUP!$D$2:$E$8,2,FALSE)</f>
        <v>Wednesday</v>
      </c>
      <c r="H1058" t="str">
        <f>VLOOKUP(D1058,VLOOKUP!$A$2:$B$13,2,FALSE)</f>
        <v>November</v>
      </c>
      <c r="I1058" t="str">
        <f>VLOOKUP(E1058,VLOOKUP!$G$2:$H$5,2,FALSE)</f>
        <v>Quarter4</v>
      </c>
      <c r="J1058" t="str">
        <f t="shared" si="178"/>
        <v>2010_November</v>
      </c>
      <c r="K1058" t="str">
        <f t="shared" si="179"/>
        <v>2010_Quarter4</v>
      </c>
      <c r="L1058" t="str">
        <f t="shared" si="180"/>
        <v>2010_Wednesday</v>
      </c>
      <c r="M1058" t="s">
        <v>10</v>
      </c>
      <c r="N1058">
        <v>21</v>
      </c>
      <c r="O1058">
        <v>26</v>
      </c>
      <c r="P1058">
        <v>5040</v>
      </c>
      <c r="Q1058">
        <v>5200</v>
      </c>
      <c r="R1058">
        <v>3.4906498000000001E-2</v>
      </c>
      <c r="S1058">
        <v>4.2585928000000002E-2</v>
      </c>
      <c r="T1058">
        <f t="shared" si="181"/>
        <v>25892.244224000002</v>
      </c>
      <c r="U1058">
        <f t="shared" si="182"/>
        <v>5235.9746999999998</v>
      </c>
      <c r="V1058">
        <f t="shared" si="183"/>
        <v>10240</v>
      </c>
      <c r="W1058">
        <f t="shared" si="184"/>
        <v>10240</v>
      </c>
      <c r="X1058">
        <f>SUM(Data__1___3[[#This Row],[ cost of raw material]],Data__1___3[[#This Row],[operating cost]],Data__1___3[[#This Row],[Total Labor Cost (In USD)]])</f>
        <v>41368.218924000001</v>
      </c>
      <c r="Y1058">
        <f t="shared" si="185"/>
        <v>1185.1151302545447</v>
      </c>
      <c r="Z1058">
        <f t="shared" si="186"/>
        <v>34.906497999999999</v>
      </c>
      <c r="AA1058">
        <f>SUM(Data__1___3[[#This Row],[Num_Workers_Direct]],Data__1___3[[#This Row],[Num_Workers_Indirect]])</f>
        <v>47</v>
      </c>
      <c r="AB1058">
        <f>Data__1___3[[#This Row],[OUTPUT IN THOUSAND]]/Data__1___3[[#This Row],[Total Workers]]</f>
        <v>0.74269144680851062</v>
      </c>
    </row>
    <row r="1059" spans="1:28" x14ac:dyDescent="0.25">
      <c r="A1059" s="1">
        <v>40506</v>
      </c>
      <c r="B1059">
        <f t="shared" si="176"/>
        <v>2010</v>
      </c>
      <c r="C1059">
        <f>DAY(Data__1___3[[#This Row],[Date]])</f>
        <v>24</v>
      </c>
      <c r="D1059">
        <f>MONTH(Data__1___3[[#This Row],[Date]])</f>
        <v>11</v>
      </c>
      <c r="E1059">
        <f t="shared" si="177"/>
        <v>4</v>
      </c>
      <c r="F1059">
        <f>WEEKDAY(Data__1___3[[#This Row],[Date]])</f>
        <v>4</v>
      </c>
      <c r="G1059" t="str">
        <f>VLOOKUP(F1059,VLOOKUP!$D$2:$E$8,2,FALSE)</f>
        <v>Thursday</v>
      </c>
      <c r="H1059" t="str">
        <f>VLOOKUP(D1059,VLOOKUP!$A$2:$B$13,2,FALSE)</f>
        <v>November</v>
      </c>
      <c r="I1059" t="str">
        <f>VLOOKUP(E1059,VLOOKUP!$G$2:$H$5,2,FALSE)</f>
        <v>Quarter4</v>
      </c>
      <c r="J1059" t="str">
        <f t="shared" si="178"/>
        <v>2010_November</v>
      </c>
      <c r="K1059" t="str">
        <f t="shared" si="179"/>
        <v>2010_Quarter4</v>
      </c>
      <c r="L1059" t="str">
        <f t="shared" si="180"/>
        <v>2010_Thursday</v>
      </c>
      <c r="M1059" t="s">
        <v>10</v>
      </c>
      <c r="N1059">
        <v>24</v>
      </c>
      <c r="O1059">
        <v>34</v>
      </c>
      <c r="P1059">
        <v>5760</v>
      </c>
      <c r="Q1059">
        <v>6800</v>
      </c>
      <c r="R1059">
        <v>4.3076643999999997E-2</v>
      </c>
      <c r="S1059">
        <v>5.2553505E-2</v>
      </c>
      <c r="T1059">
        <f t="shared" si="181"/>
        <v>31952.531040000002</v>
      </c>
      <c r="U1059">
        <f t="shared" si="182"/>
        <v>6461.4965999999995</v>
      </c>
      <c r="V1059">
        <f t="shared" si="183"/>
        <v>12560</v>
      </c>
      <c r="W1059">
        <f t="shared" si="184"/>
        <v>12560</v>
      </c>
      <c r="X1059">
        <f>SUM(Data__1___3[[#This Row],[ cost of raw material]],Data__1___3[[#This Row],[operating cost]],Data__1___3[[#This Row],[Total Labor Cost (In USD)]])</f>
        <v>50974.02764</v>
      </c>
      <c r="Y1059">
        <f t="shared" si="185"/>
        <v>1183.3333079522167</v>
      </c>
      <c r="Z1059">
        <f t="shared" si="186"/>
        <v>43.076643999999995</v>
      </c>
      <c r="AA1059">
        <f>SUM(Data__1___3[[#This Row],[Num_Workers_Direct]],Data__1___3[[#This Row],[Num_Workers_Indirect]])</f>
        <v>58</v>
      </c>
      <c r="AB1059">
        <f>Data__1___3[[#This Row],[OUTPUT IN THOUSAND]]/Data__1___3[[#This Row],[Total Workers]]</f>
        <v>0.74270075862068952</v>
      </c>
    </row>
    <row r="1060" spans="1:28" x14ac:dyDescent="0.25">
      <c r="A1060" s="1">
        <v>40507</v>
      </c>
      <c r="B1060">
        <f t="shared" si="176"/>
        <v>2010</v>
      </c>
      <c r="C1060">
        <f>DAY(Data__1___3[[#This Row],[Date]])</f>
        <v>25</v>
      </c>
      <c r="D1060">
        <f>MONTH(Data__1___3[[#This Row],[Date]])</f>
        <v>11</v>
      </c>
      <c r="E1060">
        <f t="shared" si="177"/>
        <v>4</v>
      </c>
      <c r="F1060">
        <f>WEEKDAY(Data__1___3[[#This Row],[Date]])</f>
        <v>5</v>
      </c>
      <c r="G1060" t="str">
        <f>VLOOKUP(F1060,VLOOKUP!$D$2:$E$8,2,FALSE)</f>
        <v>Friday</v>
      </c>
      <c r="H1060" t="str">
        <f>VLOOKUP(D1060,VLOOKUP!$A$2:$B$13,2,FALSE)</f>
        <v>November</v>
      </c>
      <c r="I1060" t="str">
        <f>VLOOKUP(E1060,VLOOKUP!$G$2:$H$5,2,FALSE)</f>
        <v>Quarter4</v>
      </c>
      <c r="J1060" t="str">
        <f t="shared" si="178"/>
        <v>2010_November</v>
      </c>
      <c r="K1060" t="str">
        <f t="shared" si="179"/>
        <v>2010_Quarter4</v>
      </c>
      <c r="L1060" t="str">
        <f t="shared" si="180"/>
        <v>2010_Friday</v>
      </c>
      <c r="M1060" t="s">
        <v>10</v>
      </c>
      <c r="N1060">
        <v>24</v>
      </c>
      <c r="O1060">
        <v>34</v>
      </c>
      <c r="P1060">
        <v>5760</v>
      </c>
      <c r="Q1060">
        <v>6800</v>
      </c>
      <c r="R1060">
        <v>4.3100876000000003E-2</v>
      </c>
      <c r="S1060">
        <v>5.2583067999999997E-2</v>
      </c>
      <c r="T1060">
        <f t="shared" si="181"/>
        <v>31970.505343999997</v>
      </c>
      <c r="U1060">
        <f t="shared" si="182"/>
        <v>6465.1314000000011</v>
      </c>
      <c r="V1060">
        <f t="shared" si="183"/>
        <v>12560</v>
      </c>
      <c r="W1060">
        <f t="shared" si="184"/>
        <v>12560</v>
      </c>
      <c r="X1060">
        <f>SUM(Data__1___3[[#This Row],[ cost of raw material]],Data__1___3[[#This Row],[operating cost]],Data__1___3[[#This Row],[Total Labor Cost (In USD)]])</f>
        <v>50995.636743999996</v>
      </c>
      <c r="Y1060">
        <f t="shared" si="185"/>
        <v>1183.1693802232694</v>
      </c>
      <c r="Z1060">
        <f t="shared" si="186"/>
        <v>43.100876000000007</v>
      </c>
      <c r="AA1060">
        <f>SUM(Data__1___3[[#This Row],[Num_Workers_Direct]],Data__1___3[[#This Row],[Num_Workers_Indirect]])</f>
        <v>58</v>
      </c>
      <c r="AB1060">
        <f>Data__1___3[[#This Row],[OUTPUT IN THOUSAND]]/Data__1___3[[#This Row],[Total Workers]]</f>
        <v>0.7431185517241381</v>
      </c>
    </row>
    <row r="1061" spans="1:28" x14ac:dyDescent="0.25">
      <c r="A1061" s="1">
        <v>40508</v>
      </c>
      <c r="B1061">
        <f t="shared" si="176"/>
        <v>2010</v>
      </c>
      <c r="C1061">
        <f>DAY(Data__1___3[[#This Row],[Date]])</f>
        <v>26</v>
      </c>
      <c r="D1061">
        <f>MONTH(Data__1___3[[#This Row],[Date]])</f>
        <v>11</v>
      </c>
      <c r="E1061">
        <f t="shared" si="177"/>
        <v>4</v>
      </c>
      <c r="F1061">
        <f>WEEKDAY(Data__1___3[[#This Row],[Date]])</f>
        <v>6</v>
      </c>
      <c r="G1061" t="str">
        <f>VLOOKUP(F1061,VLOOKUP!$D$2:$E$8,2,FALSE)</f>
        <v>Saturday</v>
      </c>
      <c r="H1061" t="str">
        <f>VLOOKUP(D1061,VLOOKUP!$A$2:$B$13,2,FALSE)</f>
        <v>November</v>
      </c>
      <c r="I1061" t="str">
        <f>VLOOKUP(E1061,VLOOKUP!$G$2:$H$5,2,FALSE)</f>
        <v>Quarter4</v>
      </c>
      <c r="J1061" t="str">
        <f t="shared" si="178"/>
        <v>2010_November</v>
      </c>
      <c r="K1061" t="str">
        <f t="shared" si="179"/>
        <v>2010_Quarter4</v>
      </c>
      <c r="L1061" t="str">
        <f t="shared" si="180"/>
        <v>2010_Saturday</v>
      </c>
      <c r="M1061" t="s">
        <v>10</v>
      </c>
      <c r="N1061">
        <v>21</v>
      </c>
      <c r="O1061">
        <v>28</v>
      </c>
      <c r="P1061">
        <v>5040</v>
      </c>
      <c r="Q1061">
        <v>5600</v>
      </c>
      <c r="R1061">
        <v>3.6412901999999997E-2</v>
      </c>
      <c r="S1061">
        <v>4.4423741000000003E-2</v>
      </c>
      <c r="T1061">
        <f t="shared" si="181"/>
        <v>27009.634527999999</v>
      </c>
      <c r="U1061">
        <f t="shared" si="182"/>
        <v>5461.9352999999992</v>
      </c>
      <c r="V1061">
        <f t="shared" si="183"/>
        <v>10640</v>
      </c>
      <c r="W1061">
        <f t="shared" si="184"/>
        <v>10640</v>
      </c>
      <c r="X1061">
        <f>SUM(Data__1___3[[#This Row],[ cost of raw material]],Data__1___3[[#This Row],[operating cost]],Data__1___3[[#This Row],[Total Labor Cost (In USD)]])</f>
        <v>43111.569828</v>
      </c>
      <c r="Y1061">
        <f t="shared" si="185"/>
        <v>1183.9641297471981</v>
      </c>
      <c r="Z1061">
        <f t="shared" si="186"/>
        <v>36.412901999999995</v>
      </c>
      <c r="AA1061">
        <f>SUM(Data__1___3[[#This Row],[Num_Workers_Direct]],Data__1___3[[#This Row],[Num_Workers_Indirect]])</f>
        <v>49</v>
      </c>
      <c r="AB1061">
        <f>Data__1___3[[#This Row],[OUTPUT IN THOUSAND]]/Data__1___3[[#This Row],[Total Workers]]</f>
        <v>0.74312044897959173</v>
      </c>
    </row>
    <row r="1062" spans="1:28" x14ac:dyDescent="0.25">
      <c r="A1062" s="1">
        <v>40509</v>
      </c>
      <c r="B1062">
        <f t="shared" si="176"/>
        <v>2010</v>
      </c>
      <c r="C1062">
        <f>DAY(Data__1___3[[#This Row],[Date]])</f>
        <v>27</v>
      </c>
      <c r="D1062">
        <f>MONTH(Data__1___3[[#This Row],[Date]])</f>
        <v>11</v>
      </c>
      <c r="E1062">
        <f t="shared" si="177"/>
        <v>4</v>
      </c>
      <c r="F1062">
        <f>WEEKDAY(Data__1___3[[#This Row],[Date]])</f>
        <v>7</v>
      </c>
      <c r="G1062" t="str">
        <f>VLOOKUP(F1062,VLOOKUP!$D$2:$E$8,2,FALSE)</f>
        <v>Sunday</v>
      </c>
      <c r="H1062" t="str">
        <f>VLOOKUP(D1062,VLOOKUP!$A$2:$B$13,2,FALSE)</f>
        <v>November</v>
      </c>
      <c r="I1062" t="str">
        <f>VLOOKUP(E1062,VLOOKUP!$G$2:$H$5,2,FALSE)</f>
        <v>Quarter4</v>
      </c>
      <c r="J1062" t="str">
        <f t="shared" si="178"/>
        <v>2010_November</v>
      </c>
      <c r="K1062" t="str">
        <f t="shared" si="179"/>
        <v>2010_Quarter4</v>
      </c>
      <c r="L1062" t="str">
        <f t="shared" si="180"/>
        <v>2010_Sunday</v>
      </c>
      <c r="M1062" t="s">
        <v>10</v>
      </c>
      <c r="N1062">
        <v>21</v>
      </c>
      <c r="O1062">
        <v>30</v>
      </c>
      <c r="P1062">
        <v>5040</v>
      </c>
      <c r="Q1062">
        <v>6000</v>
      </c>
      <c r="R1062">
        <v>3.7882581999999998E-2</v>
      </c>
      <c r="S1062">
        <v>4.6216750000000001E-2</v>
      </c>
      <c r="T1062">
        <f t="shared" si="181"/>
        <v>28099.784</v>
      </c>
      <c r="U1062">
        <f t="shared" si="182"/>
        <v>5682.3873000000003</v>
      </c>
      <c r="V1062">
        <f t="shared" si="183"/>
        <v>11040</v>
      </c>
      <c r="W1062">
        <f t="shared" si="184"/>
        <v>11040</v>
      </c>
      <c r="X1062">
        <f>SUM(Data__1___3[[#This Row],[ cost of raw material]],Data__1___3[[#This Row],[operating cost]],Data__1___3[[#This Row],[Total Labor Cost (In USD)]])</f>
        <v>44822.171300000002</v>
      </c>
      <c r="Y1062">
        <f t="shared" si="185"/>
        <v>1183.1868086499489</v>
      </c>
      <c r="Z1062">
        <f t="shared" si="186"/>
        <v>37.882581999999999</v>
      </c>
      <c r="AA1062">
        <f>SUM(Data__1___3[[#This Row],[Num_Workers_Direct]],Data__1___3[[#This Row],[Num_Workers_Indirect]])</f>
        <v>51</v>
      </c>
      <c r="AB1062">
        <f>Data__1___3[[#This Row],[OUTPUT IN THOUSAND]]/Data__1___3[[#This Row],[Total Workers]]</f>
        <v>0.74279572549019601</v>
      </c>
    </row>
    <row r="1063" spans="1:28" x14ac:dyDescent="0.25">
      <c r="A1063" s="1">
        <v>40510</v>
      </c>
      <c r="B1063">
        <f t="shared" si="176"/>
        <v>2010</v>
      </c>
      <c r="C1063">
        <f>DAY(Data__1___3[[#This Row],[Date]])</f>
        <v>28</v>
      </c>
      <c r="D1063">
        <f>MONTH(Data__1___3[[#This Row],[Date]])</f>
        <v>11</v>
      </c>
      <c r="E1063">
        <f t="shared" si="177"/>
        <v>4</v>
      </c>
      <c r="F1063">
        <f>WEEKDAY(Data__1___3[[#This Row],[Date]])</f>
        <v>1</v>
      </c>
      <c r="G1063" t="str">
        <f>VLOOKUP(F1063,VLOOKUP!$D$2:$E$8,2,FALSE)</f>
        <v>Monday</v>
      </c>
      <c r="H1063" t="str">
        <f>VLOOKUP(D1063,VLOOKUP!$A$2:$B$13,2,FALSE)</f>
        <v>November</v>
      </c>
      <c r="I1063" t="str">
        <f>VLOOKUP(E1063,VLOOKUP!$G$2:$H$5,2,FALSE)</f>
        <v>Quarter4</v>
      </c>
      <c r="J1063" t="str">
        <f t="shared" si="178"/>
        <v>2010_November</v>
      </c>
      <c r="K1063" t="str">
        <f t="shared" si="179"/>
        <v>2010_Quarter4</v>
      </c>
      <c r="L1063" t="str">
        <f t="shared" si="180"/>
        <v>2010_Monday</v>
      </c>
      <c r="M1063" t="s">
        <v>10</v>
      </c>
      <c r="N1063">
        <v>20</v>
      </c>
      <c r="O1063">
        <v>25</v>
      </c>
      <c r="P1063">
        <v>4800</v>
      </c>
      <c r="Q1063">
        <v>5000</v>
      </c>
      <c r="R1063">
        <v>3.3443934000000002E-2</v>
      </c>
      <c r="S1063">
        <v>4.08016E-2</v>
      </c>
      <c r="T1063">
        <f t="shared" si="181"/>
        <v>24807.372800000001</v>
      </c>
      <c r="U1063">
        <f t="shared" si="182"/>
        <v>5016.5900999999994</v>
      </c>
      <c r="V1063">
        <f t="shared" si="183"/>
        <v>9800</v>
      </c>
      <c r="W1063">
        <f t="shared" si="184"/>
        <v>9800</v>
      </c>
      <c r="X1063">
        <f>SUM(Data__1___3[[#This Row],[ cost of raw material]],Data__1___3[[#This Row],[operating cost]],Data__1___3[[#This Row],[Total Labor Cost (In USD)]])</f>
        <v>39623.962899999999</v>
      </c>
      <c r="Y1063">
        <f t="shared" si="185"/>
        <v>1184.7877375909186</v>
      </c>
      <c r="Z1063">
        <f t="shared" si="186"/>
        <v>33.443933999999999</v>
      </c>
      <c r="AA1063">
        <f>SUM(Data__1___3[[#This Row],[Num_Workers_Direct]],Data__1___3[[#This Row],[Num_Workers_Indirect]])</f>
        <v>45</v>
      </c>
      <c r="AB1063">
        <f>Data__1___3[[#This Row],[OUTPUT IN THOUSAND]]/Data__1___3[[#This Row],[Total Workers]]</f>
        <v>0.7431985333333333</v>
      </c>
    </row>
    <row r="1064" spans="1:28" x14ac:dyDescent="0.25">
      <c r="A1064" s="1">
        <v>40511</v>
      </c>
      <c r="B1064">
        <f t="shared" si="176"/>
        <v>2010</v>
      </c>
      <c r="C1064">
        <f>DAY(Data__1___3[[#This Row],[Date]])</f>
        <v>29</v>
      </c>
      <c r="D1064">
        <f>MONTH(Data__1___3[[#This Row],[Date]])</f>
        <v>11</v>
      </c>
      <c r="E1064">
        <f t="shared" si="177"/>
        <v>4</v>
      </c>
      <c r="F1064">
        <f>WEEKDAY(Data__1___3[[#This Row],[Date]])</f>
        <v>2</v>
      </c>
      <c r="G1064" t="str">
        <f>VLOOKUP(F1064,VLOOKUP!$D$2:$E$8,2,FALSE)</f>
        <v>Tuesday</v>
      </c>
      <c r="H1064" t="str">
        <f>VLOOKUP(D1064,VLOOKUP!$A$2:$B$13,2,FALSE)</f>
        <v>November</v>
      </c>
      <c r="I1064" t="str">
        <f>VLOOKUP(E1064,VLOOKUP!$G$2:$H$5,2,FALSE)</f>
        <v>Quarter4</v>
      </c>
      <c r="J1064" t="str">
        <f t="shared" si="178"/>
        <v>2010_November</v>
      </c>
      <c r="K1064" t="str">
        <f t="shared" si="179"/>
        <v>2010_Quarter4</v>
      </c>
      <c r="L1064" t="str">
        <f t="shared" si="180"/>
        <v>2010_Tuesday</v>
      </c>
      <c r="M1064" t="s">
        <v>10</v>
      </c>
      <c r="N1064">
        <v>24</v>
      </c>
      <c r="O1064">
        <v>28</v>
      </c>
      <c r="P1064">
        <v>5760</v>
      </c>
      <c r="Q1064">
        <v>5600</v>
      </c>
      <c r="R1064">
        <v>3.8642312999999998E-2</v>
      </c>
      <c r="S1064">
        <v>4.7143622000000003E-2</v>
      </c>
      <c r="T1064">
        <f t="shared" si="181"/>
        <v>28663.322176000001</v>
      </c>
      <c r="U1064">
        <f t="shared" si="182"/>
        <v>5796.3469499999992</v>
      </c>
      <c r="V1064">
        <f t="shared" si="183"/>
        <v>11360</v>
      </c>
      <c r="W1064">
        <f t="shared" si="184"/>
        <v>11360</v>
      </c>
      <c r="X1064">
        <f>SUM(Data__1___3[[#This Row],[ cost of raw material]],Data__1___3[[#This Row],[operating cost]],Data__1___3[[#This Row],[Total Labor Cost (In USD)]])</f>
        <v>45819.669126000001</v>
      </c>
      <c r="Y1064">
        <f t="shared" si="185"/>
        <v>1185.7382638042398</v>
      </c>
      <c r="Z1064">
        <f t="shared" si="186"/>
        <v>38.642312999999994</v>
      </c>
      <c r="AA1064">
        <f>SUM(Data__1___3[[#This Row],[Num_Workers_Direct]],Data__1___3[[#This Row],[Num_Workers_Indirect]])</f>
        <v>52</v>
      </c>
      <c r="AB1064">
        <f>Data__1___3[[#This Row],[OUTPUT IN THOUSAND]]/Data__1___3[[#This Row],[Total Workers]]</f>
        <v>0.74312140384615377</v>
      </c>
    </row>
    <row r="1065" spans="1:28" x14ac:dyDescent="0.25">
      <c r="A1065" s="1">
        <v>40512</v>
      </c>
      <c r="B1065">
        <f t="shared" si="176"/>
        <v>2010</v>
      </c>
      <c r="C1065">
        <f>DAY(Data__1___3[[#This Row],[Date]])</f>
        <v>30</v>
      </c>
      <c r="D1065">
        <f>MONTH(Data__1___3[[#This Row],[Date]])</f>
        <v>11</v>
      </c>
      <c r="E1065">
        <f t="shared" si="177"/>
        <v>4</v>
      </c>
      <c r="F1065">
        <f>WEEKDAY(Data__1___3[[#This Row],[Date]])</f>
        <v>3</v>
      </c>
      <c r="G1065" t="str">
        <f>VLOOKUP(F1065,VLOOKUP!$D$2:$E$8,2,FALSE)</f>
        <v>Wednesday</v>
      </c>
      <c r="H1065" t="str">
        <f>VLOOKUP(D1065,VLOOKUP!$A$2:$B$13,2,FALSE)</f>
        <v>November</v>
      </c>
      <c r="I1065" t="str">
        <f>VLOOKUP(E1065,VLOOKUP!$G$2:$H$5,2,FALSE)</f>
        <v>Quarter4</v>
      </c>
      <c r="J1065" t="str">
        <f t="shared" si="178"/>
        <v>2010_November</v>
      </c>
      <c r="K1065" t="str">
        <f t="shared" si="179"/>
        <v>2010_Quarter4</v>
      </c>
      <c r="L1065" t="str">
        <f t="shared" si="180"/>
        <v>2010_Wednesday</v>
      </c>
      <c r="M1065" t="s">
        <v>10</v>
      </c>
      <c r="N1065">
        <v>22</v>
      </c>
      <c r="O1065">
        <v>25</v>
      </c>
      <c r="P1065">
        <v>5280</v>
      </c>
      <c r="Q1065">
        <v>5000</v>
      </c>
      <c r="R1065">
        <v>3.4911114E-2</v>
      </c>
      <c r="S1065">
        <v>4.2591559000000001E-2</v>
      </c>
      <c r="T1065">
        <f t="shared" si="181"/>
        <v>25895.667872000002</v>
      </c>
      <c r="U1065">
        <f t="shared" si="182"/>
        <v>5236.6670999999997</v>
      </c>
      <c r="V1065">
        <f t="shared" si="183"/>
        <v>10280</v>
      </c>
      <c r="W1065">
        <f t="shared" si="184"/>
        <v>10280</v>
      </c>
      <c r="X1065">
        <f>SUM(Data__1___3[[#This Row],[ cost of raw material]],Data__1___3[[#This Row],[operating cost]],Data__1___3[[#This Row],[Total Labor Cost (In USD)]])</f>
        <v>41412.334971999997</v>
      </c>
      <c r="Y1065">
        <f t="shared" si="185"/>
        <v>1186.2221002744284</v>
      </c>
      <c r="Z1065">
        <f t="shared" si="186"/>
        <v>34.911113999999998</v>
      </c>
      <c r="AA1065">
        <f>SUM(Data__1___3[[#This Row],[Num_Workers_Direct]],Data__1___3[[#This Row],[Num_Workers_Indirect]])</f>
        <v>47</v>
      </c>
      <c r="AB1065">
        <f>Data__1___3[[#This Row],[OUTPUT IN THOUSAND]]/Data__1___3[[#This Row],[Total Workers]]</f>
        <v>0.74278965957446808</v>
      </c>
    </row>
    <row r="1066" spans="1:28" x14ac:dyDescent="0.25">
      <c r="A1066" s="1">
        <v>40513</v>
      </c>
      <c r="B1066">
        <f t="shared" si="176"/>
        <v>2010</v>
      </c>
      <c r="C1066">
        <f>DAY(Data__1___3[[#This Row],[Date]])</f>
        <v>1</v>
      </c>
      <c r="D1066">
        <f>MONTH(Data__1___3[[#This Row],[Date]])</f>
        <v>12</v>
      </c>
      <c r="E1066">
        <f t="shared" si="177"/>
        <v>4</v>
      </c>
      <c r="F1066">
        <f>WEEKDAY(Data__1___3[[#This Row],[Date]])</f>
        <v>4</v>
      </c>
      <c r="G1066" t="str">
        <f>VLOOKUP(F1066,VLOOKUP!$D$2:$E$8,2,FALSE)</f>
        <v>Thursday</v>
      </c>
      <c r="H1066" t="str">
        <f>VLOOKUP(D1066,VLOOKUP!$A$2:$B$13,2,FALSE)</f>
        <v>December</v>
      </c>
      <c r="I1066" t="str">
        <f>VLOOKUP(E1066,VLOOKUP!$G$2:$H$5,2,FALSE)</f>
        <v>Quarter4</v>
      </c>
      <c r="J1066" t="str">
        <f t="shared" si="178"/>
        <v>2010_December</v>
      </c>
      <c r="K1066" t="str">
        <f t="shared" si="179"/>
        <v>2010_Quarter4</v>
      </c>
      <c r="L1066" t="str">
        <f t="shared" si="180"/>
        <v>2010_Thursday</v>
      </c>
      <c r="M1066" t="s">
        <v>10</v>
      </c>
      <c r="N1066">
        <v>20</v>
      </c>
      <c r="O1066">
        <v>34</v>
      </c>
      <c r="P1066">
        <v>4800</v>
      </c>
      <c r="Q1066">
        <v>6800</v>
      </c>
      <c r="R1066">
        <v>4.0131913999999998E-2</v>
      </c>
      <c r="S1066">
        <v>4.8960934999999997E-2</v>
      </c>
      <c r="T1066">
        <f t="shared" si="181"/>
        <v>29768.248479999998</v>
      </c>
      <c r="U1066">
        <f t="shared" si="182"/>
        <v>6019.7870999999996</v>
      </c>
      <c r="V1066">
        <f t="shared" si="183"/>
        <v>11600</v>
      </c>
      <c r="W1066">
        <f t="shared" si="184"/>
        <v>11600</v>
      </c>
      <c r="X1066">
        <f>SUM(Data__1___3[[#This Row],[ cost of raw material]],Data__1___3[[#This Row],[operating cost]],Data__1___3[[#This Row],[Total Labor Cost (In USD)]])</f>
        <v>47388.035579999996</v>
      </c>
      <c r="Y1066">
        <f t="shared" si="185"/>
        <v>1180.8067659070534</v>
      </c>
      <c r="Z1066">
        <f t="shared" si="186"/>
        <v>40.131913999999995</v>
      </c>
      <c r="AA1066">
        <f>SUM(Data__1___3[[#This Row],[Num_Workers_Direct]],Data__1___3[[#This Row],[Num_Workers_Indirect]])</f>
        <v>54</v>
      </c>
      <c r="AB1066">
        <f>Data__1___3[[#This Row],[OUTPUT IN THOUSAND]]/Data__1___3[[#This Row],[Total Workers]]</f>
        <v>0.74318359259259248</v>
      </c>
    </row>
    <row r="1067" spans="1:28" x14ac:dyDescent="0.25">
      <c r="A1067" s="1">
        <v>40514</v>
      </c>
      <c r="B1067">
        <f t="shared" si="176"/>
        <v>2010</v>
      </c>
      <c r="C1067">
        <f>DAY(Data__1___3[[#This Row],[Date]])</f>
        <v>2</v>
      </c>
      <c r="D1067">
        <f>MONTH(Data__1___3[[#This Row],[Date]])</f>
        <v>12</v>
      </c>
      <c r="E1067">
        <f t="shared" si="177"/>
        <v>4</v>
      </c>
      <c r="F1067">
        <f>WEEKDAY(Data__1___3[[#This Row],[Date]])</f>
        <v>5</v>
      </c>
      <c r="G1067" t="str">
        <f>VLOOKUP(F1067,VLOOKUP!$D$2:$E$8,2,FALSE)</f>
        <v>Friday</v>
      </c>
      <c r="H1067" t="str">
        <f>VLOOKUP(D1067,VLOOKUP!$A$2:$B$13,2,FALSE)</f>
        <v>December</v>
      </c>
      <c r="I1067" t="str">
        <f>VLOOKUP(E1067,VLOOKUP!$G$2:$H$5,2,FALSE)</f>
        <v>Quarter4</v>
      </c>
      <c r="J1067" t="str">
        <f t="shared" si="178"/>
        <v>2010_December</v>
      </c>
      <c r="K1067" t="str">
        <f t="shared" si="179"/>
        <v>2010_Quarter4</v>
      </c>
      <c r="L1067" t="str">
        <f t="shared" si="180"/>
        <v>2010_Friday</v>
      </c>
      <c r="M1067" t="s">
        <v>10</v>
      </c>
      <c r="N1067">
        <v>20</v>
      </c>
      <c r="O1067">
        <v>25</v>
      </c>
      <c r="P1067">
        <v>4800</v>
      </c>
      <c r="Q1067">
        <v>5000</v>
      </c>
      <c r="R1067">
        <v>3.3444356000000001E-2</v>
      </c>
      <c r="S1067">
        <v>4.0802114E-2</v>
      </c>
      <c r="T1067">
        <f t="shared" si="181"/>
        <v>24807.685312000001</v>
      </c>
      <c r="U1067">
        <f t="shared" si="182"/>
        <v>5016.6534000000001</v>
      </c>
      <c r="V1067">
        <f t="shared" si="183"/>
        <v>9800</v>
      </c>
      <c r="W1067">
        <f t="shared" si="184"/>
        <v>9800</v>
      </c>
      <c r="X1067">
        <f>SUM(Data__1___3[[#This Row],[ cost of raw material]],Data__1___3[[#This Row],[operating cost]],Data__1___3[[#This Row],[Total Labor Cost (In USD)]])</f>
        <v>39624.338711999997</v>
      </c>
      <c r="Y1067">
        <f t="shared" si="185"/>
        <v>1184.784024903933</v>
      </c>
      <c r="Z1067">
        <f t="shared" si="186"/>
        <v>33.444355999999999</v>
      </c>
      <c r="AA1067">
        <f>SUM(Data__1___3[[#This Row],[Num_Workers_Direct]],Data__1___3[[#This Row],[Num_Workers_Indirect]])</f>
        <v>45</v>
      </c>
      <c r="AB1067">
        <f>Data__1___3[[#This Row],[OUTPUT IN THOUSAND]]/Data__1___3[[#This Row],[Total Workers]]</f>
        <v>0.74320791111111106</v>
      </c>
    </row>
    <row r="1068" spans="1:28" x14ac:dyDescent="0.25">
      <c r="A1068" s="1">
        <v>40515</v>
      </c>
      <c r="B1068">
        <f t="shared" si="176"/>
        <v>2010</v>
      </c>
      <c r="C1068">
        <f>DAY(Data__1___3[[#This Row],[Date]])</f>
        <v>3</v>
      </c>
      <c r="D1068">
        <f>MONTH(Data__1___3[[#This Row],[Date]])</f>
        <v>12</v>
      </c>
      <c r="E1068">
        <f t="shared" si="177"/>
        <v>4</v>
      </c>
      <c r="F1068">
        <f>WEEKDAY(Data__1___3[[#This Row],[Date]])</f>
        <v>6</v>
      </c>
      <c r="G1068" t="str">
        <f>VLOOKUP(F1068,VLOOKUP!$D$2:$E$8,2,FALSE)</f>
        <v>Saturday</v>
      </c>
      <c r="H1068" t="str">
        <f>VLOOKUP(D1068,VLOOKUP!$A$2:$B$13,2,FALSE)</f>
        <v>December</v>
      </c>
      <c r="I1068" t="str">
        <f>VLOOKUP(E1068,VLOOKUP!$G$2:$H$5,2,FALSE)</f>
        <v>Quarter4</v>
      </c>
      <c r="J1068" t="str">
        <f t="shared" si="178"/>
        <v>2010_December</v>
      </c>
      <c r="K1068" t="str">
        <f t="shared" si="179"/>
        <v>2010_Quarter4</v>
      </c>
      <c r="L1068" t="str">
        <f t="shared" si="180"/>
        <v>2010_Saturday</v>
      </c>
      <c r="M1068" t="s">
        <v>10</v>
      </c>
      <c r="N1068">
        <v>23</v>
      </c>
      <c r="O1068">
        <v>28</v>
      </c>
      <c r="P1068">
        <v>5520</v>
      </c>
      <c r="Q1068">
        <v>5600</v>
      </c>
      <c r="R1068">
        <v>3.7886348E-2</v>
      </c>
      <c r="S1068">
        <v>4.6221343999999998E-2</v>
      </c>
      <c r="T1068">
        <f t="shared" si="181"/>
        <v>28102.577151999998</v>
      </c>
      <c r="U1068">
        <f t="shared" si="182"/>
        <v>5682.9521999999997</v>
      </c>
      <c r="V1068">
        <f t="shared" si="183"/>
        <v>11120</v>
      </c>
      <c r="W1068">
        <f t="shared" si="184"/>
        <v>11120</v>
      </c>
      <c r="X1068">
        <f>SUM(Data__1___3[[#This Row],[ cost of raw material]],Data__1___3[[#This Row],[operating cost]],Data__1___3[[#This Row],[Total Labor Cost (In USD)]])</f>
        <v>44905.529351999998</v>
      </c>
      <c r="Y1068">
        <f t="shared" si="185"/>
        <v>1185.2694102899545</v>
      </c>
      <c r="Z1068">
        <f t="shared" si="186"/>
        <v>37.886347999999998</v>
      </c>
      <c r="AA1068">
        <f>SUM(Data__1___3[[#This Row],[Num_Workers_Direct]],Data__1___3[[#This Row],[Num_Workers_Indirect]])</f>
        <v>51</v>
      </c>
      <c r="AB1068">
        <f>Data__1___3[[#This Row],[OUTPUT IN THOUSAND]]/Data__1___3[[#This Row],[Total Workers]]</f>
        <v>0.7428695686274509</v>
      </c>
    </row>
    <row r="1069" spans="1:28" x14ac:dyDescent="0.25">
      <c r="A1069" s="1">
        <v>40516</v>
      </c>
      <c r="B1069">
        <f t="shared" si="176"/>
        <v>2010</v>
      </c>
      <c r="C1069">
        <f>DAY(Data__1___3[[#This Row],[Date]])</f>
        <v>4</v>
      </c>
      <c r="D1069">
        <f>MONTH(Data__1___3[[#This Row],[Date]])</f>
        <v>12</v>
      </c>
      <c r="E1069">
        <f t="shared" si="177"/>
        <v>4</v>
      </c>
      <c r="F1069">
        <f>WEEKDAY(Data__1___3[[#This Row],[Date]])</f>
        <v>7</v>
      </c>
      <c r="G1069" t="str">
        <f>VLOOKUP(F1069,VLOOKUP!$D$2:$E$8,2,FALSE)</f>
        <v>Sunday</v>
      </c>
      <c r="H1069" t="str">
        <f>VLOOKUP(D1069,VLOOKUP!$A$2:$B$13,2,FALSE)</f>
        <v>December</v>
      </c>
      <c r="I1069" t="str">
        <f>VLOOKUP(E1069,VLOOKUP!$G$2:$H$5,2,FALSE)</f>
        <v>Quarter4</v>
      </c>
      <c r="J1069" t="str">
        <f t="shared" si="178"/>
        <v>2010_December</v>
      </c>
      <c r="K1069" t="str">
        <f t="shared" si="179"/>
        <v>2010_Quarter4</v>
      </c>
      <c r="L1069" t="str">
        <f t="shared" si="180"/>
        <v>2010_Sunday</v>
      </c>
      <c r="M1069" t="s">
        <v>10</v>
      </c>
      <c r="N1069">
        <v>22</v>
      </c>
      <c r="O1069">
        <v>30</v>
      </c>
      <c r="P1069">
        <v>5280</v>
      </c>
      <c r="Q1069">
        <v>6000</v>
      </c>
      <c r="R1069">
        <v>3.8642704E-2</v>
      </c>
      <c r="S1069">
        <v>4.7144098000000002E-2</v>
      </c>
      <c r="T1069">
        <f t="shared" si="181"/>
        <v>28663.611583999998</v>
      </c>
      <c r="U1069">
        <f t="shared" si="182"/>
        <v>5796.4056</v>
      </c>
      <c r="V1069">
        <f t="shared" si="183"/>
        <v>11280</v>
      </c>
      <c r="W1069">
        <f t="shared" si="184"/>
        <v>11280</v>
      </c>
      <c r="X1069">
        <f>SUM(Data__1___3[[#This Row],[ cost of raw material]],Data__1___3[[#This Row],[operating cost]],Data__1___3[[#This Row],[Total Labor Cost (In USD)]])</f>
        <v>45740.017183999997</v>
      </c>
      <c r="Y1069">
        <f t="shared" si="185"/>
        <v>1183.6650246835727</v>
      </c>
      <c r="Z1069">
        <f t="shared" si="186"/>
        <v>38.642704000000002</v>
      </c>
      <c r="AA1069">
        <f>SUM(Data__1___3[[#This Row],[Num_Workers_Direct]],Data__1___3[[#This Row],[Num_Workers_Indirect]])</f>
        <v>52</v>
      </c>
      <c r="AB1069">
        <f>Data__1___3[[#This Row],[OUTPUT IN THOUSAND]]/Data__1___3[[#This Row],[Total Workers]]</f>
        <v>0.74312892307692313</v>
      </c>
    </row>
    <row r="1070" spans="1:28" x14ac:dyDescent="0.25">
      <c r="A1070" s="1">
        <v>40517</v>
      </c>
      <c r="B1070">
        <f t="shared" si="176"/>
        <v>2010</v>
      </c>
      <c r="C1070">
        <f>DAY(Data__1___3[[#This Row],[Date]])</f>
        <v>5</v>
      </c>
      <c r="D1070">
        <f>MONTH(Data__1___3[[#This Row],[Date]])</f>
        <v>12</v>
      </c>
      <c r="E1070">
        <f t="shared" si="177"/>
        <v>4</v>
      </c>
      <c r="F1070">
        <f>WEEKDAY(Data__1___3[[#This Row],[Date]])</f>
        <v>1</v>
      </c>
      <c r="G1070" t="str">
        <f>VLOOKUP(F1070,VLOOKUP!$D$2:$E$8,2,FALSE)</f>
        <v>Monday</v>
      </c>
      <c r="H1070" t="str">
        <f>VLOOKUP(D1070,VLOOKUP!$A$2:$B$13,2,FALSE)</f>
        <v>December</v>
      </c>
      <c r="I1070" t="str">
        <f>VLOOKUP(E1070,VLOOKUP!$G$2:$H$5,2,FALSE)</f>
        <v>Quarter4</v>
      </c>
      <c r="J1070" t="str">
        <f t="shared" si="178"/>
        <v>2010_December</v>
      </c>
      <c r="K1070" t="str">
        <f t="shared" si="179"/>
        <v>2010_Quarter4</v>
      </c>
      <c r="L1070" t="str">
        <f t="shared" si="180"/>
        <v>2010_Monday</v>
      </c>
      <c r="M1070" t="s">
        <v>10</v>
      </c>
      <c r="N1070">
        <v>21</v>
      </c>
      <c r="O1070">
        <v>32</v>
      </c>
      <c r="P1070">
        <v>5040</v>
      </c>
      <c r="Q1070">
        <v>6400</v>
      </c>
      <c r="R1070">
        <v>3.9389265E-2</v>
      </c>
      <c r="S1070">
        <v>4.8054903000000003E-2</v>
      </c>
      <c r="T1070">
        <f t="shared" si="181"/>
        <v>29217.381024000002</v>
      </c>
      <c r="U1070">
        <f t="shared" si="182"/>
        <v>5908.3897500000003</v>
      </c>
      <c r="V1070">
        <f t="shared" si="183"/>
        <v>11440</v>
      </c>
      <c r="W1070">
        <f t="shared" si="184"/>
        <v>11440</v>
      </c>
      <c r="X1070">
        <f>SUM(Data__1___3[[#This Row],[ cost of raw material]],Data__1___3[[#This Row],[operating cost]],Data__1___3[[#This Row],[Total Labor Cost (In USD)]])</f>
        <v>46565.770774000004</v>
      </c>
      <c r="Y1070">
        <f t="shared" si="185"/>
        <v>1182.1944576523579</v>
      </c>
      <c r="Z1070">
        <f t="shared" si="186"/>
        <v>39.389265000000002</v>
      </c>
      <c r="AA1070">
        <f>SUM(Data__1___3[[#This Row],[Num_Workers_Direct]],Data__1___3[[#This Row],[Num_Workers_Indirect]])</f>
        <v>53</v>
      </c>
      <c r="AB1070">
        <f>Data__1___3[[#This Row],[OUTPUT IN THOUSAND]]/Data__1___3[[#This Row],[Total Workers]]</f>
        <v>0.74319367924528301</v>
      </c>
    </row>
    <row r="1071" spans="1:28" x14ac:dyDescent="0.25">
      <c r="A1071" s="1">
        <v>40518</v>
      </c>
      <c r="B1071">
        <f t="shared" si="176"/>
        <v>2010</v>
      </c>
      <c r="C1071">
        <f>DAY(Data__1___3[[#This Row],[Date]])</f>
        <v>6</v>
      </c>
      <c r="D1071">
        <f>MONTH(Data__1___3[[#This Row],[Date]])</f>
        <v>12</v>
      </c>
      <c r="E1071">
        <f t="shared" si="177"/>
        <v>4</v>
      </c>
      <c r="F1071">
        <f>WEEKDAY(Data__1___3[[#This Row],[Date]])</f>
        <v>2</v>
      </c>
      <c r="G1071" t="str">
        <f>VLOOKUP(F1071,VLOOKUP!$D$2:$E$8,2,FALSE)</f>
        <v>Tuesday</v>
      </c>
      <c r="H1071" t="str">
        <f>VLOOKUP(D1071,VLOOKUP!$A$2:$B$13,2,FALSE)</f>
        <v>December</v>
      </c>
      <c r="I1071" t="str">
        <f>VLOOKUP(E1071,VLOOKUP!$G$2:$H$5,2,FALSE)</f>
        <v>Quarter4</v>
      </c>
      <c r="J1071" t="str">
        <f t="shared" si="178"/>
        <v>2010_December</v>
      </c>
      <c r="K1071" t="str">
        <f t="shared" si="179"/>
        <v>2010_Quarter4</v>
      </c>
      <c r="L1071" t="str">
        <f t="shared" si="180"/>
        <v>2010_Tuesday</v>
      </c>
      <c r="M1071" t="s">
        <v>10</v>
      </c>
      <c r="N1071">
        <v>23</v>
      </c>
      <c r="O1071">
        <v>30</v>
      </c>
      <c r="P1071">
        <v>5520</v>
      </c>
      <c r="Q1071">
        <v>6000</v>
      </c>
      <c r="R1071">
        <v>3.9383103000000003E-2</v>
      </c>
      <c r="S1071">
        <v>4.8047384999999998E-2</v>
      </c>
      <c r="T1071">
        <f t="shared" si="181"/>
        <v>29212.810079999999</v>
      </c>
      <c r="U1071">
        <f t="shared" si="182"/>
        <v>5907.4654500000006</v>
      </c>
      <c r="V1071">
        <f t="shared" si="183"/>
        <v>11520</v>
      </c>
      <c r="W1071">
        <f t="shared" si="184"/>
        <v>11520</v>
      </c>
      <c r="X1071">
        <f>SUM(Data__1___3[[#This Row],[ cost of raw material]],Data__1___3[[#This Row],[operating cost]],Data__1___3[[#This Row],[Total Labor Cost (In USD)]])</f>
        <v>46640.275529999999</v>
      </c>
      <c r="Y1071">
        <f t="shared" si="185"/>
        <v>1184.2712223564504</v>
      </c>
      <c r="Z1071">
        <f t="shared" si="186"/>
        <v>39.383103000000006</v>
      </c>
      <c r="AA1071">
        <f>SUM(Data__1___3[[#This Row],[Num_Workers_Direct]],Data__1___3[[#This Row],[Num_Workers_Indirect]])</f>
        <v>53</v>
      </c>
      <c r="AB1071">
        <f>Data__1___3[[#This Row],[OUTPUT IN THOUSAND]]/Data__1___3[[#This Row],[Total Workers]]</f>
        <v>0.74307741509433978</v>
      </c>
    </row>
    <row r="1072" spans="1:28" x14ac:dyDescent="0.25">
      <c r="A1072" s="1">
        <v>40519</v>
      </c>
      <c r="B1072">
        <f t="shared" si="176"/>
        <v>2010</v>
      </c>
      <c r="C1072">
        <f>DAY(Data__1___3[[#This Row],[Date]])</f>
        <v>7</v>
      </c>
      <c r="D1072">
        <f>MONTH(Data__1___3[[#This Row],[Date]])</f>
        <v>12</v>
      </c>
      <c r="E1072">
        <f t="shared" si="177"/>
        <v>4</v>
      </c>
      <c r="F1072">
        <f>WEEKDAY(Data__1___3[[#This Row],[Date]])</f>
        <v>3</v>
      </c>
      <c r="G1072" t="str">
        <f>VLOOKUP(F1072,VLOOKUP!$D$2:$E$8,2,FALSE)</f>
        <v>Wednesday</v>
      </c>
      <c r="H1072" t="str">
        <f>VLOOKUP(D1072,VLOOKUP!$A$2:$B$13,2,FALSE)</f>
        <v>December</v>
      </c>
      <c r="I1072" t="str">
        <f>VLOOKUP(E1072,VLOOKUP!$G$2:$H$5,2,FALSE)</f>
        <v>Quarter4</v>
      </c>
      <c r="J1072" t="str">
        <f t="shared" si="178"/>
        <v>2010_December</v>
      </c>
      <c r="K1072" t="str">
        <f t="shared" si="179"/>
        <v>2010_Quarter4</v>
      </c>
      <c r="L1072" t="str">
        <f t="shared" si="180"/>
        <v>2010_Wednesday</v>
      </c>
      <c r="M1072" t="s">
        <v>10</v>
      </c>
      <c r="N1072">
        <v>23</v>
      </c>
      <c r="O1072">
        <v>26</v>
      </c>
      <c r="P1072">
        <v>5520</v>
      </c>
      <c r="Q1072">
        <v>5200</v>
      </c>
      <c r="R1072">
        <v>3.6387515000000002E-2</v>
      </c>
      <c r="S1072">
        <v>4.4392767999999999E-2</v>
      </c>
      <c r="T1072">
        <f t="shared" si="181"/>
        <v>26990.802943999999</v>
      </c>
      <c r="U1072">
        <f t="shared" si="182"/>
        <v>5458.1272500000005</v>
      </c>
      <c r="V1072">
        <f t="shared" si="183"/>
        <v>10720</v>
      </c>
      <c r="W1072">
        <f t="shared" si="184"/>
        <v>10720</v>
      </c>
      <c r="X1072">
        <f>SUM(Data__1___3[[#This Row],[ cost of raw material]],Data__1___3[[#This Row],[operating cost]],Data__1___3[[#This Row],[Total Labor Cost (In USD)]])</f>
        <v>43168.930194</v>
      </c>
      <c r="Y1072">
        <f t="shared" si="185"/>
        <v>1186.3665379182942</v>
      </c>
      <c r="Z1072">
        <f t="shared" si="186"/>
        <v>36.387515</v>
      </c>
      <c r="AA1072">
        <f>SUM(Data__1___3[[#This Row],[Num_Workers_Direct]],Data__1___3[[#This Row],[Num_Workers_Indirect]])</f>
        <v>49</v>
      </c>
      <c r="AB1072">
        <f>Data__1___3[[#This Row],[OUTPUT IN THOUSAND]]/Data__1___3[[#This Row],[Total Workers]]</f>
        <v>0.74260234693877547</v>
      </c>
    </row>
    <row r="1073" spans="1:28" x14ac:dyDescent="0.25">
      <c r="A1073" s="1">
        <v>40520</v>
      </c>
      <c r="B1073">
        <f t="shared" si="176"/>
        <v>2010</v>
      </c>
      <c r="C1073">
        <f>DAY(Data__1___3[[#This Row],[Date]])</f>
        <v>8</v>
      </c>
      <c r="D1073">
        <f>MONTH(Data__1___3[[#This Row],[Date]])</f>
        <v>12</v>
      </c>
      <c r="E1073">
        <f t="shared" si="177"/>
        <v>4</v>
      </c>
      <c r="F1073">
        <f>WEEKDAY(Data__1___3[[#This Row],[Date]])</f>
        <v>4</v>
      </c>
      <c r="G1073" t="str">
        <f>VLOOKUP(F1073,VLOOKUP!$D$2:$E$8,2,FALSE)</f>
        <v>Thursday</v>
      </c>
      <c r="H1073" t="str">
        <f>VLOOKUP(D1073,VLOOKUP!$A$2:$B$13,2,FALSE)</f>
        <v>December</v>
      </c>
      <c r="I1073" t="str">
        <f>VLOOKUP(E1073,VLOOKUP!$G$2:$H$5,2,FALSE)</f>
        <v>Quarter4</v>
      </c>
      <c r="J1073" t="str">
        <f t="shared" si="178"/>
        <v>2010_December</v>
      </c>
      <c r="K1073" t="str">
        <f t="shared" si="179"/>
        <v>2010_Quarter4</v>
      </c>
      <c r="L1073" t="str">
        <f t="shared" si="180"/>
        <v>2010_Thursday</v>
      </c>
      <c r="M1073" t="s">
        <v>10</v>
      </c>
      <c r="N1073">
        <v>20</v>
      </c>
      <c r="O1073">
        <v>27</v>
      </c>
      <c r="P1073">
        <v>4800</v>
      </c>
      <c r="Q1073">
        <v>5400</v>
      </c>
      <c r="R1073">
        <v>3.4921644000000002E-2</v>
      </c>
      <c r="S1073">
        <v>4.2604405999999997E-2</v>
      </c>
      <c r="T1073">
        <f t="shared" si="181"/>
        <v>25903.478847999999</v>
      </c>
      <c r="U1073">
        <f t="shared" si="182"/>
        <v>5238.2466000000004</v>
      </c>
      <c r="V1073">
        <f t="shared" si="183"/>
        <v>10200</v>
      </c>
      <c r="W1073">
        <f t="shared" si="184"/>
        <v>10200</v>
      </c>
      <c r="X1073">
        <f>SUM(Data__1___3[[#This Row],[ cost of raw material]],Data__1___3[[#This Row],[operating cost]],Data__1___3[[#This Row],[Total Labor Cost (In USD)]])</f>
        <v>41341.725447999997</v>
      </c>
      <c r="Y1073">
        <f t="shared" si="185"/>
        <v>1183.8424745410039</v>
      </c>
      <c r="Z1073">
        <f t="shared" si="186"/>
        <v>34.921644000000001</v>
      </c>
      <c r="AA1073">
        <f>SUM(Data__1___3[[#This Row],[Num_Workers_Direct]],Data__1___3[[#This Row],[Num_Workers_Indirect]])</f>
        <v>47</v>
      </c>
      <c r="AB1073">
        <f>Data__1___3[[#This Row],[OUTPUT IN THOUSAND]]/Data__1___3[[#This Row],[Total Workers]]</f>
        <v>0.7430137021276596</v>
      </c>
    </row>
    <row r="1074" spans="1:28" x14ac:dyDescent="0.25">
      <c r="A1074" s="1">
        <v>40521</v>
      </c>
      <c r="B1074">
        <f t="shared" si="176"/>
        <v>2010</v>
      </c>
      <c r="C1074">
        <f>DAY(Data__1___3[[#This Row],[Date]])</f>
        <v>9</v>
      </c>
      <c r="D1074">
        <f>MONTH(Data__1___3[[#This Row],[Date]])</f>
        <v>12</v>
      </c>
      <c r="E1074">
        <f t="shared" si="177"/>
        <v>4</v>
      </c>
      <c r="F1074">
        <f>WEEKDAY(Data__1___3[[#This Row],[Date]])</f>
        <v>5</v>
      </c>
      <c r="G1074" t="str">
        <f>VLOOKUP(F1074,VLOOKUP!$D$2:$E$8,2,FALSE)</f>
        <v>Friday</v>
      </c>
      <c r="H1074" t="str">
        <f>VLOOKUP(D1074,VLOOKUP!$A$2:$B$13,2,FALSE)</f>
        <v>December</v>
      </c>
      <c r="I1074" t="str">
        <f>VLOOKUP(E1074,VLOOKUP!$G$2:$H$5,2,FALSE)</f>
        <v>Quarter4</v>
      </c>
      <c r="J1074" t="str">
        <f t="shared" si="178"/>
        <v>2010_December</v>
      </c>
      <c r="K1074" t="str">
        <f t="shared" si="179"/>
        <v>2010_Quarter4</v>
      </c>
      <c r="L1074" t="str">
        <f t="shared" si="180"/>
        <v>2010_Friday</v>
      </c>
      <c r="M1074" t="s">
        <v>10</v>
      </c>
      <c r="N1074">
        <v>21</v>
      </c>
      <c r="O1074">
        <v>26</v>
      </c>
      <c r="P1074">
        <v>5040</v>
      </c>
      <c r="Q1074">
        <v>5200</v>
      </c>
      <c r="R1074">
        <v>3.4917709999999998E-2</v>
      </c>
      <c r="S1074">
        <v>4.2599606999999998E-2</v>
      </c>
      <c r="T1074">
        <f t="shared" si="181"/>
        <v>25900.561055999999</v>
      </c>
      <c r="U1074">
        <f t="shared" si="182"/>
        <v>5237.6565000000001</v>
      </c>
      <c r="V1074">
        <f t="shared" si="183"/>
        <v>10240</v>
      </c>
      <c r="W1074">
        <f t="shared" si="184"/>
        <v>10240</v>
      </c>
      <c r="X1074">
        <f>SUM(Data__1___3[[#This Row],[ cost of raw material]],Data__1___3[[#This Row],[operating cost]],Data__1___3[[#This Row],[Total Labor Cost (In USD)]])</f>
        <v>41378.217556000003</v>
      </c>
      <c r="Y1074">
        <f t="shared" si="185"/>
        <v>1185.0209408348944</v>
      </c>
      <c r="Z1074">
        <f t="shared" si="186"/>
        <v>34.91771</v>
      </c>
      <c r="AA1074">
        <f>SUM(Data__1___3[[#This Row],[Num_Workers_Direct]],Data__1___3[[#This Row],[Num_Workers_Indirect]])</f>
        <v>47</v>
      </c>
      <c r="AB1074">
        <f>Data__1___3[[#This Row],[OUTPUT IN THOUSAND]]/Data__1___3[[#This Row],[Total Workers]]</f>
        <v>0.74292999999999998</v>
      </c>
    </row>
    <row r="1075" spans="1:28" x14ac:dyDescent="0.25">
      <c r="A1075" s="1">
        <v>40522</v>
      </c>
      <c r="B1075">
        <f t="shared" si="176"/>
        <v>2010</v>
      </c>
      <c r="C1075">
        <f>DAY(Data__1___3[[#This Row],[Date]])</f>
        <v>10</v>
      </c>
      <c r="D1075">
        <f>MONTH(Data__1___3[[#This Row],[Date]])</f>
        <v>12</v>
      </c>
      <c r="E1075">
        <f t="shared" si="177"/>
        <v>4</v>
      </c>
      <c r="F1075">
        <f>WEEKDAY(Data__1___3[[#This Row],[Date]])</f>
        <v>6</v>
      </c>
      <c r="G1075" t="str">
        <f>VLOOKUP(F1075,VLOOKUP!$D$2:$E$8,2,FALSE)</f>
        <v>Saturday</v>
      </c>
      <c r="H1075" t="str">
        <f>VLOOKUP(D1075,VLOOKUP!$A$2:$B$13,2,FALSE)</f>
        <v>December</v>
      </c>
      <c r="I1075" t="str">
        <f>VLOOKUP(E1075,VLOOKUP!$G$2:$H$5,2,FALSE)</f>
        <v>Quarter4</v>
      </c>
      <c r="J1075" t="str">
        <f t="shared" si="178"/>
        <v>2010_December</v>
      </c>
      <c r="K1075" t="str">
        <f t="shared" si="179"/>
        <v>2010_Quarter4</v>
      </c>
      <c r="L1075" t="str">
        <f t="shared" si="180"/>
        <v>2010_Saturday</v>
      </c>
      <c r="M1075" t="s">
        <v>10</v>
      </c>
      <c r="N1075">
        <v>24</v>
      </c>
      <c r="O1075">
        <v>32</v>
      </c>
      <c r="P1075">
        <v>5760</v>
      </c>
      <c r="Q1075">
        <v>6400</v>
      </c>
      <c r="R1075">
        <v>4.1616221000000002E-2</v>
      </c>
      <c r="S1075">
        <v>5.0771789999999997E-2</v>
      </c>
      <c r="T1075">
        <f t="shared" si="181"/>
        <v>30869.248319999999</v>
      </c>
      <c r="U1075">
        <f t="shared" si="182"/>
        <v>6242.4331500000008</v>
      </c>
      <c r="V1075">
        <f t="shared" si="183"/>
        <v>12160</v>
      </c>
      <c r="W1075">
        <f t="shared" si="184"/>
        <v>12160</v>
      </c>
      <c r="X1075">
        <f>SUM(Data__1___3[[#This Row],[ cost of raw material]],Data__1___3[[#This Row],[operating cost]],Data__1___3[[#This Row],[Total Labor Cost (In USD)]])</f>
        <v>49271.681469999996</v>
      </c>
      <c r="Y1075">
        <f t="shared" si="185"/>
        <v>1183.9537633654913</v>
      </c>
      <c r="Z1075">
        <f t="shared" si="186"/>
        <v>41.616221000000003</v>
      </c>
      <c r="AA1075">
        <f>SUM(Data__1___3[[#This Row],[Num_Workers_Direct]],Data__1___3[[#This Row],[Num_Workers_Indirect]])</f>
        <v>56</v>
      </c>
      <c r="AB1075">
        <f>Data__1___3[[#This Row],[OUTPUT IN THOUSAND]]/Data__1___3[[#This Row],[Total Workers]]</f>
        <v>0.74314680357142859</v>
      </c>
    </row>
    <row r="1076" spans="1:28" x14ac:dyDescent="0.25">
      <c r="A1076" s="1">
        <v>40523</v>
      </c>
      <c r="B1076">
        <f t="shared" si="176"/>
        <v>2010</v>
      </c>
      <c r="C1076">
        <f>DAY(Data__1___3[[#This Row],[Date]])</f>
        <v>11</v>
      </c>
      <c r="D1076">
        <f>MONTH(Data__1___3[[#This Row],[Date]])</f>
        <v>12</v>
      </c>
      <c r="E1076">
        <f t="shared" si="177"/>
        <v>4</v>
      </c>
      <c r="F1076">
        <f>WEEKDAY(Data__1___3[[#This Row],[Date]])</f>
        <v>7</v>
      </c>
      <c r="G1076" t="str">
        <f>VLOOKUP(F1076,VLOOKUP!$D$2:$E$8,2,FALSE)</f>
        <v>Sunday</v>
      </c>
      <c r="H1076" t="str">
        <f>VLOOKUP(D1076,VLOOKUP!$A$2:$B$13,2,FALSE)</f>
        <v>December</v>
      </c>
      <c r="I1076" t="str">
        <f>VLOOKUP(E1076,VLOOKUP!$G$2:$H$5,2,FALSE)</f>
        <v>Quarter4</v>
      </c>
      <c r="J1076" t="str">
        <f t="shared" si="178"/>
        <v>2010_December</v>
      </c>
      <c r="K1076" t="str">
        <f t="shared" si="179"/>
        <v>2010_Quarter4</v>
      </c>
      <c r="L1076" t="str">
        <f t="shared" si="180"/>
        <v>2010_Sunday</v>
      </c>
      <c r="M1076" t="s">
        <v>10</v>
      </c>
      <c r="N1076">
        <v>22</v>
      </c>
      <c r="O1076">
        <v>27</v>
      </c>
      <c r="P1076">
        <v>5280</v>
      </c>
      <c r="Q1076">
        <v>5400</v>
      </c>
      <c r="R1076">
        <v>3.6408794000000001E-2</v>
      </c>
      <c r="S1076">
        <v>4.4418727999999998E-2</v>
      </c>
      <c r="T1076">
        <f t="shared" si="181"/>
        <v>27006.586623999996</v>
      </c>
      <c r="U1076">
        <f t="shared" si="182"/>
        <v>5461.3190999999997</v>
      </c>
      <c r="V1076">
        <f t="shared" si="183"/>
        <v>10680</v>
      </c>
      <c r="W1076">
        <f t="shared" si="184"/>
        <v>10680</v>
      </c>
      <c r="X1076">
        <f>SUM(Data__1___3[[#This Row],[ cost of raw material]],Data__1___3[[#This Row],[operating cost]],Data__1___3[[#This Row],[Total Labor Cost (In USD)]])</f>
        <v>43147.905723999997</v>
      </c>
      <c r="Y1076">
        <f t="shared" si="185"/>
        <v>1185.0957140739129</v>
      </c>
      <c r="Z1076">
        <f t="shared" si="186"/>
        <v>36.408794</v>
      </c>
      <c r="AA1076">
        <f>SUM(Data__1___3[[#This Row],[Num_Workers_Direct]],Data__1___3[[#This Row],[Num_Workers_Indirect]])</f>
        <v>49</v>
      </c>
      <c r="AB1076">
        <f>Data__1___3[[#This Row],[OUTPUT IN THOUSAND]]/Data__1___3[[#This Row],[Total Workers]]</f>
        <v>0.74303661224489792</v>
      </c>
    </row>
    <row r="1077" spans="1:28" x14ac:dyDescent="0.25">
      <c r="A1077" s="1">
        <v>40524</v>
      </c>
      <c r="B1077">
        <f t="shared" si="176"/>
        <v>2010</v>
      </c>
      <c r="C1077">
        <f>DAY(Data__1___3[[#This Row],[Date]])</f>
        <v>12</v>
      </c>
      <c r="D1077">
        <f>MONTH(Data__1___3[[#This Row],[Date]])</f>
        <v>12</v>
      </c>
      <c r="E1077">
        <f t="shared" si="177"/>
        <v>4</v>
      </c>
      <c r="F1077">
        <f>WEEKDAY(Data__1___3[[#This Row],[Date]])</f>
        <v>1</v>
      </c>
      <c r="G1077" t="str">
        <f>VLOOKUP(F1077,VLOOKUP!$D$2:$E$8,2,FALSE)</f>
        <v>Monday</v>
      </c>
      <c r="H1077" t="str">
        <f>VLOOKUP(D1077,VLOOKUP!$A$2:$B$13,2,FALSE)</f>
        <v>December</v>
      </c>
      <c r="I1077" t="str">
        <f>VLOOKUP(E1077,VLOOKUP!$G$2:$H$5,2,FALSE)</f>
        <v>Quarter4</v>
      </c>
      <c r="J1077" t="str">
        <f t="shared" si="178"/>
        <v>2010_December</v>
      </c>
      <c r="K1077" t="str">
        <f t="shared" si="179"/>
        <v>2010_Quarter4</v>
      </c>
      <c r="L1077" t="str">
        <f t="shared" si="180"/>
        <v>2010_Monday</v>
      </c>
      <c r="M1077" t="s">
        <v>10</v>
      </c>
      <c r="N1077">
        <v>20</v>
      </c>
      <c r="O1077">
        <v>27</v>
      </c>
      <c r="P1077">
        <v>4800</v>
      </c>
      <c r="Q1077">
        <v>5400</v>
      </c>
      <c r="R1077">
        <v>3.4906827000000001E-2</v>
      </c>
      <c r="S1077">
        <v>4.2586328E-2</v>
      </c>
      <c r="T1077">
        <f t="shared" si="181"/>
        <v>25892.487424000003</v>
      </c>
      <c r="U1077">
        <f t="shared" si="182"/>
        <v>5236.02405</v>
      </c>
      <c r="V1077">
        <f t="shared" si="183"/>
        <v>10200</v>
      </c>
      <c r="W1077">
        <f t="shared" si="184"/>
        <v>10200</v>
      </c>
      <c r="X1077">
        <f>SUM(Data__1___3[[#This Row],[ cost of raw material]],Data__1___3[[#This Row],[operating cost]],Data__1___3[[#This Row],[Total Labor Cost (In USD)]])</f>
        <v>41328.511473999999</v>
      </c>
      <c r="Y1077">
        <f t="shared" si="185"/>
        <v>1183.9664336721296</v>
      </c>
      <c r="Z1077">
        <f t="shared" si="186"/>
        <v>34.906827</v>
      </c>
      <c r="AA1077">
        <f>SUM(Data__1___3[[#This Row],[Num_Workers_Direct]],Data__1___3[[#This Row],[Num_Workers_Indirect]])</f>
        <v>47</v>
      </c>
      <c r="AB1077">
        <f>Data__1___3[[#This Row],[OUTPUT IN THOUSAND]]/Data__1___3[[#This Row],[Total Workers]]</f>
        <v>0.7426984468085106</v>
      </c>
    </row>
    <row r="1078" spans="1:28" x14ac:dyDescent="0.25">
      <c r="A1078" s="1">
        <v>40525</v>
      </c>
      <c r="B1078">
        <f t="shared" si="176"/>
        <v>2010</v>
      </c>
      <c r="C1078">
        <f>DAY(Data__1___3[[#This Row],[Date]])</f>
        <v>13</v>
      </c>
      <c r="D1078">
        <f>MONTH(Data__1___3[[#This Row],[Date]])</f>
        <v>12</v>
      </c>
      <c r="E1078">
        <f t="shared" si="177"/>
        <v>4</v>
      </c>
      <c r="F1078">
        <f>WEEKDAY(Data__1___3[[#This Row],[Date]])</f>
        <v>2</v>
      </c>
      <c r="G1078" t="str">
        <f>VLOOKUP(F1078,VLOOKUP!$D$2:$E$8,2,FALSE)</f>
        <v>Tuesday</v>
      </c>
      <c r="H1078" t="str">
        <f>VLOOKUP(D1078,VLOOKUP!$A$2:$B$13,2,FALSE)</f>
        <v>December</v>
      </c>
      <c r="I1078" t="str">
        <f>VLOOKUP(E1078,VLOOKUP!$G$2:$H$5,2,FALSE)</f>
        <v>Quarter4</v>
      </c>
      <c r="J1078" t="str">
        <f t="shared" si="178"/>
        <v>2010_December</v>
      </c>
      <c r="K1078" t="str">
        <f t="shared" si="179"/>
        <v>2010_Quarter4</v>
      </c>
      <c r="L1078" t="str">
        <f t="shared" si="180"/>
        <v>2010_Tuesday</v>
      </c>
      <c r="M1078" t="s">
        <v>10</v>
      </c>
      <c r="N1078">
        <v>24</v>
      </c>
      <c r="O1078">
        <v>34</v>
      </c>
      <c r="P1078">
        <v>5760</v>
      </c>
      <c r="Q1078">
        <v>6800</v>
      </c>
      <c r="R1078">
        <v>4.3078735E-2</v>
      </c>
      <c r="S1078">
        <v>5.2556057000000003E-2</v>
      </c>
      <c r="T1078">
        <f t="shared" si="181"/>
        <v>31954.082656000002</v>
      </c>
      <c r="U1078">
        <f t="shared" si="182"/>
        <v>6461.8102500000005</v>
      </c>
      <c r="V1078">
        <f t="shared" si="183"/>
        <v>12560</v>
      </c>
      <c r="W1078">
        <f t="shared" si="184"/>
        <v>12560</v>
      </c>
      <c r="X1078">
        <f>SUM(Data__1___3[[#This Row],[ cost of raw material]],Data__1___3[[#This Row],[operating cost]],Data__1___3[[#This Row],[Total Labor Cost (In USD)]])</f>
        <v>50975.892906000001</v>
      </c>
      <c r="Y1078">
        <f t="shared" si="185"/>
        <v>1183.3191690981641</v>
      </c>
      <c r="Z1078">
        <f t="shared" si="186"/>
        <v>43.078735000000002</v>
      </c>
      <c r="AA1078">
        <f>SUM(Data__1___3[[#This Row],[Num_Workers_Direct]],Data__1___3[[#This Row],[Num_Workers_Indirect]])</f>
        <v>58</v>
      </c>
      <c r="AB1078">
        <f>Data__1___3[[#This Row],[OUTPUT IN THOUSAND]]/Data__1___3[[#This Row],[Total Workers]]</f>
        <v>0.74273681034482764</v>
      </c>
    </row>
    <row r="1079" spans="1:28" x14ac:dyDescent="0.25">
      <c r="A1079" s="1">
        <v>40526</v>
      </c>
      <c r="B1079">
        <f t="shared" si="176"/>
        <v>2010</v>
      </c>
      <c r="C1079">
        <f>DAY(Data__1___3[[#This Row],[Date]])</f>
        <v>14</v>
      </c>
      <c r="D1079">
        <f>MONTH(Data__1___3[[#This Row],[Date]])</f>
        <v>12</v>
      </c>
      <c r="E1079">
        <f t="shared" si="177"/>
        <v>4</v>
      </c>
      <c r="F1079">
        <f>WEEKDAY(Data__1___3[[#This Row],[Date]])</f>
        <v>3</v>
      </c>
      <c r="G1079" t="str">
        <f>VLOOKUP(F1079,VLOOKUP!$D$2:$E$8,2,FALSE)</f>
        <v>Wednesday</v>
      </c>
      <c r="H1079" t="str">
        <f>VLOOKUP(D1079,VLOOKUP!$A$2:$B$13,2,FALSE)</f>
        <v>December</v>
      </c>
      <c r="I1079" t="str">
        <f>VLOOKUP(E1079,VLOOKUP!$G$2:$H$5,2,FALSE)</f>
        <v>Quarter4</v>
      </c>
      <c r="J1079" t="str">
        <f t="shared" si="178"/>
        <v>2010_December</v>
      </c>
      <c r="K1079" t="str">
        <f t="shared" si="179"/>
        <v>2010_Quarter4</v>
      </c>
      <c r="L1079" t="str">
        <f t="shared" si="180"/>
        <v>2010_Wednesday</v>
      </c>
      <c r="M1079" t="s">
        <v>10</v>
      </c>
      <c r="N1079">
        <v>24</v>
      </c>
      <c r="O1079">
        <v>32</v>
      </c>
      <c r="P1079">
        <v>5760</v>
      </c>
      <c r="Q1079">
        <v>6400</v>
      </c>
      <c r="R1079">
        <v>4.1596897000000001E-2</v>
      </c>
      <c r="S1079">
        <v>5.0748214999999999E-2</v>
      </c>
      <c r="T1079">
        <f t="shared" si="181"/>
        <v>30854.914720000001</v>
      </c>
      <c r="U1079">
        <f t="shared" si="182"/>
        <v>6239.5345499999994</v>
      </c>
      <c r="V1079">
        <f t="shared" si="183"/>
        <v>12160</v>
      </c>
      <c r="W1079">
        <f t="shared" si="184"/>
        <v>12160</v>
      </c>
      <c r="X1079">
        <f>SUM(Data__1___3[[#This Row],[ cost of raw material]],Data__1___3[[#This Row],[operating cost]],Data__1___3[[#This Row],[Total Labor Cost (In USD)]])</f>
        <v>49254.449269999997</v>
      </c>
      <c r="Y1079">
        <f t="shared" si="185"/>
        <v>1184.089507205309</v>
      </c>
      <c r="Z1079">
        <f t="shared" si="186"/>
        <v>41.596896999999998</v>
      </c>
      <c r="AA1079">
        <f>SUM(Data__1___3[[#This Row],[Num_Workers_Direct]],Data__1___3[[#This Row],[Num_Workers_Indirect]])</f>
        <v>56</v>
      </c>
      <c r="AB1079">
        <f>Data__1___3[[#This Row],[OUTPUT IN THOUSAND]]/Data__1___3[[#This Row],[Total Workers]]</f>
        <v>0.74280173214285716</v>
      </c>
    </row>
    <row r="1080" spans="1:28" x14ac:dyDescent="0.25">
      <c r="A1080" s="1">
        <v>40527</v>
      </c>
      <c r="B1080">
        <f t="shared" si="176"/>
        <v>2010</v>
      </c>
      <c r="C1080">
        <f>DAY(Data__1___3[[#This Row],[Date]])</f>
        <v>15</v>
      </c>
      <c r="D1080">
        <f>MONTH(Data__1___3[[#This Row],[Date]])</f>
        <v>12</v>
      </c>
      <c r="E1080">
        <f t="shared" si="177"/>
        <v>4</v>
      </c>
      <c r="F1080">
        <f>WEEKDAY(Data__1___3[[#This Row],[Date]])</f>
        <v>4</v>
      </c>
      <c r="G1080" t="str">
        <f>VLOOKUP(F1080,VLOOKUP!$D$2:$E$8,2,FALSE)</f>
        <v>Thursday</v>
      </c>
      <c r="H1080" t="str">
        <f>VLOOKUP(D1080,VLOOKUP!$A$2:$B$13,2,FALSE)</f>
        <v>December</v>
      </c>
      <c r="I1080" t="str">
        <f>VLOOKUP(E1080,VLOOKUP!$G$2:$H$5,2,FALSE)</f>
        <v>Quarter4</v>
      </c>
      <c r="J1080" t="str">
        <f t="shared" si="178"/>
        <v>2010_December</v>
      </c>
      <c r="K1080" t="str">
        <f t="shared" si="179"/>
        <v>2010_Quarter4</v>
      </c>
      <c r="L1080" t="str">
        <f t="shared" si="180"/>
        <v>2010_Thursday</v>
      </c>
      <c r="M1080" t="s">
        <v>10</v>
      </c>
      <c r="N1080">
        <v>20</v>
      </c>
      <c r="O1080">
        <v>27</v>
      </c>
      <c r="P1080">
        <v>4800</v>
      </c>
      <c r="Q1080">
        <v>5400</v>
      </c>
      <c r="R1080">
        <v>3.4894509999999997E-2</v>
      </c>
      <c r="S1080">
        <v>4.2571301999999998E-2</v>
      </c>
      <c r="T1080">
        <f t="shared" si="181"/>
        <v>25883.351615999996</v>
      </c>
      <c r="U1080">
        <f t="shared" si="182"/>
        <v>5234.1764999999996</v>
      </c>
      <c r="V1080">
        <f t="shared" si="183"/>
        <v>10200</v>
      </c>
      <c r="W1080">
        <f t="shared" si="184"/>
        <v>10200</v>
      </c>
      <c r="X1080">
        <f>SUM(Data__1___3[[#This Row],[ cost of raw material]],Data__1___3[[#This Row],[operating cost]],Data__1___3[[#This Row],[Total Labor Cost (In USD)]])</f>
        <v>41317.528115999994</v>
      </c>
      <c r="Y1080">
        <f t="shared" si="185"/>
        <v>1184.0695890556995</v>
      </c>
      <c r="Z1080">
        <f t="shared" si="186"/>
        <v>34.894509999999997</v>
      </c>
      <c r="AA1080">
        <f>SUM(Data__1___3[[#This Row],[Num_Workers_Direct]],Data__1___3[[#This Row],[Num_Workers_Indirect]])</f>
        <v>47</v>
      </c>
      <c r="AB1080">
        <f>Data__1___3[[#This Row],[OUTPUT IN THOUSAND]]/Data__1___3[[#This Row],[Total Workers]]</f>
        <v>0.74243638297872339</v>
      </c>
    </row>
    <row r="1081" spans="1:28" x14ac:dyDescent="0.25">
      <c r="A1081" s="1">
        <v>40528</v>
      </c>
      <c r="B1081">
        <f t="shared" si="176"/>
        <v>2010</v>
      </c>
      <c r="C1081">
        <f>DAY(Data__1___3[[#This Row],[Date]])</f>
        <v>16</v>
      </c>
      <c r="D1081">
        <f>MONTH(Data__1___3[[#This Row],[Date]])</f>
        <v>12</v>
      </c>
      <c r="E1081">
        <f t="shared" si="177"/>
        <v>4</v>
      </c>
      <c r="F1081">
        <f>WEEKDAY(Data__1___3[[#This Row],[Date]])</f>
        <v>5</v>
      </c>
      <c r="G1081" t="str">
        <f>VLOOKUP(F1081,VLOOKUP!$D$2:$E$8,2,FALSE)</f>
        <v>Friday</v>
      </c>
      <c r="H1081" t="str">
        <f>VLOOKUP(D1081,VLOOKUP!$A$2:$B$13,2,FALSE)</f>
        <v>December</v>
      </c>
      <c r="I1081" t="str">
        <f>VLOOKUP(E1081,VLOOKUP!$G$2:$H$5,2,FALSE)</f>
        <v>Quarter4</v>
      </c>
      <c r="J1081" t="str">
        <f t="shared" si="178"/>
        <v>2010_December</v>
      </c>
      <c r="K1081" t="str">
        <f t="shared" si="179"/>
        <v>2010_Quarter4</v>
      </c>
      <c r="L1081" t="str">
        <f t="shared" si="180"/>
        <v>2010_Friday</v>
      </c>
      <c r="M1081" t="s">
        <v>10</v>
      </c>
      <c r="N1081">
        <v>22</v>
      </c>
      <c r="O1081">
        <v>30</v>
      </c>
      <c r="P1081">
        <v>5280</v>
      </c>
      <c r="Q1081">
        <v>6000</v>
      </c>
      <c r="R1081">
        <v>3.8630037999999998E-2</v>
      </c>
      <c r="S1081">
        <v>4.7128646000000003E-2</v>
      </c>
      <c r="T1081">
        <f t="shared" si="181"/>
        <v>28654.216768000002</v>
      </c>
      <c r="U1081">
        <f t="shared" si="182"/>
        <v>5794.5056999999997</v>
      </c>
      <c r="V1081">
        <f t="shared" si="183"/>
        <v>11280</v>
      </c>
      <c r="W1081">
        <f t="shared" si="184"/>
        <v>11280</v>
      </c>
      <c r="X1081">
        <f>SUM(Data__1___3[[#This Row],[ cost of raw material]],Data__1___3[[#This Row],[operating cost]],Data__1___3[[#This Row],[Total Labor Cost (In USD)]])</f>
        <v>45728.722468</v>
      </c>
      <c r="Y1081">
        <f t="shared" si="185"/>
        <v>1183.7607425599738</v>
      </c>
      <c r="Z1081">
        <f t="shared" si="186"/>
        <v>38.630037999999999</v>
      </c>
      <c r="AA1081">
        <f>SUM(Data__1___3[[#This Row],[Num_Workers_Direct]],Data__1___3[[#This Row],[Num_Workers_Indirect]])</f>
        <v>52</v>
      </c>
      <c r="AB1081">
        <f>Data__1___3[[#This Row],[OUTPUT IN THOUSAND]]/Data__1___3[[#This Row],[Total Workers]]</f>
        <v>0.74288534615384616</v>
      </c>
    </row>
    <row r="1082" spans="1:28" x14ac:dyDescent="0.25">
      <c r="A1082" s="1">
        <v>40529</v>
      </c>
      <c r="B1082">
        <f t="shared" si="176"/>
        <v>2010</v>
      </c>
      <c r="C1082">
        <f>DAY(Data__1___3[[#This Row],[Date]])</f>
        <v>17</v>
      </c>
      <c r="D1082">
        <f>MONTH(Data__1___3[[#This Row],[Date]])</f>
        <v>12</v>
      </c>
      <c r="E1082">
        <f t="shared" si="177"/>
        <v>4</v>
      </c>
      <c r="F1082">
        <f>WEEKDAY(Data__1___3[[#This Row],[Date]])</f>
        <v>6</v>
      </c>
      <c r="G1082" t="str">
        <f>VLOOKUP(F1082,VLOOKUP!$D$2:$E$8,2,FALSE)</f>
        <v>Saturday</v>
      </c>
      <c r="H1082" t="str">
        <f>VLOOKUP(D1082,VLOOKUP!$A$2:$B$13,2,FALSE)</f>
        <v>December</v>
      </c>
      <c r="I1082" t="str">
        <f>VLOOKUP(E1082,VLOOKUP!$G$2:$H$5,2,FALSE)</f>
        <v>Quarter4</v>
      </c>
      <c r="J1082" t="str">
        <f t="shared" si="178"/>
        <v>2010_December</v>
      </c>
      <c r="K1082" t="str">
        <f t="shared" si="179"/>
        <v>2010_Quarter4</v>
      </c>
      <c r="L1082" t="str">
        <f t="shared" si="180"/>
        <v>2010_Saturday</v>
      </c>
      <c r="M1082" t="s">
        <v>10</v>
      </c>
      <c r="N1082">
        <v>23</v>
      </c>
      <c r="O1082">
        <v>25</v>
      </c>
      <c r="P1082">
        <v>5520</v>
      </c>
      <c r="Q1082">
        <v>5000</v>
      </c>
      <c r="R1082">
        <v>3.5667821000000002E-2</v>
      </c>
      <c r="S1082">
        <v>4.3514741000000003E-2</v>
      </c>
      <c r="T1082">
        <f t="shared" si="181"/>
        <v>26456.962528</v>
      </c>
      <c r="U1082">
        <f t="shared" si="182"/>
        <v>5350.1731500000005</v>
      </c>
      <c r="V1082">
        <f t="shared" si="183"/>
        <v>10520</v>
      </c>
      <c r="W1082">
        <f t="shared" si="184"/>
        <v>10520</v>
      </c>
      <c r="X1082">
        <f>SUM(Data__1___3[[#This Row],[ cost of raw material]],Data__1___3[[#This Row],[operating cost]],Data__1___3[[#This Row],[Total Labor Cost (In USD)]])</f>
        <v>42327.135677999999</v>
      </c>
      <c r="Y1082">
        <f t="shared" si="185"/>
        <v>1186.7037147573437</v>
      </c>
      <c r="Z1082">
        <f t="shared" si="186"/>
        <v>35.667821000000004</v>
      </c>
      <c r="AA1082">
        <f>SUM(Data__1___3[[#This Row],[Num_Workers_Direct]],Data__1___3[[#This Row],[Num_Workers_Indirect]])</f>
        <v>48</v>
      </c>
      <c r="AB1082">
        <f>Data__1___3[[#This Row],[OUTPUT IN THOUSAND]]/Data__1___3[[#This Row],[Total Workers]]</f>
        <v>0.74307960416666674</v>
      </c>
    </row>
    <row r="1083" spans="1:28" x14ac:dyDescent="0.25">
      <c r="A1083" s="1">
        <v>40530</v>
      </c>
      <c r="B1083">
        <f t="shared" si="176"/>
        <v>2010</v>
      </c>
      <c r="C1083">
        <f>DAY(Data__1___3[[#This Row],[Date]])</f>
        <v>18</v>
      </c>
      <c r="D1083">
        <f>MONTH(Data__1___3[[#This Row],[Date]])</f>
        <v>12</v>
      </c>
      <c r="E1083">
        <f t="shared" si="177"/>
        <v>4</v>
      </c>
      <c r="F1083">
        <f>WEEKDAY(Data__1___3[[#This Row],[Date]])</f>
        <v>7</v>
      </c>
      <c r="G1083" t="str">
        <f>VLOOKUP(F1083,VLOOKUP!$D$2:$E$8,2,FALSE)</f>
        <v>Sunday</v>
      </c>
      <c r="H1083" t="str">
        <f>VLOOKUP(D1083,VLOOKUP!$A$2:$B$13,2,FALSE)</f>
        <v>December</v>
      </c>
      <c r="I1083" t="str">
        <f>VLOOKUP(E1083,VLOOKUP!$G$2:$H$5,2,FALSE)</f>
        <v>Quarter4</v>
      </c>
      <c r="J1083" t="str">
        <f t="shared" si="178"/>
        <v>2010_December</v>
      </c>
      <c r="K1083" t="str">
        <f t="shared" si="179"/>
        <v>2010_Quarter4</v>
      </c>
      <c r="L1083" t="str">
        <f t="shared" si="180"/>
        <v>2010_Sunday</v>
      </c>
      <c r="M1083" t="s">
        <v>10</v>
      </c>
      <c r="N1083">
        <v>22</v>
      </c>
      <c r="O1083">
        <v>26</v>
      </c>
      <c r="P1083">
        <v>5280</v>
      </c>
      <c r="Q1083">
        <v>5200</v>
      </c>
      <c r="R1083">
        <v>3.5670624999999997E-2</v>
      </c>
      <c r="S1083">
        <v>4.3518161999999999E-2</v>
      </c>
      <c r="T1083">
        <f t="shared" si="181"/>
        <v>26459.042495999998</v>
      </c>
      <c r="U1083">
        <f t="shared" si="182"/>
        <v>5350.5937499999991</v>
      </c>
      <c r="V1083">
        <f t="shared" si="183"/>
        <v>10480</v>
      </c>
      <c r="W1083">
        <f t="shared" si="184"/>
        <v>10480</v>
      </c>
      <c r="X1083">
        <f>SUM(Data__1___3[[#This Row],[ cost of raw material]],Data__1___3[[#This Row],[operating cost]],Data__1___3[[#This Row],[Total Labor Cost (In USD)]])</f>
        <v>42289.636245999995</v>
      </c>
      <c r="Y1083">
        <f t="shared" si="185"/>
        <v>1185.5591609622763</v>
      </c>
      <c r="Z1083">
        <f t="shared" si="186"/>
        <v>35.670624999999994</v>
      </c>
      <c r="AA1083">
        <f>SUM(Data__1___3[[#This Row],[Num_Workers_Direct]],Data__1___3[[#This Row],[Num_Workers_Indirect]])</f>
        <v>48</v>
      </c>
      <c r="AB1083">
        <f>Data__1___3[[#This Row],[OUTPUT IN THOUSAND]]/Data__1___3[[#This Row],[Total Workers]]</f>
        <v>0.74313802083333325</v>
      </c>
    </row>
    <row r="1084" spans="1:28" x14ac:dyDescent="0.25">
      <c r="A1084" s="1">
        <v>40531</v>
      </c>
      <c r="B1084">
        <f t="shared" si="176"/>
        <v>2010</v>
      </c>
      <c r="C1084">
        <f>DAY(Data__1___3[[#This Row],[Date]])</f>
        <v>19</v>
      </c>
      <c r="D1084">
        <f>MONTH(Data__1___3[[#This Row],[Date]])</f>
        <v>12</v>
      </c>
      <c r="E1084">
        <f t="shared" si="177"/>
        <v>4</v>
      </c>
      <c r="F1084">
        <f>WEEKDAY(Data__1___3[[#This Row],[Date]])</f>
        <v>1</v>
      </c>
      <c r="G1084" t="str">
        <f>VLOOKUP(F1084,VLOOKUP!$D$2:$E$8,2,FALSE)</f>
        <v>Monday</v>
      </c>
      <c r="H1084" t="str">
        <f>VLOOKUP(D1084,VLOOKUP!$A$2:$B$13,2,FALSE)</f>
        <v>December</v>
      </c>
      <c r="I1084" t="str">
        <f>VLOOKUP(E1084,VLOOKUP!$G$2:$H$5,2,FALSE)</f>
        <v>Quarter4</v>
      </c>
      <c r="J1084" t="str">
        <f t="shared" si="178"/>
        <v>2010_December</v>
      </c>
      <c r="K1084" t="str">
        <f t="shared" si="179"/>
        <v>2010_Quarter4</v>
      </c>
      <c r="L1084" t="str">
        <f t="shared" si="180"/>
        <v>2010_Monday</v>
      </c>
      <c r="M1084" t="s">
        <v>10</v>
      </c>
      <c r="N1084">
        <v>23</v>
      </c>
      <c r="O1084">
        <v>26</v>
      </c>
      <c r="P1084">
        <v>5520</v>
      </c>
      <c r="Q1084">
        <v>5200</v>
      </c>
      <c r="R1084">
        <v>3.6377988E-2</v>
      </c>
      <c r="S1084">
        <v>4.4381144999999997E-2</v>
      </c>
      <c r="T1084">
        <f t="shared" si="181"/>
        <v>26983.736159999997</v>
      </c>
      <c r="U1084">
        <f t="shared" si="182"/>
        <v>5456.6982000000007</v>
      </c>
      <c r="V1084">
        <f t="shared" si="183"/>
        <v>10720</v>
      </c>
      <c r="W1084">
        <f t="shared" si="184"/>
        <v>10720</v>
      </c>
      <c r="X1084">
        <f>SUM(Data__1___3[[#This Row],[ cost of raw material]],Data__1___3[[#This Row],[operating cost]],Data__1___3[[#This Row],[Total Labor Cost (In USD)]])</f>
        <v>43160.434359999999</v>
      </c>
      <c r="Y1084">
        <f t="shared" si="185"/>
        <v>1186.4436911684065</v>
      </c>
      <c r="Z1084">
        <f t="shared" si="186"/>
        <v>36.377988000000002</v>
      </c>
      <c r="AA1084">
        <f>SUM(Data__1___3[[#This Row],[Num_Workers_Direct]],Data__1___3[[#This Row],[Num_Workers_Indirect]])</f>
        <v>49</v>
      </c>
      <c r="AB1084">
        <f>Data__1___3[[#This Row],[OUTPUT IN THOUSAND]]/Data__1___3[[#This Row],[Total Workers]]</f>
        <v>0.74240791836734699</v>
      </c>
    </row>
    <row r="1085" spans="1:28" x14ac:dyDescent="0.25">
      <c r="A1085" s="1">
        <v>40532</v>
      </c>
      <c r="B1085">
        <f t="shared" si="176"/>
        <v>2010</v>
      </c>
      <c r="C1085">
        <f>DAY(Data__1___3[[#This Row],[Date]])</f>
        <v>20</v>
      </c>
      <c r="D1085">
        <f>MONTH(Data__1___3[[#This Row],[Date]])</f>
        <v>12</v>
      </c>
      <c r="E1085">
        <f t="shared" si="177"/>
        <v>4</v>
      </c>
      <c r="F1085">
        <f>WEEKDAY(Data__1___3[[#This Row],[Date]])</f>
        <v>2</v>
      </c>
      <c r="G1085" t="str">
        <f>VLOOKUP(F1085,VLOOKUP!$D$2:$E$8,2,FALSE)</f>
        <v>Tuesday</v>
      </c>
      <c r="H1085" t="str">
        <f>VLOOKUP(D1085,VLOOKUP!$A$2:$B$13,2,FALSE)</f>
        <v>December</v>
      </c>
      <c r="I1085" t="str">
        <f>VLOOKUP(E1085,VLOOKUP!$G$2:$H$5,2,FALSE)</f>
        <v>Quarter4</v>
      </c>
      <c r="J1085" t="str">
        <f t="shared" si="178"/>
        <v>2010_December</v>
      </c>
      <c r="K1085" t="str">
        <f t="shared" si="179"/>
        <v>2010_Quarter4</v>
      </c>
      <c r="L1085" t="str">
        <f t="shared" si="180"/>
        <v>2010_Tuesday</v>
      </c>
      <c r="M1085" t="s">
        <v>10</v>
      </c>
      <c r="N1085">
        <v>20</v>
      </c>
      <c r="O1085">
        <v>28</v>
      </c>
      <c r="P1085">
        <v>4800</v>
      </c>
      <c r="Q1085">
        <v>5600</v>
      </c>
      <c r="R1085">
        <v>3.5646753000000003E-2</v>
      </c>
      <c r="S1085">
        <v>4.3489038000000001E-2</v>
      </c>
      <c r="T1085">
        <f t="shared" si="181"/>
        <v>26441.335104000002</v>
      </c>
      <c r="U1085">
        <f t="shared" si="182"/>
        <v>5347.0129500000003</v>
      </c>
      <c r="V1085">
        <f t="shared" si="183"/>
        <v>10400</v>
      </c>
      <c r="W1085">
        <f t="shared" si="184"/>
        <v>10400</v>
      </c>
      <c r="X1085">
        <f>SUM(Data__1___3[[#This Row],[ cost of raw material]],Data__1___3[[#This Row],[operating cost]],Data__1___3[[#This Row],[Total Labor Cost (In USD)]])</f>
        <v>42188.348054000002</v>
      </c>
      <c r="Y1085">
        <f t="shared" si="185"/>
        <v>1183.5116666586714</v>
      </c>
      <c r="Z1085">
        <f t="shared" si="186"/>
        <v>35.646753000000004</v>
      </c>
      <c r="AA1085">
        <f>SUM(Data__1___3[[#This Row],[Num_Workers_Direct]],Data__1___3[[#This Row],[Num_Workers_Indirect]])</f>
        <v>48</v>
      </c>
      <c r="AB1085">
        <f>Data__1___3[[#This Row],[OUTPUT IN THOUSAND]]/Data__1___3[[#This Row],[Total Workers]]</f>
        <v>0.74264068750000012</v>
      </c>
    </row>
    <row r="1086" spans="1:28" x14ac:dyDescent="0.25">
      <c r="A1086" s="1">
        <v>40533</v>
      </c>
      <c r="B1086">
        <f t="shared" si="176"/>
        <v>2010</v>
      </c>
      <c r="C1086">
        <f>DAY(Data__1___3[[#This Row],[Date]])</f>
        <v>21</v>
      </c>
      <c r="D1086">
        <f>MONTH(Data__1___3[[#This Row],[Date]])</f>
        <v>12</v>
      </c>
      <c r="E1086">
        <f t="shared" si="177"/>
        <v>4</v>
      </c>
      <c r="F1086">
        <f>WEEKDAY(Data__1___3[[#This Row],[Date]])</f>
        <v>3</v>
      </c>
      <c r="G1086" t="str">
        <f>VLOOKUP(F1086,VLOOKUP!$D$2:$E$8,2,FALSE)</f>
        <v>Wednesday</v>
      </c>
      <c r="H1086" t="str">
        <f>VLOOKUP(D1086,VLOOKUP!$A$2:$B$13,2,FALSE)</f>
        <v>December</v>
      </c>
      <c r="I1086" t="str">
        <f>VLOOKUP(E1086,VLOOKUP!$G$2:$H$5,2,FALSE)</f>
        <v>Quarter4</v>
      </c>
      <c r="J1086" t="str">
        <f t="shared" si="178"/>
        <v>2010_December</v>
      </c>
      <c r="K1086" t="str">
        <f t="shared" si="179"/>
        <v>2010_Quarter4</v>
      </c>
      <c r="L1086" t="str">
        <f t="shared" si="180"/>
        <v>2010_Wednesday</v>
      </c>
      <c r="M1086" t="s">
        <v>10</v>
      </c>
      <c r="N1086">
        <v>22</v>
      </c>
      <c r="O1086">
        <v>34</v>
      </c>
      <c r="P1086">
        <v>5280</v>
      </c>
      <c r="Q1086">
        <v>6800</v>
      </c>
      <c r="R1086">
        <v>4.1603991999999999E-2</v>
      </c>
      <c r="S1086">
        <v>5.0756870000000003E-2</v>
      </c>
      <c r="T1086">
        <f t="shared" si="181"/>
        <v>30860.176960000001</v>
      </c>
      <c r="U1086">
        <f t="shared" si="182"/>
        <v>6240.5987999999998</v>
      </c>
      <c r="V1086">
        <f t="shared" si="183"/>
        <v>12080</v>
      </c>
      <c r="W1086">
        <f t="shared" si="184"/>
        <v>12080</v>
      </c>
      <c r="X1086">
        <f>SUM(Data__1___3[[#This Row],[ cost of raw material]],Data__1___3[[#This Row],[operating cost]],Data__1___3[[#This Row],[Total Labor Cost (In USD)]])</f>
        <v>49180.775760000004</v>
      </c>
      <c r="Y1086">
        <f t="shared" si="185"/>
        <v>1182.1167487966061</v>
      </c>
      <c r="Z1086">
        <f t="shared" si="186"/>
        <v>41.603991999999998</v>
      </c>
      <c r="AA1086">
        <f>SUM(Data__1___3[[#This Row],[Num_Workers_Direct]],Data__1___3[[#This Row],[Num_Workers_Indirect]])</f>
        <v>56</v>
      </c>
      <c r="AB1086">
        <f>Data__1___3[[#This Row],[OUTPUT IN THOUSAND]]/Data__1___3[[#This Row],[Total Workers]]</f>
        <v>0.74292842857142849</v>
      </c>
    </row>
    <row r="1087" spans="1:28" x14ac:dyDescent="0.25">
      <c r="A1087" s="1">
        <v>40534</v>
      </c>
      <c r="B1087">
        <f t="shared" si="176"/>
        <v>2010</v>
      </c>
      <c r="C1087">
        <f>DAY(Data__1___3[[#This Row],[Date]])</f>
        <v>22</v>
      </c>
      <c r="D1087">
        <f>MONTH(Data__1___3[[#This Row],[Date]])</f>
        <v>12</v>
      </c>
      <c r="E1087">
        <f t="shared" si="177"/>
        <v>4</v>
      </c>
      <c r="F1087">
        <f>WEEKDAY(Data__1___3[[#This Row],[Date]])</f>
        <v>4</v>
      </c>
      <c r="G1087" t="str">
        <f>VLOOKUP(F1087,VLOOKUP!$D$2:$E$8,2,FALSE)</f>
        <v>Thursday</v>
      </c>
      <c r="H1087" t="str">
        <f>VLOOKUP(D1087,VLOOKUP!$A$2:$B$13,2,FALSE)</f>
        <v>December</v>
      </c>
      <c r="I1087" t="str">
        <f>VLOOKUP(E1087,VLOOKUP!$G$2:$H$5,2,FALSE)</f>
        <v>Quarter4</v>
      </c>
      <c r="J1087" t="str">
        <f t="shared" si="178"/>
        <v>2010_December</v>
      </c>
      <c r="K1087" t="str">
        <f t="shared" si="179"/>
        <v>2010_Quarter4</v>
      </c>
      <c r="L1087" t="str">
        <f t="shared" si="180"/>
        <v>2010_Thursday</v>
      </c>
      <c r="M1087" t="s">
        <v>10</v>
      </c>
      <c r="N1087">
        <v>22</v>
      </c>
      <c r="O1087">
        <v>34</v>
      </c>
      <c r="P1087">
        <v>5280</v>
      </c>
      <c r="Q1087">
        <v>6800</v>
      </c>
      <c r="R1087">
        <v>4.1619420999999997E-2</v>
      </c>
      <c r="S1087">
        <v>5.0775694000000003E-2</v>
      </c>
      <c r="T1087">
        <f t="shared" si="181"/>
        <v>30871.621952000001</v>
      </c>
      <c r="U1087">
        <f t="shared" si="182"/>
        <v>6242.9131499999994</v>
      </c>
      <c r="V1087">
        <f t="shared" si="183"/>
        <v>12080</v>
      </c>
      <c r="W1087">
        <f t="shared" si="184"/>
        <v>12080</v>
      </c>
      <c r="X1087">
        <f>SUM(Data__1___3[[#This Row],[ cost of raw material]],Data__1___3[[#This Row],[operating cost]],Data__1___3[[#This Row],[Total Labor Cost (In USD)]])</f>
        <v>49194.535102000002</v>
      </c>
      <c r="Y1087">
        <f t="shared" si="185"/>
        <v>1182.0091178587036</v>
      </c>
      <c r="Z1087">
        <f t="shared" si="186"/>
        <v>41.619420999999996</v>
      </c>
      <c r="AA1087">
        <f>SUM(Data__1___3[[#This Row],[Num_Workers_Direct]],Data__1___3[[#This Row],[Num_Workers_Indirect]])</f>
        <v>56</v>
      </c>
      <c r="AB1087">
        <f>Data__1___3[[#This Row],[OUTPUT IN THOUSAND]]/Data__1___3[[#This Row],[Total Workers]]</f>
        <v>0.74320394642857135</v>
      </c>
    </row>
    <row r="1088" spans="1:28" x14ac:dyDescent="0.25">
      <c r="A1088" s="1">
        <v>40535</v>
      </c>
      <c r="B1088">
        <f t="shared" si="176"/>
        <v>2010</v>
      </c>
      <c r="C1088">
        <f>DAY(Data__1___3[[#This Row],[Date]])</f>
        <v>23</v>
      </c>
      <c r="D1088">
        <f>MONTH(Data__1___3[[#This Row],[Date]])</f>
        <v>12</v>
      </c>
      <c r="E1088">
        <f t="shared" si="177"/>
        <v>4</v>
      </c>
      <c r="F1088">
        <f>WEEKDAY(Data__1___3[[#This Row],[Date]])</f>
        <v>5</v>
      </c>
      <c r="G1088" t="str">
        <f>VLOOKUP(F1088,VLOOKUP!$D$2:$E$8,2,FALSE)</f>
        <v>Friday</v>
      </c>
      <c r="H1088" t="str">
        <f>VLOOKUP(D1088,VLOOKUP!$A$2:$B$13,2,FALSE)</f>
        <v>December</v>
      </c>
      <c r="I1088" t="str">
        <f>VLOOKUP(E1088,VLOOKUP!$G$2:$H$5,2,FALSE)</f>
        <v>Quarter4</v>
      </c>
      <c r="J1088" t="str">
        <f t="shared" si="178"/>
        <v>2010_December</v>
      </c>
      <c r="K1088" t="str">
        <f t="shared" si="179"/>
        <v>2010_Quarter4</v>
      </c>
      <c r="L1088" t="str">
        <f t="shared" si="180"/>
        <v>2010_Friday</v>
      </c>
      <c r="M1088" t="s">
        <v>10</v>
      </c>
      <c r="N1088">
        <v>20</v>
      </c>
      <c r="O1088">
        <v>34</v>
      </c>
      <c r="P1088">
        <v>4800</v>
      </c>
      <c r="Q1088">
        <v>6800</v>
      </c>
      <c r="R1088">
        <v>4.0092897000000002E-2</v>
      </c>
      <c r="S1088">
        <v>4.8913334000000003E-2</v>
      </c>
      <c r="T1088">
        <f t="shared" si="181"/>
        <v>29739.307072000003</v>
      </c>
      <c r="U1088">
        <f t="shared" si="182"/>
        <v>6013.9345499999999</v>
      </c>
      <c r="V1088">
        <f t="shared" si="183"/>
        <v>11600</v>
      </c>
      <c r="W1088">
        <f t="shared" si="184"/>
        <v>11600</v>
      </c>
      <c r="X1088">
        <f>SUM(Data__1___3[[#This Row],[ cost of raw material]],Data__1___3[[#This Row],[operating cost]],Data__1___3[[#This Row],[Total Labor Cost (In USD)]])</f>
        <v>47353.241622000001</v>
      </c>
      <c r="Y1088">
        <f t="shared" si="185"/>
        <v>1181.0880521305307</v>
      </c>
      <c r="Z1088">
        <f t="shared" si="186"/>
        <v>40.092897000000001</v>
      </c>
      <c r="AA1088">
        <f>SUM(Data__1___3[[#This Row],[Num_Workers_Direct]],Data__1___3[[#This Row],[Num_Workers_Indirect]])</f>
        <v>54</v>
      </c>
      <c r="AB1088">
        <f>Data__1___3[[#This Row],[OUTPUT IN THOUSAND]]/Data__1___3[[#This Row],[Total Workers]]</f>
        <v>0.74246105555555553</v>
      </c>
    </row>
    <row r="1089" spans="1:28" x14ac:dyDescent="0.25">
      <c r="A1089" s="1">
        <v>40536</v>
      </c>
      <c r="B1089">
        <f t="shared" si="176"/>
        <v>2010</v>
      </c>
      <c r="C1089">
        <f>DAY(Data__1___3[[#This Row],[Date]])</f>
        <v>24</v>
      </c>
      <c r="D1089">
        <f>MONTH(Data__1___3[[#This Row],[Date]])</f>
        <v>12</v>
      </c>
      <c r="E1089">
        <f t="shared" si="177"/>
        <v>4</v>
      </c>
      <c r="F1089">
        <f>WEEKDAY(Data__1___3[[#This Row],[Date]])</f>
        <v>6</v>
      </c>
      <c r="G1089" t="str">
        <f>VLOOKUP(F1089,VLOOKUP!$D$2:$E$8,2,FALSE)</f>
        <v>Saturday</v>
      </c>
      <c r="H1089" t="str">
        <f>VLOOKUP(D1089,VLOOKUP!$A$2:$B$13,2,FALSE)</f>
        <v>December</v>
      </c>
      <c r="I1089" t="str">
        <f>VLOOKUP(E1089,VLOOKUP!$G$2:$H$5,2,FALSE)</f>
        <v>Quarter4</v>
      </c>
      <c r="J1089" t="str">
        <f t="shared" si="178"/>
        <v>2010_December</v>
      </c>
      <c r="K1089" t="str">
        <f t="shared" si="179"/>
        <v>2010_Quarter4</v>
      </c>
      <c r="L1089" t="str">
        <f t="shared" si="180"/>
        <v>2010_Saturday</v>
      </c>
      <c r="M1089" t="s">
        <v>10</v>
      </c>
      <c r="N1089">
        <v>22</v>
      </c>
      <c r="O1089">
        <v>32</v>
      </c>
      <c r="P1089">
        <v>5280</v>
      </c>
      <c r="Q1089">
        <v>6400</v>
      </c>
      <c r="R1089">
        <v>4.0096089000000001E-2</v>
      </c>
      <c r="S1089">
        <v>4.8917228E-2</v>
      </c>
      <c r="T1089">
        <f t="shared" si="181"/>
        <v>29741.674623999999</v>
      </c>
      <c r="U1089">
        <f t="shared" si="182"/>
        <v>6014.4133499999998</v>
      </c>
      <c r="V1089">
        <f t="shared" si="183"/>
        <v>11680</v>
      </c>
      <c r="W1089">
        <f t="shared" si="184"/>
        <v>11680</v>
      </c>
      <c r="X1089">
        <f>SUM(Data__1___3[[#This Row],[ cost of raw material]],Data__1___3[[#This Row],[operating cost]],Data__1___3[[#This Row],[Total Labor Cost (In USD)]])</f>
        <v>47436.087974000002</v>
      </c>
      <c r="Y1089">
        <f t="shared" si="185"/>
        <v>1183.0602225069881</v>
      </c>
      <c r="Z1089">
        <f t="shared" si="186"/>
        <v>40.096088999999999</v>
      </c>
      <c r="AA1089">
        <f>SUM(Data__1___3[[#This Row],[Num_Workers_Direct]],Data__1___3[[#This Row],[Num_Workers_Indirect]])</f>
        <v>54</v>
      </c>
      <c r="AB1089">
        <f>Data__1___3[[#This Row],[OUTPUT IN THOUSAND]]/Data__1___3[[#This Row],[Total Workers]]</f>
        <v>0.74252016666666665</v>
      </c>
    </row>
    <row r="1090" spans="1:28" x14ac:dyDescent="0.25">
      <c r="A1090" s="1">
        <v>40537</v>
      </c>
      <c r="B1090">
        <f t="shared" ref="B1090:B1153" si="187">YEAR(A1090)</f>
        <v>2010</v>
      </c>
      <c r="C1090">
        <f>DAY(Data__1___3[[#This Row],[Date]])</f>
        <v>25</v>
      </c>
      <c r="D1090">
        <f>MONTH(Data__1___3[[#This Row],[Date]])</f>
        <v>12</v>
      </c>
      <c r="E1090">
        <f t="shared" ref="E1090:E1153" si="188">IF(D1090&lt;=3,1,IF(D1090&lt;=6,2,IF(D1090&lt;=9,3,4)))</f>
        <v>4</v>
      </c>
      <c r="F1090">
        <f>WEEKDAY(Data__1___3[[#This Row],[Date]])</f>
        <v>7</v>
      </c>
      <c r="G1090" t="str">
        <f>VLOOKUP(F1090,VLOOKUP!$D$2:$E$8,2,FALSE)</f>
        <v>Sunday</v>
      </c>
      <c r="H1090" t="str">
        <f>VLOOKUP(D1090,VLOOKUP!$A$2:$B$13,2,FALSE)</f>
        <v>December</v>
      </c>
      <c r="I1090" t="str">
        <f>VLOOKUP(E1090,VLOOKUP!$G$2:$H$5,2,FALSE)</f>
        <v>Quarter4</v>
      </c>
      <c r="J1090" t="str">
        <f t="shared" ref="J1090:J1153" si="189">CONCATENATE(B1090,"_",H1090)</f>
        <v>2010_December</v>
      </c>
      <c r="K1090" t="str">
        <f t="shared" ref="K1090:K1153" si="190">CONCATENATE(B1090,"_",I1090)</f>
        <v>2010_Quarter4</v>
      </c>
      <c r="L1090" t="str">
        <f t="shared" ref="L1090:L1153" si="191">CONCATENATE(B1090,"_",G1090)</f>
        <v>2010_Sunday</v>
      </c>
      <c r="M1090" t="s">
        <v>10</v>
      </c>
      <c r="N1090">
        <v>23</v>
      </c>
      <c r="O1090">
        <v>26</v>
      </c>
      <c r="P1090">
        <v>5520</v>
      </c>
      <c r="Q1090">
        <v>5200</v>
      </c>
      <c r="R1090">
        <v>3.6408549999999998E-2</v>
      </c>
      <c r="S1090">
        <v>4.4418431000000001E-2</v>
      </c>
      <c r="T1090">
        <f t="shared" ref="T1090:T1153" si="192">IF(M1090="Mexico",S1090*1000*700,IF(M1090="Frankfurt",S1090*1000*530,IF(M1090="Gary",S1090*1000*608,IF(M1090="Sunchem",S1090*1000*918))))</f>
        <v>27006.406047999997</v>
      </c>
      <c r="U1090">
        <f t="shared" ref="U1090:U1153" si="193">IF(M1090="Mexico",R1090*1000*110,IF(M1090="Frankfurt",R1090*1000*90,IF(M1090="Gary",R1090*1000*150,IF(M1090="Sunchem",R1090*1000*400))))</f>
        <v>5461.2824999999993</v>
      </c>
      <c r="V1090">
        <f t="shared" ref="V1090:V1153" si="194">SUM(P1090,Q1090)</f>
        <v>10720</v>
      </c>
      <c r="W1090">
        <f t="shared" ref="W1090:W1153" si="195">V1090/VLOOKUP(M1090,$AD$2:$AE$5,2,FALSE)</f>
        <v>10720</v>
      </c>
      <c r="X1090">
        <f>SUM(Data__1___3[[#This Row],[ cost of raw material]],Data__1___3[[#This Row],[operating cost]],Data__1___3[[#This Row],[Total Labor Cost (In USD)]])</f>
        <v>43187.688547999998</v>
      </c>
      <c r="Y1090">
        <f t="shared" ref="Y1090:Y1153" si="196">X1090/Z1090</f>
        <v>1186.1963343225698</v>
      </c>
      <c r="Z1090">
        <f t="shared" ref="Z1090:Z1153" si="197">R1090*1000</f>
        <v>36.408549999999998</v>
      </c>
      <c r="AA1090">
        <f>SUM(Data__1___3[[#This Row],[Num_Workers_Direct]],Data__1___3[[#This Row],[Num_Workers_Indirect]])</f>
        <v>49</v>
      </c>
      <c r="AB1090">
        <f>Data__1___3[[#This Row],[OUTPUT IN THOUSAND]]/Data__1___3[[#This Row],[Total Workers]]</f>
        <v>0.74303163265306116</v>
      </c>
    </row>
    <row r="1091" spans="1:28" x14ac:dyDescent="0.25">
      <c r="A1091" s="1">
        <v>40538</v>
      </c>
      <c r="B1091">
        <f t="shared" si="187"/>
        <v>2010</v>
      </c>
      <c r="C1091">
        <f>DAY(Data__1___3[[#This Row],[Date]])</f>
        <v>26</v>
      </c>
      <c r="D1091">
        <f>MONTH(Data__1___3[[#This Row],[Date]])</f>
        <v>12</v>
      </c>
      <c r="E1091">
        <f t="shared" si="188"/>
        <v>4</v>
      </c>
      <c r="F1091">
        <f>WEEKDAY(Data__1___3[[#This Row],[Date]])</f>
        <v>1</v>
      </c>
      <c r="G1091" t="str">
        <f>VLOOKUP(F1091,VLOOKUP!$D$2:$E$8,2,FALSE)</f>
        <v>Monday</v>
      </c>
      <c r="H1091" t="str">
        <f>VLOOKUP(D1091,VLOOKUP!$A$2:$B$13,2,FALSE)</f>
        <v>December</v>
      </c>
      <c r="I1091" t="str">
        <f>VLOOKUP(E1091,VLOOKUP!$G$2:$H$5,2,FALSE)</f>
        <v>Quarter4</v>
      </c>
      <c r="J1091" t="str">
        <f t="shared" si="189"/>
        <v>2010_December</v>
      </c>
      <c r="K1091" t="str">
        <f t="shared" si="190"/>
        <v>2010_Quarter4</v>
      </c>
      <c r="L1091" t="str">
        <f t="shared" si="191"/>
        <v>2010_Monday</v>
      </c>
      <c r="M1091" t="s">
        <v>10</v>
      </c>
      <c r="N1091">
        <v>22</v>
      </c>
      <c r="O1091">
        <v>33</v>
      </c>
      <c r="P1091">
        <v>5280</v>
      </c>
      <c r="Q1091">
        <v>6600</v>
      </c>
      <c r="R1091">
        <v>4.0836023999999999E-2</v>
      </c>
      <c r="S1091">
        <v>4.9819949000000002E-2</v>
      </c>
      <c r="T1091">
        <f t="shared" si="192"/>
        <v>30290.528992</v>
      </c>
      <c r="U1091">
        <f t="shared" si="193"/>
        <v>6125.4036000000006</v>
      </c>
      <c r="V1091">
        <f t="shared" si="194"/>
        <v>11880</v>
      </c>
      <c r="W1091">
        <f t="shared" si="195"/>
        <v>11880</v>
      </c>
      <c r="X1091">
        <f>SUM(Data__1___3[[#This Row],[ cost of raw material]],Data__1___3[[#This Row],[operating cost]],Data__1___3[[#This Row],[Total Labor Cost (In USD)]])</f>
        <v>48295.932591999997</v>
      </c>
      <c r="Y1091">
        <f t="shared" si="196"/>
        <v>1182.6796015204613</v>
      </c>
      <c r="Z1091">
        <f t="shared" si="197"/>
        <v>40.836024000000002</v>
      </c>
      <c r="AA1091">
        <f>SUM(Data__1___3[[#This Row],[Num_Workers_Direct]],Data__1___3[[#This Row],[Num_Workers_Indirect]])</f>
        <v>55</v>
      </c>
      <c r="AB1091">
        <f>Data__1___3[[#This Row],[OUTPUT IN THOUSAND]]/Data__1___3[[#This Row],[Total Workers]]</f>
        <v>0.74247316363636362</v>
      </c>
    </row>
    <row r="1092" spans="1:28" x14ac:dyDescent="0.25">
      <c r="A1092" s="1">
        <v>40539</v>
      </c>
      <c r="B1092">
        <f t="shared" si="187"/>
        <v>2010</v>
      </c>
      <c r="C1092">
        <f>DAY(Data__1___3[[#This Row],[Date]])</f>
        <v>27</v>
      </c>
      <c r="D1092">
        <f>MONTH(Data__1___3[[#This Row],[Date]])</f>
        <v>12</v>
      </c>
      <c r="E1092">
        <f t="shared" si="188"/>
        <v>4</v>
      </c>
      <c r="F1092">
        <f>WEEKDAY(Data__1___3[[#This Row],[Date]])</f>
        <v>2</v>
      </c>
      <c r="G1092" t="str">
        <f>VLOOKUP(F1092,VLOOKUP!$D$2:$E$8,2,FALSE)</f>
        <v>Tuesday</v>
      </c>
      <c r="H1092" t="str">
        <f>VLOOKUP(D1092,VLOOKUP!$A$2:$B$13,2,FALSE)</f>
        <v>December</v>
      </c>
      <c r="I1092" t="str">
        <f>VLOOKUP(E1092,VLOOKUP!$G$2:$H$5,2,FALSE)</f>
        <v>Quarter4</v>
      </c>
      <c r="J1092" t="str">
        <f t="shared" si="189"/>
        <v>2010_December</v>
      </c>
      <c r="K1092" t="str">
        <f t="shared" si="190"/>
        <v>2010_Quarter4</v>
      </c>
      <c r="L1092" t="str">
        <f t="shared" si="191"/>
        <v>2010_Tuesday</v>
      </c>
      <c r="M1092" t="s">
        <v>10</v>
      </c>
      <c r="N1092">
        <v>20</v>
      </c>
      <c r="O1092">
        <v>33</v>
      </c>
      <c r="P1092">
        <v>4800</v>
      </c>
      <c r="Q1092">
        <v>6600</v>
      </c>
      <c r="R1092">
        <v>3.9362398E-2</v>
      </c>
      <c r="S1092">
        <v>4.8022125999999998E-2</v>
      </c>
      <c r="T1092">
        <f t="shared" si="192"/>
        <v>29197.452608</v>
      </c>
      <c r="U1092">
        <f t="shared" si="193"/>
        <v>5904.3597</v>
      </c>
      <c r="V1092">
        <f t="shared" si="194"/>
        <v>11400</v>
      </c>
      <c r="W1092">
        <f t="shared" si="195"/>
        <v>11400</v>
      </c>
      <c r="X1092">
        <f>SUM(Data__1___3[[#This Row],[ cost of raw material]],Data__1___3[[#This Row],[operating cost]],Data__1___3[[#This Row],[Total Labor Cost (In USD)]])</f>
        <v>46501.812308</v>
      </c>
      <c r="Y1092">
        <f t="shared" si="196"/>
        <v>1181.3765083113078</v>
      </c>
      <c r="Z1092">
        <f t="shared" si="197"/>
        <v>39.362397999999999</v>
      </c>
      <c r="AA1092">
        <f>SUM(Data__1___3[[#This Row],[Num_Workers_Direct]],Data__1___3[[#This Row],[Num_Workers_Indirect]])</f>
        <v>53</v>
      </c>
      <c r="AB1092">
        <f>Data__1___3[[#This Row],[OUTPUT IN THOUSAND]]/Data__1___3[[#This Row],[Total Workers]]</f>
        <v>0.74268675471698109</v>
      </c>
    </row>
    <row r="1093" spans="1:28" x14ac:dyDescent="0.25">
      <c r="A1093" s="1">
        <v>40540</v>
      </c>
      <c r="B1093">
        <f t="shared" si="187"/>
        <v>2010</v>
      </c>
      <c r="C1093">
        <f>DAY(Data__1___3[[#This Row],[Date]])</f>
        <v>28</v>
      </c>
      <c r="D1093">
        <f>MONTH(Data__1___3[[#This Row],[Date]])</f>
        <v>12</v>
      </c>
      <c r="E1093">
        <f t="shared" si="188"/>
        <v>4</v>
      </c>
      <c r="F1093">
        <f>WEEKDAY(Data__1___3[[#This Row],[Date]])</f>
        <v>3</v>
      </c>
      <c r="G1093" t="str">
        <f>VLOOKUP(F1093,VLOOKUP!$D$2:$E$8,2,FALSE)</f>
        <v>Wednesday</v>
      </c>
      <c r="H1093" t="str">
        <f>VLOOKUP(D1093,VLOOKUP!$A$2:$B$13,2,FALSE)</f>
        <v>December</v>
      </c>
      <c r="I1093" t="str">
        <f>VLOOKUP(E1093,VLOOKUP!$G$2:$H$5,2,FALSE)</f>
        <v>Quarter4</v>
      </c>
      <c r="J1093" t="str">
        <f t="shared" si="189"/>
        <v>2010_December</v>
      </c>
      <c r="K1093" t="str">
        <f t="shared" si="190"/>
        <v>2010_Quarter4</v>
      </c>
      <c r="L1093" t="str">
        <f t="shared" si="191"/>
        <v>2010_Wednesday</v>
      </c>
      <c r="M1093" t="s">
        <v>10</v>
      </c>
      <c r="N1093">
        <v>20</v>
      </c>
      <c r="O1093">
        <v>32</v>
      </c>
      <c r="P1093">
        <v>4800</v>
      </c>
      <c r="Q1093">
        <v>6400</v>
      </c>
      <c r="R1093">
        <v>3.8629856999999997E-2</v>
      </c>
      <c r="S1093">
        <v>4.7128426000000001E-2</v>
      </c>
      <c r="T1093">
        <f t="shared" si="192"/>
        <v>28654.083008000001</v>
      </c>
      <c r="U1093">
        <f t="shared" si="193"/>
        <v>5794.4785499999989</v>
      </c>
      <c r="V1093">
        <f t="shared" si="194"/>
        <v>11200</v>
      </c>
      <c r="W1093">
        <f t="shared" si="195"/>
        <v>11200</v>
      </c>
      <c r="X1093">
        <f>SUM(Data__1___3[[#This Row],[ cost of raw material]],Data__1___3[[#This Row],[operating cost]],Data__1___3[[#This Row],[Total Labor Cost (In USD)]])</f>
        <v>45648.561558000001</v>
      </c>
      <c r="Y1093">
        <f t="shared" si="196"/>
        <v>1181.6911866383562</v>
      </c>
      <c r="Z1093">
        <f t="shared" si="197"/>
        <v>38.629856999999994</v>
      </c>
      <c r="AA1093">
        <f>SUM(Data__1___3[[#This Row],[Num_Workers_Direct]],Data__1___3[[#This Row],[Num_Workers_Indirect]])</f>
        <v>52</v>
      </c>
      <c r="AB1093">
        <f>Data__1___3[[#This Row],[OUTPUT IN THOUSAND]]/Data__1___3[[#This Row],[Total Workers]]</f>
        <v>0.74288186538461531</v>
      </c>
    </row>
    <row r="1094" spans="1:28" x14ac:dyDescent="0.25">
      <c r="A1094" s="1">
        <v>40541</v>
      </c>
      <c r="B1094">
        <f t="shared" si="187"/>
        <v>2010</v>
      </c>
      <c r="C1094">
        <f>DAY(Data__1___3[[#This Row],[Date]])</f>
        <v>29</v>
      </c>
      <c r="D1094">
        <f>MONTH(Data__1___3[[#This Row],[Date]])</f>
        <v>12</v>
      </c>
      <c r="E1094">
        <f t="shared" si="188"/>
        <v>4</v>
      </c>
      <c r="F1094">
        <f>WEEKDAY(Data__1___3[[#This Row],[Date]])</f>
        <v>4</v>
      </c>
      <c r="G1094" t="str">
        <f>VLOOKUP(F1094,VLOOKUP!$D$2:$E$8,2,FALSE)</f>
        <v>Thursday</v>
      </c>
      <c r="H1094" t="str">
        <f>VLOOKUP(D1094,VLOOKUP!$A$2:$B$13,2,FALSE)</f>
        <v>December</v>
      </c>
      <c r="I1094" t="str">
        <f>VLOOKUP(E1094,VLOOKUP!$G$2:$H$5,2,FALSE)</f>
        <v>Quarter4</v>
      </c>
      <c r="J1094" t="str">
        <f t="shared" si="189"/>
        <v>2010_December</v>
      </c>
      <c r="K1094" t="str">
        <f t="shared" si="190"/>
        <v>2010_Quarter4</v>
      </c>
      <c r="L1094" t="str">
        <f t="shared" si="191"/>
        <v>2010_Thursday</v>
      </c>
      <c r="M1094" t="s">
        <v>10</v>
      </c>
      <c r="N1094">
        <v>22</v>
      </c>
      <c r="O1094">
        <v>26</v>
      </c>
      <c r="P1094">
        <v>5280</v>
      </c>
      <c r="Q1094">
        <v>5200</v>
      </c>
      <c r="R1094">
        <v>3.5660791999999997E-2</v>
      </c>
      <c r="S1094">
        <v>4.3506165999999999E-2</v>
      </c>
      <c r="T1094">
        <f t="shared" si="192"/>
        <v>26451.748928000001</v>
      </c>
      <c r="U1094">
        <f t="shared" si="193"/>
        <v>5349.1187999999993</v>
      </c>
      <c r="V1094">
        <f t="shared" si="194"/>
        <v>10480</v>
      </c>
      <c r="W1094">
        <f t="shared" si="195"/>
        <v>10480</v>
      </c>
      <c r="X1094">
        <f>SUM(Data__1___3[[#This Row],[ cost of raw material]],Data__1___3[[#This Row],[operating cost]],Data__1___3[[#This Row],[Total Labor Cost (In USD)]])</f>
        <v>42280.867727999997</v>
      </c>
      <c r="Y1094">
        <f t="shared" si="196"/>
        <v>1185.6401766960196</v>
      </c>
      <c r="Z1094">
        <f t="shared" si="197"/>
        <v>35.660791999999994</v>
      </c>
      <c r="AA1094">
        <f>SUM(Data__1___3[[#This Row],[Num_Workers_Direct]],Data__1___3[[#This Row],[Num_Workers_Indirect]])</f>
        <v>48</v>
      </c>
      <c r="AB1094">
        <f>Data__1___3[[#This Row],[OUTPUT IN THOUSAND]]/Data__1___3[[#This Row],[Total Workers]]</f>
        <v>0.74293316666666653</v>
      </c>
    </row>
    <row r="1095" spans="1:28" x14ac:dyDescent="0.25">
      <c r="A1095" s="1">
        <v>40542</v>
      </c>
      <c r="B1095">
        <f t="shared" si="187"/>
        <v>2010</v>
      </c>
      <c r="C1095">
        <f>DAY(Data__1___3[[#This Row],[Date]])</f>
        <v>30</v>
      </c>
      <c r="D1095">
        <f>MONTH(Data__1___3[[#This Row],[Date]])</f>
        <v>12</v>
      </c>
      <c r="E1095">
        <f t="shared" si="188"/>
        <v>4</v>
      </c>
      <c r="F1095">
        <f>WEEKDAY(Data__1___3[[#This Row],[Date]])</f>
        <v>5</v>
      </c>
      <c r="G1095" t="str">
        <f>VLOOKUP(F1095,VLOOKUP!$D$2:$E$8,2,FALSE)</f>
        <v>Friday</v>
      </c>
      <c r="H1095" t="str">
        <f>VLOOKUP(D1095,VLOOKUP!$A$2:$B$13,2,FALSE)</f>
        <v>December</v>
      </c>
      <c r="I1095" t="str">
        <f>VLOOKUP(E1095,VLOOKUP!$G$2:$H$5,2,FALSE)</f>
        <v>Quarter4</v>
      </c>
      <c r="J1095" t="str">
        <f t="shared" si="189"/>
        <v>2010_December</v>
      </c>
      <c r="K1095" t="str">
        <f t="shared" si="190"/>
        <v>2010_Quarter4</v>
      </c>
      <c r="L1095" t="str">
        <f t="shared" si="191"/>
        <v>2010_Friday</v>
      </c>
      <c r="M1095" t="s">
        <v>10</v>
      </c>
      <c r="N1095">
        <v>20</v>
      </c>
      <c r="O1095">
        <v>34</v>
      </c>
      <c r="P1095">
        <v>4800</v>
      </c>
      <c r="Q1095">
        <v>6800</v>
      </c>
      <c r="R1095">
        <v>4.0091732999999997E-2</v>
      </c>
      <c r="S1095">
        <v>4.8911914000000001E-2</v>
      </c>
      <c r="T1095">
        <f t="shared" si="192"/>
        <v>29738.443712</v>
      </c>
      <c r="U1095">
        <f t="shared" si="193"/>
        <v>6013.7599499999997</v>
      </c>
      <c r="V1095">
        <f t="shared" si="194"/>
        <v>11600</v>
      </c>
      <c r="W1095">
        <f t="shared" si="195"/>
        <v>11600</v>
      </c>
      <c r="X1095">
        <f>SUM(Data__1___3[[#This Row],[ cost of raw material]],Data__1___3[[#This Row],[operating cost]],Data__1___3[[#This Row],[Total Labor Cost (In USD)]])</f>
        <v>47352.203662</v>
      </c>
      <c r="Y1095">
        <f t="shared" si="196"/>
        <v>1181.0964535257183</v>
      </c>
      <c r="Z1095">
        <f t="shared" si="197"/>
        <v>40.091732999999998</v>
      </c>
      <c r="AA1095">
        <f>SUM(Data__1___3[[#This Row],[Num_Workers_Direct]],Data__1___3[[#This Row],[Num_Workers_Indirect]])</f>
        <v>54</v>
      </c>
      <c r="AB1095">
        <f>Data__1___3[[#This Row],[OUTPUT IN THOUSAND]]/Data__1___3[[#This Row],[Total Workers]]</f>
        <v>0.74243949999999992</v>
      </c>
    </row>
    <row r="1096" spans="1:28" x14ac:dyDescent="0.25">
      <c r="A1096" s="1">
        <v>40543</v>
      </c>
      <c r="B1096">
        <f t="shared" si="187"/>
        <v>2010</v>
      </c>
      <c r="C1096">
        <f>DAY(Data__1___3[[#This Row],[Date]])</f>
        <v>31</v>
      </c>
      <c r="D1096">
        <f>MONTH(Data__1___3[[#This Row],[Date]])</f>
        <v>12</v>
      </c>
      <c r="E1096">
        <f t="shared" si="188"/>
        <v>4</v>
      </c>
      <c r="F1096">
        <f>WEEKDAY(Data__1___3[[#This Row],[Date]])</f>
        <v>6</v>
      </c>
      <c r="G1096" t="str">
        <f>VLOOKUP(F1096,VLOOKUP!$D$2:$E$8,2,FALSE)</f>
        <v>Saturday</v>
      </c>
      <c r="H1096" t="str">
        <f>VLOOKUP(D1096,VLOOKUP!$A$2:$B$13,2,FALSE)</f>
        <v>December</v>
      </c>
      <c r="I1096" t="str">
        <f>VLOOKUP(E1096,VLOOKUP!$G$2:$H$5,2,FALSE)</f>
        <v>Quarter4</v>
      </c>
      <c r="J1096" t="str">
        <f t="shared" si="189"/>
        <v>2010_December</v>
      </c>
      <c r="K1096" t="str">
        <f t="shared" si="190"/>
        <v>2010_Quarter4</v>
      </c>
      <c r="L1096" t="str">
        <f t="shared" si="191"/>
        <v>2010_Saturday</v>
      </c>
      <c r="M1096" t="s">
        <v>10</v>
      </c>
      <c r="N1096">
        <v>21</v>
      </c>
      <c r="O1096">
        <v>27</v>
      </c>
      <c r="P1096">
        <v>5040</v>
      </c>
      <c r="Q1096">
        <v>5400</v>
      </c>
      <c r="R1096">
        <v>3.563496E-2</v>
      </c>
      <c r="S1096">
        <v>4.3474651000000003E-2</v>
      </c>
      <c r="T1096">
        <f t="shared" si="192"/>
        <v>26432.587808</v>
      </c>
      <c r="U1096">
        <f t="shared" si="193"/>
        <v>5345.2439999999997</v>
      </c>
      <c r="V1096">
        <f t="shared" si="194"/>
        <v>10440</v>
      </c>
      <c r="W1096">
        <f t="shared" si="195"/>
        <v>10440</v>
      </c>
      <c r="X1096">
        <f>SUM(Data__1___3[[#This Row],[ cost of raw material]],Data__1___3[[#This Row],[operating cost]],Data__1___3[[#This Row],[Total Labor Cost (In USD)]])</f>
        <v>42217.831808000003</v>
      </c>
      <c r="Y1096">
        <f t="shared" si="196"/>
        <v>1184.7307197201849</v>
      </c>
      <c r="Z1096">
        <f t="shared" si="197"/>
        <v>35.63496</v>
      </c>
      <c r="AA1096">
        <f>SUM(Data__1___3[[#This Row],[Num_Workers_Direct]],Data__1___3[[#This Row],[Num_Workers_Indirect]])</f>
        <v>48</v>
      </c>
      <c r="AB1096">
        <f>Data__1___3[[#This Row],[OUTPUT IN THOUSAND]]/Data__1___3[[#This Row],[Total Workers]]</f>
        <v>0.74239500000000003</v>
      </c>
    </row>
    <row r="1097" spans="1:28" x14ac:dyDescent="0.25">
      <c r="A1097" s="1">
        <v>40179</v>
      </c>
      <c r="B1097">
        <f t="shared" si="187"/>
        <v>2010</v>
      </c>
      <c r="C1097">
        <f>DAY(Data__1___3[[#This Row],[Date]])</f>
        <v>1</v>
      </c>
      <c r="D1097">
        <f>MONTH(Data__1___3[[#This Row],[Date]])</f>
        <v>1</v>
      </c>
      <c r="E1097">
        <f t="shared" si="188"/>
        <v>1</v>
      </c>
      <c r="F1097">
        <f>WEEKDAY(Data__1___3[[#This Row],[Date]])</f>
        <v>6</v>
      </c>
      <c r="G1097" t="str">
        <f>VLOOKUP(F1097,VLOOKUP!$D$2:$E$8,2,FALSE)</f>
        <v>Saturday</v>
      </c>
      <c r="H1097" t="str">
        <f>VLOOKUP(D1097,VLOOKUP!$A$2:$B$13,2,FALSE)</f>
        <v>January</v>
      </c>
      <c r="I1097" t="str">
        <f>VLOOKUP(E1097,VLOOKUP!$G$2:$H$5,2,FALSE)</f>
        <v>Quarter1</v>
      </c>
      <c r="J1097" t="str">
        <f t="shared" si="189"/>
        <v>2010_January</v>
      </c>
      <c r="K1097" t="str">
        <f t="shared" si="190"/>
        <v>2010_Quarter1</v>
      </c>
      <c r="L1097" t="str">
        <f t="shared" si="191"/>
        <v>2010_Saturday</v>
      </c>
      <c r="M1097" t="s">
        <v>11</v>
      </c>
      <c r="N1097">
        <v>12</v>
      </c>
      <c r="O1097">
        <v>13</v>
      </c>
      <c r="P1097">
        <v>115200</v>
      </c>
      <c r="Q1097">
        <v>99840</v>
      </c>
      <c r="R1097">
        <v>9.7576880000000005E-3</v>
      </c>
      <c r="S1097">
        <v>1.2197110000000001E-2</v>
      </c>
      <c r="T1097">
        <f t="shared" si="192"/>
        <v>11196.946980000001</v>
      </c>
      <c r="U1097">
        <f t="shared" si="193"/>
        <v>3903.0751999999998</v>
      </c>
      <c r="V1097">
        <f t="shared" si="194"/>
        <v>215040</v>
      </c>
      <c r="W1097">
        <f t="shared" si="195"/>
        <v>2448.3940384155576</v>
      </c>
      <c r="X1097">
        <f>SUM(Data__1___3[[#This Row],[ cost of raw material]],Data__1___3[[#This Row],[operating cost]],Data__1___3[[#This Row],[Total Labor Cost (In USD)]])</f>
        <v>17548.416218415558</v>
      </c>
      <c r="Y1097">
        <f t="shared" si="196"/>
        <v>1798.4194840433058</v>
      </c>
      <c r="Z1097">
        <f t="shared" si="197"/>
        <v>9.7576879999999999</v>
      </c>
      <c r="AA1097">
        <f>SUM(Data__1___3[[#This Row],[Num_Workers_Direct]],Data__1___3[[#This Row],[Num_Workers_Indirect]])</f>
        <v>25</v>
      </c>
      <c r="AB1097">
        <f>Data__1___3[[#This Row],[OUTPUT IN THOUSAND]]/Data__1___3[[#This Row],[Total Workers]]</f>
        <v>0.39030752000000002</v>
      </c>
    </row>
    <row r="1098" spans="1:28" x14ac:dyDescent="0.25">
      <c r="A1098" s="1">
        <v>40180</v>
      </c>
      <c r="B1098">
        <f t="shared" si="187"/>
        <v>2010</v>
      </c>
      <c r="C1098">
        <f>DAY(Data__1___3[[#This Row],[Date]])</f>
        <v>2</v>
      </c>
      <c r="D1098">
        <f>MONTH(Data__1___3[[#This Row],[Date]])</f>
        <v>1</v>
      </c>
      <c r="E1098">
        <f t="shared" si="188"/>
        <v>1</v>
      </c>
      <c r="F1098">
        <f>WEEKDAY(Data__1___3[[#This Row],[Date]])</f>
        <v>7</v>
      </c>
      <c r="G1098" t="str">
        <f>VLOOKUP(F1098,VLOOKUP!$D$2:$E$8,2,FALSE)</f>
        <v>Sunday</v>
      </c>
      <c r="H1098" t="str">
        <f>VLOOKUP(D1098,VLOOKUP!$A$2:$B$13,2,FALSE)</f>
        <v>January</v>
      </c>
      <c r="I1098" t="str">
        <f>VLOOKUP(E1098,VLOOKUP!$G$2:$H$5,2,FALSE)</f>
        <v>Quarter1</v>
      </c>
      <c r="J1098" t="str">
        <f t="shared" si="189"/>
        <v>2010_January</v>
      </c>
      <c r="K1098" t="str">
        <f t="shared" si="190"/>
        <v>2010_Quarter1</v>
      </c>
      <c r="L1098" t="str">
        <f t="shared" si="191"/>
        <v>2010_Sunday</v>
      </c>
      <c r="M1098" t="s">
        <v>11</v>
      </c>
      <c r="N1098">
        <v>13</v>
      </c>
      <c r="O1098">
        <v>13</v>
      </c>
      <c r="P1098">
        <v>124800</v>
      </c>
      <c r="Q1098">
        <v>99840</v>
      </c>
      <c r="R1098">
        <v>1.0152113000000001E-2</v>
      </c>
      <c r="S1098">
        <v>1.2690142E-2</v>
      </c>
      <c r="T1098">
        <f t="shared" si="192"/>
        <v>11649.550356</v>
      </c>
      <c r="U1098">
        <f t="shared" si="193"/>
        <v>4060.8451999999997</v>
      </c>
      <c r="V1098">
        <f t="shared" si="194"/>
        <v>224640</v>
      </c>
      <c r="W1098">
        <f t="shared" si="195"/>
        <v>2557.6973437019665</v>
      </c>
      <c r="X1098">
        <f>SUM(Data__1___3[[#This Row],[ cost of raw material]],Data__1___3[[#This Row],[operating cost]],Data__1___3[[#This Row],[Total Labor Cost (In USD)]])</f>
        <v>18268.092899701966</v>
      </c>
      <c r="Y1098">
        <f t="shared" si="196"/>
        <v>1799.4375062316549</v>
      </c>
      <c r="Z1098">
        <f t="shared" si="197"/>
        <v>10.152113</v>
      </c>
      <c r="AA1098">
        <f>SUM(Data__1___3[[#This Row],[Num_Workers_Direct]],Data__1___3[[#This Row],[Num_Workers_Indirect]])</f>
        <v>26</v>
      </c>
      <c r="AB1098">
        <f>Data__1___3[[#This Row],[OUTPUT IN THOUSAND]]/Data__1___3[[#This Row],[Total Workers]]</f>
        <v>0.39046588461538462</v>
      </c>
    </row>
    <row r="1099" spans="1:28" x14ac:dyDescent="0.25">
      <c r="A1099" s="1">
        <v>40181</v>
      </c>
      <c r="B1099">
        <f t="shared" si="187"/>
        <v>2010</v>
      </c>
      <c r="C1099">
        <f>DAY(Data__1___3[[#This Row],[Date]])</f>
        <v>3</v>
      </c>
      <c r="D1099">
        <f>MONTH(Data__1___3[[#This Row],[Date]])</f>
        <v>1</v>
      </c>
      <c r="E1099">
        <f t="shared" si="188"/>
        <v>1</v>
      </c>
      <c r="F1099">
        <f>WEEKDAY(Data__1___3[[#This Row],[Date]])</f>
        <v>1</v>
      </c>
      <c r="G1099" t="str">
        <f>VLOOKUP(F1099,VLOOKUP!$D$2:$E$8,2,FALSE)</f>
        <v>Monday</v>
      </c>
      <c r="H1099" t="str">
        <f>VLOOKUP(D1099,VLOOKUP!$A$2:$B$13,2,FALSE)</f>
        <v>January</v>
      </c>
      <c r="I1099" t="str">
        <f>VLOOKUP(E1099,VLOOKUP!$G$2:$H$5,2,FALSE)</f>
        <v>Quarter1</v>
      </c>
      <c r="J1099" t="str">
        <f t="shared" si="189"/>
        <v>2010_January</v>
      </c>
      <c r="K1099" t="str">
        <f t="shared" si="190"/>
        <v>2010_Quarter1</v>
      </c>
      <c r="L1099" t="str">
        <f t="shared" si="191"/>
        <v>2010_Monday</v>
      </c>
      <c r="M1099" t="s">
        <v>11</v>
      </c>
      <c r="N1099">
        <v>14</v>
      </c>
      <c r="O1099">
        <v>14</v>
      </c>
      <c r="P1099">
        <v>134400</v>
      </c>
      <c r="Q1099">
        <v>107520</v>
      </c>
      <c r="R1099">
        <v>1.0923406E-2</v>
      </c>
      <c r="S1099">
        <v>1.3654258000000001E-2</v>
      </c>
      <c r="T1099">
        <f t="shared" si="192"/>
        <v>12534.608844</v>
      </c>
      <c r="U1099">
        <f t="shared" si="193"/>
        <v>4369.3624</v>
      </c>
      <c r="V1099">
        <f t="shared" si="194"/>
        <v>241920</v>
      </c>
      <c r="W1099">
        <f t="shared" si="195"/>
        <v>2754.4432932175023</v>
      </c>
      <c r="X1099">
        <f>SUM(Data__1___3[[#This Row],[ cost of raw material]],Data__1___3[[#This Row],[operating cost]],Data__1___3[[#This Row],[Total Labor Cost (In USD)]])</f>
        <v>19658.414537217504</v>
      </c>
      <c r="Y1099">
        <f t="shared" si="196"/>
        <v>1799.6597890088042</v>
      </c>
      <c r="Z1099">
        <f t="shared" si="197"/>
        <v>10.923406</v>
      </c>
      <c r="AA1099">
        <f>SUM(Data__1___3[[#This Row],[Num_Workers_Direct]],Data__1___3[[#This Row],[Num_Workers_Indirect]])</f>
        <v>28</v>
      </c>
      <c r="AB1099">
        <f>Data__1___3[[#This Row],[OUTPUT IN THOUSAND]]/Data__1___3[[#This Row],[Total Workers]]</f>
        <v>0.39012164285714285</v>
      </c>
    </row>
    <row r="1100" spans="1:28" x14ac:dyDescent="0.25">
      <c r="A1100" s="1">
        <v>40182</v>
      </c>
      <c r="B1100">
        <f t="shared" si="187"/>
        <v>2010</v>
      </c>
      <c r="C1100">
        <f>DAY(Data__1___3[[#This Row],[Date]])</f>
        <v>4</v>
      </c>
      <c r="D1100">
        <f>MONTH(Data__1___3[[#This Row],[Date]])</f>
        <v>1</v>
      </c>
      <c r="E1100">
        <f t="shared" si="188"/>
        <v>1</v>
      </c>
      <c r="F1100">
        <f>WEEKDAY(Data__1___3[[#This Row],[Date]])</f>
        <v>2</v>
      </c>
      <c r="G1100" t="str">
        <f>VLOOKUP(F1100,VLOOKUP!$D$2:$E$8,2,FALSE)</f>
        <v>Tuesday</v>
      </c>
      <c r="H1100" t="str">
        <f>VLOOKUP(D1100,VLOOKUP!$A$2:$B$13,2,FALSE)</f>
        <v>January</v>
      </c>
      <c r="I1100" t="str">
        <f>VLOOKUP(E1100,VLOOKUP!$G$2:$H$5,2,FALSE)</f>
        <v>Quarter1</v>
      </c>
      <c r="J1100" t="str">
        <f t="shared" si="189"/>
        <v>2010_January</v>
      </c>
      <c r="K1100" t="str">
        <f t="shared" si="190"/>
        <v>2010_Quarter1</v>
      </c>
      <c r="L1100" t="str">
        <f t="shared" si="191"/>
        <v>2010_Tuesday</v>
      </c>
      <c r="M1100" t="s">
        <v>11</v>
      </c>
      <c r="N1100">
        <v>14</v>
      </c>
      <c r="O1100">
        <v>15</v>
      </c>
      <c r="P1100">
        <v>134400</v>
      </c>
      <c r="Q1100">
        <v>115200</v>
      </c>
      <c r="R1100">
        <v>1.1314701E-2</v>
      </c>
      <c r="S1100">
        <v>1.4143375999999999E-2</v>
      </c>
      <c r="T1100">
        <f t="shared" si="192"/>
        <v>12983.619167999999</v>
      </c>
      <c r="U1100">
        <f t="shared" si="193"/>
        <v>4525.8804</v>
      </c>
      <c r="V1100">
        <f t="shared" si="194"/>
        <v>249600</v>
      </c>
      <c r="W1100">
        <f t="shared" si="195"/>
        <v>2841.8859374466297</v>
      </c>
      <c r="X1100">
        <f>SUM(Data__1___3[[#This Row],[ cost of raw material]],Data__1___3[[#This Row],[operating cost]],Data__1___3[[#This Row],[Total Labor Cost (In USD)]])</f>
        <v>20351.385505446629</v>
      </c>
      <c r="Y1100">
        <f t="shared" si="196"/>
        <v>1798.6675481258083</v>
      </c>
      <c r="Z1100">
        <f t="shared" si="197"/>
        <v>11.314700999999999</v>
      </c>
      <c r="AA1100">
        <f>SUM(Data__1___3[[#This Row],[Num_Workers_Direct]],Data__1___3[[#This Row],[Num_Workers_Indirect]])</f>
        <v>29</v>
      </c>
      <c r="AB1100">
        <f>Data__1___3[[#This Row],[OUTPUT IN THOUSAND]]/Data__1___3[[#This Row],[Total Workers]]</f>
        <v>0.39016210344827584</v>
      </c>
    </row>
    <row r="1101" spans="1:28" x14ac:dyDescent="0.25">
      <c r="A1101" s="1">
        <v>40183</v>
      </c>
      <c r="B1101">
        <f t="shared" si="187"/>
        <v>2010</v>
      </c>
      <c r="C1101">
        <f>DAY(Data__1___3[[#This Row],[Date]])</f>
        <v>5</v>
      </c>
      <c r="D1101">
        <f>MONTH(Data__1___3[[#This Row],[Date]])</f>
        <v>1</v>
      </c>
      <c r="E1101">
        <f t="shared" si="188"/>
        <v>1</v>
      </c>
      <c r="F1101">
        <f>WEEKDAY(Data__1___3[[#This Row],[Date]])</f>
        <v>3</v>
      </c>
      <c r="G1101" t="str">
        <f>VLOOKUP(F1101,VLOOKUP!$D$2:$E$8,2,FALSE)</f>
        <v>Wednesday</v>
      </c>
      <c r="H1101" t="str">
        <f>VLOOKUP(D1101,VLOOKUP!$A$2:$B$13,2,FALSE)</f>
        <v>January</v>
      </c>
      <c r="I1101" t="str">
        <f>VLOOKUP(E1101,VLOOKUP!$G$2:$H$5,2,FALSE)</f>
        <v>Quarter1</v>
      </c>
      <c r="J1101" t="str">
        <f t="shared" si="189"/>
        <v>2010_January</v>
      </c>
      <c r="K1101" t="str">
        <f t="shared" si="190"/>
        <v>2010_Quarter1</v>
      </c>
      <c r="L1101" t="str">
        <f t="shared" si="191"/>
        <v>2010_Wednesday</v>
      </c>
      <c r="M1101" t="s">
        <v>11</v>
      </c>
      <c r="N1101">
        <v>13</v>
      </c>
      <c r="O1101">
        <v>14</v>
      </c>
      <c r="P1101">
        <v>124800</v>
      </c>
      <c r="Q1101">
        <v>107520</v>
      </c>
      <c r="R1101">
        <v>1.0540182E-2</v>
      </c>
      <c r="S1101">
        <v>1.3175228000000001E-2</v>
      </c>
      <c r="T1101">
        <f t="shared" si="192"/>
        <v>12094.859304000001</v>
      </c>
      <c r="U1101">
        <f t="shared" si="193"/>
        <v>4216.0727999999999</v>
      </c>
      <c r="V1101">
        <f t="shared" si="194"/>
        <v>232320</v>
      </c>
      <c r="W1101">
        <f t="shared" si="195"/>
        <v>2645.1399879310934</v>
      </c>
      <c r="X1101">
        <f>SUM(Data__1___3[[#This Row],[ cost of raw material]],Data__1___3[[#This Row],[operating cost]],Data__1___3[[#This Row],[Total Labor Cost (In USD)]])</f>
        <v>18956.072091931095</v>
      </c>
      <c r="Y1101">
        <f t="shared" si="196"/>
        <v>1798.457758313006</v>
      </c>
      <c r="Z1101">
        <f t="shared" si="197"/>
        <v>10.540182</v>
      </c>
      <c r="AA1101">
        <f>SUM(Data__1___3[[#This Row],[Num_Workers_Direct]],Data__1___3[[#This Row],[Num_Workers_Indirect]])</f>
        <v>27</v>
      </c>
      <c r="AB1101">
        <f>Data__1___3[[#This Row],[OUTPUT IN THOUSAND]]/Data__1___3[[#This Row],[Total Workers]]</f>
        <v>0.39037711111111112</v>
      </c>
    </row>
    <row r="1102" spans="1:28" x14ac:dyDescent="0.25">
      <c r="A1102" s="1">
        <v>40184</v>
      </c>
      <c r="B1102">
        <f t="shared" si="187"/>
        <v>2010</v>
      </c>
      <c r="C1102">
        <f>DAY(Data__1___3[[#This Row],[Date]])</f>
        <v>6</v>
      </c>
      <c r="D1102">
        <f>MONTH(Data__1___3[[#This Row],[Date]])</f>
        <v>1</v>
      </c>
      <c r="E1102">
        <f t="shared" si="188"/>
        <v>1</v>
      </c>
      <c r="F1102">
        <f>WEEKDAY(Data__1___3[[#This Row],[Date]])</f>
        <v>4</v>
      </c>
      <c r="G1102" t="str">
        <f>VLOOKUP(F1102,VLOOKUP!$D$2:$E$8,2,FALSE)</f>
        <v>Thursday</v>
      </c>
      <c r="H1102" t="str">
        <f>VLOOKUP(D1102,VLOOKUP!$A$2:$B$13,2,FALSE)</f>
        <v>January</v>
      </c>
      <c r="I1102" t="str">
        <f>VLOOKUP(E1102,VLOOKUP!$G$2:$H$5,2,FALSE)</f>
        <v>Quarter1</v>
      </c>
      <c r="J1102" t="str">
        <f t="shared" si="189"/>
        <v>2010_January</v>
      </c>
      <c r="K1102" t="str">
        <f t="shared" si="190"/>
        <v>2010_Quarter1</v>
      </c>
      <c r="L1102" t="str">
        <f t="shared" si="191"/>
        <v>2010_Thursday</v>
      </c>
      <c r="M1102" t="s">
        <v>11</v>
      </c>
      <c r="N1102">
        <v>14</v>
      </c>
      <c r="O1102">
        <v>13</v>
      </c>
      <c r="P1102">
        <v>134400</v>
      </c>
      <c r="Q1102">
        <v>99840</v>
      </c>
      <c r="R1102">
        <v>1.0535998E-2</v>
      </c>
      <c r="S1102">
        <v>1.3169996999999999E-2</v>
      </c>
      <c r="T1102">
        <f t="shared" si="192"/>
        <v>12090.057245999998</v>
      </c>
      <c r="U1102">
        <f t="shared" si="193"/>
        <v>4214.3991999999998</v>
      </c>
      <c r="V1102">
        <f t="shared" si="194"/>
        <v>234240</v>
      </c>
      <c r="W1102">
        <f t="shared" si="195"/>
        <v>2667.0006489883754</v>
      </c>
      <c r="X1102">
        <f>SUM(Data__1___3[[#This Row],[ cost of raw material]],Data__1___3[[#This Row],[operating cost]],Data__1___3[[#This Row],[Total Labor Cost (In USD)]])</f>
        <v>18971.457094988375</v>
      </c>
      <c r="Y1102">
        <f t="shared" si="196"/>
        <v>1800.6321845342393</v>
      </c>
      <c r="Z1102">
        <f t="shared" si="197"/>
        <v>10.535997999999999</v>
      </c>
      <c r="AA1102">
        <f>SUM(Data__1___3[[#This Row],[Num_Workers_Direct]],Data__1___3[[#This Row],[Num_Workers_Indirect]])</f>
        <v>27</v>
      </c>
      <c r="AB1102">
        <f>Data__1___3[[#This Row],[OUTPUT IN THOUSAND]]/Data__1___3[[#This Row],[Total Workers]]</f>
        <v>0.3902221481481481</v>
      </c>
    </row>
    <row r="1103" spans="1:28" x14ac:dyDescent="0.25">
      <c r="A1103" s="1">
        <v>40185</v>
      </c>
      <c r="B1103">
        <f t="shared" si="187"/>
        <v>2010</v>
      </c>
      <c r="C1103">
        <f>DAY(Data__1___3[[#This Row],[Date]])</f>
        <v>7</v>
      </c>
      <c r="D1103">
        <f>MONTH(Data__1___3[[#This Row],[Date]])</f>
        <v>1</v>
      </c>
      <c r="E1103">
        <f t="shared" si="188"/>
        <v>1</v>
      </c>
      <c r="F1103">
        <f>WEEKDAY(Data__1___3[[#This Row],[Date]])</f>
        <v>5</v>
      </c>
      <c r="G1103" t="str">
        <f>VLOOKUP(F1103,VLOOKUP!$D$2:$E$8,2,FALSE)</f>
        <v>Friday</v>
      </c>
      <c r="H1103" t="str">
        <f>VLOOKUP(D1103,VLOOKUP!$A$2:$B$13,2,FALSE)</f>
        <v>January</v>
      </c>
      <c r="I1103" t="str">
        <f>VLOOKUP(E1103,VLOOKUP!$G$2:$H$5,2,FALSE)</f>
        <v>Quarter1</v>
      </c>
      <c r="J1103" t="str">
        <f t="shared" si="189"/>
        <v>2010_January</v>
      </c>
      <c r="K1103" t="str">
        <f t="shared" si="190"/>
        <v>2010_Quarter1</v>
      </c>
      <c r="L1103" t="str">
        <f t="shared" si="191"/>
        <v>2010_Friday</v>
      </c>
      <c r="M1103" t="s">
        <v>11</v>
      </c>
      <c r="N1103">
        <v>13</v>
      </c>
      <c r="O1103">
        <v>15</v>
      </c>
      <c r="P1103">
        <v>124800</v>
      </c>
      <c r="Q1103">
        <v>115200</v>
      </c>
      <c r="R1103">
        <v>1.0923073E-2</v>
      </c>
      <c r="S1103">
        <v>1.3653841999999999E-2</v>
      </c>
      <c r="T1103">
        <f t="shared" si="192"/>
        <v>12534.226955999999</v>
      </c>
      <c r="U1103">
        <f t="shared" si="193"/>
        <v>4369.2291999999998</v>
      </c>
      <c r="V1103">
        <f t="shared" si="194"/>
        <v>240000</v>
      </c>
      <c r="W1103">
        <f t="shared" si="195"/>
        <v>2732.5826321602208</v>
      </c>
      <c r="X1103">
        <f>SUM(Data__1___3[[#This Row],[ cost of raw material]],Data__1___3[[#This Row],[operating cost]],Data__1___3[[#This Row],[Total Labor Cost (In USD)]])</f>
        <v>19636.038788160222</v>
      </c>
      <c r="Y1103">
        <f t="shared" si="196"/>
        <v>1797.6661685004046</v>
      </c>
      <c r="Z1103">
        <f t="shared" si="197"/>
        <v>10.923073</v>
      </c>
      <c r="AA1103">
        <f>SUM(Data__1___3[[#This Row],[Num_Workers_Direct]],Data__1___3[[#This Row],[Num_Workers_Indirect]])</f>
        <v>28</v>
      </c>
      <c r="AB1103">
        <f>Data__1___3[[#This Row],[OUTPUT IN THOUSAND]]/Data__1___3[[#This Row],[Total Workers]]</f>
        <v>0.39010975000000003</v>
      </c>
    </row>
    <row r="1104" spans="1:28" x14ac:dyDescent="0.25">
      <c r="A1104" s="1">
        <v>40186</v>
      </c>
      <c r="B1104">
        <f t="shared" si="187"/>
        <v>2010</v>
      </c>
      <c r="C1104">
        <f>DAY(Data__1___3[[#This Row],[Date]])</f>
        <v>8</v>
      </c>
      <c r="D1104">
        <f>MONTH(Data__1___3[[#This Row],[Date]])</f>
        <v>1</v>
      </c>
      <c r="E1104">
        <f t="shared" si="188"/>
        <v>1</v>
      </c>
      <c r="F1104">
        <f>WEEKDAY(Data__1___3[[#This Row],[Date]])</f>
        <v>6</v>
      </c>
      <c r="G1104" t="str">
        <f>VLOOKUP(F1104,VLOOKUP!$D$2:$E$8,2,FALSE)</f>
        <v>Saturday</v>
      </c>
      <c r="H1104" t="str">
        <f>VLOOKUP(D1104,VLOOKUP!$A$2:$B$13,2,FALSE)</f>
        <v>January</v>
      </c>
      <c r="I1104" t="str">
        <f>VLOOKUP(E1104,VLOOKUP!$G$2:$H$5,2,FALSE)</f>
        <v>Quarter1</v>
      </c>
      <c r="J1104" t="str">
        <f t="shared" si="189"/>
        <v>2010_January</v>
      </c>
      <c r="K1104" t="str">
        <f t="shared" si="190"/>
        <v>2010_Quarter1</v>
      </c>
      <c r="L1104" t="str">
        <f t="shared" si="191"/>
        <v>2010_Saturday</v>
      </c>
      <c r="M1104" t="s">
        <v>11</v>
      </c>
      <c r="N1104">
        <v>13</v>
      </c>
      <c r="O1104">
        <v>17</v>
      </c>
      <c r="P1104">
        <v>124800</v>
      </c>
      <c r="Q1104">
        <v>130560</v>
      </c>
      <c r="R1104">
        <v>1.1711015999999999E-2</v>
      </c>
      <c r="S1104">
        <v>1.4638770000000001E-2</v>
      </c>
      <c r="T1104">
        <f t="shared" si="192"/>
        <v>13438.390860000001</v>
      </c>
      <c r="U1104">
        <f t="shared" si="193"/>
        <v>4684.4063999999998</v>
      </c>
      <c r="V1104">
        <f t="shared" si="194"/>
        <v>255360</v>
      </c>
      <c r="W1104">
        <f t="shared" si="195"/>
        <v>2907.4679206184746</v>
      </c>
      <c r="X1104">
        <f>SUM(Data__1___3[[#This Row],[ cost of raw material]],Data__1___3[[#This Row],[operating cost]],Data__1___3[[#This Row],[Total Labor Cost (In USD)]])</f>
        <v>21030.265180618473</v>
      </c>
      <c r="Y1104">
        <f t="shared" si="196"/>
        <v>1795.7677780150309</v>
      </c>
      <c r="Z1104">
        <f t="shared" si="197"/>
        <v>11.711015999999999</v>
      </c>
      <c r="AA1104">
        <f>SUM(Data__1___3[[#This Row],[Num_Workers_Direct]],Data__1___3[[#This Row],[Num_Workers_Indirect]])</f>
        <v>30</v>
      </c>
      <c r="AB1104">
        <f>Data__1___3[[#This Row],[OUTPUT IN THOUSAND]]/Data__1___3[[#This Row],[Total Workers]]</f>
        <v>0.39036719999999997</v>
      </c>
    </row>
    <row r="1105" spans="1:28" x14ac:dyDescent="0.25">
      <c r="A1105" s="1">
        <v>40187</v>
      </c>
      <c r="B1105">
        <f t="shared" si="187"/>
        <v>2010</v>
      </c>
      <c r="C1105">
        <f>DAY(Data__1___3[[#This Row],[Date]])</f>
        <v>9</v>
      </c>
      <c r="D1105">
        <f>MONTH(Data__1___3[[#This Row],[Date]])</f>
        <v>1</v>
      </c>
      <c r="E1105">
        <f t="shared" si="188"/>
        <v>1</v>
      </c>
      <c r="F1105">
        <f>WEEKDAY(Data__1___3[[#This Row],[Date]])</f>
        <v>7</v>
      </c>
      <c r="G1105" t="str">
        <f>VLOOKUP(F1105,VLOOKUP!$D$2:$E$8,2,FALSE)</f>
        <v>Sunday</v>
      </c>
      <c r="H1105" t="str">
        <f>VLOOKUP(D1105,VLOOKUP!$A$2:$B$13,2,FALSE)</f>
        <v>January</v>
      </c>
      <c r="I1105" t="str">
        <f>VLOOKUP(E1105,VLOOKUP!$G$2:$H$5,2,FALSE)</f>
        <v>Quarter1</v>
      </c>
      <c r="J1105" t="str">
        <f t="shared" si="189"/>
        <v>2010_January</v>
      </c>
      <c r="K1105" t="str">
        <f t="shared" si="190"/>
        <v>2010_Quarter1</v>
      </c>
      <c r="L1105" t="str">
        <f t="shared" si="191"/>
        <v>2010_Sunday</v>
      </c>
      <c r="M1105" t="s">
        <v>11</v>
      </c>
      <c r="N1105">
        <v>12</v>
      </c>
      <c r="O1105">
        <v>13</v>
      </c>
      <c r="P1105">
        <v>115200</v>
      </c>
      <c r="Q1105">
        <v>99840</v>
      </c>
      <c r="R1105">
        <v>9.7634390000000005E-3</v>
      </c>
      <c r="S1105">
        <v>1.2204299E-2</v>
      </c>
      <c r="T1105">
        <f t="shared" si="192"/>
        <v>11203.546482</v>
      </c>
      <c r="U1105">
        <f t="shared" si="193"/>
        <v>3905.3755999999998</v>
      </c>
      <c r="V1105">
        <f t="shared" si="194"/>
        <v>215040</v>
      </c>
      <c r="W1105">
        <f t="shared" si="195"/>
        <v>2448.3940384155576</v>
      </c>
      <c r="X1105">
        <f>SUM(Data__1___3[[#This Row],[ cost of raw material]],Data__1___3[[#This Row],[operating cost]],Data__1___3[[#This Row],[Total Labor Cost (In USD)]])</f>
        <v>17557.316120415555</v>
      </c>
      <c r="Y1105">
        <f t="shared" si="196"/>
        <v>1798.2717073784713</v>
      </c>
      <c r="Z1105">
        <f t="shared" si="197"/>
        <v>9.763439</v>
      </c>
      <c r="AA1105">
        <f>SUM(Data__1___3[[#This Row],[Num_Workers_Direct]],Data__1___3[[#This Row],[Num_Workers_Indirect]])</f>
        <v>25</v>
      </c>
      <c r="AB1105">
        <f>Data__1___3[[#This Row],[OUTPUT IN THOUSAND]]/Data__1___3[[#This Row],[Total Workers]]</f>
        <v>0.39053756000000001</v>
      </c>
    </row>
    <row r="1106" spans="1:28" x14ac:dyDescent="0.25">
      <c r="A1106" s="1">
        <v>40188</v>
      </c>
      <c r="B1106">
        <f t="shared" si="187"/>
        <v>2010</v>
      </c>
      <c r="C1106">
        <f>DAY(Data__1___3[[#This Row],[Date]])</f>
        <v>10</v>
      </c>
      <c r="D1106">
        <f>MONTH(Data__1___3[[#This Row],[Date]])</f>
        <v>1</v>
      </c>
      <c r="E1106">
        <f t="shared" si="188"/>
        <v>1</v>
      </c>
      <c r="F1106">
        <f>WEEKDAY(Data__1___3[[#This Row],[Date]])</f>
        <v>1</v>
      </c>
      <c r="G1106" t="str">
        <f>VLOOKUP(F1106,VLOOKUP!$D$2:$E$8,2,FALSE)</f>
        <v>Monday</v>
      </c>
      <c r="H1106" t="str">
        <f>VLOOKUP(D1106,VLOOKUP!$A$2:$B$13,2,FALSE)</f>
        <v>January</v>
      </c>
      <c r="I1106" t="str">
        <f>VLOOKUP(E1106,VLOOKUP!$G$2:$H$5,2,FALSE)</f>
        <v>Quarter1</v>
      </c>
      <c r="J1106" t="str">
        <f t="shared" si="189"/>
        <v>2010_January</v>
      </c>
      <c r="K1106" t="str">
        <f t="shared" si="190"/>
        <v>2010_Quarter1</v>
      </c>
      <c r="L1106" t="str">
        <f t="shared" si="191"/>
        <v>2010_Monday</v>
      </c>
      <c r="M1106" t="s">
        <v>11</v>
      </c>
      <c r="N1106">
        <v>13</v>
      </c>
      <c r="O1106">
        <v>15</v>
      </c>
      <c r="P1106">
        <v>124800</v>
      </c>
      <c r="Q1106">
        <v>115200</v>
      </c>
      <c r="R1106">
        <v>1.0933627E-2</v>
      </c>
      <c r="S1106">
        <v>1.3667034E-2</v>
      </c>
      <c r="T1106">
        <f t="shared" si="192"/>
        <v>12546.337211999999</v>
      </c>
      <c r="U1106">
        <f t="shared" si="193"/>
        <v>4373.4507999999996</v>
      </c>
      <c r="V1106">
        <f t="shared" si="194"/>
        <v>240000</v>
      </c>
      <c r="W1106">
        <f t="shared" si="195"/>
        <v>2732.5826321602208</v>
      </c>
      <c r="X1106">
        <f>SUM(Data__1___3[[#This Row],[ cost of raw material]],Data__1___3[[#This Row],[operating cost]],Data__1___3[[#This Row],[Total Labor Cost (In USD)]])</f>
        <v>19652.370644160219</v>
      </c>
      <c r="Y1106">
        <f t="shared" si="196"/>
        <v>1797.4246463831462</v>
      </c>
      <c r="Z1106">
        <f t="shared" si="197"/>
        <v>10.933627</v>
      </c>
      <c r="AA1106">
        <f>SUM(Data__1___3[[#This Row],[Num_Workers_Direct]],Data__1___3[[#This Row],[Num_Workers_Indirect]])</f>
        <v>28</v>
      </c>
      <c r="AB1106">
        <f>Data__1___3[[#This Row],[OUTPUT IN THOUSAND]]/Data__1___3[[#This Row],[Total Workers]]</f>
        <v>0.39048667857142855</v>
      </c>
    </row>
    <row r="1107" spans="1:28" x14ac:dyDescent="0.25">
      <c r="A1107" s="1">
        <v>40189</v>
      </c>
      <c r="B1107">
        <f t="shared" si="187"/>
        <v>2010</v>
      </c>
      <c r="C1107">
        <f>DAY(Data__1___3[[#This Row],[Date]])</f>
        <v>11</v>
      </c>
      <c r="D1107">
        <f>MONTH(Data__1___3[[#This Row],[Date]])</f>
        <v>1</v>
      </c>
      <c r="E1107">
        <f t="shared" si="188"/>
        <v>1</v>
      </c>
      <c r="F1107">
        <f>WEEKDAY(Data__1___3[[#This Row],[Date]])</f>
        <v>2</v>
      </c>
      <c r="G1107" t="str">
        <f>VLOOKUP(F1107,VLOOKUP!$D$2:$E$8,2,FALSE)</f>
        <v>Tuesday</v>
      </c>
      <c r="H1107" t="str">
        <f>VLOOKUP(D1107,VLOOKUP!$A$2:$B$13,2,FALSE)</f>
        <v>January</v>
      </c>
      <c r="I1107" t="str">
        <f>VLOOKUP(E1107,VLOOKUP!$G$2:$H$5,2,FALSE)</f>
        <v>Quarter1</v>
      </c>
      <c r="J1107" t="str">
        <f t="shared" si="189"/>
        <v>2010_January</v>
      </c>
      <c r="K1107" t="str">
        <f t="shared" si="190"/>
        <v>2010_Quarter1</v>
      </c>
      <c r="L1107" t="str">
        <f t="shared" si="191"/>
        <v>2010_Tuesday</v>
      </c>
      <c r="M1107" t="s">
        <v>11</v>
      </c>
      <c r="N1107">
        <v>12</v>
      </c>
      <c r="O1107">
        <v>17</v>
      </c>
      <c r="P1107">
        <v>115200</v>
      </c>
      <c r="Q1107">
        <v>130560</v>
      </c>
      <c r="R1107">
        <v>1.1315996E-2</v>
      </c>
      <c r="S1107">
        <v>1.4144995E-2</v>
      </c>
      <c r="T1107">
        <f t="shared" si="192"/>
        <v>12985.10541</v>
      </c>
      <c r="U1107">
        <f t="shared" si="193"/>
        <v>4526.3984</v>
      </c>
      <c r="V1107">
        <f t="shared" si="194"/>
        <v>245760</v>
      </c>
      <c r="W1107">
        <f t="shared" si="195"/>
        <v>2798.1646153320658</v>
      </c>
      <c r="X1107">
        <f>SUM(Data__1___3[[#This Row],[ cost of raw material]],Data__1___3[[#This Row],[operating cost]],Data__1___3[[#This Row],[Total Labor Cost (In USD)]])</f>
        <v>20309.668425332067</v>
      </c>
      <c r="Y1107">
        <f t="shared" si="196"/>
        <v>1794.7751506214802</v>
      </c>
      <c r="Z1107">
        <f t="shared" si="197"/>
        <v>11.315996</v>
      </c>
      <c r="AA1107">
        <f>SUM(Data__1___3[[#This Row],[Num_Workers_Direct]],Data__1___3[[#This Row],[Num_Workers_Indirect]])</f>
        <v>29</v>
      </c>
      <c r="AB1107">
        <f>Data__1___3[[#This Row],[OUTPUT IN THOUSAND]]/Data__1___3[[#This Row],[Total Workers]]</f>
        <v>0.39020675862068965</v>
      </c>
    </row>
    <row r="1108" spans="1:28" x14ac:dyDescent="0.25">
      <c r="A1108" s="1">
        <v>40190</v>
      </c>
      <c r="B1108">
        <f t="shared" si="187"/>
        <v>2010</v>
      </c>
      <c r="C1108">
        <f>DAY(Data__1___3[[#This Row],[Date]])</f>
        <v>12</v>
      </c>
      <c r="D1108">
        <f>MONTH(Data__1___3[[#This Row],[Date]])</f>
        <v>1</v>
      </c>
      <c r="E1108">
        <f t="shared" si="188"/>
        <v>1</v>
      </c>
      <c r="F1108">
        <f>WEEKDAY(Data__1___3[[#This Row],[Date]])</f>
        <v>3</v>
      </c>
      <c r="G1108" t="str">
        <f>VLOOKUP(F1108,VLOOKUP!$D$2:$E$8,2,FALSE)</f>
        <v>Wednesday</v>
      </c>
      <c r="H1108" t="str">
        <f>VLOOKUP(D1108,VLOOKUP!$A$2:$B$13,2,FALSE)</f>
        <v>January</v>
      </c>
      <c r="I1108" t="str">
        <f>VLOOKUP(E1108,VLOOKUP!$G$2:$H$5,2,FALSE)</f>
        <v>Quarter1</v>
      </c>
      <c r="J1108" t="str">
        <f t="shared" si="189"/>
        <v>2010_January</v>
      </c>
      <c r="K1108" t="str">
        <f t="shared" si="190"/>
        <v>2010_Quarter1</v>
      </c>
      <c r="L1108" t="str">
        <f t="shared" si="191"/>
        <v>2010_Wednesday</v>
      </c>
      <c r="M1108" t="s">
        <v>11</v>
      </c>
      <c r="N1108">
        <v>12</v>
      </c>
      <c r="O1108">
        <v>16</v>
      </c>
      <c r="P1108">
        <v>115200</v>
      </c>
      <c r="Q1108">
        <v>122880</v>
      </c>
      <c r="R1108">
        <v>1.0933538E-2</v>
      </c>
      <c r="S1108">
        <v>1.3666922E-2</v>
      </c>
      <c r="T1108">
        <f t="shared" si="192"/>
        <v>12546.234396</v>
      </c>
      <c r="U1108">
        <f t="shared" si="193"/>
        <v>4373.4152000000004</v>
      </c>
      <c r="V1108">
        <f t="shared" si="194"/>
        <v>238080</v>
      </c>
      <c r="W1108">
        <f t="shared" si="195"/>
        <v>2710.7219711029388</v>
      </c>
      <c r="X1108">
        <f>SUM(Data__1___3[[#This Row],[ cost of raw material]],Data__1___3[[#This Row],[operating cost]],Data__1___3[[#This Row],[Total Labor Cost (In USD)]])</f>
        <v>19630.371567102939</v>
      </c>
      <c r="Y1108">
        <f t="shared" si="196"/>
        <v>1795.4272045428422</v>
      </c>
      <c r="Z1108">
        <f t="shared" si="197"/>
        <v>10.933538</v>
      </c>
      <c r="AA1108">
        <f>SUM(Data__1___3[[#This Row],[Num_Workers_Direct]],Data__1___3[[#This Row],[Num_Workers_Indirect]])</f>
        <v>28</v>
      </c>
      <c r="AB1108">
        <f>Data__1___3[[#This Row],[OUTPUT IN THOUSAND]]/Data__1___3[[#This Row],[Total Workers]]</f>
        <v>0.39048350000000004</v>
      </c>
    </row>
    <row r="1109" spans="1:28" x14ac:dyDescent="0.25">
      <c r="A1109" s="1">
        <v>40191</v>
      </c>
      <c r="B1109">
        <f t="shared" si="187"/>
        <v>2010</v>
      </c>
      <c r="C1109">
        <f>DAY(Data__1___3[[#This Row],[Date]])</f>
        <v>13</v>
      </c>
      <c r="D1109">
        <f>MONTH(Data__1___3[[#This Row],[Date]])</f>
        <v>1</v>
      </c>
      <c r="E1109">
        <f t="shared" si="188"/>
        <v>1</v>
      </c>
      <c r="F1109">
        <f>WEEKDAY(Data__1___3[[#This Row],[Date]])</f>
        <v>4</v>
      </c>
      <c r="G1109" t="str">
        <f>VLOOKUP(F1109,VLOOKUP!$D$2:$E$8,2,FALSE)</f>
        <v>Thursday</v>
      </c>
      <c r="H1109" t="str">
        <f>VLOOKUP(D1109,VLOOKUP!$A$2:$B$13,2,FALSE)</f>
        <v>January</v>
      </c>
      <c r="I1109" t="str">
        <f>VLOOKUP(E1109,VLOOKUP!$G$2:$H$5,2,FALSE)</f>
        <v>Quarter1</v>
      </c>
      <c r="J1109" t="str">
        <f t="shared" si="189"/>
        <v>2010_January</v>
      </c>
      <c r="K1109" t="str">
        <f t="shared" si="190"/>
        <v>2010_Quarter1</v>
      </c>
      <c r="L1109" t="str">
        <f t="shared" si="191"/>
        <v>2010_Thursday</v>
      </c>
      <c r="M1109" t="s">
        <v>11</v>
      </c>
      <c r="N1109">
        <v>14</v>
      </c>
      <c r="O1109">
        <v>15</v>
      </c>
      <c r="P1109">
        <v>134400</v>
      </c>
      <c r="Q1109">
        <v>115200</v>
      </c>
      <c r="R1109">
        <v>1.1320754000000001E-2</v>
      </c>
      <c r="S1109">
        <v>1.4150942999999999E-2</v>
      </c>
      <c r="T1109">
        <f t="shared" si="192"/>
        <v>12990.565673999999</v>
      </c>
      <c r="U1109">
        <f t="shared" si="193"/>
        <v>4528.3016000000007</v>
      </c>
      <c r="V1109">
        <f t="shared" si="194"/>
        <v>249600</v>
      </c>
      <c r="W1109">
        <f t="shared" si="195"/>
        <v>2841.8859374466297</v>
      </c>
      <c r="X1109">
        <f>SUM(Data__1___3[[#This Row],[ cost of raw material]],Data__1___3[[#This Row],[operating cost]],Data__1___3[[#This Row],[Total Labor Cost (In USD)]])</f>
        <v>20360.75321144663</v>
      </c>
      <c r="Y1109">
        <f t="shared" si="196"/>
        <v>1798.5333142515622</v>
      </c>
      <c r="Z1109">
        <f t="shared" si="197"/>
        <v>11.320754000000001</v>
      </c>
      <c r="AA1109">
        <f>SUM(Data__1___3[[#This Row],[Num_Workers_Direct]],Data__1___3[[#This Row],[Num_Workers_Indirect]])</f>
        <v>29</v>
      </c>
      <c r="AB1109">
        <f>Data__1___3[[#This Row],[OUTPUT IN THOUSAND]]/Data__1___3[[#This Row],[Total Workers]]</f>
        <v>0.39037082758620695</v>
      </c>
    </row>
    <row r="1110" spans="1:28" x14ac:dyDescent="0.25">
      <c r="A1110" s="1">
        <v>40192</v>
      </c>
      <c r="B1110">
        <f t="shared" si="187"/>
        <v>2010</v>
      </c>
      <c r="C1110">
        <f>DAY(Data__1___3[[#This Row],[Date]])</f>
        <v>14</v>
      </c>
      <c r="D1110">
        <f>MONTH(Data__1___3[[#This Row],[Date]])</f>
        <v>1</v>
      </c>
      <c r="E1110">
        <f t="shared" si="188"/>
        <v>1</v>
      </c>
      <c r="F1110">
        <f>WEEKDAY(Data__1___3[[#This Row],[Date]])</f>
        <v>5</v>
      </c>
      <c r="G1110" t="str">
        <f>VLOOKUP(F1110,VLOOKUP!$D$2:$E$8,2,FALSE)</f>
        <v>Friday</v>
      </c>
      <c r="H1110" t="str">
        <f>VLOOKUP(D1110,VLOOKUP!$A$2:$B$13,2,FALSE)</f>
        <v>January</v>
      </c>
      <c r="I1110" t="str">
        <f>VLOOKUP(E1110,VLOOKUP!$G$2:$H$5,2,FALSE)</f>
        <v>Quarter1</v>
      </c>
      <c r="J1110" t="str">
        <f t="shared" si="189"/>
        <v>2010_January</v>
      </c>
      <c r="K1110" t="str">
        <f t="shared" si="190"/>
        <v>2010_Quarter1</v>
      </c>
      <c r="L1110" t="str">
        <f t="shared" si="191"/>
        <v>2010_Friday</v>
      </c>
      <c r="M1110" t="s">
        <v>11</v>
      </c>
      <c r="N1110">
        <v>13</v>
      </c>
      <c r="O1110">
        <v>13</v>
      </c>
      <c r="P1110">
        <v>124800</v>
      </c>
      <c r="Q1110">
        <v>99840</v>
      </c>
      <c r="R1110">
        <v>1.0152815000000001E-2</v>
      </c>
      <c r="S1110">
        <v>1.2691019E-2</v>
      </c>
      <c r="T1110">
        <f t="shared" si="192"/>
        <v>11650.355441999998</v>
      </c>
      <c r="U1110">
        <f t="shared" si="193"/>
        <v>4061.1260000000002</v>
      </c>
      <c r="V1110">
        <f t="shared" si="194"/>
        <v>224640</v>
      </c>
      <c r="W1110">
        <f t="shared" si="195"/>
        <v>2557.6973437019665</v>
      </c>
      <c r="X1110">
        <f>SUM(Data__1___3[[#This Row],[ cost of raw material]],Data__1___3[[#This Row],[operating cost]],Data__1___3[[#This Row],[Total Labor Cost (In USD)]])</f>
        <v>18269.178785701966</v>
      </c>
      <c r="Y1110">
        <f t="shared" si="196"/>
        <v>1799.4200412104392</v>
      </c>
      <c r="Z1110">
        <f t="shared" si="197"/>
        <v>10.152815</v>
      </c>
      <c r="AA1110">
        <f>SUM(Data__1___3[[#This Row],[Num_Workers_Direct]],Data__1___3[[#This Row],[Num_Workers_Indirect]])</f>
        <v>26</v>
      </c>
      <c r="AB1110">
        <f>Data__1___3[[#This Row],[OUTPUT IN THOUSAND]]/Data__1___3[[#This Row],[Total Workers]]</f>
        <v>0.39049288461538462</v>
      </c>
    </row>
    <row r="1111" spans="1:28" x14ac:dyDescent="0.25">
      <c r="A1111" s="1">
        <v>40193</v>
      </c>
      <c r="B1111">
        <f t="shared" si="187"/>
        <v>2010</v>
      </c>
      <c r="C1111">
        <f>DAY(Data__1___3[[#This Row],[Date]])</f>
        <v>15</v>
      </c>
      <c r="D1111">
        <f>MONTH(Data__1___3[[#This Row],[Date]])</f>
        <v>1</v>
      </c>
      <c r="E1111">
        <f t="shared" si="188"/>
        <v>1</v>
      </c>
      <c r="F1111">
        <f>WEEKDAY(Data__1___3[[#This Row],[Date]])</f>
        <v>6</v>
      </c>
      <c r="G1111" t="str">
        <f>VLOOKUP(F1111,VLOOKUP!$D$2:$E$8,2,FALSE)</f>
        <v>Saturday</v>
      </c>
      <c r="H1111" t="str">
        <f>VLOOKUP(D1111,VLOOKUP!$A$2:$B$13,2,FALSE)</f>
        <v>January</v>
      </c>
      <c r="I1111" t="str">
        <f>VLOOKUP(E1111,VLOOKUP!$G$2:$H$5,2,FALSE)</f>
        <v>Quarter1</v>
      </c>
      <c r="J1111" t="str">
        <f t="shared" si="189"/>
        <v>2010_January</v>
      </c>
      <c r="K1111" t="str">
        <f t="shared" si="190"/>
        <v>2010_Quarter1</v>
      </c>
      <c r="L1111" t="str">
        <f t="shared" si="191"/>
        <v>2010_Saturday</v>
      </c>
      <c r="M1111" t="s">
        <v>11</v>
      </c>
      <c r="N1111">
        <v>13</v>
      </c>
      <c r="O1111">
        <v>16</v>
      </c>
      <c r="P1111">
        <v>124800</v>
      </c>
      <c r="Q1111">
        <v>122880</v>
      </c>
      <c r="R1111">
        <v>1.1320514E-2</v>
      </c>
      <c r="S1111">
        <v>1.4150642999999999E-2</v>
      </c>
      <c r="T1111">
        <f t="shared" si="192"/>
        <v>12990.290273999999</v>
      </c>
      <c r="U1111">
        <f t="shared" si="193"/>
        <v>4528.2056000000002</v>
      </c>
      <c r="V1111">
        <f t="shared" si="194"/>
        <v>247680</v>
      </c>
      <c r="W1111">
        <f t="shared" si="195"/>
        <v>2820.0252763893477</v>
      </c>
      <c r="X1111">
        <f>SUM(Data__1___3[[#This Row],[ cost of raw material]],Data__1___3[[#This Row],[operating cost]],Data__1___3[[#This Row],[Total Labor Cost (In USD)]])</f>
        <v>20338.521150389348</v>
      </c>
      <c r="Y1111">
        <f t="shared" si="196"/>
        <v>1796.6075701500256</v>
      </c>
      <c r="Z1111">
        <f t="shared" si="197"/>
        <v>11.320514000000001</v>
      </c>
      <c r="AA1111">
        <f>SUM(Data__1___3[[#This Row],[Num_Workers_Direct]],Data__1___3[[#This Row],[Num_Workers_Indirect]])</f>
        <v>29</v>
      </c>
      <c r="AB1111">
        <f>Data__1___3[[#This Row],[OUTPUT IN THOUSAND]]/Data__1___3[[#This Row],[Total Workers]]</f>
        <v>0.39036255172413797</v>
      </c>
    </row>
    <row r="1112" spans="1:28" x14ac:dyDescent="0.25">
      <c r="A1112" s="1">
        <v>40194</v>
      </c>
      <c r="B1112">
        <f t="shared" si="187"/>
        <v>2010</v>
      </c>
      <c r="C1112">
        <f>DAY(Data__1___3[[#This Row],[Date]])</f>
        <v>16</v>
      </c>
      <c r="D1112">
        <f>MONTH(Data__1___3[[#This Row],[Date]])</f>
        <v>1</v>
      </c>
      <c r="E1112">
        <f t="shared" si="188"/>
        <v>1</v>
      </c>
      <c r="F1112">
        <f>WEEKDAY(Data__1___3[[#This Row],[Date]])</f>
        <v>7</v>
      </c>
      <c r="G1112" t="str">
        <f>VLOOKUP(F1112,VLOOKUP!$D$2:$E$8,2,FALSE)</f>
        <v>Sunday</v>
      </c>
      <c r="H1112" t="str">
        <f>VLOOKUP(D1112,VLOOKUP!$A$2:$B$13,2,FALSE)</f>
        <v>January</v>
      </c>
      <c r="I1112" t="str">
        <f>VLOOKUP(E1112,VLOOKUP!$G$2:$H$5,2,FALSE)</f>
        <v>Quarter1</v>
      </c>
      <c r="J1112" t="str">
        <f t="shared" si="189"/>
        <v>2010_January</v>
      </c>
      <c r="K1112" t="str">
        <f t="shared" si="190"/>
        <v>2010_Quarter1</v>
      </c>
      <c r="L1112" t="str">
        <f t="shared" si="191"/>
        <v>2010_Sunday</v>
      </c>
      <c r="M1112" t="s">
        <v>11</v>
      </c>
      <c r="N1112">
        <v>14</v>
      </c>
      <c r="O1112">
        <v>15</v>
      </c>
      <c r="P1112">
        <v>134400</v>
      </c>
      <c r="Q1112">
        <v>115200</v>
      </c>
      <c r="R1112">
        <v>1.1316718E-2</v>
      </c>
      <c r="S1112">
        <v>1.4145896999999999E-2</v>
      </c>
      <c r="T1112">
        <f t="shared" si="192"/>
        <v>12985.933445999999</v>
      </c>
      <c r="U1112">
        <f t="shared" si="193"/>
        <v>4526.6872000000003</v>
      </c>
      <c r="V1112">
        <f t="shared" si="194"/>
        <v>249600</v>
      </c>
      <c r="W1112">
        <f t="shared" si="195"/>
        <v>2841.8859374466297</v>
      </c>
      <c r="X1112">
        <f>SUM(Data__1___3[[#This Row],[ cost of raw material]],Data__1___3[[#This Row],[operating cost]],Data__1___3[[#This Row],[Total Labor Cost (In USD)]])</f>
        <v>20354.50658344663</v>
      </c>
      <c r="Y1112">
        <f t="shared" si="196"/>
        <v>1798.6227617801053</v>
      </c>
      <c r="Z1112">
        <f t="shared" si="197"/>
        <v>11.316718</v>
      </c>
      <c r="AA1112">
        <f>SUM(Data__1___3[[#This Row],[Num_Workers_Direct]],Data__1___3[[#This Row],[Num_Workers_Indirect]])</f>
        <v>29</v>
      </c>
      <c r="AB1112">
        <f>Data__1___3[[#This Row],[OUTPUT IN THOUSAND]]/Data__1___3[[#This Row],[Total Workers]]</f>
        <v>0.39023165517241376</v>
      </c>
    </row>
    <row r="1113" spans="1:28" x14ac:dyDescent="0.25">
      <c r="A1113" s="1">
        <v>40195</v>
      </c>
      <c r="B1113">
        <f t="shared" si="187"/>
        <v>2010</v>
      </c>
      <c r="C1113">
        <f>DAY(Data__1___3[[#This Row],[Date]])</f>
        <v>17</v>
      </c>
      <c r="D1113">
        <f>MONTH(Data__1___3[[#This Row],[Date]])</f>
        <v>1</v>
      </c>
      <c r="E1113">
        <f t="shared" si="188"/>
        <v>1</v>
      </c>
      <c r="F1113">
        <f>WEEKDAY(Data__1___3[[#This Row],[Date]])</f>
        <v>1</v>
      </c>
      <c r="G1113" t="str">
        <f>VLOOKUP(F1113,VLOOKUP!$D$2:$E$8,2,FALSE)</f>
        <v>Monday</v>
      </c>
      <c r="H1113" t="str">
        <f>VLOOKUP(D1113,VLOOKUP!$A$2:$B$13,2,FALSE)</f>
        <v>January</v>
      </c>
      <c r="I1113" t="str">
        <f>VLOOKUP(E1113,VLOOKUP!$G$2:$H$5,2,FALSE)</f>
        <v>Quarter1</v>
      </c>
      <c r="J1113" t="str">
        <f t="shared" si="189"/>
        <v>2010_January</v>
      </c>
      <c r="K1113" t="str">
        <f t="shared" si="190"/>
        <v>2010_Quarter1</v>
      </c>
      <c r="L1113" t="str">
        <f t="shared" si="191"/>
        <v>2010_Monday</v>
      </c>
      <c r="M1113" t="s">
        <v>11</v>
      </c>
      <c r="N1113">
        <v>14</v>
      </c>
      <c r="O1113">
        <v>16</v>
      </c>
      <c r="P1113">
        <v>134400</v>
      </c>
      <c r="Q1113">
        <v>122880</v>
      </c>
      <c r="R1113">
        <v>1.1710445999999999E-2</v>
      </c>
      <c r="S1113">
        <v>1.4638056999999999E-2</v>
      </c>
      <c r="T1113">
        <f t="shared" si="192"/>
        <v>13437.736326</v>
      </c>
      <c r="U1113">
        <f t="shared" si="193"/>
        <v>4684.1783999999998</v>
      </c>
      <c r="V1113">
        <f t="shared" si="194"/>
        <v>257280</v>
      </c>
      <c r="W1113">
        <f t="shared" si="195"/>
        <v>2929.3285816757566</v>
      </c>
      <c r="X1113">
        <f>SUM(Data__1___3[[#This Row],[ cost of raw material]],Data__1___3[[#This Row],[operating cost]],Data__1___3[[#This Row],[Total Labor Cost (In USD)]])</f>
        <v>21051.243307675755</v>
      </c>
      <c r="Y1113">
        <f t="shared" si="196"/>
        <v>1797.6465890091424</v>
      </c>
      <c r="Z1113">
        <f t="shared" si="197"/>
        <v>11.710445999999999</v>
      </c>
      <c r="AA1113">
        <f>SUM(Data__1___3[[#This Row],[Num_Workers_Direct]],Data__1___3[[#This Row],[Num_Workers_Indirect]])</f>
        <v>30</v>
      </c>
      <c r="AB1113">
        <f>Data__1___3[[#This Row],[OUTPUT IN THOUSAND]]/Data__1___3[[#This Row],[Total Workers]]</f>
        <v>0.39034819999999998</v>
      </c>
    </row>
    <row r="1114" spans="1:28" x14ac:dyDescent="0.25">
      <c r="A1114" s="1">
        <v>40196</v>
      </c>
      <c r="B1114">
        <f t="shared" si="187"/>
        <v>2010</v>
      </c>
      <c r="C1114">
        <f>DAY(Data__1___3[[#This Row],[Date]])</f>
        <v>18</v>
      </c>
      <c r="D1114">
        <f>MONTH(Data__1___3[[#This Row],[Date]])</f>
        <v>1</v>
      </c>
      <c r="E1114">
        <f t="shared" si="188"/>
        <v>1</v>
      </c>
      <c r="F1114">
        <f>WEEKDAY(Data__1___3[[#This Row],[Date]])</f>
        <v>2</v>
      </c>
      <c r="G1114" t="str">
        <f>VLOOKUP(F1114,VLOOKUP!$D$2:$E$8,2,FALSE)</f>
        <v>Tuesday</v>
      </c>
      <c r="H1114" t="str">
        <f>VLOOKUP(D1114,VLOOKUP!$A$2:$B$13,2,FALSE)</f>
        <v>January</v>
      </c>
      <c r="I1114" t="str">
        <f>VLOOKUP(E1114,VLOOKUP!$G$2:$H$5,2,FALSE)</f>
        <v>Quarter1</v>
      </c>
      <c r="J1114" t="str">
        <f t="shared" si="189"/>
        <v>2010_January</v>
      </c>
      <c r="K1114" t="str">
        <f t="shared" si="190"/>
        <v>2010_Quarter1</v>
      </c>
      <c r="L1114" t="str">
        <f t="shared" si="191"/>
        <v>2010_Tuesday</v>
      </c>
      <c r="M1114" t="s">
        <v>11</v>
      </c>
      <c r="N1114">
        <v>12</v>
      </c>
      <c r="O1114">
        <v>13</v>
      </c>
      <c r="P1114">
        <v>115200</v>
      </c>
      <c r="Q1114">
        <v>99840</v>
      </c>
      <c r="R1114">
        <v>9.7607470000000002E-3</v>
      </c>
      <c r="S1114">
        <v>1.2200933000000001E-2</v>
      </c>
      <c r="T1114">
        <f t="shared" si="192"/>
        <v>11200.456494</v>
      </c>
      <c r="U1114">
        <f t="shared" si="193"/>
        <v>3904.2988</v>
      </c>
      <c r="V1114">
        <f t="shared" si="194"/>
        <v>215040</v>
      </c>
      <c r="W1114">
        <f t="shared" si="195"/>
        <v>2448.3940384155576</v>
      </c>
      <c r="X1114">
        <f>SUM(Data__1___3[[#This Row],[ cost of raw material]],Data__1___3[[#This Row],[operating cost]],Data__1___3[[#This Row],[Total Labor Cost (In USD)]])</f>
        <v>17553.14933241556</v>
      </c>
      <c r="Y1114">
        <f t="shared" si="196"/>
        <v>1798.3407758049213</v>
      </c>
      <c r="Z1114">
        <f t="shared" si="197"/>
        <v>9.7607470000000003</v>
      </c>
      <c r="AA1114">
        <f>SUM(Data__1___3[[#This Row],[Num_Workers_Direct]],Data__1___3[[#This Row],[Num_Workers_Indirect]])</f>
        <v>25</v>
      </c>
      <c r="AB1114">
        <f>Data__1___3[[#This Row],[OUTPUT IN THOUSAND]]/Data__1___3[[#This Row],[Total Workers]]</f>
        <v>0.39042988000000001</v>
      </c>
    </row>
    <row r="1115" spans="1:28" x14ac:dyDescent="0.25">
      <c r="A1115" s="1">
        <v>40197</v>
      </c>
      <c r="B1115">
        <f t="shared" si="187"/>
        <v>2010</v>
      </c>
      <c r="C1115">
        <f>DAY(Data__1___3[[#This Row],[Date]])</f>
        <v>19</v>
      </c>
      <c r="D1115">
        <f>MONTH(Data__1___3[[#This Row],[Date]])</f>
        <v>1</v>
      </c>
      <c r="E1115">
        <f t="shared" si="188"/>
        <v>1</v>
      </c>
      <c r="F1115">
        <f>WEEKDAY(Data__1___3[[#This Row],[Date]])</f>
        <v>3</v>
      </c>
      <c r="G1115" t="str">
        <f>VLOOKUP(F1115,VLOOKUP!$D$2:$E$8,2,FALSE)</f>
        <v>Wednesday</v>
      </c>
      <c r="H1115" t="str">
        <f>VLOOKUP(D1115,VLOOKUP!$A$2:$B$13,2,FALSE)</f>
        <v>January</v>
      </c>
      <c r="I1115" t="str">
        <f>VLOOKUP(E1115,VLOOKUP!$G$2:$H$5,2,FALSE)</f>
        <v>Quarter1</v>
      </c>
      <c r="J1115" t="str">
        <f t="shared" si="189"/>
        <v>2010_January</v>
      </c>
      <c r="K1115" t="str">
        <f t="shared" si="190"/>
        <v>2010_Quarter1</v>
      </c>
      <c r="L1115" t="str">
        <f t="shared" si="191"/>
        <v>2010_Wednesday</v>
      </c>
      <c r="M1115" t="s">
        <v>11</v>
      </c>
      <c r="N1115">
        <v>14</v>
      </c>
      <c r="O1115">
        <v>17</v>
      </c>
      <c r="P1115">
        <v>134400</v>
      </c>
      <c r="Q1115">
        <v>130560</v>
      </c>
      <c r="R1115">
        <v>1.2105754999999999E-2</v>
      </c>
      <c r="S1115">
        <v>1.5132194E-2</v>
      </c>
      <c r="T1115">
        <f t="shared" si="192"/>
        <v>13891.354092</v>
      </c>
      <c r="U1115">
        <f t="shared" si="193"/>
        <v>4842.3019999999997</v>
      </c>
      <c r="V1115">
        <f t="shared" si="194"/>
        <v>264960</v>
      </c>
      <c r="W1115">
        <f t="shared" si="195"/>
        <v>3016.7712259048835</v>
      </c>
      <c r="X1115">
        <f>SUM(Data__1___3[[#This Row],[ cost of raw material]],Data__1___3[[#This Row],[operating cost]],Data__1___3[[#This Row],[Total Labor Cost (In USD)]])</f>
        <v>21750.42731790488</v>
      </c>
      <c r="Y1115">
        <f t="shared" si="196"/>
        <v>1796.7014298492645</v>
      </c>
      <c r="Z1115">
        <f t="shared" si="197"/>
        <v>12.105754999999998</v>
      </c>
      <c r="AA1115">
        <f>SUM(Data__1___3[[#This Row],[Num_Workers_Direct]],Data__1___3[[#This Row],[Num_Workers_Indirect]])</f>
        <v>31</v>
      </c>
      <c r="AB1115">
        <f>Data__1___3[[#This Row],[OUTPUT IN THOUSAND]]/Data__1___3[[#This Row],[Total Workers]]</f>
        <v>0.39050822580645156</v>
      </c>
    </row>
    <row r="1116" spans="1:28" x14ac:dyDescent="0.25">
      <c r="A1116" s="1">
        <v>40198</v>
      </c>
      <c r="B1116">
        <f t="shared" si="187"/>
        <v>2010</v>
      </c>
      <c r="C1116">
        <f>DAY(Data__1___3[[#This Row],[Date]])</f>
        <v>20</v>
      </c>
      <c r="D1116">
        <f>MONTH(Data__1___3[[#This Row],[Date]])</f>
        <v>1</v>
      </c>
      <c r="E1116">
        <f t="shared" si="188"/>
        <v>1</v>
      </c>
      <c r="F1116">
        <f>WEEKDAY(Data__1___3[[#This Row],[Date]])</f>
        <v>4</v>
      </c>
      <c r="G1116" t="str">
        <f>VLOOKUP(F1116,VLOOKUP!$D$2:$E$8,2,FALSE)</f>
        <v>Thursday</v>
      </c>
      <c r="H1116" t="str">
        <f>VLOOKUP(D1116,VLOOKUP!$A$2:$B$13,2,FALSE)</f>
        <v>January</v>
      </c>
      <c r="I1116" t="str">
        <f>VLOOKUP(E1116,VLOOKUP!$G$2:$H$5,2,FALSE)</f>
        <v>Quarter1</v>
      </c>
      <c r="J1116" t="str">
        <f t="shared" si="189"/>
        <v>2010_January</v>
      </c>
      <c r="K1116" t="str">
        <f t="shared" si="190"/>
        <v>2010_Quarter1</v>
      </c>
      <c r="L1116" t="str">
        <f t="shared" si="191"/>
        <v>2010_Thursday</v>
      </c>
      <c r="M1116" t="s">
        <v>11</v>
      </c>
      <c r="N1116">
        <v>14</v>
      </c>
      <c r="O1116">
        <v>13</v>
      </c>
      <c r="P1116">
        <v>134400</v>
      </c>
      <c r="Q1116">
        <v>99840</v>
      </c>
      <c r="R1116">
        <v>1.0543571999999999E-2</v>
      </c>
      <c r="S1116">
        <v>1.3179465E-2</v>
      </c>
      <c r="T1116">
        <f t="shared" si="192"/>
        <v>12098.748870000001</v>
      </c>
      <c r="U1116">
        <f t="shared" si="193"/>
        <v>4217.4287999999997</v>
      </c>
      <c r="V1116">
        <f t="shared" si="194"/>
        <v>234240</v>
      </c>
      <c r="W1116">
        <f t="shared" si="195"/>
        <v>2667.0006489883754</v>
      </c>
      <c r="X1116">
        <f>SUM(Data__1___3[[#This Row],[ cost of raw material]],Data__1___3[[#This Row],[operating cost]],Data__1___3[[#This Row],[Total Labor Cost (In USD)]])</f>
        <v>18983.178318988375</v>
      </c>
      <c r="Y1116">
        <f t="shared" si="196"/>
        <v>1800.4503899616161</v>
      </c>
      <c r="Z1116">
        <f t="shared" si="197"/>
        <v>10.543571999999999</v>
      </c>
      <c r="AA1116">
        <f>SUM(Data__1___3[[#This Row],[Num_Workers_Direct]],Data__1___3[[#This Row],[Num_Workers_Indirect]])</f>
        <v>27</v>
      </c>
      <c r="AB1116">
        <f>Data__1___3[[#This Row],[OUTPUT IN THOUSAND]]/Data__1___3[[#This Row],[Total Workers]]</f>
        <v>0.39050266666666666</v>
      </c>
    </row>
    <row r="1117" spans="1:28" x14ac:dyDescent="0.25">
      <c r="A1117" s="1">
        <v>40199</v>
      </c>
      <c r="B1117">
        <f t="shared" si="187"/>
        <v>2010</v>
      </c>
      <c r="C1117">
        <f>DAY(Data__1___3[[#This Row],[Date]])</f>
        <v>21</v>
      </c>
      <c r="D1117">
        <f>MONTH(Data__1___3[[#This Row],[Date]])</f>
        <v>1</v>
      </c>
      <c r="E1117">
        <f t="shared" si="188"/>
        <v>1</v>
      </c>
      <c r="F1117">
        <f>WEEKDAY(Data__1___3[[#This Row],[Date]])</f>
        <v>5</v>
      </c>
      <c r="G1117" t="str">
        <f>VLOOKUP(F1117,VLOOKUP!$D$2:$E$8,2,FALSE)</f>
        <v>Friday</v>
      </c>
      <c r="H1117" t="str">
        <f>VLOOKUP(D1117,VLOOKUP!$A$2:$B$13,2,FALSE)</f>
        <v>January</v>
      </c>
      <c r="I1117" t="str">
        <f>VLOOKUP(E1117,VLOOKUP!$G$2:$H$5,2,FALSE)</f>
        <v>Quarter1</v>
      </c>
      <c r="J1117" t="str">
        <f t="shared" si="189"/>
        <v>2010_January</v>
      </c>
      <c r="K1117" t="str">
        <f t="shared" si="190"/>
        <v>2010_Quarter1</v>
      </c>
      <c r="L1117" t="str">
        <f t="shared" si="191"/>
        <v>2010_Friday</v>
      </c>
      <c r="M1117" t="s">
        <v>11</v>
      </c>
      <c r="N1117">
        <v>14</v>
      </c>
      <c r="O1117">
        <v>16</v>
      </c>
      <c r="P1117">
        <v>134400</v>
      </c>
      <c r="Q1117">
        <v>122880</v>
      </c>
      <c r="R1117">
        <v>1.1714568999999999E-2</v>
      </c>
      <c r="S1117">
        <v>1.4643211E-2</v>
      </c>
      <c r="T1117">
        <f t="shared" si="192"/>
        <v>13442.467697999999</v>
      </c>
      <c r="U1117">
        <f t="shared" si="193"/>
        <v>4685.8275999999996</v>
      </c>
      <c r="V1117">
        <f t="shared" si="194"/>
        <v>257280</v>
      </c>
      <c r="W1117">
        <f t="shared" si="195"/>
        <v>2929.3285816757566</v>
      </c>
      <c r="X1117">
        <f>SUM(Data__1___3[[#This Row],[ cost of raw material]],Data__1___3[[#This Row],[operating cost]],Data__1___3[[#This Row],[Total Labor Cost (In USD)]])</f>
        <v>21057.623879675753</v>
      </c>
      <c r="Y1117">
        <f t="shared" si="196"/>
        <v>1797.5585682815779</v>
      </c>
      <c r="Z1117">
        <f t="shared" si="197"/>
        <v>11.714568999999999</v>
      </c>
      <c r="AA1117">
        <f>SUM(Data__1___3[[#This Row],[Num_Workers_Direct]],Data__1___3[[#This Row],[Num_Workers_Indirect]])</f>
        <v>30</v>
      </c>
      <c r="AB1117">
        <f>Data__1___3[[#This Row],[OUTPUT IN THOUSAND]]/Data__1___3[[#This Row],[Total Workers]]</f>
        <v>0.3904856333333333</v>
      </c>
    </row>
    <row r="1118" spans="1:28" x14ac:dyDescent="0.25">
      <c r="A1118" s="1">
        <v>40200</v>
      </c>
      <c r="B1118">
        <f t="shared" si="187"/>
        <v>2010</v>
      </c>
      <c r="C1118">
        <f>DAY(Data__1___3[[#This Row],[Date]])</f>
        <v>22</v>
      </c>
      <c r="D1118">
        <f>MONTH(Data__1___3[[#This Row],[Date]])</f>
        <v>1</v>
      </c>
      <c r="E1118">
        <f t="shared" si="188"/>
        <v>1</v>
      </c>
      <c r="F1118">
        <f>WEEKDAY(Data__1___3[[#This Row],[Date]])</f>
        <v>6</v>
      </c>
      <c r="G1118" t="str">
        <f>VLOOKUP(F1118,VLOOKUP!$D$2:$E$8,2,FALSE)</f>
        <v>Saturday</v>
      </c>
      <c r="H1118" t="str">
        <f>VLOOKUP(D1118,VLOOKUP!$A$2:$B$13,2,FALSE)</f>
        <v>January</v>
      </c>
      <c r="I1118" t="str">
        <f>VLOOKUP(E1118,VLOOKUP!$G$2:$H$5,2,FALSE)</f>
        <v>Quarter1</v>
      </c>
      <c r="J1118" t="str">
        <f t="shared" si="189"/>
        <v>2010_January</v>
      </c>
      <c r="K1118" t="str">
        <f t="shared" si="190"/>
        <v>2010_Quarter1</v>
      </c>
      <c r="L1118" t="str">
        <f t="shared" si="191"/>
        <v>2010_Saturday</v>
      </c>
      <c r="M1118" t="s">
        <v>11</v>
      </c>
      <c r="N1118">
        <v>14</v>
      </c>
      <c r="O1118">
        <v>17</v>
      </c>
      <c r="P1118">
        <v>134400</v>
      </c>
      <c r="Q1118">
        <v>130560</v>
      </c>
      <c r="R1118">
        <v>1.2105894000000001E-2</v>
      </c>
      <c r="S1118">
        <v>1.5132367000000001E-2</v>
      </c>
      <c r="T1118">
        <f t="shared" si="192"/>
        <v>13891.512906</v>
      </c>
      <c r="U1118">
        <f t="shared" si="193"/>
        <v>4842.3576000000003</v>
      </c>
      <c r="V1118">
        <f t="shared" si="194"/>
        <v>264960</v>
      </c>
      <c r="W1118">
        <f t="shared" si="195"/>
        <v>3016.7712259048835</v>
      </c>
      <c r="X1118">
        <f>SUM(Data__1___3[[#This Row],[ cost of raw material]],Data__1___3[[#This Row],[operating cost]],Data__1___3[[#This Row],[Total Labor Cost (In USD)]])</f>
        <v>21750.641731904881</v>
      </c>
      <c r="Y1118">
        <f t="shared" si="196"/>
        <v>1796.6985116427486</v>
      </c>
      <c r="Z1118">
        <f t="shared" si="197"/>
        <v>12.105894000000001</v>
      </c>
      <c r="AA1118">
        <f>SUM(Data__1___3[[#This Row],[Num_Workers_Direct]],Data__1___3[[#This Row],[Num_Workers_Indirect]])</f>
        <v>31</v>
      </c>
      <c r="AB1118">
        <f>Data__1___3[[#This Row],[OUTPUT IN THOUSAND]]/Data__1___3[[#This Row],[Total Workers]]</f>
        <v>0.39051270967741941</v>
      </c>
    </row>
    <row r="1119" spans="1:28" x14ac:dyDescent="0.25">
      <c r="A1119" s="1">
        <v>40201</v>
      </c>
      <c r="B1119">
        <f t="shared" si="187"/>
        <v>2010</v>
      </c>
      <c r="C1119">
        <f>DAY(Data__1___3[[#This Row],[Date]])</f>
        <v>23</v>
      </c>
      <c r="D1119">
        <f>MONTH(Data__1___3[[#This Row],[Date]])</f>
        <v>1</v>
      </c>
      <c r="E1119">
        <f t="shared" si="188"/>
        <v>1</v>
      </c>
      <c r="F1119">
        <f>WEEKDAY(Data__1___3[[#This Row],[Date]])</f>
        <v>7</v>
      </c>
      <c r="G1119" t="str">
        <f>VLOOKUP(F1119,VLOOKUP!$D$2:$E$8,2,FALSE)</f>
        <v>Sunday</v>
      </c>
      <c r="H1119" t="str">
        <f>VLOOKUP(D1119,VLOOKUP!$A$2:$B$13,2,FALSE)</f>
        <v>January</v>
      </c>
      <c r="I1119" t="str">
        <f>VLOOKUP(E1119,VLOOKUP!$G$2:$H$5,2,FALSE)</f>
        <v>Quarter1</v>
      </c>
      <c r="J1119" t="str">
        <f t="shared" si="189"/>
        <v>2010_January</v>
      </c>
      <c r="K1119" t="str">
        <f t="shared" si="190"/>
        <v>2010_Quarter1</v>
      </c>
      <c r="L1119" t="str">
        <f t="shared" si="191"/>
        <v>2010_Sunday</v>
      </c>
      <c r="M1119" t="s">
        <v>11</v>
      </c>
      <c r="N1119">
        <v>14</v>
      </c>
      <c r="O1119">
        <v>13</v>
      </c>
      <c r="P1119">
        <v>134400</v>
      </c>
      <c r="Q1119">
        <v>99840</v>
      </c>
      <c r="R1119">
        <v>1.0542141E-2</v>
      </c>
      <c r="S1119">
        <v>1.3177677E-2</v>
      </c>
      <c r="T1119">
        <f t="shared" si="192"/>
        <v>12097.107486000001</v>
      </c>
      <c r="U1119">
        <f t="shared" si="193"/>
        <v>4216.8563999999997</v>
      </c>
      <c r="V1119">
        <f t="shared" si="194"/>
        <v>234240</v>
      </c>
      <c r="W1119">
        <f t="shared" si="195"/>
        <v>2667.0006489883754</v>
      </c>
      <c r="X1119">
        <f>SUM(Data__1___3[[#This Row],[ cost of raw material]],Data__1___3[[#This Row],[operating cost]],Data__1___3[[#This Row],[Total Labor Cost (In USD)]])</f>
        <v>18980.964534988376</v>
      </c>
      <c r="Y1119">
        <f t="shared" si="196"/>
        <v>1800.4847909915432</v>
      </c>
      <c r="Z1119">
        <f t="shared" si="197"/>
        <v>10.542140999999999</v>
      </c>
      <c r="AA1119">
        <f>SUM(Data__1___3[[#This Row],[Num_Workers_Direct]],Data__1___3[[#This Row],[Num_Workers_Indirect]])</f>
        <v>27</v>
      </c>
      <c r="AB1119">
        <f>Data__1___3[[#This Row],[OUTPUT IN THOUSAND]]/Data__1___3[[#This Row],[Total Workers]]</f>
        <v>0.39044966666666664</v>
      </c>
    </row>
    <row r="1120" spans="1:28" x14ac:dyDescent="0.25">
      <c r="A1120" s="1">
        <v>40202</v>
      </c>
      <c r="B1120">
        <f t="shared" si="187"/>
        <v>2010</v>
      </c>
      <c r="C1120">
        <f>DAY(Data__1___3[[#This Row],[Date]])</f>
        <v>24</v>
      </c>
      <c r="D1120">
        <f>MONTH(Data__1___3[[#This Row],[Date]])</f>
        <v>1</v>
      </c>
      <c r="E1120">
        <f t="shared" si="188"/>
        <v>1</v>
      </c>
      <c r="F1120">
        <f>WEEKDAY(Data__1___3[[#This Row],[Date]])</f>
        <v>1</v>
      </c>
      <c r="G1120" t="str">
        <f>VLOOKUP(F1120,VLOOKUP!$D$2:$E$8,2,FALSE)</f>
        <v>Monday</v>
      </c>
      <c r="H1120" t="str">
        <f>VLOOKUP(D1120,VLOOKUP!$A$2:$B$13,2,FALSE)</f>
        <v>January</v>
      </c>
      <c r="I1120" t="str">
        <f>VLOOKUP(E1120,VLOOKUP!$G$2:$H$5,2,FALSE)</f>
        <v>Quarter1</v>
      </c>
      <c r="J1120" t="str">
        <f t="shared" si="189"/>
        <v>2010_January</v>
      </c>
      <c r="K1120" t="str">
        <f t="shared" si="190"/>
        <v>2010_Quarter1</v>
      </c>
      <c r="L1120" t="str">
        <f t="shared" si="191"/>
        <v>2010_Monday</v>
      </c>
      <c r="M1120" t="s">
        <v>11</v>
      </c>
      <c r="N1120">
        <v>14</v>
      </c>
      <c r="O1120">
        <v>17</v>
      </c>
      <c r="P1120">
        <v>134400</v>
      </c>
      <c r="Q1120">
        <v>130560</v>
      </c>
      <c r="R1120">
        <v>1.2105372999999999E-2</v>
      </c>
      <c r="S1120">
        <v>1.5131716E-2</v>
      </c>
      <c r="T1120">
        <f t="shared" si="192"/>
        <v>13890.915287999998</v>
      </c>
      <c r="U1120">
        <f t="shared" si="193"/>
        <v>4842.1491999999989</v>
      </c>
      <c r="V1120">
        <f t="shared" si="194"/>
        <v>264960</v>
      </c>
      <c r="W1120">
        <f t="shared" si="195"/>
        <v>3016.7712259048835</v>
      </c>
      <c r="X1120">
        <f>SUM(Data__1___3[[#This Row],[ cost of raw material]],Data__1___3[[#This Row],[operating cost]],Data__1___3[[#This Row],[Total Labor Cost (In USD)]])</f>
        <v>21749.835713904879</v>
      </c>
      <c r="Y1120">
        <f t="shared" si="196"/>
        <v>1796.7092557911997</v>
      </c>
      <c r="Z1120">
        <f t="shared" si="197"/>
        <v>12.105372999999998</v>
      </c>
      <c r="AA1120">
        <f>SUM(Data__1___3[[#This Row],[Num_Workers_Direct]],Data__1___3[[#This Row],[Num_Workers_Indirect]])</f>
        <v>31</v>
      </c>
      <c r="AB1120">
        <f>Data__1___3[[#This Row],[OUTPUT IN THOUSAND]]/Data__1___3[[#This Row],[Total Workers]]</f>
        <v>0.39049590322580641</v>
      </c>
    </row>
    <row r="1121" spans="1:28" x14ac:dyDescent="0.25">
      <c r="A1121" s="1">
        <v>40203</v>
      </c>
      <c r="B1121">
        <f t="shared" si="187"/>
        <v>2010</v>
      </c>
      <c r="C1121">
        <f>DAY(Data__1___3[[#This Row],[Date]])</f>
        <v>25</v>
      </c>
      <c r="D1121">
        <f>MONTH(Data__1___3[[#This Row],[Date]])</f>
        <v>1</v>
      </c>
      <c r="E1121">
        <f t="shared" si="188"/>
        <v>1</v>
      </c>
      <c r="F1121">
        <f>WEEKDAY(Data__1___3[[#This Row],[Date]])</f>
        <v>2</v>
      </c>
      <c r="G1121" t="str">
        <f>VLOOKUP(F1121,VLOOKUP!$D$2:$E$8,2,FALSE)</f>
        <v>Tuesday</v>
      </c>
      <c r="H1121" t="str">
        <f>VLOOKUP(D1121,VLOOKUP!$A$2:$B$13,2,FALSE)</f>
        <v>January</v>
      </c>
      <c r="I1121" t="str">
        <f>VLOOKUP(E1121,VLOOKUP!$G$2:$H$5,2,FALSE)</f>
        <v>Quarter1</v>
      </c>
      <c r="J1121" t="str">
        <f t="shared" si="189"/>
        <v>2010_January</v>
      </c>
      <c r="K1121" t="str">
        <f t="shared" si="190"/>
        <v>2010_Quarter1</v>
      </c>
      <c r="L1121" t="str">
        <f t="shared" si="191"/>
        <v>2010_Tuesday</v>
      </c>
      <c r="M1121" t="s">
        <v>11</v>
      </c>
      <c r="N1121">
        <v>14</v>
      </c>
      <c r="O1121">
        <v>14</v>
      </c>
      <c r="P1121">
        <v>134400</v>
      </c>
      <c r="Q1121">
        <v>107520</v>
      </c>
      <c r="R1121">
        <v>1.0932591E-2</v>
      </c>
      <c r="S1121">
        <v>1.3665739E-2</v>
      </c>
      <c r="T1121">
        <f t="shared" si="192"/>
        <v>12545.148402000001</v>
      </c>
      <c r="U1121">
        <f t="shared" si="193"/>
        <v>4373.0364</v>
      </c>
      <c r="V1121">
        <f t="shared" si="194"/>
        <v>241920</v>
      </c>
      <c r="W1121">
        <f t="shared" si="195"/>
        <v>2754.4432932175023</v>
      </c>
      <c r="X1121">
        <f>SUM(Data__1___3[[#This Row],[ cost of raw material]],Data__1___3[[#This Row],[operating cost]],Data__1___3[[#This Row],[Total Labor Cost (In USD)]])</f>
        <v>19672.6280952175</v>
      </c>
      <c r="Y1121">
        <f t="shared" si="196"/>
        <v>1799.4479163464086</v>
      </c>
      <c r="Z1121">
        <f t="shared" si="197"/>
        <v>10.932591</v>
      </c>
      <c r="AA1121">
        <f>SUM(Data__1___3[[#This Row],[Num_Workers_Direct]],Data__1___3[[#This Row],[Num_Workers_Indirect]])</f>
        <v>28</v>
      </c>
      <c r="AB1121">
        <f>Data__1___3[[#This Row],[OUTPUT IN THOUSAND]]/Data__1___3[[#This Row],[Total Workers]]</f>
        <v>0.39044967857142859</v>
      </c>
    </row>
    <row r="1122" spans="1:28" x14ac:dyDescent="0.25">
      <c r="A1122" s="1">
        <v>40204</v>
      </c>
      <c r="B1122">
        <f t="shared" si="187"/>
        <v>2010</v>
      </c>
      <c r="C1122">
        <f>DAY(Data__1___3[[#This Row],[Date]])</f>
        <v>26</v>
      </c>
      <c r="D1122">
        <f>MONTH(Data__1___3[[#This Row],[Date]])</f>
        <v>1</v>
      </c>
      <c r="E1122">
        <f t="shared" si="188"/>
        <v>1</v>
      </c>
      <c r="F1122">
        <f>WEEKDAY(Data__1___3[[#This Row],[Date]])</f>
        <v>3</v>
      </c>
      <c r="G1122" t="str">
        <f>VLOOKUP(F1122,VLOOKUP!$D$2:$E$8,2,FALSE)</f>
        <v>Wednesday</v>
      </c>
      <c r="H1122" t="str">
        <f>VLOOKUP(D1122,VLOOKUP!$A$2:$B$13,2,FALSE)</f>
        <v>January</v>
      </c>
      <c r="I1122" t="str">
        <f>VLOOKUP(E1122,VLOOKUP!$G$2:$H$5,2,FALSE)</f>
        <v>Quarter1</v>
      </c>
      <c r="J1122" t="str">
        <f t="shared" si="189"/>
        <v>2010_January</v>
      </c>
      <c r="K1122" t="str">
        <f t="shared" si="190"/>
        <v>2010_Quarter1</v>
      </c>
      <c r="L1122" t="str">
        <f t="shared" si="191"/>
        <v>2010_Wednesday</v>
      </c>
      <c r="M1122" t="s">
        <v>11</v>
      </c>
      <c r="N1122">
        <v>13</v>
      </c>
      <c r="O1122">
        <v>14</v>
      </c>
      <c r="P1122">
        <v>124800</v>
      </c>
      <c r="Q1122">
        <v>107520</v>
      </c>
      <c r="R1122">
        <v>1.0543442E-2</v>
      </c>
      <c r="S1122">
        <v>1.3179303E-2</v>
      </c>
      <c r="T1122">
        <f t="shared" si="192"/>
        <v>12098.600154</v>
      </c>
      <c r="U1122">
        <f t="shared" si="193"/>
        <v>4217.3768</v>
      </c>
      <c r="V1122">
        <f t="shared" si="194"/>
        <v>232320</v>
      </c>
      <c r="W1122">
        <f t="shared" si="195"/>
        <v>2645.1399879310934</v>
      </c>
      <c r="X1122">
        <f>SUM(Data__1___3[[#This Row],[ cost of raw material]],Data__1___3[[#This Row],[operating cost]],Data__1___3[[#This Row],[Total Labor Cost (In USD)]])</f>
        <v>18961.116941931094</v>
      </c>
      <c r="Y1122">
        <f t="shared" si="196"/>
        <v>1798.3801629421484</v>
      </c>
      <c r="Z1122">
        <f t="shared" si="197"/>
        <v>10.543442000000001</v>
      </c>
      <c r="AA1122">
        <f>SUM(Data__1___3[[#This Row],[Num_Workers_Direct]],Data__1___3[[#This Row],[Num_Workers_Indirect]])</f>
        <v>27</v>
      </c>
      <c r="AB1122">
        <f>Data__1___3[[#This Row],[OUTPUT IN THOUSAND]]/Data__1___3[[#This Row],[Total Workers]]</f>
        <v>0.39049785185185187</v>
      </c>
    </row>
    <row r="1123" spans="1:28" x14ac:dyDescent="0.25">
      <c r="A1123" s="1">
        <v>40205</v>
      </c>
      <c r="B1123">
        <f t="shared" si="187"/>
        <v>2010</v>
      </c>
      <c r="C1123">
        <f>DAY(Data__1___3[[#This Row],[Date]])</f>
        <v>27</v>
      </c>
      <c r="D1123">
        <f>MONTH(Data__1___3[[#This Row],[Date]])</f>
        <v>1</v>
      </c>
      <c r="E1123">
        <f t="shared" si="188"/>
        <v>1</v>
      </c>
      <c r="F1123">
        <f>WEEKDAY(Data__1___3[[#This Row],[Date]])</f>
        <v>4</v>
      </c>
      <c r="G1123" t="str">
        <f>VLOOKUP(F1123,VLOOKUP!$D$2:$E$8,2,FALSE)</f>
        <v>Thursday</v>
      </c>
      <c r="H1123" t="str">
        <f>VLOOKUP(D1123,VLOOKUP!$A$2:$B$13,2,FALSE)</f>
        <v>January</v>
      </c>
      <c r="I1123" t="str">
        <f>VLOOKUP(E1123,VLOOKUP!$G$2:$H$5,2,FALSE)</f>
        <v>Quarter1</v>
      </c>
      <c r="J1123" t="str">
        <f t="shared" si="189"/>
        <v>2010_January</v>
      </c>
      <c r="K1123" t="str">
        <f t="shared" si="190"/>
        <v>2010_Quarter1</v>
      </c>
      <c r="L1123" t="str">
        <f t="shared" si="191"/>
        <v>2010_Thursday</v>
      </c>
      <c r="M1123" t="s">
        <v>11</v>
      </c>
      <c r="N1123">
        <v>14</v>
      </c>
      <c r="O1123">
        <v>16</v>
      </c>
      <c r="P1123">
        <v>134400</v>
      </c>
      <c r="Q1123">
        <v>122880</v>
      </c>
      <c r="R1123">
        <v>1.1715549E-2</v>
      </c>
      <c r="S1123">
        <v>1.4644436E-2</v>
      </c>
      <c r="T1123">
        <f t="shared" si="192"/>
        <v>13443.592248000001</v>
      </c>
      <c r="U1123">
        <f t="shared" si="193"/>
        <v>4686.2196000000004</v>
      </c>
      <c r="V1123">
        <f t="shared" si="194"/>
        <v>257280</v>
      </c>
      <c r="W1123">
        <f t="shared" si="195"/>
        <v>2929.3285816757566</v>
      </c>
      <c r="X1123">
        <f>SUM(Data__1___3[[#This Row],[ cost of raw material]],Data__1___3[[#This Row],[operating cost]],Data__1___3[[#This Row],[Total Labor Cost (In USD)]])</f>
        <v>21059.140429675757</v>
      </c>
      <c r="Y1123">
        <f t="shared" si="196"/>
        <v>1797.5376510034446</v>
      </c>
      <c r="Z1123">
        <f t="shared" si="197"/>
        <v>11.715549000000001</v>
      </c>
      <c r="AA1123">
        <f>SUM(Data__1___3[[#This Row],[Num_Workers_Direct]],Data__1___3[[#This Row],[Num_Workers_Indirect]])</f>
        <v>30</v>
      </c>
      <c r="AB1123">
        <f>Data__1___3[[#This Row],[OUTPUT IN THOUSAND]]/Data__1___3[[#This Row],[Total Workers]]</f>
        <v>0.39051830000000004</v>
      </c>
    </row>
    <row r="1124" spans="1:28" x14ac:dyDescent="0.25">
      <c r="A1124" s="1">
        <v>40206</v>
      </c>
      <c r="B1124">
        <f t="shared" si="187"/>
        <v>2010</v>
      </c>
      <c r="C1124">
        <f>DAY(Data__1___3[[#This Row],[Date]])</f>
        <v>28</v>
      </c>
      <c r="D1124">
        <f>MONTH(Data__1___3[[#This Row],[Date]])</f>
        <v>1</v>
      </c>
      <c r="E1124">
        <f t="shared" si="188"/>
        <v>1</v>
      </c>
      <c r="F1124">
        <f>WEEKDAY(Data__1___3[[#This Row],[Date]])</f>
        <v>5</v>
      </c>
      <c r="G1124" t="str">
        <f>VLOOKUP(F1124,VLOOKUP!$D$2:$E$8,2,FALSE)</f>
        <v>Friday</v>
      </c>
      <c r="H1124" t="str">
        <f>VLOOKUP(D1124,VLOOKUP!$A$2:$B$13,2,FALSE)</f>
        <v>January</v>
      </c>
      <c r="I1124" t="str">
        <f>VLOOKUP(E1124,VLOOKUP!$G$2:$H$5,2,FALSE)</f>
        <v>Quarter1</v>
      </c>
      <c r="J1124" t="str">
        <f t="shared" si="189"/>
        <v>2010_January</v>
      </c>
      <c r="K1124" t="str">
        <f t="shared" si="190"/>
        <v>2010_Quarter1</v>
      </c>
      <c r="L1124" t="str">
        <f t="shared" si="191"/>
        <v>2010_Friday</v>
      </c>
      <c r="M1124" t="s">
        <v>11</v>
      </c>
      <c r="N1124">
        <v>13</v>
      </c>
      <c r="O1124">
        <v>15</v>
      </c>
      <c r="P1124">
        <v>124800</v>
      </c>
      <c r="Q1124">
        <v>115200</v>
      </c>
      <c r="R1124">
        <v>1.0925508E-2</v>
      </c>
      <c r="S1124">
        <v>1.3656885000000001E-2</v>
      </c>
      <c r="T1124">
        <f t="shared" si="192"/>
        <v>12537.02043</v>
      </c>
      <c r="U1124">
        <f t="shared" si="193"/>
        <v>4370.2031999999999</v>
      </c>
      <c r="V1124">
        <f t="shared" si="194"/>
        <v>240000</v>
      </c>
      <c r="W1124">
        <f t="shared" si="195"/>
        <v>2732.5826321602208</v>
      </c>
      <c r="X1124">
        <f>SUM(Data__1___3[[#This Row],[ cost of raw material]],Data__1___3[[#This Row],[operating cost]],Data__1___3[[#This Row],[Total Labor Cost (In USD)]])</f>
        <v>19639.806262160222</v>
      </c>
      <c r="Y1124">
        <f t="shared" si="196"/>
        <v>1797.6103502153146</v>
      </c>
      <c r="Z1124">
        <f t="shared" si="197"/>
        <v>10.925508000000001</v>
      </c>
      <c r="AA1124">
        <f>SUM(Data__1___3[[#This Row],[Num_Workers_Direct]],Data__1___3[[#This Row],[Num_Workers_Indirect]])</f>
        <v>28</v>
      </c>
      <c r="AB1124">
        <f>Data__1___3[[#This Row],[OUTPUT IN THOUSAND]]/Data__1___3[[#This Row],[Total Workers]]</f>
        <v>0.39019671428571429</v>
      </c>
    </row>
    <row r="1125" spans="1:28" x14ac:dyDescent="0.25">
      <c r="A1125" s="1">
        <v>40207</v>
      </c>
      <c r="B1125">
        <f t="shared" si="187"/>
        <v>2010</v>
      </c>
      <c r="C1125">
        <f>DAY(Data__1___3[[#This Row],[Date]])</f>
        <v>29</v>
      </c>
      <c r="D1125">
        <f>MONTH(Data__1___3[[#This Row],[Date]])</f>
        <v>1</v>
      </c>
      <c r="E1125">
        <f t="shared" si="188"/>
        <v>1</v>
      </c>
      <c r="F1125">
        <f>WEEKDAY(Data__1___3[[#This Row],[Date]])</f>
        <v>6</v>
      </c>
      <c r="G1125" t="str">
        <f>VLOOKUP(F1125,VLOOKUP!$D$2:$E$8,2,FALSE)</f>
        <v>Saturday</v>
      </c>
      <c r="H1125" t="str">
        <f>VLOOKUP(D1125,VLOOKUP!$A$2:$B$13,2,FALSE)</f>
        <v>January</v>
      </c>
      <c r="I1125" t="str">
        <f>VLOOKUP(E1125,VLOOKUP!$G$2:$H$5,2,FALSE)</f>
        <v>Quarter1</v>
      </c>
      <c r="J1125" t="str">
        <f t="shared" si="189"/>
        <v>2010_January</v>
      </c>
      <c r="K1125" t="str">
        <f t="shared" si="190"/>
        <v>2010_Quarter1</v>
      </c>
      <c r="L1125" t="str">
        <f t="shared" si="191"/>
        <v>2010_Saturday</v>
      </c>
      <c r="M1125" t="s">
        <v>11</v>
      </c>
      <c r="N1125">
        <v>12</v>
      </c>
      <c r="O1125">
        <v>14</v>
      </c>
      <c r="P1125">
        <v>115200</v>
      </c>
      <c r="Q1125">
        <v>107520</v>
      </c>
      <c r="R1125">
        <v>1.0154003999999999E-2</v>
      </c>
      <c r="S1125">
        <v>1.2692505E-2</v>
      </c>
      <c r="T1125">
        <f t="shared" si="192"/>
        <v>11651.719590000001</v>
      </c>
      <c r="U1125">
        <f t="shared" si="193"/>
        <v>4061.6015999999995</v>
      </c>
      <c r="V1125">
        <f t="shared" si="194"/>
        <v>222720</v>
      </c>
      <c r="W1125">
        <f t="shared" si="195"/>
        <v>2535.836682644685</v>
      </c>
      <c r="X1125">
        <f>SUM(Data__1___3[[#This Row],[ cost of raw material]],Data__1___3[[#This Row],[operating cost]],Data__1___3[[#This Row],[Total Labor Cost (In USD)]])</f>
        <v>18249.157872644686</v>
      </c>
      <c r="Y1125">
        <f t="shared" si="196"/>
        <v>1797.237609187931</v>
      </c>
      <c r="Z1125">
        <f t="shared" si="197"/>
        <v>10.154003999999999</v>
      </c>
      <c r="AA1125">
        <f>SUM(Data__1___3[[#This Row],[Num_Workers_Direct]],Data__1___3[[#This Row],[Num_Workers_Indirect]])</f>
        <v>26</v>
      </c>
      <c r="AB1125">
        <f>Data__1___3[[#This Row],[OUTPUT IN THOUSAND]]/Data__1___3[[#This Row],[Total Workers]]</f>
        <v>0.39053861538461532</v>
      </c>
    </row>
    <row r="1126" spans="1:28" x14ac:dyDescent="0.25">
      <c r="A1126" s="1">
        <v>40208</v>
      </c>
      <c r="B1126">
        <f t="shared" si="187"/>
        <v>2010</v>
      </c>
      <c r="C1126">
        <f>DAY(Data__1___3[[#This Row],[Date]])</f>
        <v>30</v>
      </c>
      <c r="D1126">
        <f>MONTH(Data__1___3[[#This Row],[Date]])</f>
        <v>1</v>
      </c>
      <c r="E1126">
        <f t="shared" si="188"/>
        <v>1</v>
      </c>
      <c r="F1126">
        <f>WEEKDAY(Data__1___3[[#This Row],[Date]])</f>
        <v>7</v>
      </c>
      <c r="G1126" t="str">
        <f>VLOOKUP(F1126,VLOOKUP!$D$2:$E$8,2,FALSE)</f>
        <v>Sunday</v>
      </c>
      <c r="H1126" t="str">
        <f>VLOOKUP(D1126,VLOOKUP!$A$2:$B$13,2,FALSE)</f>
        <v>January</v>
      </c>
      <c r="I1126" t="str">
        <f>VLOOKUP(E1126,VLOOKUP!$G$2:$H$5,2,FALSE)</f>
        <v>Quarter1</v>
      </c>
      <c r="J1126" t="str">
        <f t="shared" si="189"/>
        <v>2010_January</v>
      </c>
      <c r="K1126" t="str">
        <f t="shared" si="190"/>
        <v>2010_Quarter1</v>
      </c>
      <c r="L1126" t="str">
        <f t="shared" si="191"/>
        <v>2010_Sunday</v>
      </c>
      <c r="M1126" t="s">
        <v>11</v>
      </c>
      <c r="N1126">
        <v>13</v>
      </c>
      <c r="O1126">
        <v>14</v>
      </c>
      <c r="P1126">
        <v>124800</v>
      </c>
      <c r="Q1126">
        <v>107520</v>
      </c>
      <c r="R1126">
        <v>1.0539839E-2</v>
      </c>
      <c r="S1126">
        <v>1.3174798999999999E-2</v>
      </c>
      <c r="T1126">
        <f t="shared" si="192"/>
        <v>12094.465481999998</v>
      </c>
      <c r="U1126">
        <f t="shared" si="193"/>
        <v>4215.9356000000007</v>
      </c>
      <c r="V1126">
        <f t="shared" si="194"/>
        <v>232320</v>
      </c>
      <c r="W1126">
        <f t="shared" si="195"/>
        <v>2645.1399879310934</v>
      </c>
      <c r="X1126">
        <f>SUM(Data__1___3[[#This Row],[ cost of raw material]],Data__1___3[[#This Row],[operating cost]],Data__1___3[[#This Row],[Total Labor Cost (In USD)]])</f>
        <v>18955.541069931092</v>
      </c>
      <c r="Y1126">
        <f t="shared" si="196"/>
        <v>1798.4659035048915</v>
      </c>
      <c r="Z1126">
        <f t="shared" si="197"/>
        <v>10.539839000000001</v>
      </c>
      <c r="AA1126">
        <f>SUM(Data__1___3[[#This Row],[Num_Workers_Direct]],Data__1___3[[#This Row],[Num_Workers_Indirect]])</f>
        <v>27</v>
      </c>
      <c r="AB1126">
        <f>Data__1___3[[#This Row],[OUTPUT IN THOUSAND]]/Data__1___3[[#This Row],[Total Workers]]</f>
        <v>0.39036440740740741</v>
      </c>
    </row>
    <row r="1127" spans="1:28" x14ac:dyDescent="0.25">
      <c r="A1127" s="1">
        <v>40209</v>
      </c>
      <c r="B1127">
        <f t="shared" si="187"/>
        <v>2010</v>
      </c>
      <c r="C1127">
        <f>DAY(Data__1___3[[#This Row],[Date]])</f>
        <v>31</v>
      </c>
      <c r="D1127">
        <f>MONTH(Data__1___3[[#This Row],[Date]])</f>
        <v>1</v>
      </c>
      <c r="E1127">
        <f t="shared" si="188"/>
        <v>1</v>
      </c>
      <c r="F1127">
        <f>WEEKDAY(Data__1___3[[#This Row],[Date]])</f>
        <v>1</v>
      </c>
      <c r="G1127" t="str">
        <f>VLOOKUP(F1127,VLOOKUP!$D$2:$E$8,2,FALSE)</f>
        <v>Monday</v>
      </c>
      <c r="H1127" t="str">
        <f>VLOOKUP(D1127,VLOOKUP!$A$2:$B$13,2,FALSE)</f>
        <v>January</v>
      </c>
      <c r="I1127" t="str">
        <f>VLOOKUP(E1127,VLOOKUP!$G$2:$H$5,2,FALSE)</f>
        <v>Quarter1</v>
      </c>
      <c r="J1127" t="str">
        <f t="shared" si="189"/>
        <v>2010_January</v>
      </c>
      <c r="K1127" t="str">
        <f t="shared" si="190"/>
        <v>2010_Quarter1</v>
      </c>
      <c r="L1127" t="str">
        <f t="shared" si="191"/>
        <v>2010_Monday</v>
      </c>
      <c r="M1127" t="s">
        <v>11</v>
      </c>
      <c r="N1127">
        <v>12</v>
      </c>
      <c r="O1127">
        <v>17</v>
      </c>
      <c r="P1127">
        <v>115200</v>
      </c>
      <c r="Q1127">
        <v>130560</v>
      </c>
      <c r="R1127">
        <v>1.1318656999999999E-2</v>
      </c>
      <c r="S1127">
        <v>1.4148322E-2</v>
      </c>
      <c r="T1127">
        <f t="shared" si="192"/>
        <v>12988.159596</v>
      </c>
      <c r="U1127">
        <f t="shared" si="193"/>
        <v>4527.4628000000002</v>
      </c>
      <c r="V1127">
        <f t="shared" si="194"/>
        <v>245760</v>
      </c>
      <c r="W1127">
        <f t="shared" si="195"/>
        <v>2798.1646153320658</v>
      </c>
      <c r="X1127">
        <f>SUM(Data__1___3[[#This Row],[ cost of raw material]],Data__1___3[[#This Row],[operating cost]],Data__1___3[[#This Row],[Total Labor Cost (In USD)]])</f>
        <v>20313.787011332064</v>
      </c>
      <c r="Y1127">
        <f t="shared" si="196"/>
        <v>1794.7170774175827</v>
      </c>
      <c r="Z1127">
        <f t="shared" si="197"/>
        <v>11.318657</v>
      </c>
      <c r="AA1127">
        <f>SUM(Data__1___3[[#This Row],[Num_Workers_Direct]],Data__1___3[[#This Row],[Num_Workers_Indirect]])</f>
        <v>29</v>
      </c>
      <c r="AB1127">
        <f>Data__1___3[[#This Row],[OUTPUT IN THOUSAND]]/Data__1___3[[#This Row],[Total Workers]]</f>
        <v>0.39029851724137932</v>
      </c>
    </row>
    <row r="1128" spans="1:28" x14ac:dyDescent="0.25">
      <c r="A1128" s="1">
        <v>40210</v>
      </c>
      <c r="B1128">
        <f t="shared" si="187"/>
        <v>2010</v>
      </c>
      <c r="C1128">
        <f>DAY(Data__1___3[[#This Row],[Date]])</f>
        <v>1</v>
      </c>
      <c r="D1128">
        <f>MONTH(Data__1___3[[#This Row],[Date]])</f>
        <v>2</v>
      </c>
      <c r="E1128">
        <f t="shared" si="188"/>
        <v>1</v>
      </c>
      <c r="F1128">
        <f>WEEKDAY(Data__1___3[[#This Row],[Date]])</f>
        <v>2</v>
      </c>
      <c r="G1128" t="str">
        <f>VLOOKUP(F1128,VLOOKUP!$D$2:$E$8,2,FALSE)</f>
        <v>Tuesday</v>
      </c>
      <c r="H1128" t="str">
        <f>VLOOKUP(D1128,VLOOKUP!$A$2:$B$13,2,FALSE)</f>
        <v>February</v>
      </c>
      <c r="I1128" t="str">
        <f>VLOOKUP(E1128,VLOOKUP!$G$2:$H$5,2,FALSE)</f>
        <v>Quarter1</v>
      </c>
      <c r="J1128" t="str">
        <f t="shared" si="189"/>
        <v>2010_February</v>
      </c>
      <c r="K1128" t="str">
        <f t="shared" si="190"/>
        <v>2010_Quarter1</v>
      </c>
      <c r="L1128" t="str">
        <f t="shared" si="191"/>
        <v>2010_Tuesday</v>
      </c>
      <c r="M1128" t="s">
        <v>11</v>
      </c>
      <c r="N1128">
        <v>12</v>
      </c>
      <c r="O1128">
        <v>15</v>
      </c>
      <c r="P1128">
        <v>115200</v>
      </c>
      <c r="Q1128">
        <v>115200</v>
      </c>
      <c r="R1128">
        <v>1.053806E-2</v>
      </c>
      <c r="S1128">
        <v>1.3172575000000001E-2</v>
      </c>
      <c r="T1128">
        <f t="shared" si="192"/>
        <v>12092.423850000001</v>
      </c>
      <c r="U1128">
        <f t="shared" si="193"/>
        <v>4215.2240000000002</v>
      </c>
      <c r="V1128">
        <f t="shared" si="194"/>
        <v>230400</v>
      </c>
      <c r="W1128">
        <f t="shared" si="195"/>
        <v>2623.2793268738119</v>
      </c>
      <c r="X1128">
        <f>SUM(Data__1___3[[#This Row],[ cost of raw material]],Data__1___3[[#This Row],[operating cost]],Data__1___3[[#This Row],[Total Labor Cost (In USD)]])</f>
        <v>18930.927176873814</v>
      </c>
      <c r="Y1128">
        <f t="shared" si="196"/>
        <v>1796.43380061167</v>
      </c>
      <c r="Z1128">
        <f t="shared" si="197"/>
        <v>10.53806</v>
      </c>
      <c r="AA1128">
        <f>SUM(Data__1___3[[#This Row],[Num_Workers_Direct]],Data__1___3[[#This Row],[Num_Workers_Indirect]])</f>
        <v>27</v>
      </c>
      <c r="AB1128">
        <f>Data__1___3[[#This Row],[OUTPUT IN THOUSAND]]/Data__1___3[[#This Row],[Total Workers]]</f>
        <v>0.39029851851851849</v>
      </c>
    </row>
    <row r="1129" spans="1:28" x14ac:dyDescent="0.25">
      <c r="A1129" s="1">
        <v>40211</v>
      </c>
      <c r="B1129">
        <f t="shared" si="187"/>
        <v>2010</v>
      </c>
      <c r="C1129">
        <f>DAY(Data__1___3[[#This Row],[Date]])</f>
        <v>2</v>
      </c>
      <c r="D1129">
        <f>MONTH(Data__1___3[[#This Row],[Date]])</f>
        <v>2</v>
      </c>
      <c r="E1129">
        <f t="shared" si="188"/>
        <v>1</v>
      </c>
      <c r="F1129">
        <f>WEEKDAY(Data__1___3[[#This Row],[Date]])</f>
        <v>3</v>
      </c>
      <c r="G1129" t="str">
        <f>VLOOKUP(F1129,VLOOKUP!$D$2:$E$8,2,FALSE)</f>
        <v>Wednesday</v>
      </c>
      <c r="H1129" t="str">
        <f>VLOOKUP(D1129,VLOOKUP!$A$2:$B$13,2,FALSE)</f>
        <v>February</v>
      </c>
      <c r="I1129" t="str">
        <f>VLOOKUP(E1129,VLOOKUP!$G$2:$H$5,2,FALSE)</f>
        <v>Quarter1</v>
      </c>
      <c r="J1129" t="str">
        <f t="shared" si="189"/>
        <v>2010_February</v>
      </c>
      <c r="K1129" t="str">
        <f t="shared" si="190"/>
        <v>2010_Quarter1</v>
      </c>
      <c r="L1129" t="str">
        <f t="shared" si="191"/>
        <v>2010_Wednesday</v>
      </c>
      <c r="M1129" t="s">
        <v>11</v>
      </c>
      <c r="N1129">
        <v>14</v>
      </c>
      <c r="O1129">
        <v>13</v>
      </c>
      <c r="P1129">
        <v>134400</v>
      </c>
      <c r="Q1129">
        <v>99840</v>
      </c>
      <c r="R1129">
        <v>1.0540647E-2</v>
      </c>
      <c r="S1129">
        <v>1.3175808000000001E-2</v>
      </c>
      <c r="T1129">
        <f t="shared" si="192"/>
        <v>12095.391744</v>
      </c>
      <c r="U1129">
        <f t="shared" si="193"/>
        <v>4216.2587999999996</v>
      </c>
      <c r="V1129">
        <f t="shared" si="194"/>
        <v>234240</v>
      </c>
      <c r="W1129">
        <f t="shared" si="195"/>
        <v>2667.0006489883754</v>
      </c>
      <c r="X1129">
        <f>SUM(Data__1___3[[#This Row],[ cost of raw material]],Data__1___3[[#This Row],[operating cost]],Data__1___3[[#This Row],[Total Labor Cost (In USD)]])</f>
        <v>18978.651192988375</v>
      </c>
      <c r="Y1129">
        <f t="shared" si="196"/>
        <v>1800.5205176673096</v>
      </c>
      <c r="Z1129">
        <f t="shared" si="197"/>
        <v>10.540647</v>
      </c>
      <c r="AA1129">
        <f>SUM(Data__1___3[[#This Row],[Num_Workers_Direct]],Data__1___3[[#This Row],[Num_Workers_Indirect]])</f>
        <v>27</v>
      </c>
      <c r="AB1129">
        <f>Data__1___3[[#This Row],[OUTPUT IN THOUSAND]]/Data__1___3[[#This Row],[Total Workers]]</f>
        <v>0.39039433333333334</v>
      </c>
    </row>
    <row r="1130" spans="1:28" x14ac:dyDescent="0.25">
      <c r="A1130" s="1">
        <v>40212</v>
      </c>
      <c r="B1130">
        <f t="shared" si="187"/>
        <v>2010</v>
      </c>
      <c r="C1130">
        <f>DAY(Data__1___3[[#This Row],[Date]])</f>
        <v>3</v>
      </c>
      <c r="D1130">
        <f>MONTH(Data__1___3[[#This Row],[Date]])</f>
        <v>2</v>
      </c>
      <c r="E1130">
        <f t="shared" si="188"/>
        <v>1</v>
      </c>
      <c r="F1130">
        <f>WEEKDAY(Data__1___3[[#This Row],[Date]])</f>
        <v>4</v>
      </c>
      <c r="G1130" t="str">
        <f>VLOOKUP(F1130,VLOOKUP!$D$2:$E$8,2,FALSE)</f>
        <v>Thursday</v>
      </c>
      <c r="H1130" t="str">
        <f>VLOOKUP(D1130,VLOOKUP!$A$2:$B$13,2,FALSE)</f>
        <v>February</v>
      </c>
      <c r="I1130" t="str">
        <f>VLOOKUP(E1130,VLOOKUP!$G$2:$H$5,2,FALSE)</f>
        <v>Quarter1</v>
      </c>
      <c r="J1130" t="str">
        <f t="shared" si="189"/>
        <v>2010_February</v>
      </c>
      <c r="K1130" t="str">
        <f t="shared" si="190"/>
        <v>2010_Quarter1</v>
      </c>
      <c r="L1130" t="str">
        <f t="shared" si="191"/>
        <v>2010_Thursday</v>
      </c>
      <c r="M1130" t="s">
        <v>11</v>
      </c>
      <c r="N1130">
        <v>14</v>
      </c>
      <c r="O1130">
        <v>13</v>
      </c>
      <c r="P1130">
        <v>134400</v>
      </c>
      <c r="Q1130">
        <v>99840</v>
      </c>
      <c r="R1130">
        <v>1.0542482000000001E-2</v>
      </c>
      <c r="S1130">
        <v>1.3178102000000001E-2</v>
      </c>
      <c r="T1130">
        <f t="shared" si="192"/>
        <v>12097.497636</v>
      </c>
      <c r="U1130">
        <f t="shared" si="193"/>
        <v>4216.9928000000009</v>
      </c>
      <c r="V1130">
        <f t="shared" si="194"/>
        <v>234240</v>
      </c>
      <c r="W1130">
        <f t="shared" si="195"/>
        <v>2667.0006489883754</v>
      </c>
      <c r="X1130">
        <f>SUM(Data__1___3[[#This Row],[ cost of raw material]],Data__1___3[[#This Row],[operating cost]],Data__1___3[[#This Row],[Total Labor Cost (In USD)]])</f>
        <v>18981.491084988374</v>
      </c>
      <c r="Y1130">
        <f t="shared" si="196"/>
        <v>1800.4764992710798</v>
      </c>
      <c r="Z1130">
        <f t="shared" si="197"/>
        <v>10.542482000000001</v>
      </c>
      <c r="AA1130">
        <f>SUM(Data__1___3[[#This Row],[Num_Workers_Direct]],Data__1___3[[#This Row],[Num_Workers_Indirect]])</f>
        <v>27</v>
      </c>
      <c r="AB1130">
        <f>Data__1___3[[#This Row],[OUTPUT IN THOUSAND]]/Data__1___3[[#This Row],[Total Workers]]</f>
        <v>0.39046229629629636</v>
      </c>
    </row>
    <row r="1131" spans="1:28" x14ac:dyDescent="0.25">
      <c r="A1131" s="1">
        <v>40213</v>
      </c>
      <c r="B1131">
        <f t="shared" si="187"/>
        <v>2010</v>
      </c>
      <c r="C1131">
        <f>DAY(Data__1___3[[#This Row],[Date]])</f>
        <v>4</v>
      </c>
      <c r="D1131">
        <f>MONTH(Data__1___3[[#This Row],[Date]])</f>
        <v>2</v>
      </c>
      <c r="E1131">
        <f t="shared" si="188"/>
        <v>1</v>
      </c>
      <c r="F1131">
        <f>WEEKDAY(Data__1___3[[#This Row],[Date]])</f>
        <v>5</v>
      </c>
      <c r="G1131" t="str">
        <f>VLOOKUP(F1131,VLOOKUP!$D$2:$E$8,2,FALSE)</f>
        <v>Friday</v>
      </c>
      <c r="H1131" t="str">
        <f>VLOOKUP(D1131,VLOOKUP!$A$2:$B$13,2,FALSE)</f>
        <v>February</v>
      </c>
      <c r="I1131" t="str">
        <f>VLOOKUP(E1131,VLOOKUP!$G$2:$H$5,2,FALSE)</f>
        <v>Quarter1</v>
      </c>
      <c r="J1131" t="str">
        <f t="shared" si="189"/>
        <v>2010_February</v>
      </c>
      <c r="K1131" t="str">
        <f t="shared" si="190"/>
        <v>2010_Quarter1</v>
      </c>
      <c r="L1131" t="str">
        <f t="shared" si="191"/>
        <v>2010_Friday</v>
      </c>
      <c r="M1131" t="s">
        <v>11</v>
      </c>
      <c r="N1131">
        <v>14</v>
      </c>
      <c r="O1131">
        <v>15</v>
      </c>
      <c r="P1131">
        <v>134400</v>
      </c>
      <c r="Q1131">
        <v>115200</v>
      </c>
      <c r="R1131">
        <v>1.1315014E-2</v>
      </c>
      <c r="S1131">
        <v>1.4143767E-2</v>
      </c>
      <c r="T1131">
        <f t="shared" si="192"/>
        <v>12983.978106</v>
      </c>
      <c r="U1131">
        <f t="shared" si="193"/>
        <v>4526.0055999999995</v>
      </c>
      <c r="V1131">
        <f t="shared" si="194"/>
        <v>249600</v>
      </c>
      <c r="W1131">
        <f t="shared" si="195"/>
        <v>2841.8859374466297</v>
      </c>
      <c r="X1131">
        <f>SUM(Data__1___3[[#This Row],[ cost of raw material]],Data__1___3[[#This Row],[operating cost]],Data__1___3[[#This Row],[Total Labor Cost (In USD)]])</f>
        <v>20351.869643446629</v>
      </c>
      <c r="Y1131">
        <f t="shared" si="196"/>
        <v>1798.6605799556792</v>
      </c>
      <c r="Z1131">
        <f t="shared" si="197"/>
        <v>11.315014</v>
      </c>
      <c r="AA1131">
        <f>SUM(Data__1___3[[#This Row],[Num_Workers_Direct]],Data__1___3[[#This Row],[Num_Workers_Indirect]])</f>
        <v>29</v>
      </c>
      <c r="AB1131">
        <f>Data__1___3[[#This Row],[OUTPUT IN THOUSAND]]/Data__1___3[[#This Row],[Total Workers]]</f>
        <v>0.3901728965517241</v>
      </c>
    </row>
    <row r="1132" spans="1:28" x14ac:dyDescent="0.25">
      <c r="A1132" s="1">
        <v>40214</v>
      </c>
      <c r="B1132">
        <f t="shared" si="187"/>
        <v>2010</v>
      </c>
      <c r="C1132">
        <f>DAY(Data__1___3[[#This Row],[Date]])</f>
        <v>5</v>
      </c>
      <c r="D1132">
        <f>MONTH(Data__1___3[[#This Row],[Date]])</f>
        <v>2</v>
      </c>
      <c r="E1132">
        <f t="shared" si="188"/>
        <v>1</v>
      </c>
      <c r="F1132">
        <f>WEEKDAY(Data__1___3[[#This Row],[Date]])</f>
        <v>6</v>
      </c>
      <c r="G1132" t="str">
        <f>VLOOKUP(F1132,VLOOKUP!$D$2:$E$8,2,FALSE)</f>
        <v>Saturday</v>
      </c>
      <c r="H1132" t="str">
        <f>VLOOKUP(D1132,VLOOKUP!$A$2:$B$13,2,FALSE)</f>
        <v>February</v>
      </c>
      <c r="I1132" t="str">
        <f>VLOOKUP(E1132,VLOOKUP!$G$2:$H$5,2,FALSE)</f>
        <v>Quarter1</v>
      </c>
      <c r="J1132" t="str">
        <f t="shared" si="189"/>
        <v>2010_February</v>
      </c>
      <c r="K1132" t="str">
        <f t="shared" si="190"/>
        <v>2010_Quarter1</v>
      </c>
      <c r="L1132" t="str">
        <f t="shared" si="191"/>
        <v>2010_Saturday</v>
      </c>
      <c r="M1132" t="s">
        <v>11</v>
      </c>
      <c r="N1132">
        <v>14</v>
      </c>
      <c r="O1132">
        <v>13</v>
      </c>
      <c r="P1132">
        <v>134400</v>
      </c>
      <c r="Q1132">
        <v>99840</v>
      </c>
      <c r="R1132">
        <v>1.0538509999999999E-2</v>
      </c>
      <c r="S1132">
        <v>1.3173137999999999E-2</v>
      </c>
      <c r="T1132">
        <f t="shared" si="192"/>
        <v>12092.940683999999</v>
      </c>
      <c r="U1132">
        <f t="shared" si="193"/>
        <v>4215.4039999999995</v>
      </c>
      <c r="V1132">
        <f t="shared" si="194"/>
        <v>234240</v>
      </c>
      <c r="W1132">
        <f t="shared" si="195"/>
        <v>2667.0006489883754</v>
      </c>
      <c r="X1132">
        <f>SUM(Data__1___3[[#This Row],[ cost of raw material]],Data__1___3[[#This Row],[operating cost]],Data__1___3[[#This Row],[Total Labor Cost (In USD)]])</f>
        <v>18975.345332988374</v>
      </c>
      <c r="Y1132">
        <f t="shared" si="196"/>
        <v>1800.5719340768644</v>
      </c>
      <c r="Z1132">
        <f t="shared" si="197"/>
        <v>10.538509999999999</v>
      </c>
      <c r="AA1132">
        <f>SUM(Data__1___3[[#This Row],[Num_Workers_Direct]],Data__1___3[[#This Row],[Num_Workers_Indirect]])</f>
        <v>27</v>
      </c>
      <c r="AB1132">
        <f>Data__1___3[[#This Row],[OUTPUT IN THOUSAND]]/Data__1___3[[#This Row],[Total Workers]]</f>
        <v>0.39031518518518515</v>
      </c>
    </row>
    <row r="1133" spans="1:28" x14ac:dyDescent="0.25">
      <c r="A1133" s="1">
        <v>40215</v>
      </c>
      <c r="B1133">
        <f t="shared" si="187"/>
        <v>2010</v>
      </c>
      <c r="C1133">
        <f>DAY(Data__1___3[[#This Row],[Date]])</f>
        <v>6</v>
      </c>
      <c r="D1133">
        <f>MONTH(Data__1___3[[#This Row],[Date]])</f>
        <v>2</v>
      </c>
      <c r="E1133">
        <f t="shared" si="188"/>
        <v>1</v>
      </c>
      <c r="F1133">
        <f>WEEKDAY(Data__1___3[[#This Row],[Date]])</f>
        <v>7</v>
      </c>
      <c r="G1133" t="str">
        <f>VLOOKUP(F1133,VLOOKUP!$D$2:$E$8,2,FALSE)</f>
        <v>Sunday</v>
      </c>
      <c r="H1133" t="str">
        <f>VLOOKUP(D1133,VLOOKUP!$A$2:$B$13,2,FALSE)</f>
        <v>February</v>
      </c>
      <c r="I1133" t="str">
        <f>VLOOKUP(E1133,VLOOKUP!$G$2:$H$5,2,FALSE)</f>
        <v>Quarter1</v>
      </c>
      <c r="J1133" t="str">
        <f t="shared" si="189"/>
        <v>2010_February</v>
      </c>
      <c r="K1133" t="str">
        <f t="shared" si="190"/>
        <v>2010_Quarter1</v>
      </c>
      <c r="L1133" t="str">
        <f t="shared" si="191"/>
        <v>2010_Sunday</v>
      </c>
      <c r="M1133" t="s">
        <v>11</v>
      </c>
      <c r="N1133">
        <v>12</v>
      </c>
      <c r="O1133">
        <v>17</v>
      </c>
      <c r="P1133">
        <v>115200</v>
      </c>
      <c r="Q1133">
        <v>130560</v>
      </c>
      <c r="R1133">
        <v>1.1317728000000001E-2</v>
      </c>
      <c r="S1133">
        <v>1.4147160000000001E-2</v>
      </c>
      <c r="T1133">
        <f t="shared" si="192"/>
        <v>12987.092880000002</v>
      </c>
      <c r="U1133">
        <f t="shared" si="193"/>
        <v>4527.0911999999998</v>
      </c>
      <c r="V1133">
        <f t="shared" si="194"/>
        <v>245760</v>
      </c>
      <c r="W1133">
        <f t="shared" si="195"/>
        <v>2798.1646153320658</v>
      </c>
      <c r="X1133">
        <f>SUM(Data__1___3[[#This Row],[ cost of raw material]],Data__1___3[[#This Row],[operating cost]],Data__1___3[[#This Row],[Total Labor Cost (In USD)]])</f>
        <v>20312.348695332068</v>
      </c>
      <c r="Y1133">
        <f t="shared" si="196"/>
        <v>1794.7373090546148</v>
      </c>
      <c r="Z1133">
        <f t="shared" si="197"/>
        <v>11.317728000000001</v>
      </c>
      <c r="AA1133">
        <f>SUM(Data__1___3[[#This Row],[Num_Workers_Direct]],Data__1___3[[#This Row],[Num_Workers_Indirect]])</f>
        <v>29</v>
      </c>
      <c r="AB1133">
        <f>Data__1___3[[#This Row],[OUTPUT IN THOUSAND]]/Data__1___3[[#This Row],[Total Workers]]</f>
        <v>0.39026648275862069</v>
      </c>
    </row>
    <row r="1134" spans="1:28" x14ac:dyDescent="0.25">
      <c r="A1134" s="1">
        <v>40216</v>
      </c>
      <c r="B1134">
        <f t="shared" si="187"/>
        <v>2010</v>
      </c>
      <c r="C1134">
        <f>DAY(Data__1___3[[#This Row],[Date]])</f>
        <v>7</v>
      </c>
      <c r="D1134">
        <f>MONTH(Data__1___3[[#This Row],[Date]])</f>
        <v>2</v>
      </c>
      <c r="E1134">
        <f t="shared" si="188"/>
        <v>1</v>
      </c>
      <c r="F1134">
        <f>WEEKDAY(Data__1___3[[#This Row],[Date]])</f>
        <v>1</v>
      </c>
      <c r="G1134" t="str">
        <f>VLOOKUP(F1134,VLOOKUP!$D$2:$E$8,2,FALSE)</f>
        <v>Monday</v>
      </c>
      <c r="H1134" t="str">
        <f>VLOOKUP(D1134,VLOOKUP!$A$2:$B$13,2,FALSE)</f>
        <v>February</v>
      </c>
      <c r="I1134" t="str">
        <f>VLOOKUP(E1134,VLOOKUP!$G$2:$H$5,2,FALSE)</f>
        <v>Quarter1</v>
      </c>
      <c r="J1134" t="str">
        <f t="shared" si="189"/>
        <v>2010_February</v>
      </c>
      <c r="K1134" t="str">
        <f t="shared" si="190"/>
        <v>2010_Quarter1</v>
      </c>
      <c r="L1134" t="str">
        <f t="shared" si="191"/>
        <v>2010_Monday</v>
      </c>
      <c r="M1134" t="s">
        <v>11</v>
      </c>
      <c r="N1134">
        <v>12</v>
      </c>
      <c r="O1134">
        <v>17</v>
      </c>
      <c r="P1134">
        <v>115200</v>
      </c>
      <c r="Q1134">
        <v>130560</v>
      </c>
      <c r="R1134">
        <v>1.1325388E-2</v>
      </c>
      <c r="S1134">
        <v>1.4156735E-2</v>
      </c>
      <c r="T1134">
        <f t="shared" si="192"/>
        <v>12995.882729999999</v>
      </c>
      <c r="U1134">
        <f t="shared" si="193"/>
        <v>4530.1552000000001</v>
      </c>
      <c r="V1134">
        <f t="shared" si="194"/>
        <v>245760</v>
      </c>
      <c r="W1134">
        <f t="shared" si="195"/>
        <v>2798.1646153320658</v>
      </c>
      <c r="X1134">
        <f>SUM(Data__1___3[[#This Row],[ cost of raw material]],Data__1___3[[#This Row],[operating cost]],Data__1___3[[#This Row],[Total Labor Cost (In USD)]])</f>
        <v>20324.202545332064</v>
      </c>
      <c r="Y1134">
        <f t="shared" si="196"/>
        <v>1794.5700884889827</v>
      </c>
      <c r="Z1134">
        <f t="shared" si="197"/>
        <v>11.325388</v>
      </c>
      <c r="AA1134">
        <f>SUM(Data__1___3[[#This Row],[Num_Workers_Direct]],Data__1___3[[#This Row],[Num_Workers_Indirect]])</f>
        <v>29</v>
      </c>
      <c r="AB1134">
        <f>Data__1___3[[#This Row],[OUTPUT IN THOUSAND]]/Data__1___3[[#This Row],[Total Workers]]</f>
        <v>0.39053062068965516</v>
      </c>
    </row>
    <row r="1135" spans="1:28" x14ac:dyDescent="0.25">
      <c r="A1135" s="1">
        <v>40217</v>
      </c>
      <c r="B1135">
        <f t="shared" si="187"/>
        <v>2010</v>
      </c>
      <c r="C1135">
        <f>DAY(Data__1___3[[#This Row],[Date]])</f>
        <v>8</v>
      </c>
      <c r="D1135">
        <f>MONTH(Data__1___3[[#This Row],[Date]])</f>
        <v>2</v>
      </c>
      <c r="E1135">
        <f t="shared" si="188"/>
        <v>1</v>
      </c>
      <c r="F1135">
        <f>WEEKDAY(Data__1___3[[#This Row],[Date]])</f>
        <v>2</v>
      </c>
      <c r="G1135" t="str">
        <f>VLOOKUP(F1135,VLOOKUP!$D$2:$E$8,2,FALSE)</f>
        <v>Tuesday</v>
      </c>
      <c r="H1135" t="str">
        <f>VLOOKUP(D1135,VLOOKUP!$A$2:$B$13,2,FALSE)</f>
        <v>February</v>
      </c>
      <c r="I1135" t="str">
        <f>VLOOKUP(E1135,VLOOKUP!$G$2:$H$5,2,FALSE)</f>
        <v>Quarter1</v>
      </c>
      <c r="J1135" t="str">
        <f t="shared" si="189"/>
        <v>2010_February</v>
      </c>
      <c r="K1135" t="str">
        <f t="shared" si="190"/>
        <v>2010_Quarter1</v>
      </c>
      <c r="L1135" t="str">
        <f t="shared" si="191"/>
        <v>2010_Tuesday</v>
      </c>
      <c r="M1135" t="s">
        <v>11</v>
      </c>
      <c r="N1135">
        <v>13</v>
      </c>
      <c r="O1135">
        <v>14</v>
      </c>
      <c r="P1135">
        <v>124800</v>
      </c>
      <c r="Q1135">
        <v>107520</v>
      </c>
      <c r="R1135">
        <v>1.0542263E-2</v>
      </c>
      <c r="S1135">
        <v>1.3177829E-2</v>
      </c>
      <c r="T1135">
        <f t="shared" si="192"/>
        <v>12097.247022000001</v>
      </c>
      <c r="U1135">
        <f t="shared" si="193"/>
        <v>4216.9052000000001</v>
      </c>
      <c r="V1135">
        <f t="shared" si="194"/>
        <v>232320</v>
      </c>
      <c r="W1135">
        <f t="shared" si="195"/>
        <v>2645.1399879310934</v>
      </c>
      <c r="X1135">
        <f>SUM(Data__1___3[[#This Row],[ cost of raw material]],Data__1___3[[#This Row],[operating cost]],Data__1___3[[#This Row],[Total Labor Cost (In USD)]])</f>
        <v>18959.292209931093</v>
      </c>
      <c r="Y1135">
        <f t="shared" si="196"/>
        <v>1798.4081984988511</v>
      </c>
      <c r="Z1135">
        <f t="shared" si="197"/>
        <v>10.542263</v>
      </c>
      <c r="AA1135">
        <f>SUM(Data__1___3[[#This Row],[Num_Workers_Direct]],Data__1___3[[#This Row],[Num_Workers_Indirect]])</f>
        <v>27</v>
      </c>
      <c r="AB1135">
        <f>Data__1___3[[#This Row],[OUTPUT IN THOUSAND]]/Data__1___3[[#This Row],[Total Workers]]</f>
        <v>0.39045418518518521</v>
      </c>
    </row>
    <row r="1136" spans="1:28" x14ac:dyDescent="0.25">
      <c r="A1136" s="1">
        <v>40218</v>
      </c>
      <c r="B1136">
        <f t="shared" si="187"/>
        <v>2010</v>
      </c>
      <c r="C1136">
        <f>DAY(Data__1___3[[#This Row],[Date]])</f>
        <v>9</v>
      </c>
      <c r="D1136">
        <f>MONTH(Data__1___3[[#This Row],[Date]])</f>
        <v>2</v>
      </c>
      <c r="E1136">
        <f t="shared" si="188"/>
        <v>1</v>
      </c>
      <c r="F1136">
        <f>WEEKDAY(Data__1___3[[#This Row],[Date]])</f>
        <v>3</v>
      </c>
      <c r="G1136" t="str">
        <f>VLOOKUP(F1136,VLOOKUP!$D$2:$E$8,2,FALSE)</f>
        <v>Wednesday</v>
      </c>
      <c r="H1136" t="str">
        <f>VLOOKUP(D1136,VLOOKUP!$A$2:$B$13,2,FALSE)</f>
        <v>February</v>
      </c>
      <c r="I1136" t="str">
        <f>VLOOKUP(E1136,VLOOKUP!$G$2:$H$5,2,FALSE)</f>
        <v>Quarter1</v>
      </c>
      <c r="J1136" t="str">
        <f t="shared" si="189"/>
        <v>2010_February</v>
      </c>
      <c r="K1136" t="str">
        <f t="shared" si="190"/>
        <v>2010_Quarter1</v>
      </c>
      <c r="L1136" t="str">
        <f t="shared" si="191"/>
        <v>2010_Wednesday</v>
      </c>
      <c r="M1136" t="s">
        <v>11</v>
      </c>
      <c r="N1136">
        <v>13</v>
      </c>
      <c r="O1136">
        <v>13</v>
      </c>
      <c r="P1136">
        <v>124800</v>
      </c>
      <c r="Q1136">
        <v>99840</v>
      </c>
      <c r="R1136">
        <v>1.0151640999999999E-2</v>
      </c>
      <c r="S1136">
        <v>1.2689551E-2</v>
      </c>
      <c r="T1136">
        <f t="shared" si="192"/>
        <v>11649.007818</v>
      </c>
      <c r="U1136">
        <f t="shared" si="193"/>
        <v>4060.6563999999998</v>
      </c>
      <c r="V1136">
        <f t="shared" si="194"/>
        <v>224640</v>
      </c>
      <c r="W1136">
        <f t="shared" si="195"/>
        <v>2557.6973437019665</v>
      </c>
      <c r="X1136">
        <f>SUM(Data__1___3[[#This Row],[ cost of raw material]],Data__1___3[[#This Row],[operating cost]],Data__1___3[[#This Row],[Total Labor Cost (In USD)]])</f>
        <v>18267.361561701968</v>
      </c>
      <c r="Y1136">
        <f t="shared" si="196"/>
        <v>1799.4491296236706</v>
      </c>
      <c r="Z1136">
        <f t="shared" si="197"/>
        <v>10.151641</v>
      </c>
      <c r="AA1136">
        <f>SUM(Data__1___3[[#This Row],[Num_Workers_Direct]],Data__1___3[[#This Row],[Num_Workers_Indirect]])</f>
        <v>26</v>
      </c>
      <c r="AB1136">
        <f>Data__1___3[[#This Row],[OUTPUT IN THOUSAND]]/Data__1___3[[#This Row],[Total Workers]]</f>
        <v>0.39044773076923078</v>
      </c>
    </row>
    <row r="1137" spans="1:28" x14ac:dyDescent="0.25">
      <c r="A1137" s="1">
        <v>40219</v>
      </c>
      <c r="B1137">
        <f t="shared" si="187"/>
        <v>2010</v>
      </c>
      <c r="C1137">
        <f>DAY(Data__1___3[[#This Row],[Date]])</f>
        <v>10</v>
      </c>
      <c r="D1137">
        <f>MONTH(Data__1___3[[#This Row],[Date]])</f>
        <v>2</v>
      </c>
      <c r="E1137">
        <f t="shared" si="188"/>
        <v>1</v>
      </c>
      <c r="F1137">
        <f>WEEKDAY(Data__1___3[[#This Row],[Date]])</f>
        <v>4</v>
      </c>
      <c r="G1137" t="str">
        <f>VLOOKUP(F1137,VLOOKUP!$D$2:$E$8,2,FALSE)</f>
        <v>Thursday</v>
      </c>
      <c r="H1137" t="str">
        <f>VLOOKUP(D1137,VLOOKUP!$A$2:$B$13,2,FALSE)</f>
        <v>February</v>
      </c>
      <c r="I1137" t="str">
        <f>VLOOKUP(E1137,VLOOKUP!$G$2:$H$5,2,FALSE)</f>
        <v>Quarter1</v>
      </c>
      <c r="J1137" t="str">
        <f t="shared" si="189"/>
        <v>2010_February</v>
      </c>
      <c r="K1137" t="str">
        <f t="shared" si="190"/>
        <v>2010_Quarter1</v>
      </c>
      <c r="L1137" t="str">
        <f t="shared" si="191"/>
        <v>2010_Thursday</v>
      </c>
      <c r="M1137" t="s">
        <v>11</v>
      </c>
      <c r="N1137">
        <v>12</v>
      </c>
      <c r="O1137">
        <v>17</v>
      </c>
      <c r="P1137">
        <v>115200</v>
      </c>
      <c r="Q1137">
        <v>130560</v>
      </c>
      <c r="R1137">
        <v>1.1323097000000001E-2</v>
      </c>
      <c r="S1137">
        <v>1.4153871E-2</v>
      </c>
      <c r="T1137">
        <f t="shared" si="192"/>
        <v>12993.253578</v>
      </c>
      <c r="U1137">
        <f t="shared" si="193"/>
        <v>4529.2388000000001</v>
      </c>
      <c r="V1137">
        <f t="shared" si="194"/>
        <v>245760</v>
      </c>
      <c r="W1137">
        <f t="shared" si="195"/>
        <v>2798.1646153320658</v>
      </c>
      <c r="X1137">
        <f>SUM(Data__1___3[[#This Row],[ cost of raw material]],Data__1___3[[#This Row],[operating cost]],Data__1___3[[#This Row],[Total Labor Cost (In USD)]])</f>
        <v>20320.656993332064</v>
      </c>
      <c r="Y1137">
        <f t="shared" si="196"/>
        <v>1794.6200578633268</v>
      </c>
      <c r="Z1137">
        <f t="shared" si="197"/>
        <v>11.323097000000001</v>
      </c>
      <c r="AA1137">
        <f>SUM(Data__1___3[[#This Row],[Num_Workers_Direct]],Data__1___3[[#This Row],[Num_Workers_Indirect]])</f>
        <v>29</v>
      </c>
      <c r="AB1137">
        <f>Data__1___3[[#This Row],[OUTPUT IN THOUSAND]]/Data__1___3[[#This Row],[Total Workers]]</f>
        <v>0.39045162068965522</v>
      </c>
    </row>
    <row r="1138" spans="1:28" x14ac:dyDescent="0.25">
      <c r="A1138" s="1">
        <v>40220</v>
      </c>
      <c r="B1138">
        <f t="shared" si="187"/>
        <v>2010</v>
      </c>
      <c r="C1138">
        <f>DAY(Data__1___3[[#This Row],[Date]])</f>
        <v>11</v>
      </c>
      <c r="D1138">
        <f>MONTH(Data__1___3[[#This Row],[Date]])</f>
        <v>2</v>
      </c>
      <c r="E1138">
        <f t="shared" si="188"/>
        <v>1</v>
      </c>
      <c r="F1138">
        <f>WEEKDAY(Data__1___3[[#This Row],[Date]])</f>
        <v>5</v>
      </c>
      <c r="G1138" t="str">
        <f>VLOOKUP(F1138,VLOOKUP!$D$2:$E$8,2,FALSE)</f>
        <v>Friday</v>
      </c>
      <c r="H1138" t="str">
        <f>VLOOKUP(D1138,VLOOKUP!$A$2:$B$13,2,FALSE)</f>
        <v>February</v>
      </c>
      <c r="I1138" t="str">
        <f>VLOOKUP(E1138,VLOOKUP!$G$2:$H$5,2,FALSE)</f>
        <v>Quarter1</v>
      </c>
      <c r="J1138" t="str">
        <f t="shared" si="189"/>
        <v>2010_February</v>
      </c>
      <c r="K1138" t="str">
        <f t="shared" si="190"/>
        <v>2010_Quarter1</v>
      </c>
      <c r="L1138" t="str">
        <f t="shared" si="191"/>
        <v>2010_Friday</v>
      </c>
      <c r="M1138" t="s">
        <v>11</v>
      </c>
      <c r="N1138">
        <v>13</v>
      </c>
      <c r="O1138">
        <v>14</v>
      </c>
      <c r="P1138">
        <v>124800</v>
      </c>
      <c r="Q1138">
        <v>107520</v>
      </c>
      <c r="R1138">
        <v>1.0539939E-2</v>
      </c>
      <c r="S1138">
        <v>1.3174923999999999E-2</v>
      </c>
      <c r="T1138">
        <f t="shared" si="192"/>
        <v>12094.580231999998</v>
      </c>
      <c r="U1138">
        <f t="shared" si="193"/>
        <v>4215.9755999999998</v>
      </c>
      <c r="V1138">
        <f t="shared" si="194"/>
        <v>232320</v>
      </c>
      <c r="W1138">
        <f t="shared" si="195"/>
        <v>2645.1399879310934</v>
      </c>
      <c r="X1138">
        <f>SUM(Data__1___3[[#This Row],[ cost of raw material]],Data__1___3[[#This Row],[operating cost]],Data__1___3[[#This Row],[Total Labor Cost (In USD)]])</f>
        <v>18955.69581993109</v>
      </c>
      <c r="Y1138">
        <f t="shared" si="196"/>
        <v>1798.4635224104322</v>
      </c>
      <c r="Z1138">
        <f t="shared" si="197"/>
        <v>10.539939</v>
      </c>
      <c r="AA1138">
        <f>SUM(Data__1___3[[#This Row],[Num_Workers_Direct]],Data__1___3[[#This Row],[Num_Workers_Indirect]])</f>
        <v>27</v>
      </c>
      <c r="AB1138">
        <f>Data__1___3[[#This Row],[OUTPUT IN THOUSAND]]/Data__1___3[[#This Row],[Total Workers]]</f>
        <v>0.39036811111111114</v>
      </c>
    </row>
    <row r="1139" spans="1:28" x14ac:dyDescent="0.25">
      <c r="A1139" s="1">
        <v>40221</v>
      </c>
      <c r="B1139">
        <f t="shared" si="187"/>
        <v>2010</v>
      </c>
      <c r="C1139">
        <f>DAY(Data__1___3[[#This Row],[Date]])</f>
        <v>12</v>
      </c>
      <c r="D1139">
        <f>MONTH(Data__1___3[[#This Row],[Date]])</f>
        <v>2</v>
      </c>
      <c r="E1139">
        <f t="shared" si="188"/>
        <v>1</v>
      </c>
      <c r="F1139">
        <f>WEEKDAY(Data__1___3[[#This Row],[Date]])</f>
        <v>6</v>
      </c>
      <c r="G1139" t="str">
        <f>VLOOKUP(F1139,VLOOKUP!$D$2:$E$8,2,FALSE)</f>
        <v>Saturday</v>
      </c>
      <c r="H1139" t="str">
        <f>VLOOKUP(D1139,VLOOKUP!$A$2:$B$13,2,FALSE)</f>
        <v>February</v>
      </c>
      <c r="I1139" t="str">
        <f>VLOOKUP(E1139,VLOOKUP!$G$2:$H$5,2,FALSE)</f>
        <v>Quarter1</v>
      </c>
      <c r="J1139" t="str">
        <f t="shared" si="189"/>
        <v>2010_February</v>
      </c>
      <c r="K1139" t="str">
        <f t="shared" si="190"/>
        <v>2010_Quarter1</v>
      </c>
      <c r="L1139" t="str">
        <f t="shared" si="191"/>
        <v>2010_Saturday</v>
      </c>
      <c r="M1139" t="s">
        <v>11</v>
      </c>
      <c r="N1139">
        <v>14</v>
      </c>
      <c r="O1139">
        <v>17</v>
      </c>
      <c r="P1139">
        <v>134400</v>
      </c>
      <c r="Q1139">
        <v>130560</v>
      </c>
      <c r="R1139">
        <v>1.2106708000000001E-2</v>
      </c>
      <c r="S1139">
        <v>1.5133384999999999E-2</v>
      </c>
      <c r="T1139">
        <f t="shared" si="192"/>
        <v>13892.447429999998</v>
      </c>
      <c r="U1139">
        <f t="shared" si="193"/>
        <v>4842.6832000000004</v>
      </c>
      <c r="V1139">
        <f t="shared" si="194"/>
        <v>264960</v>
      </c>
      <c r="W1139">
        <f t="shared" si="195"/>
        <v>3016.7712259048835</v>
      </c>
      <c r="X1139">
        <f>SUM(Data__1___3[[#This Row],[ cost of raw material]],Data__1___3[[#This Row],[operating cost]],Data__1___3[[#This Row],[Total Labor Cost (In USD)]])</f>
        <v>21751.901855904882</v>
      </c>
      <c r="Y1139">
        <f t="shared" si="196"/>
        <v>1796.68179458073</v>
      </c>
      <c r="Z1139">
        <f t="shared" si="197"/>
        <v>12.106708000000001</v>
      </c>
      <c r="AA1139">
        <f>SUM(Data__1___3[[#This Row],[Num_Workers_Direct]],Data__1___3[[#This Row],[Num_Workers_Indirect]])</f>
        <v>31</v>
      </c>
      <c r="AB1139">
        <f>Data__1___3[[#This Row],[OUTPUT IN THOUSAND]]/Data__1___3[[#This Row],[Total Workers]]</f>
        <v>0.39053896774193553</v>
      </c>
    </row>
    <row r="1140" spans="1:28" x14ac:dyDescent="0.25">
      <c r="A1140" s="1">
        <v>40222</v>
      </c>
      <c r="B1140">
        <f t="shared" si="187"/>
        <v>2010</v>
      </c>
      <c r="C1140">
        <f>DAY(Data__1___3[[#This Row],[Date]])</f>
        <v>13</v>
      </c>
      <c r="D1140">
        <f>MONTH(Data__1___3[[#This Row],[Date]])</f>
        <v>2</v>
      </c>
      <c r="E1140">
        <f t="shared" si="188"/>
        <v>1</v>
      </c>
      <c r="F1140">
        <f>WEEKDAY(Data__1___3[[#This Row],[Date]])</f>
        <v>7</v>
      </c>
      <c r="G1140" t="str">
        <f>VLOOKUP(F1140,VLOOKUP!$D$2:$E$8,2,FALSE)</f>
        <v>Sunday</v>
      </c>
      <c r="H1140" t="str">
        <f>VLOOKUP(D1140,VLOOKUP!$A$2:$B$13,2,FALSE)</f>
        <v>February</v>
      </c>
      <c r="I1140" t="str">
        <f>VLOOKUP(E1140,VLOOKUP!$G$2:$H$5,2,FALSE)</f>
        <v>Quarter1</v>
      </c>
      <c r="J1140" t="str">
        <f t="shared" si="189"/>
        <v>2010_February</v>
      </c>
      <c r="K1140" t="str">
        <f t="shared" si="190"/>
        <v>2010_Quarter1</v>
      </c>
      <c r="L1140" t="str">
        <f t="shared" si="191"/>
        <v>2010_Sunday</v>
      </c>
      <c r="M1140" t="s">
        <v>11</v>
      </c>
      <c r="N1140">
        <v>14</v>
      </c>
      <c r="O1140">
        <v>13</v>
      </c>
      <c r="P1140">
        <v>134400</v>
      </c>
      <c r="Q1140">
        <v>99840</v>
      </c>
      <c r="R1140">
        <v>1.054283E-2</v>
      </c>
      <c r="S1140">
        <v>1.3178538E-2</v>
      </c>
      <c r="T1140">
        <f t="shared" si="192"/>
        <v>12097.897884</v>
      </c>
      <c r="U1140">
        <f t="shared" si="193"/>
        <v>4217.1320000000005</v>
      </c>
      <c r="V1140">
        <f t="shared" si="194"/>
        <v>234240</v>
      </c>
      <c r="W1140">
        <f t="shared" si="195"/>
        <v>2667.0006489883754</v>
      </c>
      <c r="X1140">
        <f>SUM(Data__1___3[[#This Row],[ cost of raw material]],Data__1___3[[#This Row],[operating cost]],Data__1___3[[#This Row],[Total Labor Cost (In USD)]])</f>
        <v>18982.030532988374</v>
      </c>
      <c r="Y1140">
        <f t="shared" si="196"/>
        <v>1800.4682360417812</v>
      </c>
      <c r="Z1140">
        <f t="shared" si="197"/>
        <v>10.54283</v>
      </c>
      <c r="AA1140">
        <f>SUM(Data__1___3[[#This Row],[Num_Workers_Direct]],Data__1___3[[#This Row],[Num_Workers_Indirect]])</f>
        <v>27</v>
      </c>
      <c r="AB1140">
        <f>Data__1___3[[#This Row],[OUTPUT IN THOUSAND]]/Data__1___3[[#This Row],[Total Workers]]</f>
        <v>0.3904751851851852</v>
      </c>
    </row>
    <row r="1141" spans="1:28" x14ac:dyDescent="0.25">
      <c r="A1141" s="1">
        <v>40223</v>
      </c>
      <c r="B1141">
        <f t="shared" si="187"/>
        <v>2010</v>
      </c>
      <c r="C1141">
        <f>DAY(Data__1___3[[#This Row],[Date]])</f>
        <v>14</v>
      </c>
      <c r="D1141">
        <f>MONTH(Data__1___3[[#This Row],[Date]])</f>
        <v>2</v>
      </c>
      <c r="E1141">
        <f t="shared" si="188"/>
        <v>1</v>
      </c>
      <c r="F1141">
        <f>WEEKDAY(Data__1___3[[#This Row],[Date]])</f>
        <v>1</v>
      </c>
      <c r="G1141" t="str">
        <f>VLOOKUP(F1141,VLOOKUP!$D$2:$E$8,2,FALSE)</f>
        <v>Monday</v>
      </c>
      <c r="H1141" t="str">
        <f>VLOOKUP(D1141,VLOOKUP!$A$2:$B$13,2,FALSE)</f>
        <v>February</v>
      </c>
      <c r="I1141" t="str">
        <f>VLOOKUP(E1141,VLOOKUP!$G$2:$H$5,2,FALSE)</f>
        <v>Quarter1</v>
      </c>
      <c r="J1141" t="str">
        <f t="shared" si="189"/>
        <v>2010_February</v>
      </c>
      <c r="K1141" t="str">
        <f t="shared" si="190"/>
        <v>2010_Quarter1</v>
      </c>
      <c r="L1141" t="str">
        <f t="shared" si="191"/>
        <v>2010_Monday</v>
      </c>
      <c r="M1141" t="s">
        <v>11</v>
      </c>
      <c r="N1141">
        <v>14</v>
      </c>
      <c r="O1141">
        <v>14</v>
      </c>
      <c r="P1141">
        <v>134400</v>
      </c>
      <c r="Q1141">
        <v>107520</v>
      </c>
      <c r="R1141">
        <v>1.0933306E-2</v>
      </c>
      <c r="S1141">
        <v>1.3666632E-2</v>
      </c>
      <c r="T1141">
        <f t="shared" si="192"/>
        <v>12545.968176</v>
      </c>
      <c r="U1141">
        <f t="shared" si="193"/>
        <v>4373.3224</v>
      </c>
      <c r="V1141">
        <f t="shared" si="194"/>
        <v>241920</v>
      </c>
      <c r="W1141">
        <f t="shared" si="195"/>
        <v>2754.4432932175023</v>
      </c>
      <c r="X1141">
        <f>SUM(Data__1___3[[#This Row],[ cost of raw material]],Data__1___3[[#This Row],[operating cost]],Data__1___3[[#This Row],[Total Labor Cost (In USD)]])</f>
        <v>19673.733869217504</v>
      </c>
      <c r="Y1141">
        <f t="shared" si="196"/>
        <v>1799.4313768605309</v>
      </c>
      <c r="Z1141">
        <f t="shared" si="197"/>
        <v>10.933306</v>
      </c>
      <c r="AA1141">
        <f>SUM(Data__1___3[[#This Row],[Num_Workers_Direct]],Data__1___3[[#This Row],[Num_Workers_Indirect]])</f>
        <v>28</v>
      </c>
      <c r="AB1141">
        <f>Data__1___3[[#This Row],[OUTPUT IN THOUSAND]]/Data__1___3[[#This Row],[Total Workers]]</f>
        <v>0.3904752142857143</v>
      </c>
    </row>
    <row r="1142" spans="1:28" x14ac:dyDescent="0.25">
      <c r="A1142" s="1">
        <v>40224</v>
      </c>
      <c r="B1142">
        <f t="shared" si="187"/>
        <v>2010</v>
      </c>
      <c r="C1142">
        <f>DAY(Data__1___3[[#This Row],[Date]])</f>
        <v>15</v>
      </c>
      <c r="D1142">
        <f>MONTH(Data__1___3[[#This Row],[Date]])</f>
        <v>2</v>
      </c>
      <c r="E1142">
        <f t="shared" si="188"/>
        <v>1</v>
      </c>
      <c r="F1142">
        <f>WEEKDAY(Data__1___3[[#This Row],[Date]])</f>
        <v>2</v>
      </c>
      <c r="G1142" t="str">
        <f>VLOOKUP(F1142,VLOOKUP!$D$2:$E$8,2,FALSE)</f>
        <v>Tuesday</v>
      </c>
      <c r="H1142" t="str">
        <f>VLOOKUP(D1142,VLOOKUP!$A$2:$B$13,2,FALSE)</f>
        <v>February</v>
      </c>
      <c r="I1142" t="str">
        <f>VLOOKUP(E1142,VLOOKUP!$G$2:$H$5,2,FALSE)</f>
        <v>Quarter1</v>
      </c>
      <c r="J1142" t="str">
        <f t="shared" si="189"/>
        <v>2010_February</v>
      </c>
      <c r="K1142" t="str">
        <f t="shared" si="190"/>
        <v>2010_Quarter1</v>
      </c>
      <c r="L1142" t="str">
        <f t="shared" si="191"/>
        <v>2010_Tuesday</v>
      </c>
      <c r="M1142" t="s">
        <v>11</v>
      </c>
      <c r="N1142">
        <v>13</v>
      </c>
      <c r="O1142">
        <v>14</v>
      </c>
      <c r="P1142">
        <v>124800</v>
      </c>
      <c r="Q1142">
        <v>107520</v>
      </c>
      <c r="R1142">
        <v>1.0544049999999999E-2</v>
      </c>
      <c r="S1142">
        <v>1.3180061999999999E-2</v>
      </c>
      <c r="T1142">
        <f t="shared" si="192"/>
        <v>12099.296915999999</v>
      </c>
      <c r="U1142">
        <f t="shared" si="193"/>
        <v>4217.619999999999</v>
      </c>
      <c r="V1142">
        <f t="shared" si="194"/>
        <v>232320</v>
      </c>
      <c r="W1142">
        <f t="shared" si="195"/>
        <v>2645.1399879310934</v>
      </c>
      <c r="X1142">
        <f>SUM(Data__1___3[[#This Row],[ cost of raw material]],Data__1___3[[#This Row],[operating cost]],Data__1___3[[#This Row],[Total Labor Cost (In USD)]])</f>
        <v>18962.05690393109</v>
      </c>
      <c r="Y1142">
        <f t="shared" si="196"/>
        <v>1798.3656094129954</v>
      </c>
      <c r="Z1142">
        <f t="shared" si="197"/>
        <v>10.544049999999999</v>
      </c>
      <c r="AA1142">
        <f>SUM(Data__1___3[[#This Row],[Num_Workers_Direct]],Data__1___3[[#This Row],[Num_Workers_Indirect]])</f>
        <v>27</v>
      </c>
      <c r="AB1142">
        <f>Data__1___3[[#This Row],[OUTPUT IN THOUSAND]]/Data__1___3[[#This Row],[Total Workers]]</f>
        <v>0.3905203703703703</v>
      </c>
    </row>
    <row r="1143" spans="1:28" x14ac:dyDescent="0.25">
      <c r="A1143" s="1">
        <v>40225</v>
      </c>
      <c r="B1143">
        <f t="shared" si="187"/>
        <v>2010</v>
      </c>
      <c r="C1143">
        <f>DAY(Data__1___3[[#This Row],[Date]])</f>
        <v>16</v>
      </c>
      <c r="D1143">
        <f>MONTH(Data__1___3[[#This Row],[Date]])</f>
        <v>2</v>
      </c>
      <c r="E1143">
        <f t="shared" si="188"/>
        <v>1</v>
      </c>
      <c r="F1143">
        <f>WEEKDAY(Data__1___3[[#This Row],[Date]])</f>
        <v>3</v>
      </c>
      <c r="G1143" t="str">
        <f>VLOOKUP(F1143,VLOOKUP!$D$2:$E$8,2,FALSE)</f>
        <v>Wednesday</v>
      </c>
      <c r="H1143" t="str">
        <f>VLOOKUP(D1143,VLOOKUP!$A$2:$B$13,2,FALSE)</f>
        <v>February</v>
      </c>
      <c r="I1143" t="str">
        <f>VLOOKUP(E1143,VLOOKUP!$G$2:$H$5,2,FALSE)</f>
        <v>Quarter1</v>
      </c>
      <c r="J1143" t="str">
        <f t="shared" si="189"/>
        <v>2010_February</v>
      </c>
      <c r="K1143" t="str">
        <f t="shared" si="190"/>
        <v>2010_Quarter1</v>
      </c>
      <c r="L1143" t="str">
        <f t="shared" si="191"/>
        <v>2010_Wednesday</v>
      </c>
      <c r="M1143" t="s">
        <v>11</v>
      </c>
      <c r="N1143">
        <v>14</v>
      </c>
      <c r="O1143">
        <v>13</v>
      </c>
      <c r="P1143">
        <v>134400</v>
      </c>
      <c r="Q1143">
        <v>99840</v>
      </c>
      <c r="R1143">
        <v>1.0540888999999999E-2</v>
      </c>
      <c r="S1143">
        <v>1.3176112E-2</v>
      </c>
      <c r="T1143">
        <f t="shared" si="192"/>
        <v>12095.670816</v>
      </c>
      <c r="U1143">
        <f t="shared" si="193"/>
        <v>4216.3555999999999</v>
      </c>
      <c r="V1143">
        <f t="shared" si="194"/>
        <v>234240</v>
      </c>
      <c r="W1143">
        <f t="shared" si="195"/>
        <v>2667.0006489883754</v>
      </c>
      <c r="X1143">
        <f>SUM(Data__1___3[[#This Row],[ cost of raw material]],Data__1___3[[#This Row],[operating cost]],Data__1___3[[#This Row],[Total Labor Cost (In USD)]])</f>
        <v>18979.027064988375</v>
      </c>
      <c r="Y1143">
        <f t="shared" si="196"/>
        <v>1800.5148394019116</v>
      </c>
      <c r="Z1143">
        <f t="shared" si="197"/>
        <v>10.540889</v>
      </c>
      <c r="AA1143">
        <f>SUM(Data__1___3[[#This Row],[Num_Workers_Direct]],Data__1___3[[#This Row],[Num_Workers_Indirect]])</f>
        <v>27</v>
      </c>
      <c r="AB1143">
        <f>Data__1___3[[#This Row],[OUTPUT IN THOUSAND]]/Data__1___3[[#This Row],[Total Workers]]</f>
        <v>0.39040329629629628</v>
      </c>
    </row>
    <row r="1144" spans="1:28" x14ac:dyDescent="0.25">
      <c r="A1144" s="1">
        <v>40226</v>
      </c>
      <c r="B1144">
        <f t="shared" si="187"/>
        <v>2010</v>
      </c>
      <c r="C1144">
        <f>DAY(Data__1___3[[#This Row],[Date]])</f>
        <v>17</v>
      </c>
      <c r="D1144">
        <f>MONTH(Data__1___3[[#This Row],[Date]])</f>
        <v>2</v>
      </c>
      <c r="E1144">
        <f t="shared" si="188"/>
        <v>1</v>
      </c>
      <c r="F1144">
        <f>WEEKDAY(Data__1___3[[#This Row],[Date]])</f>
        <v>4</v>
      </c>
      <c r="G1144" t="str">
        <f>VLOOKUP(F1144,VLOOKUP!$D$2:$E$8,2,FALSE)</f>
        <v>Thursday</v>
      </c>
      <c r="H1144" t="str">
        <f>VLOOKUP(D1144,VLOOKUP!$A$2:$B$13,2,FALSE)</f>
        <v>February</v>
      </c>
      <c r="I1144" t="str">
        <f>VLOOKUP(E1144,VLOOKUP!$G$2:$H$5,2,FALSE)</f>
        <v>Quarter1</v>
      </c>
      <c r="J1144" t="str">
        <f t="shared" si="189"/>
        <v>2010_February</v>
      </c>
      <c r="K1144" t="str">
        <f t="shared" si="190"/>
        <v>2010_Quarter1</v>
      </c>
      <c r="L1144" t="str">
        <f t="shared" si="191"/>
        <v>2010_Thursday</v>
      </c>
      <c r="M1144" t="s">
        <v>11</v>
      </c>
      <c r="N1144">
        <v>14</v>
      </c>
      <c r="O1144">
        <v>15</v>
      </c>
      <c r="P1144">
        <v>134400</v>
      </c>
      <c r="Q1144">
        <v>115200</v>
      </c>
      <c r="R1144">
        <v>1.1319897000000001E-2</v>
      </c>
      <c r="S1144">
        <v>1.4149871E-2</v>
      </c>
      <c r="T1144">
        <f t="shared" si="192"/>
        <v>12989.581577999999</v>
      </c>
      <c r="U1144">
        <f t="shared" si="193"/>
        <v>4527.9588000000003</v>
      </c>
      <c r="V1144">
        <f t="shared" si="194"/>
        <v>249600</v>
      </c>
      <c r="W1144">
        <f t="shared" si="195"/>
        <v>2841.8859374466297</v>
      </c>
      <c r="X1144">
        <f>SUM(Data__1___3[[#This Row],[ cost of raw material]],Data__1___3[[#This Row],[operating cost]],Data__1___3[[#This Row],[Total Labor Cost (In USD)]])</f>
        <v>20359.426315446628</v>
      </c>
      <c r="Y1144">
        <f t="shared" si="196"/>
        <v>1798.5522585096512</v>
      </c>
      <c r="Z1144">
        <f t="shared" si="197"/>
        <v>11.319897000000001</v>
      </c>
      <c r="AA1144">
        <f>SUM(Data__1___3[[#This Row],[Num_Workers_Direct]],Data__1___3[[#This Row],[Num_Workers_Indirect]])</f>
        <v>29</v>
      </c>
      <c r="AB1144">
        <f>Data__1___3[[#This Row],[OUTPUT IN THOUSAND]]/Data__1___3[[#This Row],[Total Workers]]</f>
        <v>0.39034127586206901</v>
      </c>
    </row>
    <row r="1145" spans="1:28" x14ac:dyDescent="0.25">
      <c r="A1145" s="1">
        <v>40227</v>
      </c>
      <c r="B1145">
        <f t="shared" si="187"/>
        <v>2010</v>
      </c>
      <c r="C1145">
        <f>DAY(Data__1___3[[#This Row],[Date]])</f>
        <v>18</v>
      </c>
      <c r="D1145">
        <f>MONTH(Data__1___3[[#This Row],[Date]])</f>
        <v>2</v>
      </c>
      <c r="E1145">
        <f t="shared" si="188"/>
        <v>1</v>
      </c>
      <c r="F1145">
        <f>WEEKDAY(Data__1___3[[#This Row],[Date]])</f>
        <v>5</v>
      </c>
      <c r="G1145" t="str">
        <f>VLOOKUP(F1145,VLOOKUP!$D$2:$E$8,2,FALSE)</f>
        <v>Friday</v>
      </c>
      <c r="H1145" t="str">
        <f>VLOOKUP(D1145,VLOOKUP!$A$2:$B$13,2,FALSE)</f>
        <v>February</v>
      </c>
      <c r="I1145" t="str">
        <f>VLOOKUP(E1145,VLOOKUP!$G$2:$H$5,2,FALSE)</f>
        <v>Quarter1</v>
      </c>
      <c r="J1145" t="str">
        <f t="shared" si="189"/>
        <v>2010_February</v>
      </c>
      <c r="K1145" t="str">
        <f t="shared" si="190"/>
        <v>2010_Quarter1</v>
      </c>
      <c r="L1145" t="str">
        <f t="shared" si="191"/>
        <v>2010_Friday</v>
      </c>
      <c r="M1145" t="s">
        <v>11</v>
      </c>
      <c r="N1145">
        <v>12</v>
      </c>
      <c r="O1145">
        <v>16</v>
      </c>
      <c r="P1145">
        <v>115200</v>
      </c>
      <c r="Q1145">
        <v>122880</v>
      </c>
      <c r="R1145">
        <v>1.0933027999999999E-2</v>
      </c>
      <c r="S1145">
        <v>1.3666286E-2</v>
      </c>
      <c r="T1145">
        <f t="shared" si="192"/>
        <v>12545.650548</v>
      </c>
      <c r="U1145">
        <f t="shared" si="193"/>
        <v>4373.2111999999997</v>
      </c>
      <c r="V1145">
        <f t="shared" si="194"/>
        <v>238080</v>
      </c>
      <c r="W1145">
        <f t="shared" si="195"/>
        <v>2710.7219711029388</v>
      </c>
      <c r="X1145">
        <f>SUM(Data__1___3[[#This Row],[ cost of raw material]],Data__1___3[[#This Row],[operating cost]],Data__1___3[[#This Row],[Total Labor Cost (In USD)]])</f>
        <v>19629.583719102939</v>
      </c>
      <c r="Y1145">
        <f t="shared" si="196"/>
        <v>1795.4388957115029</v>
      </c>
      <c r="Z1145">
        <f t="shared" si="197"/>
        <v>10.933027999999998</v>
      </c>
      <c r="AA1145">
        <f>SUM(Data__1___3[[#This Row],[Num_Workers_Direct]],Data__1___3[[#This Row],[Num_Workers_Indirect]])</f>
        <v>28</v>
      </c>
      <c r="AB1145">
        <f>Data__1___3[[#This Row],[OUTPUT IN THOUSAND]]/Data__1___3[[#This Row],[Total Workers]]</f>
        <v>0.39046528571428568</v>
      </c>
    </row>
    <row r="1146" spans="1:28" x14ac:dyDescent="0.25">
      <c r="A1146" s="1">
        <v>40228</v>
      </c>
      <c r="B1146">
        <f t="shared" si="187"/>
        <v>2010</v>
      </c>
      <c r="C1146">
        <f>DAY(Data__1___3[[#This Row],[Date]])</f>
        <v>19</v>
      </c>
      <c r="D1146">
        <f>MONTH(Data__1___3[[#This Row],[Date]])</f>
        <v>2</v>
      </c>
      <c r="E1146">
        <f t="shared" si="188"/>
        <v>1</v>
      </c>
      <c r="F1146">
        <f>WEEKDAY(Data__1___3[[#This Row],[Date]])</f>
        <v>6</v>
      </c>
      <c r="G1146" t="str">
        <f>VLOOKUP(F1146,VLOOKUP!$D$2:$E$8,2,FALSE)</f>
        <v>Saturday</v>
      </c>
      <c r="H1146" t="str">
        <f>VLOOKUP(D1146,VLOOKUP!$A$2:$B$13,2,FALSE)</f>
        <v>February</v>
      </c>
      <c r="I1146" t="str">
        <f>VLOOKUP(E1146,VLOOKUP!$G$2:$H$5,2,FALSE)</f>
        <v>Quarter1</v>
      </c>
      <c r="J1146" t="str">
        <f t="shared" si="189"/>
        <v>2010_February</v>
      </c>
      <c r="K1146" t="str">
        <f t="shared" si="190"/>
        <v>2010_Quarter1</v>
      </c>
      <c r="L1146" t="str">
        <f t="shared" si="191"/>
        <v>2010_Saturday</v>
      </c>
      <c r="M1146" t="s">
        <v>11</v>
      </c>
      <c r="N1146">
        <v>14</v>
      </c>
      <c r="O1146">
        <v>13</v>
      </c>
      <c r="P1146">
        <v>134400</v>
      </c>
      <c r="Q1146">
        <v>99840</v>
      </c>
      <c r="R1146">
        <v>1.0535734999999999E-2</v>
      </c>
      <c r="S1146">
        <v>1.3169669E-2</v>
      </c>
      <c r="T1146">
        <f t="shared" si="192"/>
        <v>12089.756142</v>
      </c>
      <c r="U1146">
        <f t="shared" si="193"/>
        <v>4214.2939999999999</v>
      </c>
      <c r="V1146">
        <f t="shared" si="194"/>
        <v>234240</v>
      </c>
      <c r="W1146">
        <f t="shared" si="195"/>
        <v>2667.0006489883754</v>
      </c>
      <c r="X1146">
        <f>SUM(Data__1___3[[#This Row],[ cost of raw material]],Data__1___3[[#This Row],[operating cost]],Data__1___3[[#This Row],[Total Labor Cost (In USD)]])</f>
        <v>18971.050790988375</v>
      </c>
      <c r="Y1146">
        <f t="shared" si="196"/>
        <v>1800.638568736626</v>
      </c>
      <c r="Z1146">
        <f t="shared" si="197"/>
        <v>10.535734999999999</v>
      </c>
      <c r="AA1146">
        <f>SUM(Data__1___3[[#This Row],[Num_Workers_Direct]],Data__1___3[[#This Row],[Num_Workers_Indirect]])</f>
        <v>27</v>
      </c>
      <c r="AB1146">
        <f>Data__1___3[[#This Row],[OUTPUT IN THOUSAND]]/Data__1___3[[#This Row],[Total Workers]]</f>
        <v>0.39021240740740737</v>
      </c>
    </row>
    <row r="1147" spans="1:28" x14ac:dyDescent="0.25">
      <c r="A1147" s="1">
        <v>40229</v>
      </c>
      <c r="B1147">
        <f t="shared" si="187"/>
        <v>2010</v>
      </c>
      <c r="C1147">
        <f>DAY(Data__1___3[[#This Row],[Date]])</f>
        <v>20</v>
      </c>
      <c r="D1147">
        <f>MONTH(Data__1___3[[#This Row],[Date]])</f>
        <v>2</v>
      </c>
      <c r="E1147">
        <f t="shared" si="188"/>
        <v>1</v>
      </c>
      <c r="F1147">
        <f>WEEKDAY(Data__1___3[[#This Row],[Date]])</f>
        <v>7</v>
      </c>
      <c r="G1147" t="str">
        <f>VLOOKUP(F1147,VLOOKUP!$D$2:$E$8,2,FALSE)</f>
        <v>Sunday</v>
      </c>
      <c r="H1147" t="str">
        <f>VLOOKUP(D1147,VLOOKUP!$A$2:$B$13,2,FALSE)</f>
        <v>February</v>
      </c>
      <c r="I1147" t="str">
        <f>VLOOKUP(E1147,VLOOKUP!$G$2:$H$5,2,FALSE)</f>
        <v>Quarter1</v>
      </c>
      <c r="J1147" t="str">
        <f t="shared" si="189"/>
        <v>2010_February</v>
      </c>
      <c r="K1147" t="str">
        <f t="shared" si="190"/>
        <v>2010_Quarter1</v>
      </c>
      <c r="L1147" t="str">
        <f t="shared" si="191"/>
        <v>2010_Sunday</v>
      </c>
      <c r="M1147" t="s">
        <v>11</v>
      </c>
      <c r="N1147">
        <v>14</v>
      </c>
      <c r="O1147">
        <v>13</v>
      </c>
      <c r="P1147">
        <v>134400</v>
      </c>
      <c r="Q1147">
        <v>99840</v>
      </c>
      <c r="R1147">
        <v>1.0542707E-2</v>
      </c>
      <c r="S1147">
        <v>1.3178383E-2</v>
      </c>
      <c r="T1147">
        <f t="shared" si="192"/>
        <v>12097.755594</v>
      </c>
      <c r="U1147">
        <f t="shared" si="193"/>
        <v>4217.0828000000001</v>
      </c>
      <c r="V1147">
        <f t="shared" si="194"/>
        <v>234240</v>
      </c>
      <c r="W1147">
        <f t="shared" si="195"/>
        <v>2667.0006489883754</v>
      </c>
      <c r="X1147">
        <f>SUM(Data__1___3[[#This Row],[ cost of raw material]],Data__1___3[[#This Row],[operating cost]],Data__1___3[[#This Row],[Total Labor Cost (In USD)]])</f>
        <v>18981.839042988377</v>
      </c>
      <c r="Y1147">
        <f t="shared" si="196"/>
        <v>1800.4710785368859</v>
      </c>
      <c r="Z1147">
        <f t="shared" si="197"/>
        <v>10.542707</v>
      </c>
      <c r="AA1147">
        <f>SUM(Data__1___3[[#This Row],[Num_Workers_Direct]],Data__1___3[[#This Row],[Num_Workers_Indirect]])</f>
        <v>27</v>
      </c>
      <c r="AB1147">
        <f>Data__1___3[[#This Row],[OUTPUT IN THOUSAND]]/Data__1___3[[#This Row],[Total Workers]]</f>
        <v>0.39047062962962964</v>
      </c>
    </row>
    <row r="1148" spans="1:28" x14ac:dyDescent="0.25">
      <c r="A1148" s="1">
        <v>40230</v>
      </c>
      <c r="B1148">
        <f t="shared" si="187"/>
        <v>2010</v>
      </c>
      <c r="C1148">
        <f>DAY(Data__1___3[[#This Row],[Date]])</f>
        <v>21</v>
      </c>
      <c r="D1148">
        <f>MONTH(Data__1___3[[#This Row],[Date]])</f>
        <v>2</v>
      </c>
      <c r="E1148">
        <f t="shared" si="188"/>
        <v>1</v>
      </c>
      <c r="F1148">
        <f>WEEKDAY(Data__1___3[[#This Row],[Date]])</f>
        <v>1</v>
      </c>
      <c r="G1148" t="str">
        <f>VLOOKUP(F1148,VLOOKUP!$D$2:$E$8,2,FALSE)</f>
        <v>Monday</v>
      </c>
      <c r="H1148" t="str">
        <f>VLOOKUP(D1148,VLOOKUP!$A$2:$B$13,2,FALSE)</f>
        <v>February</v>
      </c>
      <c r="I1148" t="str">
        <f>VLOOKUP(E1148,VLOOKUP!$G$2:$H$5,2,FALSE)</f>
        <v>Quarter1</v>
      </c>
      <c r="J1148" t="str">
        <f t="shared" si="189"/>
        <v>2010_February</v>
      </c>
      <c r="K1148" t="str">
        <f t="shared" si="190"/>
        <v>2010_Quarter1</v>
      </c>
      <c r="L1148" t="str">
        <f t="shared" si="191"/>
        <v>2010_Monday</v>
      </c>
      <c r="M1148" t="s">
        <v>11</v>
      </c>
      <c r="N1148">
        <v>12</v>
      </c>
      <c r="O1148">
        <v>17</v>
      </c>
      <c r="P1148">
        <v>115200</v>
      </c>
      <c r="Q1148">
        <v>130560</v>
      </c>
      <c r="R1148">
        <v>1.1321215000000001E-2</v>
      </c>
      <c r="S1148">
        <v>1.4151519E-2</v>
      </c>
      <c r="T1148">
        <f t="shared" si="192"/>
        <v>12991.094442</v>
      </c>
      <c r="U1148">
        <f t="shared" si="193"/>
        <v>4528.4859999999999</v>
      </c>
      <c r="V1148">
        <f t="shared" si="194"/>
        <v>245760</v>
      </c>
      <c r="W1148">
        <f t="shared" si="195"/>
        <v>2798.1646153320658</v>
      </c>
      <c r="X1148">
        <f>SUM(Data__1___3[[#This Row],[ cost of raw material]],Data__1___3[[#This Row],[operating cost]],Data__1___3[[#This Row],[Total Labor Cost (In USD)]])</f>
        <v>20317.745057332064</v>
      </c>
      <c r="Y1148">
        <f t="shared" si="196"/>
        <v>1794.661178798571</v>
      </c>
      <c r="Z1148">
        <f t="shared" si="197"/>
        <v>11.321215</v>
      </c>
      <c r="AA1148">
        <f>SUM(Data__1___3[[#This Row],[Num_Workers_Direct]],Data__1___3[[#This Row],[Num_Workers_Indirect]])</f>
        <v>29</v>
      </c>
      <c r="AB1148">
        <f>Data__1___3[[#This Row],[OUTPUT IN THOUSAND]]/Data__1___3[[#This Row],[Total Workers]]</f>
        <v>0.39038672413793107</v>
      </c>
    </row>
    <row r="1149" spans="1:28" x14ac:dyDescent="0.25">
      <c r="A1149" s="1">
        <v>40231</v>
      </c>
      <c r="B1149">
        <f t="shared" si="187"/>
        <v>2010</v>
      </c>
      <c r="C1149">
        <f>DAY(Data__1___3[[#This Row],[Date]])</f>
        <v>22</v>
      </c>
      <c r="D1149">
        <f>MONTH(Data__1___3[[#This Row],[Date]])</f>
        <v>2</v>
      </c>
      <c r="E1149">
        <f t="shared" si="188"/>
        <v>1</v>
      </c>
      <c r="F1149">
        <f>WEEKDAY(Data__1___3[[#This Row],[Date]])</f>
        <v>2</v>
      </c>
      <c r="G1149" t="str">
        <f>VLOOKUP(F1149,VLOOKUP!$D$2:$E$8,2,FALSE)</f>
        <v>Tuesday</v>
      </c>
      <c r="H1149" t="str">
        <f>VLOOKUP(D1149,VLOOKUP!$A$2:$B$13,2,FALSE)</f>
        <v>February</v>
      </c>
      <c r="I1149" t="str">
        <f>VLOOKUP(E1149,VLOOKUP!$G$2:$H$5,2,FALSE)</f>
        <v>Quarter1</v>
      </c>
      <c r="J1149" t="str">
        <f t="shared" si="189"/>
        <v>2010_February</v>
      </c>
      <c r="K1149" t="str">
        <f t="shared" si="190"/>
        <v>2010_Quarter1</v>
      </c>
      <c r="L1149" t="str">
        <f t="shared" si="191"/>
        <v>2010_Tuesday</v>
      </c>
      <c r="M1149" t="s">
        <v>11</v>
      </c>
      <c r="N1149">
        <v>13</v>
      </c>
      <c r="O1149">
        <v>14</v>
      </c>
      <c r="P1149">
        <v>124800</v>
      </c>
      <c r="Q1149">
        <v>107520</v>
      </c>
      <c r="R1149">
        <v>1.054011E-2</v>
      </c>
      <c r="S1149">
        <v>1.3175137999999999E-2</v>
      </c>
      <c r="T1149">
        <f t="shared" si="192"/>
        <v>12094.776683999999</v>
      </c>
      <c r="U1149">
        <f t="shared" si="193"/>
        <v>4216.0439999999999</v>
      </c>
      <c r="V1149">
        <f t="shared" si="194"/>
        <v>232320</v>
      </c>
      <c r="W1149">
        <f t="shared" si="195"/>
        <v>2645.1399879310934</v>
      </c>
      <c r="X1149">
        <f>SUM(Data__1___3[[#This Row],[ cost of raw material]],Data__1___3[[#This Row],[operating cost]],Data__1___3[[#This Row],[Total Labor Cost (In USD)]])</f>
        <v>18955.96067193109</v>
      </c>
      <c r="Y1149">
        <f t="shared" si="196"/>
        <v>1798.4594726175619</v>
      </c>
      <c r="Z1149">
        <f t="shared" si="197"/>
        <v>10.54011</v>
      </c>
      <c r="AA1149">
        <f>SUM(Data__1___3[[#This Row],[Num_Workers_Direct]],Data__1___3[[#This Row],[Num_Workers_Indirect]])</f>
        <v>27</v>
      </c>
      <c r="AB1149">
        <f>Data__1___3[[#This Row],[OUTPUT IN THOUSAND]]/Data__1___3[[#This Row],[Total Workers]]</f>
        <v>0.39037444444444447</v>
      </c>
    </row>
    <row r="1150" spans="1:28" x14ac:dyDescent="0.25">
      <c r="A1150" s="1">
        <v>40232</v>
      </c>
      <c r="B1150">
        <f t="shared" si="187"/>
        <v>2010</v>
      </c>
      <c r="C1150">
        <f>DAY(Data__1___3[[#This Row],[Date]])</f>
        <v>23</v>
      </c>
      <c r="D1150">
        <f>MONTH(Data__1___3[[#This Row],[Date]])</f>
        <v>2</v>
      </c>
      <c r="E1150">
        <f t="shared" si="188"/>
        <v>1</v>
      </c>
      <c r="F1150">
        <f>WEEKDAY(Data__1___3[[#This Row],[Date]])</f>
        <v>3</v>
      </c>
      <c r="G1150" t="str">
        <f>VLOOKUP(F1150,VLOOKUP!$D$2:$E$8,2,FALSE)</f>
        <v>Wednesday</v>
      </c>
      <c r="H1150" t="str">
        <f>VLOOKUP(D1150,VLOOKUP!$A$2:$B$13,2,FALSE)</f>
        <v>February</v>
      </c>
      <c r="I1150" t="str">
        <f>VLOOKUP(E1150,VLOOKUP!$G$2:$H$5,2,FALSE)</f>
        <v>Quarter1</v>
      </c>
      <c r="J1150" t="str">
        <f t="shared" si="189"/>
        <v>2010_February</v>
      </c>
      <c r="K1150" t="str">
        <f t="shared" si="190"/>
        <v>2010_Quarter1</v>
      </c>
      <c r="L1150" t="str">
        <f t="shared" si="191"/>
        <v>2010_Wednesday</v>
      </c>
      <c r="M1150" t="s">
        <v>11</v>
      </c>
      <c r="N1150">
        <v>12</v>
      </c>
      <c r="O1150">
        <v>17</v>
      </c>
      <c r="P1150">
        <v>115200</v>
      </c>
      <c r="Q1150">
        <v>130560</v>
      </c>
      <c r="R1150">
        <v>1.1321387E-2</v>
      </c>
      <c r="S1150">
        <v>1.4151733E-2</v>
      </c>
      <c r="T1150">
        <f t="shared" si="192"/>
        <v>12991.290894</v>
      </c>
      <c r="U1150">
        <f t="shared" si="193"/>
        <v>4528.5547999999999</v>
      </c>
      <c r="V1150">
        <f t="shared" si="194"/>
        <v>245760</v>
      </c>
      <c r="W1150">
        <f t="shared" si="195"/>
        <v>2798.1646153320658</v>
      </c>
      <c r="X1150">
        <f>SUM(Data__1___3[[#This Row],[ cost of raw material]],Data__1___3[[#This Row],[operating cost]],Data__1___3[[#This Row],[Total Labor Cost (In USD)]])</f>
        <v>20318.010309332065</v>
      </c>
      <c r="Y1150">
        <f t="shared" si="196"/>
        <v>1794.6573427206458</v>
      </c>
      <c r="Z1150">
        <f t="shared" si="197"/>
        <v>11.321387</v>
      </c>
      <c r="AA1150">
        <f>SUM(Data__1___3[[#This Row],[Num_Workers_Direct]],Data__1___3[[#This Row],[Num_Workers_Indirect]])</f>
        <v>29</v>
      </c>
      <c r="AB1150">
        <f>Data__1___3[[#This Row],[OUTPUT IN THOUSAND]]/Data__1___3[[#This Row],[Total Workers]]</f>
        <v>0.39039265517241378</v>
      </c>
    </row>
    <row r="1151" spans="1:28" x14ac:dyDescent="0.25">
      <c r="A1151" s="1">
        <v>40233</v>
      </c>
      <c r="B1151">
        <f t="shared" si="187"/>
        <v>2010</v>
      </c>
      <c r="C1151">
        <f>DAY(Data__1___3[[#This Row],[Date]])</f>
        <v>24</v>
      </c>
      <c r="D1151">
        <f>MONTH(Data__1___3[[#This Row],[Date]])</f>
        <v>2</v>
      </c>
      <c r="E1151">
        <f t="shared" si="188"/>
        <v>1</v>
      </c>
      <c r="F1151">
        <f>WEEKDAY(Data__1___3[[#This Row],[Date]])</f>
        <v>4</v>
      </c>
      <c r="G1151" t="str">
        <f>VLOOKUP(F1151,VLOOKUP!$D$2:$E$8,2,FALSE)</f>
        <v>Thursday</v>
      </c>
      <c r="H1151" t="str">
        <f>VLOOKUP(D1151,VLOOKUP!$A$2:$B$13,2,FALSE)</f>
        <v>February</v>
      </c>
      <c r="I1151" t="str">
        <f>VLOOKUP(E1151,VLOOKUP!$G$2:$H$5,2,FALSE)</f>
        <v>Quarter1</v>
      </c>
      <c r="J1151" t="str">
        <f t="shared" si="189"/>
        <v>2010_February</v>
      </c>
      <c r="K1151" t="str">
        <f t="shared" si="190"/>
        <v>2010_Quarter1</v>
      </c>
      <c r="L1151" t="str">
        <f t="shared" si="191"/>
        <v>2010_Thursday</v>
      </c>
      <c r="M1151" t="s">
        <v>11</v>
      </c>
      <c r="N1151">
        <v>14</v>
      </c>
      <c r="O1151">
        <v>13</v>
      </c>
      <c r="P1151">
        <v>134400</v>
      </c>
      <c r="Q1151">
        <v>99840</v>
      </c>
      <c r="R1151">
        <v>1.0538911E-2</v>
      </c>
      <c r="S1151">
        <v>1.3173638999999999E-2</v>
      </c>
      <c r="T1151">
        <f t="shared" si="192"/>
        <v>12093.400602</v>
      </c>
      <c r="U1151">
        <f t="shared" si="193"/>
        <v>4215.5644000000002</v>
      </c>
      <c r="V1151">
        <f t="shared" si="194"/>
        <v>234240</v>
      </c>
      <c r="W1151">
        <f t="shared" si="195"/>
        <v>2667.0006489883754</v>
      </c>
      <c r="X1151">
        <f>SUM(Data__1___3[[#This Row],[ cost of raw material]],Data__1___3[[#This Row],[operating cost]],Data__1___3[[#This Row],[Total Labor Cost (In USD)]])</f>
        <v>18975.965650988375</v>
      </c>
      <c r="Y1151">
        <f t="shared" si="196"/>
        <v>1800.5622830469272</v>
      </c>
      <c r="Z1151">
        <f t="shared" si="197"/>
        <v>10.538911000000001</v>
      </c>
      <c r="AA1151">
        <f>SUM(Data__1___3[[#This Row],[Num_Workers_Direct]],Data__1___3[[#This Row],[Num_Workers_Indirect]])</f>
        <v>27</v>
      </c>
      <c r="AB1151">
        <f>Data__1___3[[#This Row],[OUTPUT IN THOUSAND]]/Data__1___3[[#This Row],[Total Workers]]</f>
        <v>0.39033003703703706</v>
      </c>
    </row>
    <row r="1152" spans="1:28" x14ac:dyDescent="0.25">
      <c r="A1152" s="1">
        <v>40234</v>
      </c>
      <c r="B1152">
        <f t="shared" si="187"/>
        <v>2010</v>
      </c>
      <c r="C1152">
        <f>DAY(Data__1___3[[#This Row],[Date]])</f>
        <v>25</v>
      </c>
      <c r="D1152">
        <f>MONTH(Data__1___3[[#This Row],[Date]])</f>
        <v>2</v>
      </c>
      <c r="E1152">
        <f t="shared" si="188"/>
        <v>1</v>
      </c>
      <c r="F1152">
        <f>WEEKDAY(Data__1___3[[#This Row],[Date]])</f>
        <v>5</v>
      </c>
      <c r="G1152" t="str">
        <f>VLOOKUP(F1152,VLOOKUP!$D$2:$E$8,2,FALSE)</f>
        <v>Friday</v>
      </c>
      <c r="H1152" t="str">
        <f>VLOOKUP(D1152,VLOOKUP!$A$2:$B$13,2,FALSE)</f>
        <v>February</v>
      </c>
      <c r="I1152" t="str">
        <f>VLOOKUP(E1152,VLOOKUP!$G$2:$H$5,2,FALSE)</f>
        <v>Quarter1</v>
      </c>
      <c r="J1152" t="str">
        <f t="shared" si="189"/>
        <v>2010_February</v>
      </c>
      <c r="K1152" t="str">
        <f t="shared" si="190"/>
        <v>2010_Quarter1</v>
      </c>
      <c r="L1152" t="str">
        <f t="shared" si="191"/>
        <v>2010_Friday</v>
      </c>
      <c r="M1152" t="s">
        <v>11</v>
      </c>
      <c r="N1152">
        <v>13</v>
      </c>
      <c r="O1152">
        <v>16</v>
      </c>
      <c r="P1152">
        <v>124800</v>
      </c>
      <c r="Q1152">
        <v>122880</v>
      </c>
      <c r="R1152">
        <v>1.1317835E-2</v>
      </c>
      <c r="S1152">
        <v>1.4147293999999999E-2</v>
      </c>
      <c r="T1152">
        <f t="shared" si="192"/>
        <v>12987.215891999998</v>
      </c>
      <c r="U1152">
        <f t="shared" si="193"/>
        <v>4527.134</v>
      </c>
      <c r="V1152">
        <f t="shared" si="194"/>
        <v>247680</v>
      </c>
      <c r="W1152">
        <f t="shared" si="195"/>
        <v>2820.0252763893477</v>
      </c>
      <c r="X1152">
        <f>SUM(Data__1___3[[#This Row],[ cost of raw material]],Data__1___3[[#This Row],[operating cost]],Data__1___3[[#This Row],[Total Labor Cost (In USD)]])</f>
        <v>20334.375168389346</v>
      </c>
      <c r="Y1152">
        <f t="shared" si="196"/>
        <v>1796.6665151408679</v>
      </c>
      <c r="Z1152">
        <f t="shared" si="197"/>
        <v>11.317835000000001</v>
      </c>
      <c r="AA1152">
        <f>SUM(Data__1___3[[#This Row],[Num_Workers_Direct]],Data__1___3[[#This Row],[Num_Workers_Indirect]])</f>
        <v>29</v>
      </c>
      <c r="AB1152">
        <f>Data__1___3[[#This Row],[OUTPUT IN THOUSAND]]/Data__1___3[[#This Row],[Total Workers]]</f>
        <v>0.39027017241379314</v>
      </c>
    </row>
    <row r="1153" spans="1:28" x14ac:dyDescent="0.25">
      <c r="A1153" s="1">
        <v>40235</v>
      </c>
      <c r="B1153">
        <f t="shared" si="187"/>
        <v>2010</v>
      </c>
      <c r="C1153">
        <f>DAY(Data__1___3[[#This Row],[Date]])</f>
        <v>26</v>
      </c>
      <c r="D1153">
        <f>MONTH(Data__1___3[[#This Row],[Date]])</f>
        <v>2</v>
      </c>
      <c r="E1153">
        <f t="shared" si="188"/>
        <v>1</v>
      </c>
      <c r="F1153">
        <f>WEEKDAY(Data__1___3[[#This Row],[Date]])</f>
        <v>6</v>
      </c>
      <c r="G1153" t="str">
        <f>VLOOKUP(F1153,VLOOKUP!$D$2:$E$8,2,FALSE)</f>
        <v>Saturday</v>
      </c>
      <c r="H1153" t="str">
        <f>VLOOKUP(D1153,VLOOKUP!$A$2:$B$13,2,FALSE)</f>
        <v>February</v>
      </c>
      <c r="I1153" t="str">
        <f>VLOOKUP(E1153,VLOOKUP!$G$2:$H$5,2,FALSE)</f>
        <v>Quarter1</v>
      </c>
      <c r="J1153" t="str">
        <f t="shared" si="189"/>
        <v>2010_February</v>
      </c>
      <c r="K1153" t="str">
        <f t="shared" si="190"/>
        <v>2010_Quarter1</v>
      </c>
      <c r="L1153" t="str">
        <f t="shared" si="191"/>
        <v>2010_Saturday</v>
      </c>
      <c r="M1153" t="s">
        <v>11</v>
      </c>
      <c r="N1153">
        <v>12</v>
      </c>
      <c r="O1153">
        <v>17</v>
      </c>
      <c r="P1153">
        <v>115200</v>
      </c>
      <c r="Q1153">
        <v>130560</v>
      </c>
      <c r="R1153">
        <v>1.1322298E-2</v>
      </c>
      <c r="S1153">
        <v>1.4152872E-2</v>
      </c>
      <c r="T1153">
        <f t="shared" si="192"/>
        <v>12992.336496</v>
      </c>
      <c r="U1153">
        <f t="shared" si="193"/>
        <v>4528.9192000000003</v>
      </c>
      <c r="V1153">
        <f t="shared" si="194"/>
        <v>245760</v>
      </c>
      <c r="W1153">
        <f t="shared" si="195"/>
        <v>2798.1646153320658</v>
      </c>
      <c r="X1153">
        <f>SUM(Data__1___3[[#This Row],[ cost of raw material]],Data__1___3[[#This Row],[operating cost]],Data__1___3[[#This Row],[Total Labor Cost (In USD)]])</f>
        <v>20319.420311332065</v>
      </c>
      <c r="Y1153">
        <f t="shared" si="196"/>
        <v>1794.6374765380726</v>
      </c>
      <c r="Z1153">
        <f t="shared" si="197"/>
        <v>11.322298</v>
      </c>
      <c r="AA1153">
        <f>SUM(Data__1___3[[#This Row],[Num_Workers_Direct]],Data__1___3[[#This Row],[Num_Workers_Indirect]])</f>
        <v>29</v>
      </c>
      <c r="AB1153">
        <f>Data__1___3[[#This Row],[OUTPUT IN THOUSAND]]/Data__1___3[[#This Row],[Total Workers]]</f>
        <v>0.39042406896551723</v>
      </c>
    </row>
    <row r="1154" spans="1:28" x14ac:dyDescent="0.25">
      <c r="A1154" s="1">
        <v>40236</v>
      </c>
      <c r="B1154">
        <f t="shared" ref="B1154:B1217" si="198">YEAR(A1154)</f>
        <v>2010</v>
      </c>
      <c r="C1154">
        <f>DAY(Data__1___3[[#This Row],[Date]])</f>
        <v>27</v>
      </c>
      <c r="D1154">
        <f>MONTH(Data__1___3[[#This Row],[Date]])</f>
        <v>2</v>
      </c>
      <c r="E1154">
        <f t="shared" ref="E1154:E1217" si="199">IF(D1154&lt;=3,1,IF(D1154&lt;=6,2,IF(D1154&lt;=9,3,4)))</f>
        <v>1</v>
      </c>
      <c r="F1154">
        <f>WEEKDAY(Data__1___3[[#This Row],[Date]])</f>
        <v>7</v>
      </c>
      <c r="G1154" t="str">
        <f>VLOOKUP(F1154,VLOOKUP!$D$2:$E$8,2,FALSE)</f>
        <v>Sunday</v>
      </c>
      <c r="H1154" t="str">
        <f>VLOOKUP(D1154,VLOOKUP!$A$2:$B$13,2,FALSE)</f>
        <v>February</v>
      </c>
      <c r="I1154" t="str">
        <f>VLOOKUP(E1154,VLOOKUP!$G$2:$H$5,2,FALSE)</f>
        <v>Quarter1</v>
      </c>
      <c r="J1154" t="str">
        <f t="shared" ref="J1154:J1217" si="200">CONCATENATE(B1154,"_",H1154)</f>
        <v>2010_February</v>
      </c>
      <c r="K1154" t="str">
        <f t="shared" ref="K1154:K1217" si="201">CONCATENATE(B1154,"_",I1154)</f>
        <v>2010_Quarter1</v>
      </c>
      <c r="L1154" t="str">
        <f t="shared" ref="L1154:L1217" si="202">CONCATENATE(B1154,"_",G1154)</f>
        <v>2010_Sunday</v>
      </c>
      <c r="M1154" t="s">
        <v>11</v>
      </c>
      <c r="N1154">
        <v>13</v>
      </c>
      <c r="O1154">
        <v>17</v>
      </c>
      <c r="P1154">
        <v>124800</v>
      </c>
      <c r="Q1154">
        <v>130560</v>
      </c>
      <c r="R1154">
        <v>1.1715328000000001E-2</v>
      </c>
      <c r="S1154">
        <v>1.464416E-2</v>
      </c>
      <c r="T1154">
        <f t="shared" ref="T1154:T1217" si="203">IF(M1154="Mexico",S1154*1000*700,IF(M1154="Frankfurt",S1154*1000*530,IF(M1154="Gary",S1154*1000*608,IF(M1154="Sunchem",S1154*1000*918))))</f>
        <v>13443.338879999999</v>
      </c>
      <c r="U1154">
        <f t="shared" ref="U1154:U1217" si="204">IF(M1154="Mexico",R1154*1000*110,IF(M1154="Frankfurt",R1154*1000*90,IF(M1154="Gary",R1154*1000*150,IF(M1154="Sunchem",R1154*1000*400))))</f>
        <v>4686.1312000000007</v>
      </c>
      <c r="V1154">
        <f t="shared" ref="V1154:V1217" si="205">SUM(P1154,Q1154)</f>
        <v>255360</v>
      </c>
      <c r="W1154">
        <f t="shared" ref="W1154:W1217" si="206">V1154/VLOOKUP(M1154,$AD$2:$AE$5,2,FALSE)</f>
        <v>2907.4679206184746</v>
      </c>
      <c r="X1154">
        <f>SUM(Data__1___3[[#This Row],[ cost of raw material]],Data__1___3[[#This Row],[operating cost]],Data__1___3[[#This Row],[Total Labor Cost (In USD)]])</f>
        <v>21036.938000618473</v>
      </c>
      <c r="Y1154">
        <f t="shared" ref="Y1154:Y1217" si="207">X1154/Z1154</f>
        <v>1795.6763993819438</v>
      </c>
      <c r="Z1154">
        <f t="shared" ref="Z1154:Z1217" si="208">R1154*1000</f>
        <v>11.715328000000001</v>
      </c>
      <c r="AA1154">
        <f>SUM(Data__1___3[[#This Row],[Num_Workers_Direct]],Data__1___3[[#This Row],[Num_Workers_Indirect]])</f>
        <v>30</v>
      </c>
      <c r="AB1154">
        <f>Data__1___3[[#This Row],[OUTPUT IN THOUSAND]]/Data__1___3[[#This Row],[Total Workers]]</f>
        <v>0.39051093333333337</v>
      </c>
    </row>
    <row r="1155" spans="1:28" x14ac:dyDescent="0.25">
      <c r="A1155" s="1">
        <v>40237</v>
      </c>
      <c r="B1155">
        <f t="shared" si="198"/>
        <v>2010</v>
      </c>
      <c r="C1155">
        <f>DAY(Data__1___3[[#This Row],[Date]])</f>
        <v>28</v>
      </c>
      <c r="D1155">
        <f>MONTH(Data__1___3[[#This Row],[Date]])</f>
        <v>2</v>
      </c>
      <c r="E1155">
        <f t="shared" si="199"/>
        <v>1</v>
      </c>
      <c r="F1155">
        <f>WEEKDAY(Data__1___3[[#This Row],[Date]])</f>
        <v>1</v>
      </c>
      <c r="G1155" t="str">
        <f>VLOOKUP(F1155,VLOOKUP!$D$2:$E$8,2,FALSE)</f>
        <v>Monday</v>
      </c>
      <c r="H1155" t="str">
        <f>VLOOKUP(D1155,VLOOKUP!$A$2:$B$13,2,FALSE)</f>
        <v>February</v>
      </c>
      <c r="I1155" t="str">
        <f>VLOOKUP(E1155,VLOOKUP!$G$2:$H$5,2,FALSE)</f>
        <v>Quarter1</v>
      </c>
      <c r="J1155" t="str">
        <f t="shared" si="200"/>
        <v>2010_February</v>
      </c>
      <c r="K1155" t="str">
        <f t="shared" si="201"/>
        <v>2010_Quarter1</v>
      </c>
      <c r="L1155" t="str">
        <f t="shared" si="202"/>
        <v>2010_Monday</v>
      </c>
      <c r="M1155" t="s">
        <v>11</v>
      </c>
      <c r="N1155">
        <v>13</v>
      </c>
      <c r="O1155">
        <v>16</v>
      </c>
      <c r="P1155">
        <v>124800</v>
      </c>
      <c r="Q1155">
        <v>122880</v>
      </c>
      <c r="R1155">
        <v>1.1323153000000001E-2</v>
      </c>
      <c r="S1155">
        <v>1.4153941E-2</v>
      </c>
      <c r="T1155">
        <f t="shared" si="203"/>
        <v>12993.317837999999</v>
      </c>
      <c r="U1155">
        <f t="shared" si="204"/>
        <v>4529.2612000000008</v>
      </c>
      <c r="V1155">
        <f t="shared" si="205"/>
        <v>247680</v>
      </c>
      <c r="W1155">
        <f t="shared" si="206"/>
        <v>2820.0252763893477</v>
      </c>
      <c r="X1155">
        <f>SUM(Data__1___3[[#This Row],[ cost of raw material]],Data__1___3[[#This Row],[operating cost]],Data__1___3[[#This Row],[Total Labor Cost (In USD)]])</f>
        <v>20342.604314389348</v>
      </c>
      <c r="Y1155">
        <f t="shared" si="207"/>
        <v>1796.5494517639518</v>
      </c>
      <c r="Z1155">
        <f t="shared" si="208"/>
        <v>11.323153000000001</v>
      </c>
      <c r="AA1155">
        <f>SUM(Data__1___3[[#This Row],[Num_Workers_Direct]],Data__1___3[[#This Row],[Num_Workers_Indirect]])</f>
        <v>29</v>
      </c>
      <c r="AB1155">
        <f>Data__1___3[[#This Row],[OUTPUT IN THOUSAND]]/Data__1___3[[#This Row],[Total Workers]]</f>
        <v>0.39045355172413798</v>
      </c>
    </row>
    <row r="1156" spans="1:28" x14ac:dyDescent="0.25">
      <c r="A1156" s="1">
        <v>40238</v>
      </c>
      <c r="B1156">
        <f t="shared" si="198"/>
        <v>2010</v>
      </c>
      <c r="C1156">
        <f>DAY(Data__1___3[[#This Row],[Date]])</f>
        <v>1</v>
      </c>
      <c r="D1156">
        <f>MONTH(Data__1___3[[#This Row],[Date]])</f>
        <v>3</v>
      </c>
      <c r="E1156">
        <f t="shared" si="199"/>
        <v>1</v>
      </c>
      <c r="F1156">
        <f>WEEKDAY(Data__1___3[[#This Row],[Date]])</f>
        <v>2</v>
      </c>
      <c r="G1156" t="str">
        <f>VLOOKUP(F1156,VLOOKUP!$D$2:$E$8,2,FALSE)</f>
        <v>Tuesday</v>
      </c>
      <c r="H1156" t="str">
        <f>VLOOKUP(D1156,VLOOKUP!$A$2:$B$13,2,FALSE)</f>
        <v>March</v>
      </c>
      <c r="I1156" t="str">
        <f>VLOOKUP(E1156,VLOOKUP!$G$2:$H$5,2,FALSE)</f>
        <v>Quarter1</v>
      </c>
      <c r="J1156" t="str">
        <f t="shared" si="200"/>
        <v>2010_March</v>
      </c>
      <c r="K1156" t="str">
        <f t="shared" si="201"/>
        <v>2010_Quarter1</v>
      </c>
      <c r="L1156" t="str">
        <f t="shared" si="202"/>
        <v>2010_Tuesday</v>
      </c>
      <c r="M1156" t="s">
        <v>11</v>
      </c>
      <c r="N1156">
        <v>14</v>
      </c>
      <c r="O1156">
        <v>14</v>
      </c>
      <c r="P1156">
        <v>134400</v>
      </c>
      <c r="Q1156">
        <v>107520</v>
      </c>
      <c r="R1156">
        <v>1.0931557E-2</v>
      </c>
      <c r="S1156">
        <v>1.3664447E-2</v>
      </c>
      <c r="T1156">
        <f t="shared" si="203"/>
        <v>12543.962345999998</v>
      </c>
      <c r="U1156">
        <f t="shared" si="204"/>
        <v>4372.6228000000001</v>
      </c>
      <c r="V1156">
        <f t="shared" si="205"/>
        <v>241920</v>
      </c>
      <c r="W1156">
        <f t="shared" si="206"/>
        <v>2754.4432932175023</v>
      </c>
      <c r="X1156">
        <f>SUM(Data__1___3[[#This Row],[ cost of raw material]],Data__1___3[[#This Row],[operating cost]],Data__1___3[[#This Row],[Total Labor Cost (In USD)]])</f>
        <v>19671.028439217502</v>
      </c>
      <c r="Y1156">
        <f t="shared" si="207"/>
        <v>1799.4717897201197</v>
      </c>
      <c r="Z1156">
        <f t="shared" si="208"/>
        <v>10.931557</v>
      </c>
      <c r="AA1156">
        <f>SUM(Data__1___3[[#This Row],[Num_Workers_Direct]],Data__1___3[[#This Row],[Num_Workers_Indirect]])</f>
        <v>28</v>
      </c>
      <c r="AB1156">
        <f>Data__1___3[[#This Row],[OUTPUT IN THOUSAND]]/Data__1___3[[#This Row],[Total Workers]]</f>
        <v>0.39041274999999998</v>
      </c>
    </row>
    <row r="1157" spans="1:28" x14ac:dyDescent="0.25">
      <c r="A1157" s="1">
        <v>40239</v>
      </c>
      <c r="B1157">
        <f t="shared" si="198"/>
        <v>2010</v>
      </c>
      <c r="C1157">
        <f>DAY(Data__1___3[[#This Row],[Date]])</f>
        <v>2</v>
      </c>
      <c r="D1157">
        <f>MONTH(Data__1___3[[#This Row],[Date]])</f>
        <v>3</v>
      </c>
      <c r="E1157">
        <f t="shared" si="199"/>
        <v>1</v>
      </c>
      <c r="F1157">
        <f>WEEKDAY(Data__1___3[[#This Row],[Date]])</f>
        <v>3</v>
      </c>
      <c r="G1157" t="str">
        <f>VLOOKUP(F1157,VLOOKUP!$D$2:$E$8,2,FALSE)</f>
        <v>Wednesday</v>
      </c>
      <c r="H1157" t="str">
        <f>VLOOKUP(D1157,VLOOKUP!$A$2:$B$13,2,FALSE)</f>
        <v>March</v>
      </c>
      <c r="I1157" t="str">
        <f>VLOOKUP(E1157,VLOOKUP!$G$2:$H$5,2,FALSE)</f>
        <v>Quarter1</v>
      </c>
      <c r="J1157" t="str">
        <f t="shared" si="200"/>
        <v>2010_March</v>
      </c>
      <c r="K1157" t="str">
        <f t="shared" si="201"/>
        <v>2010_Quarter1</v>
      </c>
      <c r="L1157" t="str">
        <f t="shared" si="202"/>
        <v>2010_Wednesday</v>
      </c>
      <c r="M1157" t="s">
        <v>11</v>
      </c>
      <c r="N1157">
        <v>12</v>
      </c>
      <c r="O1157">
        <v>15</v>
      </c>
      <c r="P1157">
        <v>115200</v>
      </c>
      <c r="Q1157">
        <v>115200</v>
      </c>
      <c r="R1157">
        <v>1.0539428E-2</v>
      </c>
      <c r="S1157">
        <v>1.3174285000000001E-2</v>
      </c>
      <c r="T1157">
        <f t="shared" si="203"/>
        <v>12093.993630000001</v>
      </c>
      <c r="U1157">
        <f t="shared" si="204"/>
        <v>4215.7711999999992</v>
      </c>
      <c r="V1157">
        <f t="shared" si="205"/>
        <v>230400</v>
      </c>
      <c r="W1157">
        <f t="shared" si="206"/>
        <v>2623.2793268738119</v>
      </c>
      <c r="X1157">
        <f>SUM(Data__1___3[[#This Row],[ cost of raw material]],Data__1___3[[#This Row],[operating cost]],Data__1___3[[#This Row],[Total Labor Cost (In USD)]])</f>
        <v>18933.044156873813</v>
      </c>
      <c r="Y1157">
        <f t="shared" si="207"/>
        <v>1796.4014894236968</v>
      </c>
      <c r="Z1157">
        <f t="shared" si="208"/>
        <v>10.539427999999999</v>
      </c>
      <c r="AA1157">
        <f>SUM(Data__1___3[[#This Row],[Num_Workers_Direct]],Data__1___3[[#This Row],[Num_Workers_Indirect]])</f>
        <v>27</v>
      </c>
      <c r="AB1157">
        <f>Data__1___3[[#This Row],[OUTPUT IN THOUSAND]]/Data__1___3[[#This Row],[Total Workers]]</f>
        <v>0.39034918518518513</v>
      </c>
    </row>
    <row r="1158" spans="1:28" x14ac:dyDescent="0.25">
      <c r="A1158" s="1">
        <v>40240</v>
      </c>
      <c r="B1158">
        <f t="shared" si="198"/>
        <v>2010</v>
      </c>
      <c r="C1158">
        <f>DAY(Data__1___3[[#This Row],[Date]])</f>
        <v>3</v>
      </c>
      <c r="D1158">
        <f>MONTH(Data__1___3[[#This Row],[Date]])</f>
        <v>3</v>
      </c>
      <c r="E1158">
        <f t="shared" si="199"/>
        <v>1</v>
      </c>
      <c r="F1158">
        <f>WEEKDAY(Data__1___3[[#This Row],[Date]])</f>
        <v>4</v>
      </c>
      <c r="G1158" t="str">
        <f>VLOOKUP(F1158,VLOOKUP!$D$2:$E$8,2,FALSE)</f>
        <v>Thursday</v>
      </c>
      <c r="H1158" t="str">
        <f>VLOOKUP(D1158,VLOOKUP!$A$2:$B$13,2,FALSE)</f>
        <v>March</v>
      </c>
      <c r="I1158" t="str">
        <f>VLOOKUP(E1158,VLOOKUP!$G$2:$H$5,2,FALSE)</f>
        <v>Quarter1</v>
      </c>
      <c r="J1158" t="str">
        <f t="shared" si="200"/>
        <v>2010_March</v>
      </c>
      <c r="K1158" t="str">
        <f t="shared" si="201"/>
        <v>2010_Quarter1</v>
      </c>
      <c r="L1158" t="str">
        <f t="shared" si="202"/>
        <v>2010_Thursday</v>
      </c>
      <c r="M1158" t="s">
        <v>11</v>
      </c>
      <c r="N1158">
        <v>14</v>
      </c>
      <c r="O1158">
        <v>16</v>
      </c>
      <c r="P1158">
        <v>134400</v>
      </c>
      <c r="Q1158">
        <v>122880</v>
      </c>
      <c r="R1158">
        <v>1.1706456000000001E-2</v>
      </c>
      <c r="S1158">
        <v>1.463307E-2</v>
      </c>
      <c r="T1158">
        <f t="shared" si="203"/>
        <v>13433.15826</v>
      </c>
      <c r="U1158">
        <f t="shared" si="204"/>
        <v>4682.5824000000002</v>
      </c>
      <c r="V1158">
        <f t="shared" si="205"/>
        <v>257280</v>
      </c>
      <c r="W1158">
        <f t="shared" si="206"/>
        <v>2929.3285816757566</v>
      </c>
      <c r="X1158">
        <f>SUM(Data__1___3[[#This Row],[ cost of raw material]],Data__1___3[[#This Row],[operating cost]],Data__1___3[[#This Row],[Total Labor Cost (In USD)]])</f>
        <v>21045.069241675756</v>
      </c>
      <c r="Y1158">
        <f t="shared" si="207"/>
        <v>1797.7318875734684</v>
      </c>
      <c r="Z1158">
        <f t="shared" si="208"/>
        <v>11.706456000000001</v>
      </c>
      <c r="AA1158">
        <f>SUM(Data__1___3[[#This Row],[Num_Workers_Direct]],Data__1___3[[#This Row],[Num_Workers_Indirect]])</f>
        <v>30</v>
      </c>
      <c r="AB1158">
        <f>Data__1___3[[#This Row],[OUTPUT IN THOUSAND]]/Data__1___3[[#This Row],[Total Workers]]</f>
        <v>0.39021520000000004</v>
      </c>
    </row>
    <row r="1159" spans="1:28" x14ac:dyDescent="0.25">
      <c r="A1159" s="1">
        <v>40241</v>
      </c>
      <c r="B1159">
        <f t="shared" si="198"/>
        <v>2010</v>
      </c>
      <c r="C1159">
        <f>DAY(Data__1___3[[#This Row],[Date]])</f>
        <v>4</v>
      </c>
      <c r="D1159">
        <f>MONTH(Data__1___3[[#This Row],[Date]])</f>
        <v>3</v>
      </c>
      <c r="E1159">
        <f t="shared" si="199"/>
        <v>1</v>
      </c>
      <c r="F1159">
        <f>WEEKDAY(Data__1___3[[#This Row],[Date]])</f>
        <v>5</v>
      </c>
      <c r="G1159" t="str">
        <f>VLOOKUP(F1159,VLOOKUP!$D$2:$E$8,2,FALSE)</f>
        <v>Friday</v>
      </c>
      <c r="H1159" t="str">
        <f>VLOOKUP(D1159,VLOOKUP!$A$2:$B$13,2,FALSE)</f>
        <v>March</v>
      </c>
      <c r="I1159" t="str">
        <f>VLOOKUP(E1159,VLOOKUP!$G$2:$H$5,2,FALSE)</f>
        <v>Quarter1</v>
      </c>
      <c r="J1159" t="str">
        <f t="shared" si="200"/>
        <v>2010_March</v>
      </c>
      <c r="K1159" t="str">
        <f t="shared" si="201"/>
        <v>2010_Quarter1</v>
      </c>
      <c r="L1159" t="str">
        <f t="shared" si="202"/>
        <v>2010_Friday</v>
      </c>
      <c r="M1159" t="s">
        <v>11</v>
      </c>
      <c r="N1159">
        <v>14</v>
      </c>
      <c r="O1159">
        <v>14</v>
      </c>
      <c r="P1159">
        <v>134400</v>
      </c>
      <c r="Q1159">
        <v>107520</v>
      </c>
      <c r="R1159">
        <v>1.0927496E-2</v>
      </c>
      <c r="S1159">
        <v>1.3659370000000001E-2</v>
      </c>
      <c r="T1159">
        <f t="shared" si="203"/>
        <v>12539.301660000001</v>
      </c>
      <c r="U1159">
        <f t="shared" si="204"/>
        <v>4370.9983999999995</v>
      </c>
      <c r="V1159">
        <f t="shared" si="205"/>
        <v>241920</v>
      </c>
      <c r="W1159">
        <f t="shared" si="206"/>
        <v>2754.4432932175023</v>
      </c>
      <c r="X1159">
        <f>SUM(Data__1___3[[#This Row],[ cost of raw material]],Data__1___3[[#This Row],[operating cost]],Data__1___3[[#This Row],[Total Labor Cost (In USD)]])</f>
        <v>19664.743353217506</v>
      </c>
      <c r="Y1159">
        <f t="shared" si="207"/>
        <v>1799.5653673282063</v>
      </c>
      <c r="Z1159">
        <f t="shared" si="208"/>
        <v>10.927496</v>
      </c>
      <c r="AA1159">
        <f>SUM(Data__1___3[[#This Row],[Num_Workers_Direct]],Data__1___3[[#This Row],[Num_Workers_Indirect]])</f>
        <v>28</v>
      </c>
      <c r="AB1159">
        <f>Data__1___3[[#This Row],[OUTPUT IN THOUSAND]]/Data__1___3[[#This Row],[Total Workers]]</f>
        <v>0.39026771428571427</v>
      </c>
    </row>
    <row r="1160" spans="1:28" x14ac:dyDescent="0.25">
      <c r="A1160" s="1">
        <v>40242</v>
      </c>
      <c r="B1160">
        <f t="shared" si="198"/>
        <v>2010</v>
      </c>
      <c r="C1160">
        <f>DAY(Data__1___3[[#This Row],[Date]])</f>
        <v>5</v>
      </c>
      <c r="D1160">
        <f>MONTH(Data__1___3[[#This Row],[Date]])</f>
        <v>3</v>
      </c>
      <c r="E1160">
        <f t="shared" si="199"/>
        <v>1</v>
      </c>
      <c r="F1160">
        <f>WEEKDAY(Data__1___3[[#This Row],[Date]])</f>
        <v>6</v>
      </c>
      <c r="G1160" t="str">
        <f>VLOOKUP(F1160,VLOOKUP!$D$2:$E$8,2,FALSE)</f>
        <v>Saturday</v>
      </c>
      <c r="H1160" t="str">
        <f>VLOOKUP(D1160,VLOOKUP!$A$2:$B$13,2,FALSE)</f>
        <v>March</v>
      </c>
      <c r="I1160" t="str">
        <f>VLOOKUP(E1160,VLOOKUP!$G$2:$H$5,2,FALSE)</f>
        <v>Quarter1</v>
      </c>
      <c r="J1160" t="str">
        <f t="shared" si="200"/>
        <v>2010_March</v>
      </c>
      <c r="K1160" t="str">
        <f t="shared" si="201"/>
        <v>2010_Quarter1</v>
      </c>
      <c r="L1160" t="str">
        <f t="shared" si="202"/>
        <v>2010_Saturday</v>
      </c>
      <c r="M1160" t="s">
        <v>11</v>
      </c>
      <c r="N1160">
        <v>12</v>
      </c>
      <c r="O1160">
        <v>13</v>
      </c>
      <c r="P1160">
        <v>115200</v>
      </c>
      <c r="Q1160">
        <v>99840</v>
      </c>
      <c r="R1160">
        <v>9.7527870000000006E-3</v>
      </c>
      <c r="S1160">
        <v>1.2190984E-2</v>
      </c>
      <c r="T1160">
        <f t="shared" si="203"/>
        <v>11191.323312</v>
      </c>
      <c r="U1160">
        <f t="shared" si="204"/>
        <v>3901.1148000000007</v>
      </c>
      <c r="V1160">
        <f t="shared" si="205"/>
        <v>215040</v>
      </c>
      <c r="W1160">
        <f t="shared" si="206"/>
        <v>2448.3940384155576</v>
      </c>
      <c r="X1160">
        <f>SUM(Data__1___3[[#This Row],[ cost of raw material]],Data__1___3[[#This Row],[operating cost]],Data__1___3[[#This Row],[Total Labor Cost (In USD)]])</f>
        <v>17540.832150415561</v>
      </c>
      <c r="Y1160">
        <f t="shared" si="207"/>
        <v>1798.5456003925399</v>
      </c>
      <c r="Z1160">
        <f t="shared" si="208"/>
        <v>9.7527870000000014</v>
      </c>
      <c r="AA1160">
        <f>SUM(Data__1___3[[#This Row],[Num_Workers_Direct]],Data__1___3[[#This Row],[Num_Workers_Indirect]])</f>
        <v>25</v>
      </c>
      <c r="AB1160">
        <f>Data__1___3[[#This Row],[OUTPUT IN THOUSAND]]/Data__1___3[[#This Row],[Total Workers]]</f>
        <v>0.39011148000000007</v>
      </c>
    </row>
    <row r="1161" spans="1:28" x14ac:dyDescent="0.25">
      <c r="A1161" s="1">
        <v>40243</v>
      </c>
      <c r="B1161">
        <f t="shared" si="198"/>
        <v>2010</v>
      </c>
      <c r="C1161">
        <f>DAY(Data__1___3[[#This Row],[Date]])</f>
        <v>6</v>
      </c>
      <c r="D1161">
        <f>MONTH(Data__1___3[[#This Row],[Date]])</f>
        <v>3</v>
      </c>
      <c r="E1161">
        <f t="shared" si="199"/>
        <v>1</v>
      </c>
      <c r="F1161">
        <f>WEEKDAY(Data__1___3[[#This Row],[Date]])</f>
        <v>7</v>
      </c>
      <c r="G1161" t="str">
        <f>VLOOKUP(F1161,VLOOKUP!$D$2:$E$8,2,FALSE)</f>
        <v>Sunday</v>
      </c>
      <c r="H1161" t="str">
        <f>VLOOKUP(D1161,VLOOKUP!$A$2:$B$13,2,FALSE)</f>
        <v>March</v>
      </c>
      <c r="I1161" t="str">
        <f>VLOOKUP(E1161,VLOOKUP!$G$2:$H$5,2,FALSE)</f>
        <v>Quarter1</v>
      </c>
      <c r="J1161" t="str">
        <f t="shared" si="200"/>
        <v>2010_March</v>
      </c>
      <c r="K1161" t="str">
        <f t="shared" si="201"/>
        <v>2010_Quarter1</v>
      </c>
      <c r="L1161" t="str">
        <f t="shared" si="202"/>
        <v>2010_Sunday</v>
      </c>
      <c r="M1161" t="s">
        <v>11</v>
      </c>
      <c r="N1161">
        <v>13</v>
      </c>
      <c r="O1161">
        <v>14</v>
      </c>
      <c r="P1161">
        <v>124800</v>
      </c>
      <c r="Q1161">
        <v>107520</v>
      </c>
      <c r="R1161">
        <v>1.05428E-2</v>
      </c>
      <c r="S1161">
        <v>1.3178499999999999E-2</v>
      </c>
      <c r="T1161">
        <f t="shared" si="203"/>
        <v>12097.862999999999</v>
      </c>
      <c r="U1161">
        <f t="shared" si="204"/>
        <v>4217.12</v>
      </c>
      <c r="V1161">
        <f t="shared" si="205"/>
        <v>232320</v>
      </c>
      <c r="W1161">
        <f t="shared" si="206"/>
        <v>2645.1399879310934</v>
      </c>
      <c r="X1161">
        <f>SUM(Data__1___3[[#This Row],[ cost of raw material]],Data__1___3[[#This Row],[operating cost]],Data__1___3[[#This Row],[Total Labor Cost (In USD)]])</f>
        <v>18960.122987931092</v>
      </c>
      <c r="Y1161">
        <f t="shared" si="207"/>
        <v>1798.3953966622807</v>
      </c>
      <c r="Z1161">
        <f t="shared" si="208"/>
        <v>10.5428</v>
      </c>
      <c r="AA1161">
        <f>SUM(Data__1___3[[#This Row],[Num_Workers_Direct]],Data__1___3[[#This Row],[Num_Workers_Indirect]])</f>
        <v>27</v>
      </c>
      <c r="AB1161">
        <f>Data__1___3[[#This Row],[OUTPUT IN THOUSAND]]/Data__1___3[[#This Row],[Total Workers]]</f>
        <v>0.39047407407407408</v>
      </c>
    </row>
    <row r="1162" spans="1:28" x14ac:dyDescent="0.25">
      <c r="A1162" s="1">
        <v>40244</v>
      </c>
      <c r="B1162">
        <f t="shared" si="198"/>
        <v>2010</v>
      </c>
      <c r="C1162">
        <f>DAY(Data__1___3[[#This Row],[Date]])</f>
        <v>7</v>
      </c>
      <c r="D1162">
        <f>MONTH(Data__1___3[[#This Row],[Date]])</f>
        <v>3</v>
      </c>
      <c r="E1162">
        <f t="shared" si="199"/>
        <v>1</v>
      </c>
      <c r="F1162">
        <f>WEEKDAY(Data__1___3[[#This Row],[Date]])</f>
        <v>1</v>
      </c>
      <c r="G1162" t="str">
        <f>VLOOKUP(F1162,VLOOKUP!$D$2:$E$8,2,FALSE)</f>
        <v>Monday</v>
      </c>
      <c r="H1162" t="str">
        <f>VLOOKUP(D1162,VLOOKUP!$A$2:$B$13,2,FALSE)</f>
        <v>March</v>
      </c>
      <c r="I1162" t="str">
        <f>VLOOKUP(E1162,VLOOKUP!$G$2:$H$5,2,FALSE)</f>
        <v>Quarter1</v>
      </c>
      <c r="J1162" t="str">
        <f t="shared" si="200"/>
        <v>2010_March</v>
      </c>
      <c r="K1162" t="str">
        <f t="shared" si="201"/>
        <v>2010_Quarter1</v>
      </c>
      <c r="L1162" t="str">
        <f t="shared" si="202"/>
        <v>2010_Monday</v>
      </c>
      <c r="M1162" t="s">
        <v>11</v>
      </c>
      <c r="N1162">
        <v>14</v>
      </c>
      <c r="O1162">
        <v>13</v>
      </c>
      <c r="P1162">
        <v>134400</v>
      </c>
      <c r="Q1162">
        <v>99840</v>
      </c>
      <c r="R1162">
        <v>1.0538939000000001E-2</v>
      </c>
      <c r="S1162">
        <v>1.3173674E-2</v>
      </c>
      <c r="T1162">
        <f t="shared" si="203"/>
        <v>12093.432731999999</v>
      </c>
      <c r="U1162">
        <f t="shared" si="204"/>
        <v>4215.5756000000001</v>
      </c>
      <c r="V1162">
        <f t="shared" si="205"/>
        <v>234240</v>
      </c>
      <c r="W1162">
        <f t="shared" si="206"/>
        <v>2667.0006489883754</v>
      </c>
      <c r="X1162">
        <f>SUM(Data__1___3[[#This Row],[ cost of raw material]],Data__1___3[[#This Row],[operating cost]],Data__1___3[[#This Row],[Total Labor Cost (In USD)]])</f>
        <v>18976.008980988376</v>
      </c>
      <c r="Y1162">
        <f t="shared" si="207"/>
        <v>1800.5616107075271</v>
      </c>
      <c r="Z1162">
        <f t="shared" si="208"/>
        <v>10.538939000000001</v>
      </c>
      <c r="AA1162">
        <f>SUM(Data__1___3[[#This Row],[Num_Workers_Direct]],Data__1___3[[#This Row],[Num_Workers_Indirect]])</f>
        <v>27</v>
      </c>
      <c r="AB1162">
        <f>Data__1___3[[#This Row],[OUTPUT IN THOUSAND]]/Data__1___3[[#This Row],[Total Workers]]</f>
        <v>0.39033107407407414</v>
      </c>
    </row>
    <row r="1163" spans="1:28" x14ac:dyDescent="0.25">
      <c r="A1163" s="1">
        <v>40245</v>
      </c>
      <c r="B1163">
        <f t="shared" si="198"/>
        <v>2010</v>
      </c>
      <c r="C1163">
        <f>DAY(Data__1___3[[#This Row],[Date]])</f>
        <v>8</v>
      </c>
      <c r="D1163">
        <f>MONTH(Data__1___3[[#This Row],[Date]])</f>
        <v>3</v>
      </c>
      <c r="E1163">
        <f t="shared" si="199"/>
        <v>1</v>
      </c>
      <c r="F1163">
        <f>WEEKDAY(Data__1___3[[#This Row],[Date]])</f>
        <v>2</v>
      </c>
      <c r="G1163" t="str">
        <f>VLOOKUP(F1163,VLOOKUP!$D$2:$E$8,2,FALSE)</f>
        <v>Tuesday</v>
      </c>
      <c r="H1163" t="str">
        <f>VLOOKUP(D1163,VLOOKUP!$A$2:$B$13,2,FALSE)</f>
        <v>March</v>
      </c>
      <c r="I1163" t="str">
        <f>VLOOKUP(E1163,VLOOKUP!$G$2:$H$5,2,FALSE)</f>
        <v>Quarter1</v>
      </c>
      <c r="J1163" t="str">
        <f t="shared" si="200"/>
        <v>2010_March</v>
      </c>
      <c r="K1163" t="str">
        <f t="shared" si="201"/>
        <v>2010_Quarter1</v>
      </c>
      <c r="L1163" t="str">
        <f t="shared" si="202"/>
        <v>2010_Tuesday</v>
      </c>
      <c r="M1163" t="s">
        <v>11</v>
      </c>
      <c r="N1163">
        <v>13</v>
      </c>
      <c r="O1163">
        <v>13</v>
      </c>
      <c r="P1163">
        <v>124800</v>
      </c>
      <c r="Q1163">
        <v>99840</v>
      </c>
      <c r="R1163">
        <v>1.0151624E-2</v>
      </c>
      <c r="S1163">
        <v>1.2689529E-2</v>
      </c>
      <c r="T1163">
        <f t="shared" si="203"/>
        <v>11648.987622000001</v>
      </c>
      <c r="U1163">
        <f t="shared" si="204"/>
        <v>4060.6496000000002</v>
      </c>
      <c r="V1163">
        <f t="shared" si="205"/>
        <v>224640</v>
      </c>
      <c r="W1163">
        <f t="shared" si="206"/>
        <v>2557.6973437019665</v>
      </c>
      <c r="X1163">
        <f>SUM(Data__1___3[[#This Row],[ cost of raw material]],Data__1___3[[#This Row],[operating cost]],Data__1___3[[#This Row],[Total Labor Cost (In USD)]])</f>
        <v>18267.334565701967</v>
      </c>
      <c r="Y1163">
        <f t="shared" si="207"/>
        <v>1799.4494837182669</v>
      </c>
      <c r="Z1163">
        <f t="shared" si="208"/>
        <v>10.151624</v>
      </c>
      <c r="AA1163">
        <f>SUM(Data__1___3[[#This Row],[Num_Workers_Direct]],Data__1___3[[#This Row],[Num_Workers_Indirect]])</f>
        <v>26</v>
      </c>
      <c r="AB1163">
        <f>Data__1___3[[#This Row],[OUTPUT IN THOUSAND]]/Data__1___3[[#This Row],[Total Workers]]</f>
        <v>0.3904470769230769</v>
      </c>
    </row>
    <row r="1164" spans="1:28" x14ac:dyDescent="0.25">
      <c r="A1164" s="1">
        <v>40246</v>
      </c>
      <c r="B1164">
        <f t="shared" si="198"/>
        <v>2010</v>
      </c>
      <c r="C1164">
        <f>DAY(Data__1___3[[#This Row],[Date]])</f>
        <v>9</v>
      </c>
      <c r="D1164">
        <f>MONTH(Data__1___3[[#This Row],[Date]])</f>
        <v>3</v>
      </c>
      <c r="E1164">
        <f t="shared" si="199"/>
        <v>1</v>
      </c>
      <c r="F1164">
        <f>WEEKDAY(Data__1___3[[#This Row],[Date]])</f>
        <v>3</v>
      </c>
      <c r="G1164" t="str">
        <f>VLOOKUP(F1164,VLOOKUP!$D$2:$E$8,2,FALSE)</f>
        <v>Wednesday</v>
      </c>
      <c r="H1164" t="str">
        <f>VLOOKUP(D1164,VLOOKUP!$A$2:$B$13,2,FALSE)</f>
        <v>March</v>
      </c>
      <c r="I1164" t="str">
        <f>VLOOKUP(E1164,VLOOKUP!$G$2:$H$5,2,FALSE)</f>
        <v>Quarter1</v>
      </c>
      <c r="J1164" t="str">
        <f t="shared" si="200"/>
        <v>2010_March</v>
      </c>
      <c r="K1164" t="str">
        <f t="shared" si="201"/>
        <v>2010_Quarter1</v>
      </c>
      <c r="L1164" t="str">
        <f t="shared" si="202"/>
        <v>2010_Wednesday</v>
      </c>
      <c r="M1164" t="s">
        <v>11</v>
      </c>
      <c r="N1164">
        <v>14</v>
      </c>
      <c r="O1164">
        <v>13</v>
      </c>
      <c r="P1164">
        <v>134400</v>
      </c>
      <c r="Q1164">
        <v>99840</v>
      </c>
      <c r="R1164">
        <v>1.054361E-2</v>
      </c>
      <c r="S1164">
        <v>1.3179513E-2</v>
      </c>
      <c r="T1164">
        <f t="shared" si="203"/>
        <v>12098.792933999999</v>
      </c>
      <c r="U1164">
        <f t="shared" si="204"/>
        <v>4217.4439999999995</v>
      </c>
      <c r="V1164">
        <f t="shared" si="205"/>
        <v>234240</v>
      </c>
      <c r="W1164">
        <f t="shared" si="206"/>
        <v>2667.0006489883754</v>
      </c>
      <c r="X1164">
        <f>SUM(Data__1___3[[#This Row],[ cost of raw material]],Data__1___3[[#This Row],[operating cost]],Data__1___3[[#This Row],[Total Labor Cost (In USD)]])</f>
        <v>18983.237582988375</v>
      </c>
      <c r="Y1164">
        <f t="shared" si="207"/>
        <v>1800.4495218419854</v>
      </c>
      <c r="Z1164">
        <f t="shared" si="208"/>
        <v>10.543609999999999</v>
      </c>
      <c r="AA1164">
        <f>SUM(Data__1___3[[#This Row],[Num_Workers_Direct]],Data__1___3[[#This Row],[Num_Workers_Indirect]])</f>
        <v>27</v>
      </c>
      <c r="AB1164">
        <f>Data__1___3[[#This Row],[OUTPUT IN THOUSAND]]/Data__1___3[[#This Row],[Total Workers]]</f>
        <v>0.39050407407407406</v>
      </c>
    </row>
    <row r="1165" spans="1:28" x14ac:dyDescent="0.25">
      <c r="A1165" s="1">
        <v>40247</v>
      </c>
      <c r="B1165">
        <f t="shared" si="198"/>
        <v>2010</v>
      </c>
      <c r="C1165">
        <f>DAY(Data__1___3[[#This Row],[Date]])</f>
        <v>10</v>
      </c>
      <c r="D1165">
        <f>MONTH(Data__1___3[[#This Row],[Date]])</f>
        <v>3</v>
      </c>
      <c r="E1165">
        <f t="shared" si="199"/>
        <v>1</v>
      </c>
      <c r="F1165">
        <f>WEEKDAY(Data__1___3[[#This Row],[Date]])</f>
        <v>4</v>
      </c>
      <c r="G1165" t="str">
        <f>VLOOKUP(F1165,VLOOKUP!$D$2:$E$8,2,FALSE)</f>
        <v>Thursday</v>
      </c>
      <c r="H1165" t="str">
        <f>VLOOKUP(D1165,VLOOKUP!$A$2:$B$13,2,FALSE)</f>
        <v>March</v>
      </c>
      <c r="I1165" t="str">
        <f>VLOOKUP(E1165,VLOOKUP!$G$2:$H$5,2,FALSE)</f>
        <v>Quarter1</v>
      </c>
      <c r="J1165" t="str">
        <f t="shared" si="200"/>
        <v>2010_March</v>
      </c>
      <c r="K1165" t="str">
        <f t="shared" si="201"/>
        <v>2010_Quarter1</v>
      </c>
      <c r="L1165" t="str">
        <f t="shared" si="202"/>
        <v>2010_Thursday</v>
      </c>
      <c r="M1165" t="s">
        <v>11</v>
      </c>
      <c r="N1165">
        <v>14</v>
      </c>
      <c r="O1165">
        <v>14</v>
      </c>
      <c r="P1165">
        <v>134400</v>
      </c>
      <c r="Q1165">
        <v>107520</v>
      </c>
      <c r="R1165">
        <v>1.0923217000000001E-2</v>
      </c>
      <c r="S1165">
        <v>1.3654021000000001E-2</v>
      </c>
      <c r="T1165">
        <f t="shared" si="203"/>
        <v>12534.391278000001</v>
      </c>
      <c r="U1165">
        <f t="shared" si="204"/>
        <v>4369.2868000000008</v>
      </c>
      <c r="V1165">
        <f t="shared" si="205"/>
        <v>241920</v>
      </c>
      <c r="W1165">
        <f t="shared" si="206"/>
        <v>2754.4432932175023</v>
      </c>
      <c r="X1165">
        <f>SUM(Data__1___3[[#This Row],[ cost of raw material]],Data__1___3[[#This Row],[operating cost]],Data__1___3[[#This Row],[Total Labor Cost (In USD)]])</f>
        <v>19658.121371217501</v>
      </c>
      <c r="Y1165">
        <f t="shared" si="207"/>
        <v>1799.6640889966297</v>
      </c>
      <c r="Z1165">
        <f t="shared" si="208"/>
        <v>10.923217000000001</v>
      </c>
      <c r="AA1165">
        <f>SUM(Data__1___3[[#This Row],[Num_Workers_Direct]],Data__1___3[[#This Row],[Num_Workers_Indirect]])</f>
        <v>28</v>
      </c>
      <c r="AB1165">
        <f>Data__1___3[[#This Row],[OUTPUT IN THOUSAND]]/Data__1___3[[#This Row],[Total Workers]]</f>
        <v>0.3901148928571429</v>
      </c>
    </row>
    <row r="1166" spans="1:28" x14ac:dyDescent="0.25">
      <c r="A1166" s="1">
        <v>40248</v>
      </c>
      <c r="B1166">
        <f t="shared" si="198"/>
        <v>2010</v>
      </c>
      <c r="C1166">
        <f>DAY(Data__1___3[[#This Row],[Date]])</f>
        <v>11</v>
      </c>
      <c r="D1166">
        <f>MONTH(Data__1___3[[#This Row],[Date]])</f>
        <v>3</v>
      </c>
      <c r="E1166">
        <f t="shared" si="199"/>
        <v>1</v>
      </c>
      <c r="F1166">
        <f>WEEKDAY(Data__1___3[[#This Row],[Date]])</f>
        <v>5</v>
      </c>
      <c r="G1166" t="str">
        <f>VLOOKUP(F1166,VLOOKUP!$D$2:$E$8,2,FALSE)</f>
        <v>Friday</v>
      </c>
      <c r="H1166" t="str">
        <f>VLOOKUP(D1166,VLOOKUP!$A$2:$B$13,2,FALSE)</f>
        <v>March</v>
      </c>
      <c r="I1166" t="str">
        <f>VLOOKUP(E1166,VLOOKUP!$G$2:$H$5,2,FALSE)</f>
        <v>Quarter1</v>
      </c>
      <c r="J1166" t="str">
        <f t="shared" si="200"/>
        <v>2010_March</v>
      </c>
      <c r="K1166" t="str">
        <f t="shared" si="201"/>
        <v>2010_Quarter1</v>
      </c>
      <c r="L1166" t="str">
        <f t="shared" si="202"/>
        <v>2010_Friday</v>
      </c>
      <c r="M1166" t="s">
        <v>11</v>
      </c>
      <c r="N1166">
        <v>13</v>
      </c>
      <c r="O1166">
        <v>16</v>
      </c>
      <c r="P1166">
        <v>124800</v>
      </c>
      <c r="Q1166">
        <v>122880</v>
      </c>
      <c r="R1166">
        <v>1.1321555000000001E-2</v>
      </c>
      <c r="S1166">
        <v>1.4151944E-2</v>
      </c>
      <c r="T1166">
        <f t="shared" si="203"/>
        <v>12991.484592000001</v>
      </c>
      <c r="U1166">
        <f t="shared" si="204"/>
        <v>4528.6220000000003</v>
      </c>
      <c r="V1166">
        <f t="shared" si="205"/>
        <v>247680</v>
      </c>
      <c r="W1166">
        <f t="shared" si="206"/>
        <v>2820.0252763893477</v>
      </c>
      <c r="X1166">
        <f>SUM(Data__1___3[[#This Row],[ cost of raw material]],Data__1___3[[#This Row],[operating cost]],Data__1___3[[#This Row],[Total Labor Cost (In USD)]])</f>
        <v>20340.131868389348</v>
      </c>
      <c r="Y1166">
        <f t="shared" si="207"/>
        <v>1796.5846448115428</v>
      </c>
      <c r="Z1166">
        <f t="shared" si="208"/>
        <v>11.321555</v>
      </c>
      <c r="AA1166">
        <f>SUM(Data__1___3[[#This Row],[Num_Workers_Direct]],Data__1___3[[#This Row],[Num_Workers_Indirect]])</f>
        <v>29</v>
      </c>
      <c r="AB1166">
        <f>Data__1___3[[#This Row],[OUTPUT IN THOUSAND]]/Data__1___3[[#This Row],[Total Workers]]</f>
        <v>0.39039844827586206</v>
      </c>
    </row>
    <row r="1167" spans="1:28" x14ac:dyDescent="0.25">
      <c r="A1167" s="1">
        <v>40249</v>
      </c>
      <c r="B1167">
        <f t="shared" si="198"/>
        <v>2010</v>
      </c>
      <c r="C1167">
        <f>DAY(Data__1___3[[#This Row],[Date]])</f>
        <v>12</v>
      </c>
      <c r="D1167">
        <f>MONTH(Data__1___3[[#This Row],[Date]])</f>
        <v>3</v>
      </c>
      <c r="E1167">
        <f t="shared" si="199"/>
        <v>1</v>
      </c>
      <c r="F1167">
        <f>WEEKDAY(Data__1___3[[#This Row],[Date]])</f>
        <v>6</v>
      </c>
      <c r="G1167" t="str">
        <f>VLOOKUP(F1167,VLOOKUP!$D$2:$E$8,2,FALSE)</f>
        <v>Saturday</v>
      </c>
      <c r="H1167" t="str">
        <f>VLOOKUP(D1167,VLOOKUP!$A$2:$B$13,2,FALSE)</f>
        <v>March</v>
      </c>
      <c r="I1167" t="str">
        <f>VLOOKUP(E1167,VLOOKUP!$G$2:$H$5,2,FALSE)</f>
        <v>Quarter1</v>
      </c>
      <c r="J1167" t="str">
        <f t="shared" si="200"/>
        <v>2010_March</v>
      </c>
      <c r="K1167" t="str">
        <f t="shared" si="201"/>
        <v>2010_Quarter1</v>
      </c>
      <c r="L1167" t="str">
        <f t="shared" si="202"/>
        <v>2010_Saturday</v>
      </c>
      <c r="M1167" t="s">
        <v>11</v>
      </c>
      <c r="N1167">
        <v>14</v>
      </c>
      <c r="O1167">
        <v>16</v>
      </c>
      <c r="P1167">
        <v>134400</v>
      </c>
      <c r="Q1167">
        <v>122880</v>
      </c>
      <c r="R1167">
        <v>1.1715814999999999E-2</v>
      </c>
      <c r="S1167">
        <v>1.4644769E-2</v>
      </c>
      <c r="T1167">
        <f t="shared" si="203"/>
        <v>13443.897942</v>
      </c>
      <c r="U1167">
        <f t="shared" si="204"/>
        <v>4686.326</v>
      </c>
      <c r="V1167">
        <f t="shared" si="205"/>
        <v>257280</v>
      </c>
      <c r="W1167">
        <f t="shared" si="206"/>
        <v>2929.3285816757566</v>
      </c>
      <c r="X1167">
        <f>SUM(Data__1___3[[#This Row],[ cost of raw material]],Data__1___3[[#This Row],[operating cost]],Data__1___3[[#This Row],[Total Labor Cost (In USD)]])</f>
        <v>21059.552523675757</v>
      </c>
      <c r="Y1167">
        <f t="shared" si="207"/>
        <v>1797.5320132381535</v>
      </c>
      <c r="Z1167">
        <f t="shared" si="208"/>
        <v>11.715814999999999</v>
      </c>
      <c r="AA1167">
        <f>SUM(Data__1___3[[#This Row],[Num_Workers_Direct]],Data__1___3[[#This Row],[Num_Workers_Indirect]])</f>
        <v>30</v>
      </c>
      <c r="AB1167">
        <f>Data__1___3[[#This Row],[OUTPUT IN THOUSAND]]/Data__1___3[[#This Row],[Total Workers]]</f>
        <v>0.39052716666666665</v>
      </c>
    </row>
    <row r="1168" spans="1:28" x14ac:dyDescent="0.25">
      <c r="A1168" s="1">
        <v>40250</v>
      </c>
      <c r="B1168">
        <f t="shared" si="198"/>
        <v>2010</v>
      </c>
      <c r="C1168">
        <f>DAY(Data__1___3[[#This Row],[Date]])</f>
        <v>13</v>
      </c>
      <c r="D1168">
        <f>MONTH(Data__1___3[[#This Row],[Date]])</f>
        <v>3</v>
      </c>
      <c r="E1168">
        <f t="shared" si="199"/>
        <v>1</v>
      </c>
      <c r="F1168">
        <f>WEEKDAY(Data__1___3[[#This Row],[Date]])</f>
        <v>7</v>
      </c>
      <c r="G1168" t="str">
        <f>VLOOKUP(F1168,VLOOKUP!$D$2:$E$8,2,FALSE)</f>
        <v>Sunday</v>
      </c>
      <c r="H1168" t="str">
        <f>VLOOKUP(D1168,VLOOKUP!$A$2:$B$13,2,FALSE)</f>
        <v>March</v>
      </c>
      <c r="I1168" t="str">
        <f>VLOOKUP(E1168,VLOOKUP!$G$2:$H$5,2,FALSE)</f>
        <v>Quarter1</v>
      </c>
      <c r="J1168" t="str">
        <f t="shared" si="200"/>
        <v>2010_March</v>
      </c>
      <c r="K1168" t="str">
        <f t="shared" si="201"/>
        <v>2010_Quarter1</v>
      </c>
      <c r="L1168" t="str">
        <f t="shared" si="202"/>
        <v>2010_Sunday</v>
      </c>
      <c r="M1168" t="s">
        <v>11</v>
      </c>
      <c r="N1168">
        <v>14</v>
      </c>
      <c r="O1168">
        <v>14</v>
      </c>
      <c r="P1168">
        <v>134400</v>
      </c>
      <c r="Q1168">
        <v>107520</v>
      </c>
      <c r="R1168">
        <v>1.0929357000000001E-2</v>
      </c>
      <c r="S1168">
        <v>1.3661695999999999E-2</v>
      </c>
      <c r="T1168">
        <f t="shared" si="203"/>
        <v>12541.436927999999</v>
      </c>
      <c r="U1168">
        <f t="shared" si="204"/>
        <v>4371.7428000000009</v>
      </c>
      <c r="V1168">
        <f t="shared" si="205"/>
        <v>241920</v>
      </c>
      <c r="W1168">
        <f t="shared" si="206"/>
        <v>2754.4432932175023</v>
      </c>
      <c r="X1168">
        <f>SUM(Data__1___3[[#This Row],[ cost of raw material]],Data__1___3[[#This Row],[operating cost]],Data__1___3[[#This Row],[Total Labor Cost (In USD)]])</f>
        <v>19667.6230212175</v>
      </c>
      <c r="Y1168">
        <f t="shared" si="207"/>
        <v>1799.5224258131102</v>
      </c>
      <c r="Z1168">
        <f t="shared" si="208"/>
        <v>10.929357000000001</v>
      </c>
      <c r="AA1168">
        <f>SUM(Data__1___3[[#This Row],[Num_Workers_Direct]],Data__1___3[[#This Row],[Num_Workers_Indirect]])</f>
        <v>28</v>
      </c>
      <c r="AB1168">
        <f>Data__1___3[[#This Row],[OUTPUT IN THOUSAND]]/Data__1___3[[#This Row],[Total Workers]]</f>
        <v>0.3903341785714286</v>
      </c>
    </row>
    <row r="1169" spans="1:28" x14ac:dyDescent="0.25">
      <c r="A1169" s="1">
        <v>40251</v>
      </c>
      <c r="B1169">
        <f t="shared" si="198"/>
        <v>2010</v>
      </c>
      <c r="C1169">
        <f>DAY(Data__1___3[[#This Row],[Date]])</f>
        <v>14</v>
      </c>
      <c r="D1169">
        <f>MONTH(Data__1___3[[#This Row],[Date]])</f>
        <v>3</v>
      </c>
      <c r="E1169">
        <f t="shared" si="199"/>
        <v>1</v>
      </c>
      <c r="F1169">
        <f>WEEKDAY(Data__1___3[[#This Row],[Date]])</f>
        <v>1</v>
      </c>
      <c r="G1169" t="str">
        <f>VLOOKUP(F1169,VLOOKUP!$D$2:$E$8,2,FALSE)</f>
        <v>Monday</v>
      </c>
      <c r="H1169" t="str">
        <f>VLOOKUP(D1169,VLOOKUP!$A$2:$B$13,2,FALSE)</f>
        <v>March</v>
      </c>
      <c r="I1169" t="str">
        <f>VLOOKUP(E1169,VLOOKUP!$G$2:$H$5,2,FALSE)</f>
        <v>Quarter1</v>
      </c>
      <c r="J1169" t="str">
        <f t="shared" si="200"/>
        <v>2010_March</v>
      </c>
      <c r="K1169" t="str">
        <f t="shared" si="201"/>
        <v>2010_Quarter1</v>
      </c>
      <c r="L1169" t="str">
        <f t="shared" si="202"/>
        <v>2010_Monday</v>
      </c>
      <c r="M1169" t="s">
        <v>11</v>
      </c>
      <c r="N1169">
        <v>12</v>
      </c>
      <c r="O1169">
        <v>15</v>
      </c>
      <c r="P1169">
        <v>115200</v>
      </c>
      <c r="Q1169">
        <v>115200</v>
      </c>
      <c r="R1169">
        <v>1.0542314000000001E-2</v>
      </c>
      <c r="S1169">
        <v>1.3177893E-2</v>
      </c>
      <c r="T1169">
        <f t="shared" si="203"/>
        <v>12097.305773999999</v>
      </c>
      <c r="U1169">
        <f t="shared" si="204"/>
        <v>4216.9256000000005</v>
      </c>
      <c r="V1169">
        <f t="shared" si="205"/>
        <v>230400</v>
      </c>
      <c r="W1169">
        <f t="shared" si="206"/>
        <v>2623.2793268738119</v>
      </c>
      <c r="X1169">
        <f>SUM(Data__1___3[[#This Row],[ cost of raw material]],Data__1___3[[#This Row],[operating cost]],Data__1___3[[#This Row],[Total Labor Cost (In USD)]])</f>
        <v>18937.510700873812</v>
      </c>
      <c r="Y1169">
        <f t="shared" si="207"/>
        <v>1796.3333951989866</v>
      </c>
      <c r="Z1169">
        <f t="shared" si="208"/>
        <v>10.542314000000001</v>
      </c>
      <c r="AA1169">
        <f>SUM(Data__1___3[[#This Row],[Num_Workers_Direct]],Data__1___3[[#This Row],[Num_Workers_Indirect]])</f>
        <v>27</v>
      </c>
      <c r="AB1169">
        <f>Data__1___3[[#This Row],[OUTPUT IN THOUSAND]]/Data__1___3[[#This Row],[Total Workers]]</f>
        <v>0.39045607407407412</v>
      </c>
    </row>
    <row r="1170" spans="1:28" x14ac:dyDescent="0.25">
      <c r="A1170" s="1">
        <v>40252</v>
      </c>
      <c r="B1170">
        <f t="shared" si="198"/>
        <v>2010</v>
      </c>
      <c r="C1170">
        <f>DAY(Data__1___3[[#This Row],[Date]])</f>
        <v>15</v>
      </c>
      <c r="D1170">
        <f>MONTH(Data__1___3[[#This Row],[Date]])</f>
        <v>3</v>
      </c>
      <c r="E1170">
        <f t="shared" si="199"/>
        <v>1</v>
      </c>
      <c r="F1170">
        <f>WEEKDAY(Data__1___3[[#This Row],[Date]])</f>
        <v>2</v>
      </c>
      <c r="G1170" t="str">
        <f>VLOOKUP(F1170,VLOOKUP!$D$2:$E$8,2,FALSE)</f>
        <v>Tuesday</v>
      </c>
      <c r="H1170" t="str">
        <f>VLOOKUP(D1170,VLOOKUP!$A$2:$B$13,2,FALSE)</f>
        <v>March</v>
      </c>
      <c r="I1170" t="str">
        <f>VLOOKUP(E1170,VLOOKUP!$G$2:$H$5,2,FALSE)</f>
        <v>Quarter1</v>
      </c>
      <c r="J1170" t="str">
        <f t="shared" si="200"/>
        <v>2010_March</v>
      </c>
      <c r="K1170" t="str">
        <f t="shared" si="201"/>
        <v>2010_Quarter1</v>
      </c>
      <c r="L1170" t="str">
        <f t="shared" si="202"/>
        <v>2010_Tuesday</v>
      </c>
      <c r="M1170" t="s">
        <v>11</v>
      </c>
      <c r="N1170">
        <v>13</v>
      </c>
      <c r="O1170">
        <v>16</v>
      </c>
      <c r="P1170">
        <v>124800</v>
      </c>
      <c r="Q1170">
        <v>122880</v>
      </c>
      <c r="R1170">
        <v>1.1322103E-2</v>
      </c>
      <c r="S1170">
        <v>1.4152629E-2</v>
      </c>
      <c r="T1170">
        <f t="shared" si="203"/>
        <v>12992.113421999999</v>
      </c>
      <c r="U1170">
        <f t="shared" si="204"/>
        <v>4528.8411999999998</v>
      </c>
      <c r="V1170">
        <f t="shared" si="205"/>
        <v>247680</v>
      </c>
      <c r="W1170">
        <f t="shared" si="206"/>
        <v>2820.0252763893477</v>
      </c>
      <c r="X1170">
        <f>SUM(Data__1___3[[#This Row],[ cost of raw material]],Data__1___3[[#This Row],[operating cost]],Data__1___3[[#This Row],[Total Labor Cost (In USD)]])</f>
        <v>20340.979898389345</v>
      </c>
      <c r="Y1170">
        <f t="shared" si="207"/>
        <v>1796.5725888900097</v>
      </c>
      <c r="Z1170">
        <f t="shared" si="208"/>
        <v>11.322103</v>
      </c>
      <c r="AA1170">
        <f>SUM(Data__1___3[[#This Row],[Num_Workers_Direct]],Data__1___3[[#This Row],[Num_Workers_Indirect]])</f>
        <v>29</v>
      </c>
      <c r="AB1170">
        <f>Data__1___3[[#This Row],[OUTPUT IN THOUSAND]]/Data__1___3[[#This Row],[Total Workers]]</f>
        <v>0.39041734482758622</v>
      </c>
    </row>
    <row r="1171" spans="1:28" x14ac:dyDescent="0.25">
      <c r="A1171" s="1">
        <v>40253</v>
      </c>
      <c r="B1171">
        <f t="shared" si="198"/>
        <v>2010</v>
      </c>
      <c r="C1171">
        <f>DAY(Data__1___3[[#This Row],[Date]])</f>
        <v>16</v>
      </c>
      <c r="D1171">
        <f>MONTH(Data__1___3[[#This Row],[Date]])</f>
        <v>3</v>
      </c>
      <c r="E1171">
        <f t="shared" si="199"/>
        <v>1</v>
      </c>
      <c r="F1171">
        <f>WEEKDAY(Data__1___3[[#This Row],[Date]])</f>
        <v>3</v>
      </c>
      <c r="G1171" t="str">
        <f>VLOOKUP(F1171,VLOOKUP!$D$2:$E$8,2,FALSE)</f>
        <v>Wednesday</v>
      </c>
      <c r="H1171" t="str">
        <f>VLOOKUP(D1171,VLOOKUP!$A$2:$B$13,2,FALSE)</f>
        <v>March</v>
      </c>
      <c r="I1171" t="str">
        <f>VLOOKUP(E1171,VLOOKUP!$G$2:$H$5,2,FALSE)</f>
        <v>Quarter1</v>
      </c>
      <c r="J1171" t="str">
        <f t="shared" si="200"/>
        <v>2010_March</v>
      </c>
      <c r="K1171" t="str">
        <f t="shared" si="201"/>
        <v>2010_Quarter1</v>
      </c>
      <c r="L1171" t="str">
        <f t="shared" si="202"/>
        <v>2010_Wednesday</v>
      </c>
      <c r="M1171" t="s">
        <v>11</v>
      </c>
      <c r="N1171">
        <v>14</v>
      </c>
      <c r="O1171">
        <v>14</v>
      </c>
      <c r="P1171">
        <v>134400</v>
      </c>
      <c r="Q1171">
        <v>107520</v>
      </c>
      <c r="R1171">
        <v>1.0924319E-2</v>
      </c>
      <c r="S1171">
        <v>1.3655399E-2</v>
      </c>
      <c r="T1171">
        <f t="shared" si="203"/>
        <v>12535.656282000002</v>
      </c>
      <c r="U1171">
        <f t="shared" si="204"/>
        <v>4369.7276000000002</v>
      </c>
      <c r="V1171">
        <f t="shared" si="205"/>
        <v>241920</v>
      </c>
      <c r="W1171">
        <f t="shared" si="206"/>
        <v>2754.4432932175023</v>
      </c>
      <c r="X1171">
        <f>SUM(Data__1___3[[#This Row],[ cost of raw material]],Data__1___3[[#This Row],[operating cost]],Data__1___3[[#This Row],[Total Labor Cost (In USD)]])</f>
        <v>19659.827175217506</v>
      </c>
      <c r="Y1171">
        <f t="shared" si="207"/>
        <v>1799.6386937453497</v>
      </c>
      <c r="Z1171">
        <f t="shared" si="208"/>
        <v>10.924319000000001</v>
      </c>
      <c r="AA1171">
        <f>SUM(Data__1___3[[#This Row],[Num_Workers_Direct]],Data__1___3[[#This Row],[Num_Workers_Indirect]])</f>
        <v>28</v>
      </c>
      <c r="AB1171">
        <f>Data__1___3[[#This Row],[OUTPUT IN THOUSAND]]/Data__1___3[[#This Row],[Total Workers]]</f>
        <v>0.39015425000000004</v>
      </c>
    </row>
    <row r="1172" spans="1:28" x14ac:dyDescent="0.25">
      <c r="A1172" s="1">
        <v>40254</v>
      </c>
      <c r="B1172">
        <f t="shared" si="198"/>
        <v>2010</v>
      </c>
      <c r="C1172">
        <f>DAY(Data__1___3[[#This Row],[Date]])</f>
        <v>17</v>
      </c>
      <c r="D1172">
        <f>MONTH(Data__1___3[[#This Row],[Date]])</f>
        <v>3</v>
      </c>
      <c r="E1172">
        <f t="shared" si="199"/>
        <v>1</v>
      </c>
      <c r="F1172">
        <f>WEEKDAY(Data__1___3[[#This Row],[Date]])</f>
        <v>4</v>
      </c>
      <c r="G1172" t="str">
        <f>VLOOKUP(F1172,VLOOKUP!$D$2:$E$8,2,FALSE)</f>
        <v>Thursday</v>
      </c>
      <c r="H1172" t="str">
        <f>VLOOKUP(D1172,VLOOKUP!$A$2:$B$13,2,FALSE)</f>
        <v>March</v>
      </c>
      <c r="I1172" t="str">
        <f>VLOOKUP(E1172,VLOOKUP!$G$2:$H$5,2,FALSE)</f>
        <v>Quarter1</v>
      </c>
      <c r="J1172" t="str">
        <f t="shared" si="200"/>
        <v>2010_March</v>
      </c>
      <c r="K1172" t="str">
        <f t="shared" si="201"/>
        <v>2010_Quarter1</v>
      </c>
      <c r="L1172" t="str">
        <f t="shared" si="202"/>
        <v>2010_Thursday</v>
      </c>
      <c r="M1172" t="s">
        <v>11</v>
      </c>
      <c r="N1172">
        <v>13</v>
      </c>
      <c r="O1172">
        <v>15</v>
      </c>
      <c r="P1172">
        <v>124800</v>
      </c>
      <c r="Q1172">
        <v>115200</v>
      </c>
      <c r="R1172">
        <v>1.0926636E-2</v>
      </c>
      <c r="S1172">
        <v>1.3658295000000001E-2</v>
      </c>
      <c r="T1172">
        <f t="shared" si="203"/>
        <v>12538.31481</v>
      </c>
      <c r="U1172">
        <f t="shared" si="204"/>
        <v>4370.6544000000004</v>
      </c>
      <c r="V1172">
        <f t="shared" si="205"/>
        <v>240000</v>
      </c>
      <c r="W1172">
        <f t="shared" si="206"/>
        <v>2732.5826321602208</v>
      </c>
      <c r="X1172">
        <f>SUM(Data__1___3[[#This Row],[ cost of raw material]],Data__1___3[[#This Row],[operating cost]],Data__1___3[[#This Row],[Total Labor Cost (In USD)]])</f>
        <v>19641.551842160221</v>
      </c>
      <c r="Y1172">
        <f t="shared" si="207"/>
        <v>1797.5845303312219</v>
      </c>
      <c r="Z1172">
        <f t="shared" si="208"/>
        <v>10.926636</v>
      </c>
      <c r="AA1172">
        <f>SUM(Data__1___3[[#This Row],[Num_Workers_Direct]],Data__1___3[[#This Row],[Num_Workers_Indirect]])</f>
        <v>28</v>
      </c>
      <c r="AB1172">
        <f>Data__1___3[[#This Row],[OUTPUT IN THOUSAND]]/Data__1___3[[#This Row],[Total Workers]]</f>
        <v>0.390237</v>
      </c>
    </row>
    <row r="1173" spans="1:28" x14ac:dyDescent="0.25">
      <c r="A1173" s="1">
        <v>40255</v>
      </c>
      <c r="B1173">
        <f t="shared" si="198"/>
        <v>2010</v>
      </c>
      <c r="C1173">
        <f>DAY(Data__1___3[[#This Row],[Date]])</f>
        <v>18</v>
      </c>
      <c r="D1173">
        <f>MONTH(Data__1___3[[#This Row],[Date]])</f>
        <v>3</v>
      </c>
      <c r="E1173">
        <f t="shared" si="199"/>
        <v>1</v>
      </c>
      <c r="F1173">
        <f>WEEKDAY(Data__1___3[[#This Row],[Date]])</f>
        <v>5</v>
      </c>
      <c r="G1173" t="str">
        <f>VLOOKUP(F1173,VLOOKUP!$D$2:$E$8,2,FALSE)</f>
        <v>Friday</v>
      </c>
      <c r="H1173" t="str">
        <f>VLOOKUP(D1173,VLOOKUP!$A$2:$B$13,2,FALSE)</f>
        <v>March</v>
      </c>
      <c r="I1173" t="str">
        <f>VLOOKUP(E1173,VLOOKUP!$G$2:$H$5,2,FALSE)</f>
        <v>Quarter1</v>
      </c>
      <c r="J1173" t="str">
        <f t="shared" si="200"/>
        <v>2010_March</v>
      </c>
      <c r="K1173" t="str">
        <f t="shared" si="201"/>
        <v>2010_Quarter1</v>
      </c>
      <c r="L1173" t="str">
        <f t="shared" si="202"/>
        <v>2010_Friday</v>
      </c>
      <c r="M1173" t="s">
        <v>11</v>
      </c>
      <c r="N1173">
        <v>13</v>
      </c>
      <c r="O1173">
        <v>13</v>
      </c>
      <c r="P1173">
        <v>124800</v>
      </c>
      <c r="Q1173">
        <v>99840</v>
      </c>
      <c r="R1173">
        <v>1.0143887000000001E-2</v>
      </c>
      <c r="S1173">
        <v>1.2679858E-2</v>
      </c>
      <c r="T1173">
        <f t="shared" si="203"/>
        <v>11640.109644000002</v>
      </c>
      <c r="U1173">
        <f t="shared" si="204"/>
        <v>4057.5548000000003</v>
      </c>
      <c r="V1173">
        <f t="shared" si="205"/>
        <v>224640</v>
      </c>
      <c r="W1173">
        <f t="shared" si="206"/>
        <v>2557.6973437019665</v>
      </c>
      <c r="X1173">
        <f>SUM(Data__1___3[[#This Row],[ cost of raw material]],Data__1___3[[#This Row],[operating cost]],Data__1___3[[#This Row],[Total Labor Cost (In USD)]])</f>
        <v>18255.361787701968</v>
      </c>
      <c r="Y1173">
        <f t="shared" si="207"/>
        <v>1799.6416746067819</v>
      </c>
      <c r="Z1173">
        <f t="shared" si="208"/>
        <v>10.143887000000001</v>
      </c>
      <c r="AA1173">
        <f>SUM(Data__1___3[[#This Row],[Num_Workers_Direct]],Data__1___3[[#This Row],[Num_Workers_Indirect]])</f>
        <v>26</v>
      </c>
      <c r="AB1173">
        <f>Data__1___3[[#This Row],[OUTPUT IN THOUSAND]]/Data__1___3[[#This Row],[Total Workers]]</f>
        <v>0.39014950000000004</v>
      </c>
    </row>
    <row r="1174" spans="1:28" x14ac:dyDescent="0.25">
      <c r="A1174" s="1">
        <v>40256</v>
      </c>
      <c r="B1174">
        <f t="shared" si="198"/>
        <v>2010</v>
      </c>
      <c r="C1174">
        <f>DAY(Data__1___3[[#This Row],[Date]])</f>
        <v>19</v>
      </c>
      <c r="D1174">
        <f>MONTH(Data__1___3[[#This Row],[Date]])</f>
        <v>3</v>
      </c>
      <c r="E1174">
        <f t="shared" si="199"/>
        <v>1</v>
      </c>
      <c r="F1174">
        <f>WEEKDAY(Data__1___3[[#This Row],[Date]])</f>
        <v>6</v>
      </c>
      <c r="G1174" t="str">
        <f>VLOOKUP(F1174,VLOOKUP!$D$2:$E$8,2,FALSE)</f>
        <v>Saturday</v>
      </c>
      <c r="H1174" t="str">
        <f>VLOOKUP(D1174,VLOOKUP!$A$2:$B$13,2,FALSE)</f>
        <v>March</v>
      </c>
      <c r="I1174" t="str">
        <f>VLOOKUP(E1174,VLOOKUP!$G$2:$H$5,2,FALSE)</f>
        <v>Quarter1</v>
      </c>
      <c r="J1174" t="str">
        <f t="shared" si="200"/>
        <v>2010_March</v>
      </c>
      <c r="K1174" t="str">
        <f t="shared" si="201"/>
        <v>2010_Quarter1</v>
      </c>
      <c r="L1174" t="str">
        <f t="shared" si="202"/>
        <v>2010_Saturday</v>
      </c>
      <c r="M1174" t="s">
        <v>11</v>
      </c>
      <c r="N1174">
        <v>13</v>
      </c>
      <c r="O1174">
        <v>16</v>
      </c>
      <c r="P1174">
        <v>124800</v>
      </c>
      <c r="Q1174">
        <v>122880</v>
      </c>
      <c r="R1174">
        <v>1.1314836E-2</v>
      </c>
      <c r="S1174">
        <v>1.4143545E-2</v>
      </c>
      <c r="T1174">
        <f t="shared" si="203"/>
        <v>12983.774309999999</v>
      </c>
      <c r="U1174">
        <f t="shared" si="204"/>
        <v>4525.9344000000001</v>
      </c>
      <c r="V1174">
        <f t="shared" si="205"/>
        <v>247680</v>
      </c>
      <c r="W1174">
        <f t="shared" si="206"/>
        <v>2820.0252763893477</v>
      </c>
      <c r="X1174">
        <f>SUM(Data__1___3[[#This Row],[ cost of raw material]],Data__1___3[[#This Row],[operating cost]],Data__1___3[[#This Row],[Total Labor Cost (In USD)]])</f>
        <v>20329.733986389347</v>
      </c>
      <c r="Y1174">
        <f t="shared" si="207"/>
        <v>1796.7325365024599</v>
      </c>
      <c r="Z1174">
        <f t="shared" si="208"/>
        <v>11.314836</v>
      </c>
      <c r="AA1174">
        <f>SUM(Data__1___3[[#This Row],[Num_Workers_Direct]],Data__1___3[[#This Row],[Num_Workers_Indirect]])</f>
        <v>29</v>
      </c>
      <c r="AB1174">
        <f>Data__1___3[[#This Row],[OUTPUT IN THOUSAND]]/Data__1___3[[#This Row],[Total Workers]]</f>
        <v>0.39016675862068967</v>
      </c>
    </row>
    <row r="1175" spans="1:28" x14ac:dyDescent="0.25">
      <c r="A1175" s="1">
        <v>40257</v>
      </c>
      <c r="B1175">
        <f t="shared" si="198"/>
        <v>2010</v>
      </c>
      <c r="C1175">
        <f>DAY(Data__1___3[[#This Row],[Date]])</f>
        <v>20</v>
      </c>
      <c r="D1175">
        <f>MONTH(Data__1___3[[#This Row],[Date]])</f>
        <v>3</v>
      </c>
      <c r="E1175">
        <f t="shared" si="199"/>
        <v>1</v>
      </c>
      <c r="F1175">
        <f>WEEKDAY(Data__1___3[[#This Row],[Date]])</f>
        <v>7</v>
      </c>
      <c r="G1175" t="str">
        <f>VLOOKUP(F1175,VLOOKUP!$D$2:$E$8,2,FALSE)</f>
        <v>Sunday</v>
      </c>
      <c r="H1175" t="str">
        <f>VLOOKUP(D1175,VLOOKUP!$A$2:$B$13,2,FALSE)</f>
        <v>March</v>
      </c>
      <c r="I1175" t="str">
        <f>VLOOKUP(E1175,VLOOKUP!$G$2:$H$5,2,FALSE)</f>
        <v>Quarter1</v>
      </c>
      <c r="J1175" t="str">
        <f t="shared" si="200"/>
        <v>2010_March</v>
      </c>
      <c r="K1175" t="str">
        <f t="shared" si="201"/>
        <v>2010_Quarter1</v>
      </c>
      <c r="L1175" t="str">
        <f t="shared" si="202"/>
        <v>2010_Sunday</v>
      </c>
      <c r="M1175" t="s">
        <v>11</v>
      </c>
      <c r="N1175">
        <v>13</v>
      </c>
      <c r="O1175">
        <v>14</v>
      </c>
      <c r="P1175">
        <v>124800</v>
      </c>
      <c r="Q1175">
        <v>107520</v>
      </c>
      <c r="R1175">
        <v>1.0544105E-2</v>
      </c>
      <c r="S1175">
        <v>1.3180130999999999E-2</v>
      </c>
      <c r="T1175">
        <f t="shared" si="203"/>
        <v>12099.360257999999</v>
      </c>
      <c r="U1175">
        <f t="shared" si="204"/>
        <v>4217.6419999999998</v>
      </c>
      <c r="V1175">
        <f t="shared" si="205"/>
        <v>232320</v>
      </c>
      <c r="W1175">
        <f t="shared" si="206"/>
        <v>2645.1399879310934</v>
      </c>
      <c r="X1175">
        <f>SUM(Data__1___3[[#This Row],[ cost of raw material]],Data__1___3[[#This Row],[operating cost]],Data__1___3[[#This Row],[Total Labor Cost (In USD)]])</f>
        <v>18962.142245931092</v>
      </c>
      <c r="Y1175">
        <f t="shared" si="207"/>
        <v>1798.3643226173385</v>
      </c>
      <c r="Z1175">
        <f t="shared" si="208"/>
        <v>10.544105</v>
      </c>
      <c r="AA1175">
        <f>SUM(Data__1___3[[#This Row],[Num_Workers_Direct]],Data__1___3[[#This Row],[Num_Workers_Indirect]])</f>
        <v>27</v>
      </c>
      <c r="AB1175">
        <f>Data__1___3[[#This Row],[OUTPUT IN THOUSAND]]/Data__1___3[[#This Row],[Total Workers]]</f>
        <v>0.3905224074074074</v>
      </c>
    </row>
    <row r="1176" spans="1:28" x14ac:dyDescent="0.25">
      <c r="A1176" s="1">
        <v>40258</v>
      </c>
      <c r="B1176">
        <f t="shared" si="198"/>
        <v>2010</v>
      </c>
      <c r="C1176">
        <f>DAY(Data__1___3[[#This Row],[Date]])</f>
        <v>21</v>
      </c>
      <c r="D1176">
        <f>MONTH(Data__1___3[[#This Row],[Date]])</f>
        <v>3</v>
      </c>
      <c r="E1176">
        <f t="shared" si="199"/>
        <v>1</v>
      </c>
      <c r="F1176">
        <f>WEEKDAY(Data__1___3[[#This Row],[Date]])</f>
        <v>1</v>
      </c>
      <c r="G1176" t="str">
        <f>VLOOKUP(F1176,VLOOKUP!$D$2:$E$8,2,FALSE)</f>
        <v>Monday</v>
      </c>
      <c r="H1176" t="str">
        <f>VLOOKUP(D1176,VLOOKUP!$A$2:$B$13,2,FALSE)</f>
        <v>March</v>
      </c>
      <c r="I1176" t="str">
        <f>VLOOKUP(E1176,VLOOKUP!$G$2:$H$5,2,FALSE)</f>
        <v>Quarter1</v>
      </c>
      <c r="J1176" t="str">
        <f t="shared" si="200"/>
        <v>2010_March</v>
      </c>
      <c r="K1176" t="str">
        <f t="shared" si="201"/>
        <v>2010_Quarter1</v>
      </c>
      <c r="L1176" t="str">
        <f t="shared" si="202"/>
        <v>2010_Monday</v>
      </c>
      <c r="M1176" t="s">
        <v>11</v>
      </c>
      <c r="N1176">
        <v>14</v>
      </c>
      <c r="O1176">
        <v>14</v>
      </c>
      <c r="P1176">
        <v>134400</v>
      </c>
      <c r="Q1176">
        <v>107520</v>
      </c>
      <c r="R1176">
        <v>1.0931133000000001E-2</v>
      </c>
      <c r="S1176">
        <v>1.3663916999999999E-2</v>
      </c>
      <c r="T1176">
        <f t="shared" si="203"/>
        <v>12543.475806</v>
      </c>
      <c r="U1176">
        <f t="shared" si="204"/>
        <v>4372.4531999999999</v>
      </c>
      <c r="V1176">
        <f t="shared" si="205"/>
        <v>241920</v>
      </c>
      <c r="W1176">
        <f t="shared" si="206"/>
        <v>2754.4432932175023</v>
      </c>
      <c r="X1176">
        <f>SUM(Data__1___3[[#This Row],[ cost of raw material]],Data__1___3[[#This Row],[operating cost]],Data__1___3[[#This Row],[Total Labor Cost (In USD)]])</f>
        <v>19670.372299217503</v>
      </c>
      <c r="Y1176">
        <f t="shared" si="207"/>
        <v>1799.481563275966</v>
      </c>
      <c r="Z1176">
        <f t="shared" si="208"/>
        <v>10.931133000000001</v>
      </c>
      <c r="AA1176">
        <f>SUM(Data__1___3[[#This Row],[Num_Workers_Direct]],Data__1___3[[#This Row],[Num_Workers_Indirect]])</f>
        <v>28</v>
      </c>
      <c r="AB1176">
        <f>Data__1___3[[#This Row],[OUTPUT IN THOUSAND]]/Data__1___3[[#This Row],[Total Workers]]</f>
        <v>0.39039760714285715</v>
      </c>
    </row>
    <row r="1177" spans="1:28" x14ac:dyDescent="0.25">
      <c r="A1177" s="1">
        <v>40259</v>
      </c>
      <c r="B1177">
        <f t="shared" si="198"/>
        <v>2010</v>
      </c>
      <c r="C1177">
        <f>DAY(Data__1___3[[#This Row],[Date]])</f>
        <v>22</v>
      </c>
      <c r="D1177">
        <f>MONTH(Data__1___3[[#This Row],[Date]])</f>
        <v>3</v>
      </c>
      <c r="E1177">
        <f t="shared" si="199"/>
        <v>1</v>
      </c>
      <c r="F1177">
        <f>WEEKDAY(Data__1___3[[#This Row],[Date]])</f>
        <v>2</v>
      </c>
      <c r="G1177" t="str">
        <f>VLOOKUP(F1177,VLOOKUP!$D$2:$E$8,2,FALSE)</f>
        <v>Tuesday</v>
      </c>
      <c r="H1177" t="str">
        <f>VLOOKUP(D1177,VLOOKUP!$A$2:$B$13,2,FALSE)</f>
        <v>March</v>
      </c>
      <c r="I1177" t="str">
        <f>VLOOKUP(E1177,VLOOKUP!$G$2:$H$5,2,FALSE)</f>
        <v>Quarter1</v>
      </c>
      <c r="J1177" t="str">
        <f t="shared" si="200"/>
        <v>2010_March</v>
      </c>
      <c r="K1177" t="str">
        <f t="shared" si="201"/>
        <v>2010_Quarter1</v>
      </c>
      <c r="L1177" t="str">
        <f t="shared" si="202"/>
        <v>2010_Tuesday</v>
      </c>
      <c r="M1177" t="s">
        <v>11</v>
      </c>
      <c r="N1177">
        <v>14</v>
      </c>
      <c r="O1177">
        <v>17</v>
      </c>
      <c r="P1177">
        <v>134400</v>
      </c>
      <c r="Q1177">
        <v>130560</v>
      </c>
      <c r="R1177">
        <v>1.2105449000000001E-2</v>
      </c>
      <c r="S1177">
        <v>1.5131811E-2</v>
      </c>
      <c r="T1177">
        <f t="shared" si="203"/>
        <v>13891.002498</v>
      </c>
      <c r="U1177">
        <f t="shared" si="204"/>
        <v>4842.1796000000004</v>
      </c>
      <c r="V1177">
        <f t="shared" si="205"/>
        <v>264960</v>
      </c>
      <c r="W1177">
        <f t="shared" si="206"/>
        <v>3016.7712259048835</v>
      </c>
      <c r="X1177">
        <f>SUM(Data__1___3[[#This Row],[ cost of raw material]],Data__1___3[[#This Row],[operating cost]],Data__1___3[[#This Row],[Total Labor Cost (In USD)]])</f>
        <v>21749.953323904883</v>
      </c>
      <c r="Y1177">
        <f t="shared" si="207"/>
        <v>1796.7076912145005</v>
      </c>
      <c r="Z1177">
        <f t="shared" si="208"/>
        <v>12.105449</v>
      </c>
      <c r="AA1177">
        <f>SUM(Data__1___3[[#This Row],[Num_Workers_Direct]],Data__1___3[[#This Row],[Num_Workers_Indirect]])</f>
        <v>31</v>
      </c>
      <c r="AB1177">
        <f>Data__1___3[[#This Row],[OUTPUT IN THOUSAND]]/Data__1___3[[#This Row],[Total Workers]]</f>
        <v>0.3904983548387097</v>
      </c>
    </row>
    <row r="1178" spans="1:28" x14ac:dyDescent="0.25">
      <c r="A1178" s="1">
        <v>40260</v>
      </c>
      <c r="B1178">
        <f t="shared" si="198"/>
        <v>2010</v>
      </c>
      <c r="C1178">
        <f>DAY(Data__1___3[[#This Row],[Date]])</f>
        <v>23</v>
      </c>
      <c r="D1178">
        <f>MONTH(Data__1___3[[#This Row],[Date]])</f>
        <v>3</v>
      </c>
      <c r="E1178">
        <f t="shared" si="199"/>
        <v>1</v>
      </c>
      <c r="F1178">
        <f>WEEKDAY(Data__1___3[[#This Row],[Date]])</f>
        <v>3</v>
      </c>
      <c r="G1178" t="str">
        <f>VLOOKUP(F1178,VLOOKUP!$D$2:$E$8,2,FALSE)</f>
        <v>Wednesday</v>
      </c>
      <c r="H1178" t="str">
        <f>VLOOKUP(D1178,VLOOKUP!$A$2:$B$13,2,FALSE)</f>
        <v>March</v>
      </c>
      <c r="I1178" t="str">
        <f>VLOOKUP(E1178,VLOOKUP!$G$2:$H$5,2,FALSE)</f>
        <v>Quarter1</v>
      </c>
      <c r="J1178" t="str">
        <f t="shared" si="200"/>
        <v>2010_March</v>
      </c>
      <c r="K1178" t="str">
        <f t="shared" si="201"/>
        <v>2010_Quarter1</v>
      </c>
      <c r="L1178" t="str">
        <f t="shared" si="202"/>
        <v>2010_Wednesday</v>
      </c>
      <c r="M1178" t="s">
        <v>11</v>
      </c>
      <c r="N1178">
        <v>12</v>
      </c>
      <c r="O1178">
        <v>14</v>
      </c>
      <c r="P1178">
        <v>115200</v>
      </c>
      <c r="Q1178">
        <v>107520</v>
      </c>
      <c r="R1178">
        <v>1.0146993E-2</v>
      </c>
      <c r="S1178">
        <v>1.2683741E-2</v>
      </c>
      <c r="T1178">
        <f t="shared" si="203"/>
        <v>11643.674238</v>
      </c>
      <c r="U1178">
        <f t="shared" si="204"/>
        <v>4058.7972</v>
      </c>
      <c r="V1178">
        <f t="shared" si="205"/>
        <v>222720</v>
      </c>
      <c r="W1178">
        <f t="shared" si="206"/>
        <v>2535.836682644685</v>
      </c>
      <c r="X1178">
        <f>SUM(Data__1___3[[#This Row],[ cost of raw material]],Data__1___3[[#This Row],[operating cost]],Data__1___3[[#This Row],[Total Labor Cost (In USD)]])</f>
        <v>18238.308120644684</v>
      </c>
      <c r="Y1178">
        <f t="shared" si="207"/>
        <v>1797.4101411762761</v>
      </c>
      <c r="Z1178">
        <f t="shared" si="208"/>
        <v>10.146993</v>
      </c>
      <c r="AA1178">
        <f>SUM(Data__1___3[[#This Row],[Num_Workers_Direct]],Data__1___3[[#This Row],[Num_Workers_Indirect]])</f>
        <v>26</v>
      </c>
      <c r="AB1178">
        <f>Data__1___3[[#This Row],[OUTPUT IN THOUSAND]]/Data__1___3[[#This Row],[Total Workers]]</f>
        <v>0.39026896153846152</v>
      </c>
    </row>
    <row r="1179" spans="1:28" x14ac:dyDescent="0.25">
      <c r="A1179" s="1">
        <v>40261</v>
      </c>
      <c r="B1179">
        <f t="shared" si="198"/>
        <v>2010</v>
      </c>
      <c r="C1179">
        <f>DAY(Data__1___3[[#This Row],[Date]])</f>
        <v>24</v>
      </c>
      <c r="D1179">
        <f>MONTH(Data__1___3[[#This Row],[Date]])</f>
        <v>3</v>
      </c>
      <c r="E1179">
        <f t="shared" si="199"/>
        <v>1</v>
      </c>
      <c r="F1179">
        <f>WEEKDAY(Data__1___3[[#This Row],[Date]])</f>
        <v>4</v>
      </c>
      <c r="G1179" t="str">
        <f>VLOOKUP(F1179,VLOOKUP!$D$2:$E$8,2,FALSE)</f>
        <v>Thursday</v>
      </c>
      <c r="H1179" t="str">
        <f>VLOOKUP(D1179,VLOOKUP!$A$2:$B$13,2,FALSE)</f>
        <v>March</v>
      </c>
      <c r="I1179" t="str">
        <f>VLOOKUP(E1179,VLOOKUP!$G$2:$H$5,2,FALSE)</f>
        <v>Quarter1</v>
      </c>
      <c r="J1179" t="str">
        <f t="shared" si="200"/>
        <v>2010_March</v>
      </c>
      <c r="K1179" t="str">
        <f t="shared" si="201"/>
        <v>2010_Quarter1</v>
      </c>
      <c r="L1179" t="str">
        <f t="shared" si="202"/>
        <v>2010_Thursday</v>
      </c>
      <c r="M1179" t="s">
        <v>11</v>
      </c>
      <c r="N1179">
        <v>13</v>
      </c>
      <c r="O1179">
        <v>15</v>
      </c>
      <c r="P1179">
        <v>124800</v>
      </c>
      <c r="Q1179">
        <v>115200</v>
      </c>
      <c r="R1179">
        <v>1.0934391999999999E-2</v>
      </c>
      <c r="S1179">
        <v>1.3667991000000001E-2</v>
      </c>
      <c r="T1179">
        <f t="shared" si="203"/>
        <v>12547.215738000001</v>
      </c>
      <c r="U1179">
        <f t="shared" si="204"/>
        <v>4373.7567999999992</v>
      </c>
      <c r="V1179">
        <f t="shared" si="205"/>
        <v>240000</v>
      </c>
      <c r="W1179">
        <f t="shared" si="206"/>
        <v>2732.5826321602208</v>
      </c>
      <c r="X1179">
        <f>SUM(Data__1___3[[#This Row],[ cost of raw material]],Data__1___3[[#This Row],[operating cost]],Data__1___3[[#This Row],[Total Labor Cost (In USD)]])</f>
        <v>19653.555170160223</v>
      </c>
      <c r="Y1179">
        <f t="shared" si="207"/>
        <v>1797.4072239371174</v>
      </c>
      <c r="Z1179">
        <f t="shared" si="208"/>
        <v>10.934391999999999</v>
      </c>
      <c r="AA1179">
        <f>SUM(Data__1___3[[#This Row],[Num_Workers_Direct]],Data__1___3[[#This Row],[Num_Workers_Indirect]])</f>
        <v>28</v>
      </c>
      <c r="AB1179">
        <f>Data__1___3[[#This Row],[OUTPUT IN THOUSAND]]/Data__1___3[[#This Row],[Total Workers]]</f>
        <v>0.39051399999999997</v>
      </c>
    </row>
    <row r="1180" spans="1:28" x14ac:dyDescent="0.25">
      <c r="A1180" s="1">
        <v>40262</v>
      </c>
      <c r="B1180">
        <f t="shared" si="198"/>
        <v>2010</v>
      </c>
      <c r="C1180">
        <f>DAY(Data__1___3[[#This Row],[Date]])</f>
        <v>25</v>
      </c>
      <c r="D1180">
        <f>MONTH(Data__1___3[[#This Row],[Date]])</f>
        <v>3</v>
      </c>
      <c r="E1180">
        <f t="shared" si="199"/>
        <v>1</v>
      </c>
      <c r="F1180">
        <f>WEEKDAY(Data__1___3[[#This Row],[Date]])</f>
        <v>5</v>
      </c>
      <c r="G1180" t="str">
        <f>VLOOKUP(F1180,VLOOKUP!$D$2:$E$8,2,FALSE)</f>
        <v>Friday</v>
      </c>
      <c r="H1180" t="str">
        <f>VLOOKUP(D1180,VLOOKUP!$A$2:$B$13,2,FALSE)</f>
        <v>March</v>
      </c>
      <c r="I1180" t="str">
        <f>VLOOKUP(E1180,VLOOKUP!$G$2:$H$5,2,FALSE)</f>
        <v>Quarter1</v>
      </c>
      <c r="J1180" t="str">
        <f t="shared" si="200"/>
        <v>2010_March</v>
      </c>
      <c r="K1180" t="str">
        <f t="shared" si="201"/>
        <v>2010_Quarter1</v>
      </c>
      <c r="L1180" t="str">
        <f t="shared" si="202"/>
        <v>2010_Friday</v>
      </c>
      <c r="M1180" t="s">
        <v>11</v>
      </c>
      <c r="N1180">
        <v>14</v>
      </c>
      <c r="O1180">
        <v>13</v>
      </c>
      <c r="P1180">
        <v>134400</v>
      </c>
      <c r="Q1180">
        <v>99840</v>
      </c>
      <c r="R1180">
        <v>1.0542737999999999E-2</v>
      </c>
      <c r="S1180">
        <v>1.3178422E-2</v>
      </c>
      <c r="T1180">
        <f t="shared" si="203"/>
        <v>12097.791396000001</v>
      </c>
      <c r="U1180">
        <f t="shared" si="204"/>
        <v>4217.0951999999997</v>
      </c>
      <c r="V1180">
        <f t="shared" si="205"/>
        <v>234240</v>
      </c>
      <c r="W1180">
        <f t="shared" si="206"/>
        <v>2667.0006489883754</v>
      </c>
      <c r="X1180">
        <f>SUM(Data__1___3[[#This Row],[ cost of raw material]],Data__1___3[[#This Row],[operating cost]],Data__1___3[[#This Row],[Total Labor Cost (In USD)]])</f>
        <v>18981.887244988375</v>
      </c>
      <c r="Y1180">
        <f t="shared" si="207"/>
        <v>1800.4703564660692</v>
      </c>
      <c r="Z1180">
        <f t="shared" si="208"/>
        <v>10.542738</v>
      </c>
      <c r="AA1180">
        <f>SUM(Data__1___3[[#This Row],[Num_Workers_Direct]],Data__1___3[[#This Row],[Num_Workers_Indirect]])</f>
        <v>27</v>
      </c>
      <c r="AB1180">
        <f>Data__1___3[[#This Row],[OUTPUT IN THOUSAND]]/Data__1___3[[#This Row],[Total Workers]]</f>
        <v>0.39047177777777775</v>
      </c>
    </row>
    <row r="1181" spans="1:28" x14ac:dyDescent="0.25">
      <c r="A1181" s="1">
        <v>40263</v>
      </c>
      <c r="B1181">
        <f t="shared" si="198"/>
        <v>2010</v>
      </c>
      <c r="C1181">
        <f>DAY(Data__1___3[[#This Row],[Date]])</f>
        <v>26</v>
      </c>
      <c r="D1181">
        <f>MONTH(Data__1___3[[#This Row],[Date]])</f>
        <v>3</v>
      </c>
      <c r="E1181">
        <f t="shared" si="199"/>
        <v>1</v>
      </c>
      <c r="F1181">
        <f>WEEKDAY(Data__1___3[[#This Row],[Date]])</f>
        <v>6</v>
      </c>
      <c r="G1181" t="str">
        <f>VLOOKUP(F1181,VLOOKUP!$D$2:$E$8,2,FALSE)</f>
        <v>Saturday</v>
      </c>
      <c r="H1181" t="str">
        <f>VLOOKUP(D1181,VLOOKUP!$A$2:$B$13,2,FALSE)</f>
        <v>March</v>
      </c>
      <c r="I1181" t="str">
        <f>VLOOKUP(E1181,VLOOKUP!$G$2:$H$5,2,FALSE)</f>
        <v>Quarter1</v>
      </c>
      <c r="J1181" t="str">
        <f t="shared" si="200"/>
        <v>2010_March</v>
      </c>
      <c r="K1181" t="str">
        <f t="shared" si="201"/>
        <v>2010_Quarter1</v>
      </c>
      <c r="L1181" t="str">
        <f t="shared" si="202"/>
        <v>2010_Saturday</v>
      </c>
      <c r="M1181" t="s">
        <v>11</v>
      </c>
      <c r="N1181">
        <v>12</v>
      </c>
      <c r="O1181">
        <v>17</v>
      </c>
      <c r="P1181">
        <v>115200</v>
      </c>
      <c r="Q1181">
        <v>130560</v>
      </c>
      <c r="R1181">
        <v>1.1324673E-2</v>
      </c>
      <c r="S1181">
        <v>1.4155841000000001E-2</v>
      </c>
      <c r="T1181">
        <f t="shared" si="203"/>
        <v>12995.062038</v>
      </c>
      <c r="U1181">
        <f t="shared" si="204"/>
        <v>4529.8692000000001</v>
      </c>
      <c r="V1181">
        <f t="shared" si="205"/>
        <v>245760</v>
      </c>
      <c r="W1181">
        <f t="shared" si="206"/>
        <v>2798.1646153320658</v>
      </c>
      <c r="X1181">
        <f>SUM(Data__1___3[[#This Row],[ cost of raw material]],Data__1___3[[#This Row],[operating cost]],Data__1___3[[#This Row],[Total Labor Cost (In USD)]])</f>
        <v>20323.095853332066</v>
      </c>
      <c r="Y1181">
        <f t="shared" si="207"/>
        <v>1794.5856673594076</v>
      </c>
      <c r="Z1181">
        <f t="shared" si="208"/>
        <v>11.324673000000001</v>
      </c>
      <c r="AA1181">
        <f>SUM(Data__1___3[[#This Row],[Num_Workers_Direct]],Data__1___3[[#This Row],[Num_Workers_Indirect]])</f>
        <v>29</v>
      </c>
      <c r="AB1181">
        <f>Data__1___3[[#This Row],[OUTPUT IN THOUSAND]]/Data__1___3[[#This Row],[Total Workers]]</f>
        <v>0.39050596551724143</v>
      </c>
    </row>
    <row r="1182" spans="1:28" x14ac:dyDescent="0.25">
      <c r="A1182" s="1">
        <v>40264</v>
      </c>
      <c r="B1182">
        <f t="shared" si="198"/>
        <v>2010</v>
      </c>
      <c r="C1182">
        <f>DAY(Data__1___3[[#This Row],[Date]])</f>
        <v>27</v>
      </c>
      <c r="D1182">
        <f>MONTH(Data__1___3[[#This Row],[Date]])</f>
        <v>3</v>
      </c>
      <c r="E1182">
        <f t="shared" si="199"/>
        <v>1</v>
      </c>
      <c r="F1182">
        <f>WEEKDAY(Data__1___3[[#This Row],[Date]])</f>
        <v>7</v>
      </c>
      <c r="G1182" t="str">
        <f>VLOOKUP(F1182,VLOOKUP!$D$2:$E$8,2,FALSE)</f>
        <v>Sunday</v>
      </c>
      <c r="H1182" t="str">
        <f>VLOOKUP(D1182,VLOOKUP!$A$2:$B$13,2,FALSE)</f>
        <v>March</v>
      </c>
      <c r="I1182" t="str">
        <f>VLOOKUP(E1182,VLOOKUP!$G$2:$H$5,2,FALSE)</f>
        <v>Quarter1</v>
      </c>
      <c r="J1182" t="str">
        <f t="shared" si="200"/>
        <v>2010_March</v>
      </c>
      <c r="K1182" t="str">
        <f t="shared" si="201"/>
        <v>2010_Quarter1</v>
      </c>
      <c r="L1182" t="str">
        <f t="shared" si="202"/>
        <v>2010_Sunday</v>
      </c>
      <c r="M1182" t="s">
        <v>11</v>
      </c>
      <c r="N1182">
        <v>13</v>
      </c>
      <c r="O1182">
        <v>13</v>
      </c>
      <c r="P1182">
        <v>124800</v>
      </c>
      <c r="Q1182">
        <v>99840</v>
      </c>
      <c r="R1182">
        <v>1.0153155000000001E-2</v>
      </c>
      <c r="S1182">
        <v>1.2691443E-2</v>
      </c>
      <c r="T1182">
        <f t="shared" si="203"/>
        <v>11650.744674</v>
      </c>
      <c r="U1182">
        <f t="shared" si="204"/>
        <v>4061.2620000000002</v>
      </c>
      <c r="V1182">
        <f t="shared" si="205"/>
        <v>224640</v>
      </c>
      <c r="W1182">
        <f t="shared" si="206"/>
        <v>2557.6973437019665</v>
      </c>
      <c r="X1182">
        <f>SUM(Data__1___3[[#This Row],[ cost of raw material]],Data__1___3[[#This Row],[operating cost]],Data__1___3[[#This Row],[Total Labor Cost (In USD)]])</f>
        <v>18269.704017701966</v>
      </c>
      <c r="Y1182">
        <f t="shared" si="207"/>
        <v>1799.4115147165553</v>
      </c>
      <c r="Z1182">
        <f t="shared" si="208"/>
        <v>10.153155</v>
      </c>
      <c r="AA1182">
        <f>SUM(Data__1___3[[#This Row],[Num_Workers_Direct]],Data__1___3[[#This Row],[Num_Workers_Indirect]])</f>
        <v>26</v>
      </c>
      <c r="AB1182">
        <f>Data__1___3[[#This Row],[OUTPUT IN THOUSAND]]/Data__1___3[[#This Row],[Total Workers]]</f>
        <v>0.39050596153846151</v>
      </c>
    </row>
    <row r="1183" spans="1:28" x14ac:dyDescent="0.25">
      <c r="A1183" s="1">
        <v>40265</v>
      </c>
      <c r="B1183">
        <f t="shared" si="198"/>
        <v>2010</v>
      </c>
      <c r="C1183">
        <f>DAY(Data__1___3[[#This Row],[Date]])</f>
        <v>28</v>
      </c>
      <c r="D1183">
        <f>MONTH(Data__1___3[[#This Row],[Date]])</f>
        <v>3</v>
      </c>
      <c r="E1183">
        <f t="shared" si="199"/>
        <v>1</v>
      </c>
      <c r="F1183">
        <f>WEEKDAY(Data__1___3[[#This Row],[Date]])</f>
        <v>1</v>
      </c>
      <c r="G1183" t="str">
        <f>VLOOKUP(F1183,VLOOKUP!$D$2:$E$8,2,FALSE)</f>
        <v>Monday</v>
      </c>
      <c r="H1183" t="str">
        <f>VLOOKUP(D1183,VLOOKUP!$A$2:$B$13,2,FALSE)</f>
        <v>March</v>
      </c>
      <c r="I1183" t="str">
        <f>VLOOKUP(E1183,VLOOKUP!$G$2:$H$5,2,FALSE)</f>
        <v>Quarter1</v>
      </c>
      <c r="J1183" t="str">
        <f t="shared" si="200"/>
        <v>2010_March</v>
      </c>
      <c r="K1183" t="str">
        <f t="shared" si="201"/>
        <v>2010_Quarter1</v>
      </c>
      <c r="L1183" t="str">
        <f t="shared" si="202"/>
        <v>2010_Monday</v>
      </c>
      <c r="M1183" t="s">
        <v>11</v>
      </c>
      <c r="N1183">
        <v>14</v>
      </c>
      <c r="O1183">
        <v>16</v>
      </c>
      <c r="P1183">
        <v>134400</v>
      </c>
      <c r="Q1183">
        <v>122880</v>
      </c>
      <c r="R1183">
        <v>1.1715952999999999E-2</v>
      </c>
      <c r="S1183">
        <v>1.4644941E-2</v>
      </c>
      <c r="T1183">
        <f t="shared" si="203"/>
        <v>13444.055838</v>
      </c>
      <c r="U1183">
        <f t="shared" si="204"/>
        <v>4686.3811999999998</v>
      </c>
      <c r="V1183">
        <f t="shared" si="205"/>
        <v>257280</v>
      </c>
      <c r="W1183">
        <f t="shared" si="206"/>
        <v>2929.3285816757566</v>
      </c>
      <c r="X1183">
        <f>SUM(Data__1___3[[#This Row],[ cost of raw material]],Data__1___3[[#This Row],[operating cost]],Data__1___3[[#This Row],[Total Labor Cost (In USD)]])</f>
        <v>21059.765619675756</v>
      </c>
      <c r="Y1183">
        <f t="shared" si="207"/>
        <v>1797.5290289808911</v>
      </c>
      <c r="Z1183">
        <f t="shared" si="208"/>
        <v>11.715952999999999</v>
      </c>
      <c r="AA1183">
        <f>SUM(Data__1___3[[#This Row],[Num_Workers_Direct]],Data__1___3[[#This Row],[Num_Workers_Indirect]])</f>
        <v>30</v>
      </c>
      <c r="AB1183">
        <f>Data__1___3[[#This Row],[OUTPUT IN THOUSAND]]/Data__1___3[[#This Row],[Total Workers]]</f>
        <v>0.39053176666666661</v>
      </c>
    </row>
    <row r="1184" spans="1:28" x14ac:dyDescent="0.25">
      <c r="A1184" s="1">
        <v>40266</v>
      </c>
      <c r="B1184">
        <f t="shared" si="198"/>
        <v>2010</v>
      </c>
      <c r="C1184">
        <f>DAY(Data__1___3[[#This Row],[Date]])</f>
        <v>29</v>
      </c>
      <c r="D1184">
        <f>MONTH(Data__1___3[[#This Row],[Date]])</f>
        <v>3</v>
      </c>
      <c r="E1184">
        <f t="shared" si="199"/>
        <v>1</v>
      </c>
      <c r="F1184">
        <f>WEEKDAY(Data__1___3[[#This Row],[Date]])</f>
        <v>2</v>
      </c>
      <c r="G1184" t="str">
        <f>VLOOKUP(F1184,VLOOKUP!$D$2:$E$8,2,FALSE)</f>
        <v>Tuesday</v>
      </c>
      <c r="H1184" t="str">
        <f>VLOOKUP(D1184,VLOOKUP!$A$2:$B$13,2,FALSE)</f>
        <v>March</v>
      </c>
      <c r="I1184" t="str">
        <f>VLOOKUP(E1184,VLOOKUP!$G$2:$H$5,2,FALSE)</f>
        <v>Quarter1</v>
      </c>
      <c r="J1184" t="str">
        <f t="shared" si="200"/>
        <v>2010_March</v>
      </c>
      <c r="K1184" t="str">
        <f t="shared" si="201"/>
        <v>2010_Quarter1</v>
      </c>
      <c r="L1184" t="str">
        <f t="shared" si="202"/>
        <v>2010_Tuesday</v>
      </c>
      <c r="M1184" t="s">
        <v>11</v>
      </c>
      <c r="N1184">
        <v>13</v>
      </c>
      <c r="O1184">
        <v>14</v>
      </c>
      <c r="P1184">
        <v>124800</v>
      </c>
      <c r="Q1184">
        <v>107520</v>
      </c>
      <c r="R1184">
        <v>1.0542414999999999E-2</v>
      </c>
      <c r="S1184">
        <v>1.3178018999999999E-2</v>
      </c>
      <c r="T1184">
        <f t="shared" si="203"/>
        <v>12097.421441999999</v>
      </c>
      <c r="U1184">
        <f t="shared" si="204"/>
        <v>4216.9660000000003</v>
      </c>
      <c r="V1184">
        <f t="shared" si="205"/>
        <v>232320</v>
      </c>
      <c r="W1184">
        <f t="shared" si="206"/>
        <v>2645.1399879310934</v>
      </c>
      <c r="X1184">
        <f>SUM(Data__1___3[[#This Row],[ cost of raw material]],Data__1___3[[#This Row],[operating cost]],Data__1___3[[#This Row],[Total Labor Cost (In USD)]])</f>
        <v>18959.527429931091</v>
      </c>
      <c r="Y1184">
        <f t="shared" si="207"/>
        <v>1798.4045809172842</v>
      </c>
      <c r="Z1184">
        <f t="shared" si="208"/>
        <v>10.542415</v>
      </c>
      <c r="AA1184">
        <f>SUM(Data__1___3[[#This Row],[Num_Workers_Direct]],Data__1___3[[#This Row],[Num_Workers_Indirect]])</f>
        <v>27</v>
      </c>
      <c r="AB1184">
        <f>Data__1___3[[#This Row],[OUTPUT IN THOUSAND]]/Data__1___3[[#This Row],[Total Workers]]</f>
        <v>0.39045981481481484</v>
      </c>
    </row>
    <row r="1185" spans="1:28" x14ac:dyDescent="0.25">
      <c r="A1185" s="1">
        <v>40267</v>
      </c>
      <c r="B1185">
        <f t="shared" si="198"/>
        <v>2010</v>
      </c>
      <c r="C1185">
        <f>DAY(Data__1___3[[#This Row],[Date]])</f>
        <v>30</v>
      </c>
      <c r="D1185">
        <f>MONTH(Data__1___3[[#This Row],[Date]])</f>
        <v>3</v>
      </c>
      <c r="E1185">
        <f t="shared" si="199"/>
        <v>1</v>
      </c>
      <c r="F1185">
        <f>WEEKDAY(Data__1___3[[#This Row],[Date]])</f>
        <v>3</v>
      </c>
      <c r="G1185" t="str">
        <f>VLOOKUP(F1185,VLOOKUP!$D$2:$E$8,2,FALSE)</f>
        <v>Wednesday</v>
      </c>
      <c r="H1185" t="str">
        <f>VLOOKUP(D1185,VLOOKUP!$A$2:$B$13,2,FALSE)</f>
        <v>March</v>
      </c>
      <c r="I1185" t="str">
        <f>VLOOKUP(E1185,VLOOKUP!$G$2:$H$5,2,FALSE)</f>
        <v>Quarter1</v>
      </c>
      <c r="J1185" t="str">
        <f t="shared" si="200"/>
        <v>2010_March</v>
      </c>
      <c r="K1185" t="str">
        <f t="shared" si="201"/>
        <v>2010_Quarter1</v>
      </c>
      <c r="L1185" t="str">
        <f t="shared" si="202"/>
        <v>2010_Wednesday</v>
      </c>
      <c r="M1185" t="s">
        <v>11</v>
      </c>
      <c r="N1185">
        <v>14</v>
      </c>
      <c r="O1185">
        <v>17</v>
      </c>
      <c r="P1185">
        <v>134400</v>
      </c>
      <c r="Q1185">
        <v>130560</v>
      </c>
      <c r="R1185">
        <v>1.2096801000000001E-2</v>
      </c>
      <c r="S1185">
        <v>1.5121001E-2</v>
      </c>
      <c r="T1185">
        <f t="shared" si="203"/>
        <v>13881.078917999999</v>
      </c>
      <c r="U1185">
        <f t="shared" si="204"/>
        <v>4838.7204000000002</v>
      </c>
      <c r="V1185">
        <f t="shared" si="205"/>
        <v>264960</v>
      </c>
      <c r="W1185">
        <f t="shared" si="206"/>
        <v>3016.7712259048835</v>
      </c>
      <c r="X1185">
        <f>SUM(Data__1___3[[#This Row],[ cost of raw material]],Data__1___3[[#This Row],[operating cost]],Data__1___3[[#This Row],[Total Labor Cost (In USD)]])</f>
        <v>21736.57054390488</v>
      </c>
      <c r="Y1185">
        <f t="shared" si="207"/>
        <v>1796.8858497304268</v>
      </c>
      <c r="Z1185">
        <f t="shared" si="208"/>
        <v>12.096801000000001</v>
      </c>
      <c r="AA1185">
        <f>SUM(Data__1___3[[#This Row],[Num_Workers_Direct]],Data__1___3[[#This Row],[Num_Workers_Indirect]])</f>
        <v>31</v>
      </c>
      <c r="AB1185">
        <f>Data__1___3[[#This Row],[OUTPUT IN THOUSAND]]/Data__1___3[[#This Row],[Total Workers]]</f>
        <v>0.39021938709677423</v>
      </c>
    </row>
    <row r="1186" spans="1:28" x14ac:dyDescent="0.25">
      <c r="A1186" s="1">
        <v>40268</v>
      </c>
      <c r="B1186">
        <f t="shared" si="198"/>
        <v>2010</v>
      </c>
      <c r="C1186">
        <f>DAY(Data__1___3[[#This Row],[Date]])</f>
        <v>31</v>
      </c>
      <c r="D1186">
        <f>MONTH(Data__1___3[[#This Row],[Date]])</f>
        <v>3</v>
      </c>
      <c r="E1186">
        <f t="shared" si="199"/>
        <v>1</v>
      </c>
      <c r="F1186">
        <f>WEEKDAY(Data__1___3[[#This Row],[Date]])</f>
        <v>4</v>
      </c>
      <c r="G1186" t="str">
        <f>VLOOKUP(F1186,VLOOKUP!$D$2:$E$8,2,FALSE)</f>
        <v>Thursday</v>
      </c>
      <c r="H1186" t="str">
        <f>VLOOKUP(D1186,VLOOKUP!$A$2:$B$13,2,FALSE)</f>
        <v>March</v>
      </c>
      <c r="I1186" t="str">
        <f>VLOOKUP(E1186,VLOOKUP!$G$2:$H$5,2,FALSE)</f>
        <v>Quarter1</v>
      </c>
      <c r="J1186" t="str">
        <f t="shared" si="200"/>
        <v>2010_March</v>
      </c>
      <c r="K1186" t="str">
        <f t="shared" si="201"/>
        <v>2010_Quarter1</v>
      </c>
      <c r="L1186" t="str">
        <f t="shared" si="202"/>
        <v>2010_Thursday</v>
      </c>
      <c r="M1186" t="s">
        <v>11</v>
      </c>
      <c r="N1186">
        <v>14</v>
      </c>
      <c r="O1186">
        <v>13</v>
      </c>
      <c r="P1186">
        <v>134400</v>
      </c>
      <c r="Q1186">
        <v>99840</v>
      </c>
      <c r="R1186">
        <v>1.0542611E-2</v>
      </c>
      <c r="S1186">
        <v>1.3178264E-2</v>
      </c>
      <c r="T1186">
        <f t="shared" si="203"/>
        <v>12097.646352</v>
      </c>
      <c r="U1186">
        <f t="shared" si="204"/>
        <v>4217.0444000000007</v>
      </c>
      <c r="V1186">
        <f t="shared" si="205"/>
        <v>234240</v>
      </c>
      <c r="W1186">
        <f t="shared" si="206"/>
        <v>2667.0006489883754</v>
      </c>
      <c r="X1186">
        <f>SUM(Data__1___3[[#This Row],[ cost of raw material]],Data__1___3[[#This Row],[operating cost]],Data__1___3[[#This Row],[Total Labor Cost (In USD)]])</f>
        <v>18981.691400988377</v>
      </c>
      <c r="Y1186">
        <f t="shared" si="207"/>
        <v>1800.4734691423571</v>
      </c>
      <c r="Z1186">
        <f t="shared" si="208"/>
        <v>10.542611000000001</v>
      </c>
      <c r="AA1186">
        <f>SUM(Data__1___3[[#This Row],[Num_Workers_Direct]],Data__1___3[[#This Row],[Num_Workers_Indirect]])</f>
        <v>27</v>
      </c>
      <c r="AB1186">
        <f>Data__1___3[[#This Row],[OUTPUT IN THOUSAND]]/Data__1___3[[#This Row],[Total Workers]]</f>
        <v>0.39046707407407411</v>
      </c>
    </row>
    <row r="1187" spans="1:28" x14ac:dyDescent="0.25">
      <c r="A1187" s="1">
        <v>40269</v>
      </c>
      <c r="B1187">
        <f t="shared" si="198"/>
        <v>2010</v>
      </c>
      <c r="C1187">
        <f>DAY(Data__1___3[[#This Row],[Date]])</f>
        <v>1</v>
      </c>
      <c r="D1187">
        <f>MONTH(Data__1___3[[#This Row],[Date]])</f>
        <v>4</v>
      </c>
      <c r="E1187">
        <f t="shared" si="199"/>
        <v>2</v>
      </c>
      <c r="F1187">
        <f>WEEKDAY(Data__1___3[[#This Row],[Date]])</f>
        <v>5</v>
      </c>
      <c r="G1187" t="str">
        <f>VLOOKUP(F1187,VLOOKUP!$D$2:$E$8,2,FALSE)</f>
        <v>Friday</v>
      </c>
      <c r="H1187" t="str">
        <f>VLOOKUP(D1187,VLOOKUP!$A$2:$B$13,2,FALSE)</f>
        <v>April</v>
      </c>
      <c r="I1187" t="str">
        <f>VLOOKUP(E1187,VLOOKUP!$G$2:$H$5,2,FALSE)</f>
        <v>Quarter2</v>
      </c>
      <c r="J1187" t="str">
        <f t="shared" si="200"/>
        <v>2010_April</v>
      </c>
      <c r="K1187" t="str">
        <f t="shared" si="201"/>
        <v>2010_Quarter2</v>
      </c>
      <c r="L1187" t="str">
        <f t="shared" si="202"/>
        <v>2010_Friday</v>
      </c>
      <c r="M1187" t="s">
        <v>11</v>
      </c>
      <c r="N1187">
        <v>13</v>
      </c>
      <c r="O1187">
        <v>15</v>
      </c>
      <c r="P1187">
        <v>124800</v>
      </c>
      <c r="Q1187">
        <v>115200</v>
      </c>
      <c r="R1187">
        <v>1.0931643E-2</v>
      </c>
      <c r="S1187">
        <v>1.3664554000000001E-2</v>
      </c>
      <c r="T1187">
        <f t="shared" si="203"/>
        <v>12544.060572</v>
      </c>
      <c r="U1187">
        <f t="shared" si="204"/>
        <v>4372.6571999999996</v>
      </c>
      <c r="V1187">
        <f t="shared" si="205"/>
        <v>240000</v>
      </c>
      <c r="W1187">
        <f t="shared" si="206"/>
        <v>2732.5826321602208</v>
      </c>
      <c r="X1187">
        <f>SUM(Data__1___3[[#This Row],[ cost of raw material]],Data__1___3[[#This Row],[operating cost]],Data__1___3[[#This Row],[Total Labor Cost (In USD)]])</f>
        <v>19649.300404160222</v>
      </c>
      <c r="Y1187">
        <f t="shared" si="207"/>
        <v>1797.4700055755775</v>
      </c>
      <c r="Z1187">
        <f t="shared" si="208"/>
        <v>10.931642999999999</v>
      </c>
      <c r="AA1187">
        <f>SUM(Data__1___3[[#This Row],[Num_Workers_Direct]],Data__1___3[[#This Row],[Num_Workers_Indirect]])</f>
        <v>28</v>
      </c>
      <c r="AB1187">
        <f>Data__1___3[[#This Row],[OUTPUT IN THOUSAND]]/Data__1___3[[#This Row],[Total Workers]]</f>
        <v>0.3904158214285714</v>
      </c>
    </row>
    <row r="1188" spans="1:28" x14ac:dyDescent="0.25">
      <c r="A1188" s="1">
        <v>40270</v>
      </c>
      <c r="B1188">
        <f t="shared" si="198"/>
        <v>2010</v>
      </c>
      <c r="C1188">
        <f>DAY(Data__1___3[[#This Row],[Date]])</f>
        <v>2</v>
      </c>
      <c r="D1188">
        <f>MONTH(Data__1___3[[#This Row],[Date]])</f>
        <v>4</v>
      </c>
      <c r="E1188">
        <f t="shared" si="199"/>
        <v>2</v>
      </c>
      <c r="F1188">
        <f>WEEKDAY(Data__1___3[[#This Row],[Date]])</f>
        <v>6</v>
      </c>
      <c r="G1188" t="str">
        <f>VLOOKUP(F1188,VLOOKUP!$D$2:$E$8,2,FALSE)</f>
        <v>Saturday</v>
      </c>
      <c r="H1188" t="str">
        <f>VLOOKUP(D1188,VLOOKUP!$A$2:$B$13,2,FALSE)</f>
        <v>April</v>
      </c>
      <c r="I1188" t="str">
        <f>VLOOKUP(E1188,VLOOKUP!$G$2:$H$5,2,FALSE)</f>
        <v>Quarter2</v>
      </c>
      <c r="J1188" t="str">
        <f t="shared" si="200"/>
        <v>2010_April</v>
      </c>
      <c r="K1188" t="str">
        <f t="shared" si="201"/>
        <v>2010_Quarter2</v>
      </c>
      <c r="L1188" t="str">
        <f t="shared" si="202"/>
        <v>2010_Saturday</v>
      </c>
      <c r="M1188" t="s">
        <v>11</v>
      </c>
      <c r="N1188">
        <v>14</v>
      </c>
      <c r="O1188">
        <v>14</v>
      </c>
      <c r="P1188">
        <v>134400</v>
      </c>
      <c r="Q1188">
        <v>107520</v>
      </c>
      <c r="R1188">
        <v>1.0933785999999999E-2</v>
      </c>
      <c r="S1188">
        <v>1.3667233000000001E-2</v>
      </c>
      <c r="T1188">
        <f t="shared" si="203"/>
        <v>12546.519894000001</v>
      </c>
      <c r="U1188">
        <f t="shared" si="204"/>
        <v>4373.5144</v>
      </c>
      <c r="V1188">
        <f t="shared" si="205"/>
        <v>241920</v>
      </c>
      <c r="W1188">
        <f t="shared" si="206"/>
        <v>2754.4432932175023</v>
      </c>
      <c r="X1188">
        <f>SUM(Data__1___3[[#This Row],[ cost of raw material]],Data__1___3[[#This Row],[operating cost]],Data__1___3[[#This Row],[Total Labor Cost (In USD)]])</f>
        <v>19674.477587217501</v>
      </c>
      <c r="Y1188">
        <f t="shared" si="207"/>
        <v>1799.4204008764671</v>
      </c>
      <c r="Z1188">
        <f t="shared" si="208"/>
        <v>10.933786</v>
      </c>
      <c r="AA1188">
        <f>SUM(Data__1___3[[#This Row],[Num_Workers_Direct]],Data__1___3[[#This Row],[Num_Workers_Indirect]])</f>
        <v>28</v>
      </c>
      <c r="AB1188">
        <f>Data__1___3[[#This Row],[OUTPUT IN THOUSAND]]/Data__1___3[[#This Row],[Total Workers]]</f>
        <v>0.39049235714285713</v>
      </c>
    </row>
    <row r="1189" spans="1:28" x14ac:dyDescent="0.25">
      <c r="A1189" s="1">
        <v>40271</v>
      </c>
      <c r="B1189">
        <f t="shared" si="198"/>
        <v>2010</v>
      </c>
      <c r="C1189">
        <f>DAY(Data__1___3[[#This Row],[Date]])</f>
        <v>3</v>
      </c>
      <c r="D1189">
        <f>MONTH(Data__1___3[[#This Row],[Date]])</f>
        <v>4</v>
      </c>
      <c r="E1189">
        <f t="shared" si="199"/>
        <v>2</v>
      </c>
      <c r="F1189">
        <f>WEEKDAY(Data__1___3[[#This Row],[Date]])</f>
        <v>7</v>
      </c>
      <c r="G1189" t="str">
        <f>VLOOKUP(F1189,VLOOKUP!$D$2:$E$8,2,FALSE)</f>
        <v>Sunday</v>
      </c>
      <c r="H1189" t="str">
        <f>VLOOKUP(D1189,VLOOKUP!$A$2:$B$13,2,FALSE)</f>
        <v>April</v>
      </c>
      <c r="I1189" t="str">
        <f>VLOOKUP(E1189,VLOOKUP!$G$2:$H$5,2,FALSE)</f>
        <v>Quarter2</v>
      </c>
      <c r="J1189" t="str">
        <f t="shared" si="200"/>
        <v>2010_April</v>
      </c>
      <c r="K1189" t="str">
        <f t="shared" si="201"/>
        <v>2010_Quarter2</v>
      </c>
      <c r="L1189" t="str">
        <f t="shared" si="202"/>
        <v>2010_Sunday</v>
      </c>
      <c r="M1189" t="s">
        <v>11</v>
      </c>
      <c r="N1189">
        <v>12</v>
      </c>
      <c r="O1189">
        <v>17</v>
      </c>
      <c r="P1189">
        <v>115200</v>
      </c>
      <c r="Q1189">
        <v>130560</v>
      </c>
      <c r="R1189">
        <v>1.1315913E-2</v>
      </c>
      <c r="S1189">
        <v>1.4144891999999999E-2</v>
      </c>
      <c r="T1189">
        <f t="shared" si="203"/>
        <v>12985.010855999999</v>
      </c>
      <c r="U1189">
        <f t="shared" si="204"/>
        <v>4526.3652000000002</v>
      </c>
      <c r="V1189">
        <f t="shared" si="205"/>
        <v>245760</v>
      </c>
      <c r="W1189">
        <f t="shared" si="206"/>
        <v>2798.1646153320658</v>
      </c>
      <c r="X1189">
        <f>SUM(Data__1___3[[#This Row],[ cost of raw material]],Data__1___3[[#This Row],[operating cost]],Data__1___3[[#This Row],[Total Labor Cost (In USD)]])</f>
        <v>20309.540671332066</v>
      </c>
      <c r="Y1189">
        <f t="shared" si="207"/>
        <v>1794.7770251796799</v>
      </c>
      <c r="Z1189">
        <f t="shared" si="208"/>
        <v>11.315913</v>
      </c>
      <c r="AA1189">
        <f>SUM(Data__1___3[[#This Row],[Num_Workers_Direct]],Data__1___3[[#This Row],[Num_Workers_Indirect]])</f>
        <v>29</v>
      </c>
      <c r="AB1189">
        <f>Data__1___3[[#This Row],[OUTPUT IN THOUSAND]]/Data__1___3[[#This Row],[Total Workers]]</f>
        <v>0.39020389655172416</v>
      </c>
    </row>
    <row r="1190" spans="1:28" x14ac:dyDescent="0.25">
      <c r="A1190" s="1">
        <v>40272</v>
      </c>
      <c r="B1190">
        <f t="shared" si="198"/>
        <v>2010</v>
      </c>
      <c r="C1190">
        <f>DAY(Data__1___3[[#This Row],[Date]])</f>
        <v>4</v>
      </c>
      <c r="D1190">
        <f>MONTH(Data__1___3[[#This Row],[Date]])</f>
        <v>4</v>
      </c>
      <c r="E1190">
        <f t="shared" si="199"/>
        <v>2</v>
      </c>
      <c r="F1190">
        <f>WEEKDAY(Data__1___3[[#This Row],[Date]])</f>
        <v>1</v>
      </c>
      <c r="G1190" t="str">
        <f>VLOOKUP(F1190,VLOOKUP!$D$2:$E$8,2,FALSE)</f>
        <v>Monday</v>
      </c>
      <c r="H1190" t="str">
        <f>VLOOKUP(D1190,VLOOKUP!$A$2:$B$13,2,FALSE)</f>
        <v>April</v>
      </c>
      <c r="I1190" t="str">
        <f>VLOOKUP(E1190,VLOOKUP!$G$2:$H$5,2,FALSE)</f>
        <v>Quarter2</v>
      </c>
      <c r="J1190" t="str">
        <f t="shared" si="200"/>
        <v>2010_April</v>
      </c>
      <c r="K1190" t="str">
        <f t="shared" si="201"/>
        <v>2010_Quarter2</v>
      </c>
      <c r="L1190" t="str">
        <f t="shared" si="202"/>
        <v>2010_Monday</v>
      </c>
      <c r="M1190" t="s">
        <v>11</v>
      </c>
      <c r="N1190">
        <v>14</v>
      </c>
      <c r="O1190">
        <v>15</v>
      </c>
      <c r="P1190">
        <v>134400</v>
      </c>
      <c r="Q1190">
        <v>115200</v>
      </c>
      <c r="R1190">
        <v>1.1321741999999999E-2</v>
      </c>
      <c r="S1190">
        <v>1.4152178E-2</v>
      </c>
      <c r="T1190">
        <f t="shared" si="203"/>
        <v>12991.699403999999</v>
      </c>
      <c r="U1190">
        <f t="shared" si="204"/>
        <v>4528.6967999999997</v>
      </c>
      <c r="V1190">
        <f t="shared" si="205"/>
        <v>249600</v>
      </c>
      <c r="W1190">
        <f t="shared" si="206"/>
        <v>2841.8859374466297</v>
      </c>
      <c r="X1190">
        <f>SUM(Data__1___3[[#This Row],[ cost of raw material]],Data__1___3[[#This Row],[operating cost]],Data__1___3[[#This Row],[Total Labor Cost (In USD)]])</f>
        <v>20362.282141446627</v>
      </c>
      <c r="Y1190">
        <f t="shared" si="207"/>
        <v>1798.5114076479247</v>
      </c>
      <c r="Z1190">
        <f t="shared" si="208"/>
        <v>11.321741999999999</v>
      </c>
      <c r="AA1190">
        <f>SUM(Data__1___3[[#This Row],[Num_Workers_Direct]],Data__1___3[[#This Row],[Num_Workers_Indirect]])</f>
        <v>29</v>
      </c>
      <c r="AB1190">
        <f>Data__1___3[[#This Row],[OUTPUT IN THOUSAND]]/Data__1___3[[#This Row],[Total Workers]]</f>
        <v>0.39040489655172411</v>
      </c>
    </row>
    <row r="1191" spans="1:28" x14ac:dyDescent="0.25">
      <c r="A1191" s="1">
        <v>40273</v>
      </c>
      <c r="B1191">
        <f t="shared" si="198"/>
        <v>2010</v>
      </c>
      <c r="C1191">
        <f>DAY(Data__1___3[[#This Row],[Date]])</f>
        <v>5</v>
      </c>
      <c r="D1191">
        <f>MONTH(Data__1___3[[#This Row],[Date]])</f>
        <v>4</v>
      </c>
      <c r="E1191">
        <f t="shared" si="199"/>
        <v>2</v>
      </c>
      <c r="F1191">
        <f>WEEKDAY(Data__1___3[[#This Row],[Date]])</f>
        <v>2</v>
      </c>
      <c r="G1191" t="str">
        <f>VLOOKUP(F1191,VLOOKUP!$D$2:$E$8,2,FALSE)</f>
        <v>Tuesday</v>
      </c>
      <c r="H1191" t="str">
        <f>VLOOKUP(D1191,VLOOKUP!$A$2:$B$13,2,FALSE)</f>
        <v>April</v>
      </c>
      <c r="I1191" t="str">
        <f>VLOOKUP(E1191,VLOOKUP!$G$2:$H$5,2,FALSE)</f>
        <v>Quarter2</v>
      </c>
      <c r="J1191" t="str">
        <f t="shared" si="200"/>
        <v>2010_April</v>
      </c>
      <c r="K1191" t="str">
        <f t="shared" si="201"/>
        <v>2010_Quarter2</v>
      </c>
      <c r="L1191" t="str">
        <f t="shared" si="202"/>
        <v>2010_Tuesday</v>
      </c>
      <c r="M1191" t="s">
        <v>11</v>
      </c>
      <c r="N1191">
        <v>14</v>
      </c>
      <c r="O1191">
        <v>14</v>
      </c>
      <c r="P1191">
        <v>134400</v>
      </c>
      <c r="Q1191">
        <v>107520</v>
      </c>
      <c r="R1191">
        <v>1.0934673000000001E-2</v>
      </c>
      <c r="S1191">
        <v>1.3668341000000001E-2</v>
      </c>
      <c r="T1191">
        <f t="shared" si="203"/>
        <v>12547.537038</v>
      </c>
      <c r="U1191">
        <f t="shared" si="204"/>
        <v>4373.8692000000001</v>
      </c>
      <c r="V1191">
        <f t="shared" si="205"/>
        <v>241920</v>
      </c>
      <c r="W1191">
        <f t="shared" si="206"/>
        <v>2754.4432932175023</v>
      </c>
      <c r="X1191">
        <f>SUM(Data__1___3[[#This Row],[ cost of raw material]],Data__1___3[[#This Row],[operating cost]],Data__1___3[[#This Row],[Total Labor Cost (In USD)]])</f>
        <v>19675.8495312175</v>
      </c>
      <c r="Y1191">
        <f t="shared" si="207"/>
        <v>1799.3999026049978</v>
      </c>
      <c r="Z1191">
        <f t="shared" si="208"/>
        <v>10.934673</v>
      </c>
      <c r="AA1191">
        <f>SUM(Data__1___3[[#This Row],[Num_Workers_Direct]],Data__1___3[[#This Row],[Num_Workers_Indirect]])</f>
        <v>28</v>
      </c>
      <c r="AB1191">
        <f>Data__1___3[[#This Row],[OUTPUT IN THOUSAND]]/Data__1___3[[#This Row],[Total Workers]]</f>
        <v>0.39052403571428573</v>
      </c>
    </row>
    <row r="1192" spans="1:28" x14ac:dyDescent="0.25">
      <c r="A1192" s="1">
        <v>40274</v>
      </c>
      <c r="B1192">
        <f t="shared" si="198"/>
        <v>2010</v>
      </c>
      <c r="C1192">
        <f>DAY(Data__1___3[[#This Row],[Date]])</f>
        <v>6</v>
      </c>
      <c r="D1192">
        <f>MONTH(Data__1___3[[#This Row],[Date]])</f>
        <v>4</v>
      </c>
      <c r="E1192">
        <f t="shared" si="199"/>
        <v>2</v>
      </c>
      <c r="F1192">
        <f>WEEKDAY(Data__1___3[[#This Row],[Date]])</f>
        <v>3</v>
      </c>
      <c r="G1192" t="str">
        <f>VLOOKUP(F1192,VLOOKUP!$D$2:$E$8,2,FALSE)</f>
        <v>Wednesday</v>
      </c>
      <c r="H1192" t="str">
        <f>VLOOKUP(D1192,VLOOKUP!$A$2:$B$13,2,FALSE)</f>
        <v>April</v>
      </c>
      <c r="I1192" t="str">
        <f>VLOOKUP(E1192,VLOOKUP!$G$2:$H$5,2,FALSE)</f>
        <v>Quarter2</v>
      </c>
      <c r="J1192" t="str">
        <f t="shared" si="200"/>
        <v>2010_April</v>
      </c>
      <c r="K1192" t="str">
        <f t="shared" si="201"/>
        <v>2010_Quarter2</v>
      </c>
      <c r="L1192" t="str">
        <f t="shared" si="202"/>
        <v>2010_Wednesday</v>
      </c>
      <c r="M1192" t="s">
        <v>11</v>
      </c>
      <c r="N1192">
        <v>13</v>
      </c>
      <c r="O1192">
        <v>16</v>
      </c>
      <c r="P1192">
        <v>124800</v>
      </c>
      <c r="Q1192">
        <v>122880</v>
      </c>
      <c r="R1192">
        <v>1.1313429999999999E-2</v>
      </c>
      <c r="S1192">
        <v>1.4141788000000001E-2</v>
      </c>
      <c r="T1192">
        <f t="shared" si="203"/>
        <v>12982.161384000001</v>
      </c>
      <c r="U1192">
        <f t="shared" si="204"/>
        <v>4525.3719999999994</v>
      </c>
      <c r="V1192">
        <f t="shared" si="205"/>
        <v>247680</v>
      </c>
      <c r="W1192">
        <f t="shared" si="206"/>
        <v>2820.0252763893477</v>
      </c>
      <c r="X1192">
        <f>SUM(Data__1___3[[#This Row],[ cost of raw material]],Data__1___3[[#This Row],[operating cost]],Data__1___3[[#This Row],[Total Labor Cost (In USD)]])</f>
        <v>20327.55866038935</v>
      </c>
      <c r="Y1192">
        <f t="shared" si="207"/>
        <v>1796.7635509645927</v>
      </c>
      <c r="Z1192">
        <f t="shared" si="208"/>
        <v>11.313429999999999</v>
      </c>
      <c r="AA1192">
        <f>SUM(Data__1___3[[#This Row],[Num_Workers_Direct]],Data__1___3[[#This Row],[Num_Workers_Indirect]])</f>
        <v>29</v>
      </c>
      <c r="AB1192">
        <f>Data__1___3[[#This Row],[OUTPUT IN THOUSAND]]/Data__1___3[[#This Row],[Total Workers]]</f>
        <v>0.39011827586206893</v>
      </c>
    </row>
    <row r="1193" spans="1:28" x14ac:dyDescent="0.25">
      <c r="A1193" s="1">
        <v>40275</v>
      </c>
      <c r="B1193">
        <f t="shared" si="198"/>
        <v>2010</v>
      </c>
      <c r="C1193">
        <f>DAY(Data__1___3[[#This Row],[Date]])</f>
        <v>7</v>
      </c>
      <c r="D1193">
        <f>MONTH(Data__1___3[[#This Row],[Date]])</f>
        <v>4</v>
      </c>
      <c r="E1193">
        <f t="shared" si="199"/>
        <v>2</v>
      </c>
      <c r="F1193">
        <f>WEEKDAY(Data__1___3[[#This Row],[Date]])</f>
        <v>4</v>
      </c>
      <c r="G1193" t="str">
        <f>VLOOKUP(F1193,VLOOKUP!$D$2:$E$8,2,FALSE)</f>
        <v>Thursday</v>
      </c>
      <c r="H1193" t="str">
        <f>VLOOKUP(D1193,VLOOKUP!$A$2:$B$13,2,FALSE)</f>
        <v>April</v>
      </c>
      <c r="I1193" t="str">
        <f>VLOOKUP(E1193,VLOOKUP!$G$2:$H$5,2,FALSE)</f>
        <v>Quarter2</v>
      </c>
      <c r="J1193" t="str">
        <f t="shared" si="200"/>
        <v>2010_April</v>
      </c>
      <c r="K1193" t="str">
        <f t="shared" si="201"/>
        <v>2010_Quarter2</v>
      </c>
      <c r="L1193" t="str">
        <f t="shared" si="202"/>
        <v>2010_Thursday</v>
      </c>
      <c r="M1193" t="s">
        <v>11</v>
      </c>
      <c r="N1193">
        <v>13</v>
      </c>
      <c r="O1193">
        <v>15</v>
      </c>
      <c r="P1193">
        <v>124800</v>
      </c>
      <c r="Q1193">
        <v>115200</v>
      </c>
      <c r="R1193">
        <v>1.0932994999999999E-2</v>
      </c>
      <c r="S1193">
        <v>1.3666243E-2</v>
      </c>
      <c r="T1193">
        <f t="shared" si="203"/>
        <v>12545.611074</v>
      </c>
      <c r="U1193">
        <f t="shared" si="204"/>
        <v>4373.1980000000003</v>
      </c>
      <c r="V1193">
        <f t="shared" si="205"/>
        <v>240000</v>
      </c>
      <c r="W1193">
        <f t="shared" si="206"/>
        <v>2732.5826321602208</v>
      </c>
      <c r="X1193">
        <f>SUM(Data__1___3[[#This Row],[ cost of raw material]],Data__1___3[[#This Row],[operating cost]],Data__1___3[[#This Row],[Total Labor Cost (In USD)]])</f>
        <v>19651.391706160222</v>
      </c>
      <c r="Y1193">
        <f t="shared" si="207"/>
        <v>1797.4390097279129</v>
      </c>
      <c r="Z1193">
        <f t="shared" si="208"/>
        <v>10.932995</v>
      </c>
      <c r="AA1193">
        <f>SUM(Data__1___3[[#This Row],[Num_Workers_Direct]],Data__1___3[[#This Row],[Num_Workers_Indirect]])</f>
        <v>28</v>
      </c>
      <c r="AB1193">
        <f>Data__1___3[[#This Row],[OUTPUT IN THOUSAND]]/Data__1___3[[#This Row],[Total Workers]]</f>
        <v>0.39046410714285712</v>
      </c>
    </row>
    <row r="1194" spans="1:28" x14ac:dyDescent="0.25">
      <c r="A1194" s="1">
        <v>40276</v>
      </c>
      <c r="B1194">
        <f t="shared" si="198"/>
        <v>2010</v>
      </c>
      <c r="C1194">
        <f>DAY(Data__1___3[[#This Row],[Date]])</f>
        <v>8</v>
      </c>
      <c r="D1194">
        <f>MONTH(Data__1___3[[#This Row],[Date]])</f>
        <v>4</v>
      </c>
      <c r="E1194">
        <f t="shared" si="199"/>
        <v>2</v>
      </c>
      <c r="F1194">
        <f>WEEKDAY(Data__1___3[[#This Row],[Date]])</f>
        <v>5</v>
      </c>
      <c r="G1194" t="str">
        <f>VLOOKUP(F1194,VLOOKUP!$D$2:$E$8,2,FALSE)</f>
        <v>Friday</v>
      </c>
      <c r="H1194" t="str">
        <f>VLOOKUP(D1194,VLOOKUP!$A$2:$B$13,2,FALSE)</f>
        <v>April</v>
      </c>
      <c r="I1194" t="str">
        <f>VLOOKUP(E1194,VLOOKUP!$G$2:$H$5,2,FALSE)</f>
        <v>Quarter2</v>
      </c>
      <c r="J1194" t="str">
        <f t="shared" si="200"/>
        <v>2010_April</v>
      </c>
      <c r="K1194" t="str">
        <f t="shared" si="201"/>
        <v>2010_Quarter2</v>
      </c>
      <c r="L1194" t="str">
        <f t="shared" si="202"/>
        <v>2010_Friday</v>
      </c>
      <c r="M1194" t="s">
        <v>11</v>
      </c>
      <c r="N1194">
        <v>13</v>
      </c>
      <c r="O1194">
        <v>15</v>
      </c>
      <c r="P1194">
        <v>124800</v>
      </c>
      <c r="Q1194">
        <v>115200</v>
      </c>
      <c r="R1194">
        <v>1.0932591E-2</v>
      </c>
      <c r="S1194">
        <v>1.3665739E-2</v>
      </c>
      <c r="T1194">
        <f t="shared" si="203"/>
        <v>12545.148402000001</v>
      </c>
      <c r="U1194">
        <f t="shared" si="204"/>
        <v>4373.0364</v>
      </c>
      <c r="V1194">
        <f t="shared" si="205"/>
        <v>240000</v>
      </c>
      <c r="W1194">
        <f t="shared" si="206"/>
        <v>2732.5826321602208</v>
      </c>
      <c r="X1194">
        <f>SUM(Data__1___3[[#This Row],[ cost of raw material]],Data__1___3[[#This Row],[operating cost]],Data__1___3[[#This Row],[Total Labor Cost (In USD)]])</f>
        <v>19650.767434160221</v>
      </c>
      <c r="Y1194">
        <f t="shared" si="207"/>
        <v>1797.4483298753444</v>
      </c>
      <c r="Z1194">
        <f t="shared" si="208"/>
        <v>10.932591</v>
      </c>
      <c r="AA1194">
        <f>SUM(Data__1___3[[#This Row],[Num_Workers_Direct]],Data__1___3[[#This Row],[Num_Workers_Indirect]])</f>
        <v>28</v>
      </c>
      <c r="AB1194">
        <f>Data__1___3[[#This Row],[OUTPUT IN THOUSAND]]/Data__1___3[[#This Row],[Total Workers]]</f>
        <v>0.39044967857142859</v>
      </c>
    </row>
    <row r="1195" spans="1:28" x14ac:dyDescent="0.25">
      <c r="A1195" s="1">
        <v>40277</v>
      </c>
      <c r="B1195">
        <f t="shared" si="198"/>
        <v>2010</v>
      </c>
      <c r="C1195">
        <f>DAY(Data__1___3[[#This Row],[Date]])</f>
        <v>9</v>
      </c>
      <c r="D1195">
        <f>MONTH(Data__1___3[[#This Row],[Date]])</f>
        <v>4</v>
      </c>
      <c r="E1195">
        <f t="shared" si="199"/>
        <v>2</v>
      </c>
      <c r="F1195">
        <f>WEEKDAY(Data__1___3[[#This Row],[Date]])</f>
        <v>6</v>
      </c>
      <c r="G1195" t="str">
        <f>VLOOKUP(F1195,VLOOKUP!$D$2:$E$8,2,FALSE)</f>
        <v>Saturday</v>
      </c>
      <c r="H1195" t="str">
        <f>VLOOKUP(D1195,VLOOKUP!$A$2:$B$13,2,FALSE)</f>
        <v>April</v>
      </c>
      <c r="I1195" t="str">
        <f>VLOOKUP(E1195,VLOOKUP!$G$2:$H$5,2,FALSE)</f>
        <v>Quarter2</v>
      </c>
      <c r="J1195" t="str">
        <f t="shared" si="200"/>
        <v>2010_April</v>
      </c>
      <c r="K1195" t="str">
        <f t="shared" si="201"/>
        <v>2010_Quarter2</v>
      </c>
      <c r="L1195" t="str">
        <f t="shared" si="202"/>
        <v>2010_Saturday</v>
      </c>
      <c r="M1195" t="s">
        <v>11</v>
      </c>
      <c r="N1195">
        <v>12</v>
      </c>
      <c r="O1195">
        <v>17</v>
      </c>
      <c r="P1195">
        <v>115200</v>
      </c>
      <c r="Q1195">
        <v>130560</v>
      </c>
      <c r="R1195">
        <v>1.1319601E-2</v>
      </c>
      <c r="S1195">
        <v>1.4149502E-2</v>
      </c>
      <c r="T1195">
        <f t="shared" si="203"/>
        <v>12989.242835999999</v>
      </c>
      <c r="U1195">
        <f t="shared" si="204"/>
        <v>4527.8404</v>
      </c>
      <c r="V1195">
        <f t="shared" si="205"/>
        <v>245760</v>
      </c>
      <c r="W1195">
        <f t="shared" si="206"/>
        <v>2798.1646153320658</v>
      </c>
      <c r="X1195">
        <f>SUM(Data__1___3[[#This Row],[ cost of raw material]],Data__1___3[[#This Row],[operating cost]],Data__1___3[[#This Row],[Total Labor Cost (In USD)]])</f>
        <v>20315.247851332064</v>
      </c>
      <c r="Y1195">
        <f t="shared" si="207"/>
        <v>1794.6964607084706</v>
      </c>
      <c r="Z1195">
        <f t="shared" si="208"/>
        <v>11.319601</v>
      </c>
      <c r="AA1195">
        <f>SUM(Data__1___3[[#This Row],[Num_Workers_Direct]],Data__1___3[[#This Row],[Num_Workers_Indirect]])</f>
        <v>29</v>
      </c>
      <c r="AB1195">
        <f>Data__1___3[[#This Row],[OUTPUT IN THOUSAND]]/Data__1___3[[#This Row],[Total Workers]]</f>
        <v>0.39033106896551728</v>
      </c>
    </row>
    <row r="1196" spans="1:28" x14ac:dyDescent="0.25">
      <c r="A1196" s="1">
        <v>40278</v>
      </c>
      <c r="B1196">
        <f t="shared" si="198"/>
        <v>2010</v>
      </c>
      <c r="C1196">
        <f>DAY(Data__1___3[[#This Row],[Date]])</f>
        <v>10</v>
      </c>
      <c r="D1196">
        <f>MONTH(Data__1___3[[#This Row],[Date]])</f>
        <v>4</v>
      </c>
      <c r="E1196">
        <f t="shared" si="199"/>
        <v>2</v>
      </c>
      <c r="F1196">
        <f>WEEKDAY(Data__1___3[[#This Row],[Date]])</f>
        <v>7</v>
      </c>
      <c r="G1196" t="str">
        <f>VLOOKUP(F1196,VLOOKUP!$D$2:$E$8,2,FALSE)</f>
        <v>Sunday</v>
      </c>
      <c r="H1196" t="str">
        <f>VLOOKUP(D1196,VLOOKUP!$A$2:$B$13,2,FALSE)</f>
        <v>April</v>
      </c>
      <c r="I1196" t="str">
        <f>VLOOKUP(E1196,VLOOKUP!$G$2:$H$5,2,FALSE)</f>
        <v>Quarter2</v>
      </c>
      <c r="J1196" t="str">
        <f t="shared" si="200"/>
        <v>2010_April</v>
      </c>
      <c r="K1196" t="str">
        <f t="shared" si="201"/>
        <v>2010_Quarter2</v>
      </c>
      <c r="L1196" t="str">
        <f t="shared" si="202"/>
        <v>2010_Sunday</v>
      </c>
      <c r="M1196" t="s">
        <v>11</v>
      </c>
      <c r="N1196">
        <v>12</v>
      </c>
      <c r="O1196">
        <v>15</v>
      </c>
      <c r="P1196">
        <v>115200</v>
      </c>
      <c r="Q1196">
        <v>115200</v>
      </c>
      <c r="R1196">
        <v>1.0542124E-2</v>
      </c>
      <c r="S1196">
        <v>1.3177655E-2</v>
      </c>
      <c r="T1196">
        <f t="shared" si="203"/>
        <v>12097.087289999999</v>
      </c>
      <c r="U1196">
        <f t="shared" si="204"/>
        <v>4216.8495999999996</v>
      </c>
      <c r="V1196">
        <f t="shared" si="205"/>
        <v>230400</v>
      </c>
      <c r="W1196">
        <f t="shared" si="206"/>
        <v>2623.2793268738119</v>
      </c>
      <c r="X1196">
        <f>SUM(Data__1___3[[#This Row],[ cost of raw material]],Data__1___3[[#This Row],[operating cost]],Data__1___3[[#This Row],[Total Labor Cost (In USD)]])</f>
        <v>18937.21621687381</v>
      </c>
      <c r="Y1196">
        <f t="shared" si="207"/>
        <v>1796.3378363671127</v>
      </c>
      <c r="Z1196">
        <f t="shared" si="208"/>
        <v>10.542123999999999</v>
      </c>
      <c r="AA1196">
        <f>SUM(Data__1___3[[#This Row],[Num_Workers_Direct]],Data__1___3[[#This Row],[Num_Workers_Indirect]])</f>
        <v>27</v>
      </c>
      <c r="AB1196">
        <f>Data__1___3[[#This Row],[OUTPUT IN THOUSAND]]/Data__1___3[[#This Row],[Total Workers]]</f>
        <v>0.39044903703703704</v>
      </c>
    </row>
    <row r="1197" spans="1:28" x14ac:dyDescent="0.25">
      <c r="A1197" s="1">
        <v>40279</v>
      </c>
      <c r="B1197">
        <f t="shared" si="198"/>
        <v>2010</v>
      </c>
      <c r="C1197">
        <f>DAY(Data__1___3[[#This Row],[Date]])</f>
        <v>11</v>
      </c>
      <c r="D1197">
        <f>MONTH(Data__1___3[[#This Row],[Date]])</f>
        <v>4</v>
      </c>
      <c r="E1197">
        <f t="shared" si="199"/>
        <v>2</v>
      </c>
      <c r="F1197">
        <f>WEEKDAY(Data__1___3[[#This Row],[Date]])</f>
        <v>1</v>
      </c>
      <c r="G1197" t="str">
        <f>VLOOKUP(F1197,VLOOKUP!$D$2:$E$8,2,FALSE)</f>
        <v>Monday</v>
      </c>
      <c r="H1197" t="str">
        <f>VLOOKUP(D1197,VLOOKUP!$A$2:$B$13,2,FALSE)</f>
        <v>April</v>
      </c>
      <c r="I1197" t="str">
        <f>VLOOKUP(E1197,VLOOKUP!$G$2:$H$5,2,FALSE)</f>
        <v>Quarter2</v>
      </c>
      <c r="J1197" t="str">
        <f t="shared" si="200"/>
        <v>2010_April</v>
      </c>
      <c r="K1197" t="str">
        <f t="shared" si="201"/>
        <v>2010_Quarter2</v>
      </c>
      <c r="L1197" t="str">
        <f t="shared" si="202"/>
        <v>2010_Monday</v>
      </c>
      <c r="M1197" t="s">
        <v>11</v>
      </c>
      <c r="N1197">
        <v>14</v>
      </c>
      <c r="O1197">
        <v>15</v>
      </c>
      <c r="P1197">
        <v>134400</v>
      </c>
      <c r="Q1197">
        <v>115200</v>
      </c>
      <c r="R1197">
        <v>1.1322848999999999E-2</v>
      </c>
      <c r="S1197">
        <v>1.4153561E-2</v>
      </c>
      <c r="T1197">
        <f t="shared" si="203"/>
        <v>12992.968998</v>
      </c>
      <c r="U1197">
        <f t="shared" si="204"/>
        <v>4529.1395999999995</v>
      </c>
      <c r="V1197">
        <f t="shared" si="205"/>
        <v>249600</v>
      </c>
      <c r="W1197">
        <f t="shared" si="206"/>
        <v>2841.8859374466297</v>
      </c>
      <c r="X1197">
        <f>SUM(Data__1___3[[#This Row],[ cost of raw material]],Data__1___3[[#This Row],[operating cost]],Data__1___3[[#This Row],[Total Labor Cost (In USD)]])</f>
        <v>20363.994535446629</v>
      </c>
      <c r="Y1197">
        <f t="shared" si="207"/>
        <v>1798.4868062310668</v>
      </c>
      <c r="Z1197">
        <f t="shared" si="208"/>
        <v>11.322849</v>
      </c>
      <c r="AA1197">
        <f>SUM(Data__1___3[[#This Row],[Num_Workers_Direct]],Data__1___3[[#This Row],[Num_Workers_Indirect]])</f>
        <v>29</v>
      </c>
      <c r="AB1197">
        <f>Data__1___3[[#This Row],[OUTPUT IN THOUSAND]]/Data__1___3[[#This Row],[Total Workers]]</f>
        <v>0.39044306896551723</v>
      </c>
    </row>
    <row r="1198" spans="1:28" x14ac:dyDescent="0.25">
      <c r="A1198" s="1">
        <v>40280</v>
      </c>
      <c r="B1198">
        <f t="shared" si="198"/>
        <v>2010</v>
      </c>
      <c r="C1198">
        <f>DAY(Data__1___3[[#This Row],[Date]])</f>
        <v>12</v>
      </c>
      <c r="D1198">
        <f>MONTH(Data__1___3[[#This Row],[Date]])</f>
        <v>4</v>
      </c>
      <c r="E1198">
        <f t="shared" si="199"/>
        <v>2</v>
      </c>
      <c r="F1198">
        <f>WEEKDAY(Data__1___3[[#This Row],[Date]])</f>
        <v>2</v>
      </c>
      <c r="G1198" t="str">
        <f>VLOOKUP(F1198,VLOOKUP!$D$2:$E$8,2,FALSE)</f>
        <v>Tuesday</v>
      </c>
      <c r="H1198" t="str">
        <f>VLOOKUP(D1198,VLOOKUP!$A$2:$B$13,2,FALSE)</f>
        <v>April</v>
      </c>
      <c r="I1198" t="str">
        <f>VLOOKUP(E1198,VLOOKUP!$G$2:$H$5,2,FALSE)</f>
        <v>Quarter2</v>
      </c>
      <c r="J1198" t="str">
        <f t="shared" si="200"/>
        <v>2010_April</v>
      </c>
      <c r="K1198" t="str">
        <f t="shared" si="201"/>
        <v>2010_Quarter2</v>
      </c>
      <c r="L1198" t="str">
        <f t="shared" si="202"/>
        <v>2010_Tuesday</v>
      </c>
      <c r="M1198" t="s">
        <v>11</v>
      </c>
      <c r="N1198">
        <v>14</v>
      </c>
      <c r="O1198">
        <v>13</v>
      </c>
      <c r="P1198">
        <v>134400</v>
      </c>
      <c r="Q1198">
        <v>99840</v>
      </c>
      <c r="R1198">
        <v>1.0541945E-2</v>
      </c>
      <c r="S1198">
        <v>1.3177431E-2</v>
      </c>
      <c r="T1198">
        <f t="shared" si="203"/>
        <v>12096.881658</v>
      </c>
      <c r="U1198">
        <f t="shared" si="204"/>
        <v>4216.7780000000002</v>
      </c>
      <c r="V1198">
        <f t="shared" si="205"/>
        <v>234240</v>
      </c>
      <c r="W1198">
        <f t="shared" si="206"/>
        <v>2667.0006489883754</v>
      </c>
      <c r="X1198">
        <f>SUM(Data__1___3[[#This Row],[ cost of raw material]],Data__1___3[[#This Row],[operating cost]],Data__1___3[[#This Row],[Total Labor Cost (In USD)]])</f>
        <v>18980.660306988375</v>
      </c>
      <c r="Y1198">
        <f t="shared" si="207"/>
        <v>1800.489407503869</v>
      </c>
      <c r="Z1198">
        <f t="shared" si="208"/>
        <v>10.541945</v>
      </c>
      <c r="AA1198">
        <f>SUM(Data__1___3[[#This Row],[Num_Workers_Direct]],Data__1___3[[#This Row],[Num_Workers_Indirect]])</f>
        <v>27</v>
      </c>
      <c r="AB1198">
        <f>Data__1___3[[#This Row],[OUTPUT IN THOUSAND]]/Data__1___3[[#This Row],[Total Workers]]</f>
        <v>0.39044240740740743</v>
      </c>
    </row>
    <row r="1199" spans="1:28" x14ac:dyDescent="0.25">
      <c r="A1199" s="1">
        <v>40281</v>
      </c>
      <c r="B1199">
        <f t="shared" si="198"/>
        <v>2010</v>
      </c>
      <c r="C1199">
        <f>DAY(Data__1___3[[#This Row],[Date]])</f>
        <v>13</v>
      </c>
      <c r="D1199">
        <f>MONTH(Data__1___3[[#This Row],[Date]])</f>
        <v>4</v>
      </c>
      <c r="E1199">
        <f t="shared" si="199"/>
        <v>2</v>
      </c>
      <c r="F1199">
        <f>WEEKDAY(Data__1___3[[#This Row],[Date]])</f>
        <v>3</v>
      </c>
      <c r="G1199" t="str">
        <f>VLOOKUP(F1199,VLOOKUP!$D$2:$E$8,2,FALSE)</f>
        <v>Wednesday</v>
      </c>
      <c r="H1199" t="str">
        <f>VLOOKUP(D1199,VLOOKUP!$A$2:$B$13,2,FALSE)</f>
        <v>April</v>
      </c>
      <c r="I1199" t="str">
        <f>VLOOKUP(E1199,VLOOKUP!$G$2:$H$5,2,FALSE)</f>
        <v>Quarter2</v>
      </c>
      <c r="J1199" t="str">
        <f t="shared" si="200"/>
        <v>2010_April</v>
      </c>
      <c r="K1199" t="str">
        <f t="shared" si="201"/>
        <v>2010_Quarter2</v>
      </c>
      <c r="L1199" t="str">
        <f t="shared" si="202"/>
        <v>2010_Wednesday</v>
      </c>
      <c r="M1199" t="s">
        <v>11</v>
      </c>
      <c r="N1199">
        <v>13</v>
      </c>
      <c r="O1199">
        <v>17</v>
      </c>
      <c r="P1199">
        <v>124800</v>
      </c>
      <c r="Q1199">
        <v>130560</v>
      </c>
      <c r="R1199">
        <v>1.1708853E-2</v>
      </c>
      <c r="S1199">
        <v>1.4636066E-2</v>
      </c>
      <c r="T1199">
        <f t="shared" si="203"/>
        <v>13435.908588</v>
      </c>
      <c r="U1199">
        <f t="shared" si="204"/>
        <v>4683.5411999999997</v>
      </c>
      <c r="V1199">
        <f t="shared" si="205"/>
        <v>255360</v>
      </c>
      <c r="W1199">
        <f t="shared" si="206"/>
        <v>2907.4679206184746</v>
      </c>
      <c r="X1199">
        <f>SUM(Data__1___3[[#This Row],[ cost of raw material]],Data__1___3[[#This Row],[operating cost]],Data__1___3[[#This Row],[Total Labor Cost (In USD)]])</f>
        <v>21026.917708618472</v>
      </c>
      <c r="Y1199">
        <f t="shared" si="207"/>
        <v>1795.8136214211993</v>
      </c>
      <c r="Z1199">
        <f t="shared" si="208"/>
        <v>11.708853</v>
      </c>
      <c r="AA1199">
        <f>SUM(Data__1___3[[#This Row],[Num_Workers_Direct]],Data__1___3[[#This Row],[Num_Workers_Indirect]])</f>
        <v>30</v>
      </c>
      <c r="AB1199">
        <f>Data__1___3[[#This Row],[OUTPUT IN THOUSAND]]/Data__1___3[[#This Row],[Total Workers]]</f>
        <v>0.39029510000000001</v>
      </c>
    </row>
    <row r="1200" spans="1:28" x14ac:dyDescent="0.25">
      <c r="A1200" s="1">
        <v>40282</v>
      </c>
      <c r="B1200">
        <f t="shared" si="198"/>
        <v>2010</v>
      </c>
      <c r="C1200">
        <f>DAY(Data__1___3[[#This Row],[Date]])</f>
        <v>14</v>
      </c>
      <c r="D1200">
        <f>MONTH(Data__1___3[[#This Row],[Date]])</f>
        <v>4</v>
      </c>
      <c r="E1200">
        <f t="shared" si="199"/>
        <v>2</v>
      </c>
      <c r="F1200">
        <f>WEEKDAY(Data__1___3[[#This Row],[Date]])</f>
        <v>4</v>
      </c>
      <c r="G1200" t="str">
        <f>VLOOKUP(F1200,VLOOKUP!$D$2:$E$8,2,FALSE)</f>
        <v>Thursday</v>
      </c>
      <c r="H1200" t="str">
        <f>VLOOKUP(D1200,VLOOKUP!$A$2:$B$13,2,FALSE)</f>
        <v>April</v>
      </c>
      <c r="I1200" t="str">
        <f>VLOOKUP(E1200,VLOOKUP!$G$2:$H$5,2,FALSE)</f>
        <v>Quarter2</v>
      </c>
      <c r="J1200" t="str">
        <f t="shared" si="200"/>
        <v>2010_April</v>
      </c>
      <c r="K1200" t="str">
        <f t="shared" si="201"/>
        <v>2010_Quarter2</v>
      </c>
      <c r="L1200" t="str">
        <f t="shared" si="202"/>
        <v>2010_Thursday</v>
      </c>
      <c r="M1200" t="s">
        <v>11</v>
      </c>
      <c r="N1200">
        <v>12</v>
      </c>
      <c r="O1200">
        <v>16</v>
      </c>
      <c r="P1200">
        <v>115200</v>
      </c>
      <c r="Q1200">
        <v>122880</v>
      </c>
      <c r="R1200">
        <v>1.0932839999999999E-2</v>
      </c>
      <c r="S1200">
        <v>1.3666051E-2</v>
      </c>
      <c r="T1200">
        <f t="shared" si="203"/>
        <v>12545.434818</v>
      </c>
      <c r="U1200">
        <f t="shared" si="204"/>
        <v>4373.1359999999995</v>
      </c>
      <c r="V1200">
        <f t="shared" si="205"/>
        <v>238080</v>
      </c>
      <c r="W1200">
        <f t="shared" si="206"/>
        <v>2710.7219711029388</v>
      </c>
      <c r="X1200">
        <f>SUM(Data__1___3[[#This Row],[ cost of raw material]],Data__1___3[[#This Row],[operating cost]],Data__1___3[[#This Row],[Total Labor Cost (In USD)]])</f>
        <v>19629.292789102939</v>
      </c>
      <c r="Y1200">
        <f t="shared" si="207"/>
        <v>1795.44315924343</v>
      </c>
      <c r="Z1200">
        <f t="shared" si="208"/>
        <v>10.932839999999999</v>
      </c>
      <c r="AA1200">
        <f>SUM(Data__1___3[[#This Row],[Num_Workers_Direct]],Data__1___3[[#This Row],[Num_Workers_Indirect]])</f>
        <v>28</v>
      </c>
      <c r="AB1200">
        <f>Data__1___3[[#This Row],[OUTPUT IN THOUSAND]]/Data__1___3[[#This Row],[Total Workers]]</f>
        <v>0.39045857142857138</v>
      </c>
    </row>
    <row r="1201" spans="1:28" x14ac:dyDescent="0.25">
      <c r="A1201" s="1">
        <v>40283</v>
      </c>
      <c r="B1201">
        <f t="shared" si="198"/>
        <v>2010</v>
      </c>
      <c r="C1201">
        <f>DAY(Data__1___3[[#This Row],[Date]])</f>
        <v>15</v>
      </c>
      <c r="D1201">
        <f>MONTH(Data__1___3[[#This Row],[Date]])</f>
        <v>4</v>
      </c>
      <c r="E1201">
        <f t="shared" si="199"/>
        <v>2</v>
      </c>
      <c r="F1201">
        <f>WEEKDAY(Data__1___3[[#This Row],[Date]])</f>
        <v>5</v>
      </c>
      <c r="G1201" t="str">
        <f>VLOOKUP(F1201,VLOOKUP!$D$2:$E$8,2,FALSE)</f>
        <v>Friday</v>
      </c>
      <c r="H1201" t="str">
        <f>VLOOKUP(D1201,VLOOKUP!$A$2:$B$13,2,FALSE)</f>
        <v>April</v>
      </c>
      <c r="I1201" t="str">
        <f>VLOOKUP(E1201,VLOOKUP!$G$2:$H$5,2,FALSE)</f>
        <v>Quarter2</v>
      </c>
      <c r="J1201" t="str">
        <f t="shared" si="200"/>
        <v>2010_April</v>
      </c>
      <c r="K1201" t="str">
        <f t="shared" si="201"/>
        <v>2010_Quarter2</v>
      </c>
      <c r="L1201" t="str">
        <f t="shared" si="202"/>
        <v>2010_Friday</v>
      </c>
      <c r="M1201" t="s">
        <v>11</v>
      </c>
      <c r="N1201">
        <v>14</v>
      </c>
      <c r="O1201">
        <v>17</v>
      </c>
      <c r="P1201">
        <v>134400</v>
      </c>
      <c r="Q1201">
        <v>130560</v>
      </c>
      <c r="R1201">
        <v>1.2098068E-2</v>
      </c>
      <c r="S1201">
        <v>1.5122584999999999E-2</v>
      </c>
      <c r="T1201">
        <f t="shared" si="203"/>
        <v>13882.533029999999</v>
      </c>
      <c r="U1201">
        <f t="shared" si="204"/>
        <v>4839.2272000000003</v>
      </c>
      <c r="V1201">
        <f t="shared" si="205"/>
        <v>264960</v>
      </c>
      <c r="W1201">
        <f t="shared" si="206"/>
        <v>3016.7712259048835</v>
      </c>
      <c r="X1201">
        <f>SUM(Data__1___3[[#This Row],[ cost of raw material]],Data__1___3[[#This Row],[operating cost]],Data__1___3[[#This Row],[Total Labor Cost (In USD)]])</f>
        <v>21738.531455904882</v>
      </c>
      <c r="Y1201">
        <f t="shared" si="207"/>
        <v>1796.8597511524058</v>
      </c>
      <c r="Z1201">
        <f t="shared" si="208"/>
        <v>12.098068</v>
      </c>
      <c r="AA1201">
        <f>SUM(Data__1___3[[#This Row],[Num_Workers_Direct]],Data__1___3[[#This Row],[Num_Workers_Indirect]])</f>
        <v>31</v>
      </c>
      <c r="AB1201">
        <f>Data__1___3[[#This Row],[OUTPUT IN THOUSAND]]/Data__1___3[[#This Row],[Total Workers]]</f>
        <v>0.39026025806451614</v>
      </c>
    </row>
    <row r="1202" spans="1:28" x14ac:dyDescent="0.25">
      <c r="A1202" s="1">
        <v>40284</v>
      </c>
      <c r="B1202">
        <f t="shared" si="198"/>
        <v>2010</v>
      </c>
      <c r="C1202">
        <f>DAY(Data__1___3[[#This Row],[Date]])</f>
        <v>16</v>
      </c>
      <c r="D1202">
        <f>MONTH(Data__1___3[[#This Row],[Date]])</f>
        <v>4</v>
      </c>
      <c r="E1202">
        <f t="shared" si="199"/>
        <v>2</v>
      </c>
      <c r="F1202">
        <f>WEEKDAY(Data__1___3[[#This Row],[Date]])</f>
        <v>6</v>
      </c>
      <c r="G1202" t="str">
        <f>VLOOKUP(F1202,VLOOKUP!$D$2:$E$8,2,FALSE)</f>
        <v>Saturday</v>
      </c>
      <c r="H1202" t="str">
        <f>VLOOKUP(D1202,VLOOKUP!$A$2:$B$13,2,FALSE)</f>
        <v>April</v>
      </c>
      <c r="I1202" t="str">
        <f>VLOOKUP(E1202,VLOOKUP!$G$2:$H$5,2,FALSE)</f>
        <v>Quarter2</v>
      </c>
      <c r="J1202" t="str">
        <f t="shared" si="200"/>
        <v>2010_April</v>
      </c>
      <c r="K1202" t="str">
        <f t="shared" si="201"/>
        <v>2010_Quarter2</v>
      </c>
      <c r="L1202" t="str">
        <f t="shared" si="202"/>
        <v>2010_Saturday</v>
      </c>
      <c r="M1202" t="s">
        <v>11</v>
      </c>
      <c r="N1202">
        <v>13</v>
      </c>
      <c r="O1202">
        <v>14</v>
      </c>
      <c r="P1202">
        <v>124800</v>
      </c>
      <c r="Q1202">
        <v>107520</v>
      </c>
      <c r="R1202">
        <v>1.0544016E-2</v>
      </c>
      <c r="S1202">
        <v>1.3180020000000001E-2</v>
      </c>
      <c r="T1202">
        <f t="shared" si="203"/>
        <v>12099.25836</v>
      </c>
      <c r="U1202">
        <f t="shared" si="204"/>
        <v>4217.6063999999997</v>
      </c>
      <c r="V1202">
        <f t="shared" si="205"/>
        <v>232320</v>
      </c>
      <c r="W1202">
        <f t="shared" si="206"/>
        <v>2645.1399879310934</v>
      </c>
      <c r="X1202">
        <f>SUM(Data__1___3[[#This Row],[ cost of raw material]],Data__1___3[[#This Row],[operating cost]],Data__1___3[[#This Row],[Total Labor Cost (In USD)]])</f>
        <v>18962.004747931092</v>
      </c>
      <c r="Y1202">
        <f t="shared" si="207"/>
        <v>1798.3664618804726</v>
      </c>
      <c r="Z1202">
        <f t="shared" si="208"/>
        <v>10.544015999999999</v>
      </c>
      <c r="AA1202">
        <f>SUM(Data__1___3[[#This Row],[Num_Workers_Direct]],Data__1___3[[#This Row],[Num_Workers_Indirect]])</f>
        <v>27</v>
      </c>
      <c r="AB1202">
        <f>Data__1___3[[#This Row],[OUTPUT IN THOUSAND]]/Data__1___3[[#This Row],[Total Workers]]</f>
        <v>0.39051911111111109</v>
      </c>
    </row>
    <row r="1203" spans="1:28" x14ac:dyDescent="0.25">
      <c r="A1203" s="1">
        <v>40285</v>
      </c>
      <c r="B1203">
        <f t="shared" si="198"/>
        <v>2010</v>
      </c>
      <c r="C1203">
        <f>DAY(Data__1___3[[#This Row],[Date]])</f>
        <v>17</v>
      </c>
      <c r="D1203">
        <f>MONTH(Data__1___3[[#This Row],[Date]])</f>
        <v>4</v>
      </c>
      <c r="E1203">
        <f t="shared" si="199"/>
        <v>2</v>
      </c>
      <c r="F1203">
        <f>WEEKDAY(Data__1___3[[#This Row],[Date]])</f>
        <v>7</v>
      </c>
      <c r="G1203" t="str">
        <f>VLOOKUP(F1203,VLOOKUP!$D$2:$E$8,2,FALSE)</f>
        <v>Sunday</v>
      </c>
      <c r="H1203" t="str">
        <f>VLOOKUP(D1203,VLOOKUP!$A$2:$B$13,2,FALSE)</f>
        <v>April</v>
      </c>
      <c r="I1203" t="str">
        <f>VLOOKUP(E1203,VLOOKUP!$G$2:$H$5,2,FALSE)</f>
        <v>Quarter2</v>
      </c>
      <c r="J1203" t="str">
        <f t="shared" si="200"/>
        <v>2010_April</v>
      </c>
      <c r="K1203" t="str">
        <f t="shared" si="201"/>
        <v>2010_Quarter2</v>
      </c>
      <c r="L1203" t="str">
        <f t="shared" si="202"/>
        <v>2010_Sunday</v>
      </c>
      <c r="M1203" t="s">
        <v>11</v>
      </c>
      <c r="N1203">
        <v>14</v>
      </c>
      <c r="O1203">
        <v>14</v>
      </c>
      <c r="P1203">
        <v>134400</v>
      </c>
      <c r="Q1203">
        <v>107520</v>
      </c>
      <c r="R1203">
        <v>1.0930255E-2</v>
      </c>
      <c r="S1203">
        <v>1.3662819E-2</v>
      </c>
      <c r="T1203">
        <f t="shared" si="203"/>
        <v>12542.467841999998</v>
      </c>
      <c r="U1203">
        <f t="shared" si="204"/>
        <v>4372.1019999999999</v>
      </c>
      <c r="V1203">
        <f t="shared" si="205"/>
        <v>241920</v>
      </c>
      <c r="W1203">
        <f t="shared" si="206"/>
        <v>2754.4432932175023</v>
      </c>
      <c r="X1203">
        <f>SUM(Data__1___3[[#This Row],[ cost of raw material]],Data__1___3[[#This Row],[operating cost]],Data__1___3[[#This Row],[Total Labor Cost (In USD)]])</f>
        <v>19669.013135217501</v>
      </c>
      <c r="Y1203">
        <f t="shared" si="207"/>
        <v>1799.5017623301105</v>
      </c>
      <c r="Z1203">
        <f t="shared" si="208"/>
        <v>10.930254999999999</v>
      </c>
      <c r="AA1203">
        <f>SUM(Data__1___3[[#This Row],[Num_Workers_Direct]],Data__1___3[[#This Row],[Num_Workers_Indirect]])</f>
        <v>28</v>
      </c>
      <c r="AB1203">
        <f>Data__1___3[[#This Row],[OUTPUT IN THOUSAND]]/Data__1___3[[#This Row],[Total Workers]]</f>
        <v>0.39036624999999997</v>
      </c>
    </row>
    <row r="1204" spans="1:28" x14ac:dyDescent="0.25">
      <c r="A1204" s="1">
        <v>40286</v>
      </c>
      <c r="B1204">
        <f t="shared" si="198"/>
        <v>2010</v>
      </c>
      <c r="C1204">
        <f>DAY(Data__1___3[[#This Row],[Date]])</f>
        <v>18</v>
      </c>
      <c r="D1204">
        <f>MONTH(Data__1___3[[#This Row],[Date]])</f>
        <v>4</v>
      </c>
      <c r="E1204">
        <f t="shared" si="199"/>
        <v>2</v>
      </c>
      <c r="F1204">
        <f>WEEKDAY(Data__1___3[[#This Row],[Date]])</f>
        <v>1</v>
      </c>
      <c r="G1204" t="str">
        <f>VLOOKUP(F1204,VLOOKUP!$D$2:$E$8,2,FALSE)</f>
        <v>Monday</v>
      </c>
      <c r="H1204" t="str">
        <f>VLOOKUP(D1204,VLOOKUP!$A$2:$B$13,2,FALSE)</f>
        <v>April</v>
      </c>
      <c r="I1204" t="str">
        <f>VLOOKUP(E1204,VLOOKUP!$G$2:$H$5,2,FALSE)</f>
        <v>Quarter2</v>
      </c>
      <c r="J1204" t="str">
        <f t="shared" si="200"/>
        <v>2010_April</v>
      </c>
      <c r="K1204" t="str">
        <f t="shared" si="201"/>
        <v>2010_Quarter2</v>
      </c>
      <c r="L1204" t="str">
        <f t="shared" si="202"/>
        <v>2010_Monday</v>
      </c>
      <c r="M1204" t="s">
        <v>11</v>
      </c>
      <c r="N1204">
        <v>13</v>
      </c>
      <c r="O1204">
        <v>17</v>
      </c>
      <c r="P1204">
        <v>124800</v>
      </c>
      <c r="Q1204">
        <v>130560</v>
      </c>
      <c r="R1204">
        <v>1.1711098E-2</v>
      </c>
      <c r="S1204">
        <v>1.4638872000000001E-2</v>
      </c>
      <c r="T1204">
        <f t="shared" si="203"/>
        <v>13438.484496000001</v>
      </c>
      <c r="U1204">
        <f t="shared" si="204"/>
        <v>4684.4391999999998</v>
      </c>
      <c r="V1204">
        <f t="shared" si="205"/>
        <v>255360</v>
      </c>
      <c r="W1204">
        <f t="shared" si="206"/>
        <v>2907.4679206184746</v>
      </c>
      <c r="X1204">
        <f>SUM(Data__1___3[[#This Row],[ cost of raw material]],Data__1___3[[#This Row],[operating cost]],Data__1___3[[#This Row],[Total Labor Cost (In USD)]])</f>
        <v>21030.391616618475</v>
      </c>
      <c r="Y1204">
        <f t="shared" si="207"/>
        <v>1795.76600047395</v>
      </c>
      <c r="Z1204">
        <f t="shared" si="208"/>
        <v>11.711098</v>
      </c>
      <c r="AA1204">
        <f>SUM(Data__1___3[[#This Row],[Num_Workers_Direct]],Data__1___3[[#This Row],[Num_Workers_Indirect]])</f>
        <v>30</v>
      </c>
      <c r="AB1204">
        <f>Data__1___3[[#This Row],[OUTPUT IN THOUSAND]]/Data__1___3[[#This Row],[Total Workers]]</f>
        <v>0.39036993333333331</v>
      </c>
    </row>
    <row r="1205" spans="1:28" x14ac:dyDescent="0.25">
      <c r="A1205" s="1">
        <v>40287</v>
      </c>
      <c r="B1205">
        <f t="shared" si="198"/>
        <v>2010</v>
      </c>
      <c r="C1205">
        <f>DAY(Data__1___3[[#This Row],[Date]])</f>
        <v>19</v>
      </c>
      <c r="D1205">
        <f>MONTH(Data__1___3[[#This Row],[Date]])</f>
        <v>4</v>
      </c>
      <c r="E1205">
        <f t="shared" si="199"/>
        <v>2</v>
      </c>
      <c r="F1205">
        <f>WEEKDAY(Data__1___3[[#This Row],[Date]])</f>
        <v>2</v>
      </c>
      <c r="G1205" t="str">
        <f>VLOOKUP(F1205,VLOOKUP!$D$2:$E$8,2,FALSE)</f>
        <v>Tuesday</v>
      </c>
      <c r="H1205" t="str">
        <f>VLOOKUP(D1205,VLOOKUP!$A$2:$B$13,2,FALSE)</f>
        <v>April</v>
      </c>
      <c r="I1205" t="str">
        <f>VLOOKUP(E1205,VLOOKUP!$G$2:$H$5,2,FALSE)</f>
        <v>Quarter2</v>
      </c>
      <c r="J1205" t="str">
        <f t="shared" si="200"/>
        <v>2010_April</v>
      </c>
      <c r="K1205" t="str">
        <f t="shared" si="201"/>
        <v>2010_Quarter2</v>
      </c>
      <c r="L1205" t="str">
        <f t="shared" si="202"/>
        <v>2010_Tuesday</v>
      </c>
      <c r="M1205" t="s">
        <v>11</v>
      </c>
      <c r="N1205">
        <v>12</v>
      </c>
      <c r="O1205">
        <v>16</v>
      </c>
      <c r="P1205">
        <v>115200</v>
      </c>
      <c r="Q1205">
        <v>122880</v>
      </c>
      <c r="R1205">
        <v>1.0929183E-2</v>
      </c>
      <c r="S1205">
        <v>1.3661479000000001E-2</v>
      </c>
      <c r="T1205">
        <f t="shared" si="203"/>
        <v>12541.237722</v>
      </c>
      <c r="U1205">
        <f t="shared" si="204"/>
        <v>4371.6732000000002</v>
      </c>
      <c r="V1205">
        <f t="shared" si="205"/>
        <v>238080</v>
      </c>
      <c r="W1205">
        <f t="shared" si="206"/>
        <v>2710.7219711029388</v>
      </c>
      <c r="X1205">
        <f>SUM(Data__1___3[[#This Row],[ cost of raw material]],Data__1___3[[#This Row],[operating cost]],Data__1___3[[#This Row],[Total Labor Cost (In USD)]])</f>
        <v>19623.632893102938</v>
      </c>
      <c r="Y1205">
        <f t="shared" si="207"/>
        <v>1795.5260601915934</v>
      </c>
      <c r="Z1205">
        <f t="shared" si="208"/>
        <v>10.929183</v>
      </c>
      <c r="AA1205">
        <f>SUM(Data__1___3[[#This Row],[Num_Workers_Direct]],Data__1___3[[#This Row],[Num_Workers_Indirect]])</f>
        <v>28</v>
      </c>
      <c r="AB1205">
        <f>Data__1___3[[#This Row],[OUTPUT IN THOUSAND]]/Data__1___3[[#This Row],[Total Workers]]</f>
        <v>0.39032796428571431</v>
      </c>
    </row>
    <row r="1206" spans="1:28" x14ac:dyDescent="0.25">
      <c r="A1206" s="1">
        <v>40288</v>
      </c>
      <c r="B1206">
        <f t="shared" si="198"/>
        <v>2010</v>
      </c>
      <c r="C1206">
        <f>DAY(Data__1___3[[#This Row],[Date]])</f>
        <v>20</v>
      </c>
      <c r="D1206">
        <f>MONTH(Data__1___3[[#This Row],[Date]])</f>
        <v>4</v>
      </c>
      <c r="E1206">
        <f t="shared" si="199"/>
        <v>2</v>
      </c>
      <c r="F1206">
        <f>WEEKDAY(Data__1___3[[#This Row],[Date]])</f>
        <v>3</v>
      </c>
      <c r="G1206" t="str">
        <f>VLOOKUP(F1206,VLOOKUP!$D$2:$E$8,2,FALSE)</f>
        <v>Wednesday</v>
      </c>
      <c r="H1206" t="str">
        <f>VLOOKUP(D1206,VLOOKUP!$A$2:$B$13,2,FALSE)</f>
        <v>April</v>
      </c>
      <c r="I1206" t="str">
        <f>VLOOKUP(E1206,VLOOKUP!$G$2:$H$5,2,FALSE)</f>
        <v>Quarter2</v>
      </c>
      <c r="J1206" t="str">
        <f t="shared" si="200"/>
        <v>2010_April</v>
      </c>
      <c r="K1206" t="str">
        <f t="shared" si="201"/>
        <v>2010_Quarter2</v>
      </c>
      <c r="L1206" t="str">
        <f t="shared" si="202"/>
        <v>2010_Wednesday</v>
      </c>
      <c r="M1206" t="s">
        <v>11</v>
      </c>
      <c r="N1206">
        <v>13</v>
      </c>
      <c r="O1206">
        <v>16</v>
      </c>
      <c r="P1206">
        <v>124800</v>
      </c>
      <c r="Q1206">
        <v>122880</v>
      </c>
      <c r="R1206">
        <v>1.1323134E-2</v>
      </c>
      <c r="S1206">
        <v>1.4153918E-2</v>
      </c>
      <c r="T1206">
        <f t="shared" si="203"/>
        <v>12993.296724</v>
      </c>
      <c r="U1206">
        <f t="shared" si="204"/>
        <v>4529.2536</v>
      </c>
      <c r="V1206">
        <f t="shared" si="205"/>
        <v>247680</v>
      </c>
      <c r="W1206">
        <f t="shared" si="206"/>
        <v>2820.0252763893477</v>
      </c>
      <c r="X1206">
        <f>SUM(Data__1___3[[#This Row],[ cost of raw material]],Data__1___3[[#This Row],[operating cost]],Data__1___3[[#This Row],[Total Labor Cost (In USD)]])</f>
        <v>20342.575600389348</v>
      </c>
      <c r="Y1206">
        <f t="shared" si="207"/>
        <v>1796.5499304688392</v>
      </c>
      <c r="Z1206">
        <f t="shared" si="208"/>
        <v>11.323134</v>
      </c>
      <c r="AA1206">
        <f>SUM(Data__1___3[[#This Row],[Num_Workers_Direct]],Data__1___3[[#This Row],[Num_Workers_Indirect]])</f>
        <v>29</v>
      </c>
      <c r="AB1206">
        <f>Data__1___3[[#This Row],[OUTPUT IN THOUSAND]]/Data__1___3[[#This Row],[Total Workers]]</f>
        <v>0.3904528965517241</v>
      </c>
    </row>
    <row r="1207" spans="1:28" x14ac:dyDescent="0.25">
      <c r="A1207" s="1">
        <v>40289</v>
      </c>
      <c r="B1207">
        <f t="shared" si="198"/>
        <v>2010</v>
      </c>
      <c r="C1207">
        <f>DAY(Data__1___3[[#This Row],[Date]])</f>
        <v>21</v>
      </c>
      <c r="D1207">
        <f>MONTH(Data__1___3[[#This Row],[Date]])</f>
        <v>4</v>
      </c>
      <c r="E1207">
        <f t="shared" si="199"/>
        <v>2</v>
      </c>
      <c r="F1207">
        <f>WEEKDAY(Data__1___3[[#This Row],[Date]])</f>
        <v>4</v>
      </c>
      <c r="G1207" t="str">
        <f>VLOOKUP(F1207,VLOOKUP!$D$2:$E$8,2,FALSE)</f>
        <v>Thursday</v>
      </c>
      <c r="H1207" t="str">
        <f>VLOOKUP(D1207,VLOOKUP!$A$2:$B$13,2,FALSE)</f>
        <v>April</v>
      </c>
      <c r="I1207" t="str">
        <f>VLOOKUP(E1207,VLOOKUP!$G$2:$H$5,2,FALSE)</f>
        <v>Quarter2</v>
      </c>
      <c r="J1207" t="str">
        <f t="shared" si="200"/>
        <v>2010_April</v>
      </c>
      <c r="K1207" t="str">
        <f t="shared" si="201"/>
        <v>2010_Quarter2</v>
      </c>
      <c r="L1207" t="str">
        <f t="shared" si="202"/>
        <v>2010_Thursday</v>
      </c>
      <c r="M1207" t="s">
        <v>11</v>
      </c>
      <c r="N1207">
        <v>12</v>
      </c>
      <c r="O1207">
        <v>17</v>
      </c>
      <c r="P1207">
        <v>115200</v>
      </c>
      <c r="Q1207">
        <v>130560</v>
      </c>
      <c r="R1207">
        <v>1.1324005E-2</v>
      </c>
      <c r="S1207">
        <v>1.4155007000000001E-2</v>
      </c>
      <c r="T1207">
        <f t="shared" si="203"/>
        <v>12994.296426000001</v>
      </c>
      <c r="U1207">
        <f t="shared" si="204"/>
        <v>4529.6019999999999</v>
      </c>
      <c r="V1207">
        <f t="shared" si="205"/>
        <v>245760</v>
      </c>
      <c r="W1207">
        <f t="shared" si="206"/>
        <v>2798.1646153320658</v>
      </c>
      <c r="X1207">
        <f>SUM(Data__1___3[[#This Row],[ cost of raw material]],Data__1___3[[#This Row],[operating cost]],Data__1___3[[#This Row],[Total Labor Cost (In USD)]])</f>
        <v>20322.063041332065</v>
      </c>
      <c r="Y1207">
        <f t="shared" si="207"/>
        <v>1794.6003239429924</v>
      </c>
      <c r="Z1207">
        <f t="shared" si="208"/>
        <v>11.324005</v>
      </c>
      <c r="AA1207">
        <f>SUM(Data__1___3[[#This Row],[Num_Workers_Direct]],Data__1___3[[#This Row],[Num_Workers_Indirect]])</f>
        <v>29</v>
      </c>
      <c r="AB1207">
        <f>Data__1___3[[#This Row],[OUTPUT IN THOUSAND]]/Data__1___3[[#This Row],[Total Workers]]</f>
        <v>0.39048293103448273</v>
      </c>
    </row>
    <row r="1208" spans="1:28" x14ac:dyDescent="0.25">
      <c r="A1208" s="1">
        <v>40290</v>
      </c>
      <c r="B1208">
        <f t="shared" si="198"/>
        <v>2010</v>
      </c>
      <c r="C1208">
        <f>DAY(Data__1___3[[#This Row],[Date]])</f>
        <v>22</v>
      </c>
      <c r="D1208">
        <f>MONTH(Data__1___3[[#This Row],[Date]])</f>
        <v>4</v>
      </c>
      <c r="E1208">
        <f t="shared" si="199"/>
        <v>2</v>
      </c>
      <c r="F1208">
        <f>WEEKDAY(Data__1___3[[#This Row],[Date]])</f>
        <v>5</v>
      </c>
      <c r="G1208" t="str">
        <f>VLOOKUP(F1208,VLOOKUP!$D$2:$E$8,2,FALSE)</f>
        <v>Friday</v>
      </c>
      <c r="H1208" t="str">
        <f>VLOOKUP(D1208,VLOOKUP!$A$2:$B$13,2,FALSE)</f>
        <v>April</v>
      </c>
      <c r="I1208" t="str">
        <f>VLOOKUP(E1208,VLOOKUP!$G$2:$H$5,2,FALSE)</f>
        <v>Quarter2</v>
      </c>
      <c r="J1208" t="str">
        <f t="shared" si="200"/>
        <v>2010_April</v>
      </c>
      <c r="K1208" t="str">
        <f t="shared" si="201"/>
        <v>2010_Quarter2</v>
      </c>
      <c r="L1208" t="str">
        <f t="shared" si="202"/>
        <v>2010_Friday</v>
      </c>
      <c r="M1208" t="s">
        <v>11</v>
      </c>
      <c r="N1208">
        <v>14</v>
      </c>
      <c r="O1208">
        <v>13</v>
      </c>
      <c r="P1208">
        <v>134400</v>
      </c>
      <c r="Q1208">
        <v>99840</v>
      </c>
      <c r="R1208">
        <v>1.0543878E-2</v>
      </c>
      <c r="S1208">
        <v>1.3179847999999999E-2</v>
      </c>
      <c r="T1208">
        <f t="shared" si="203"/>
        <v>12099.100463999999</v>
      </c>
      <c r="U1208">
        <f t="shared" si="204"/>
        <v>4217.5511999999999</v>
      </c>
      <c r="V1208">
        <f t="shared" si="205"/>
        <v>234240</v>
      </c>
      <c r="W1208">
        <f t="shared" si="206"/>
        <v>2667.0006489883754</v>
      </c>
      <c r="X1208">
        <f>SUM(Data__1___3[[#This Row],[ cost of raw material]],Data__1___3[[#This Row],[operating cost]],Data__1___3[[#This Row],[Total Labor Cost (In USD)]])</f>
        <v>18983.652312988375</v>
      </c>
      <c r="Y1208">
        <f t="shared" si="207"/>
        <v>1800.4430924739813</v>
      </c>
      <c r="Z1208">
        <f t="shared" si="208"/>
        <v>10.543877999999999</v>
      </c>
      <c r="AA1208">
        <f>SUM(Data__1___3[[#This Row],[Num_Workers_Direct]],Data__1___3[[#This Row],[Num_Workers_Indirect]])</f>
        <v>27</v>
      </c>
      <c r="AB1208">
        <f>Data__1___3[[#This Row],[OUTPUT IN THOUSAND]]/Data__1___3[[#This Row],[Total Workers]]</f>
        <v>0.39051399999999997</v>
      </c>
    </row>
    <row r="1209" spans="1:28" x14ac:dyDescent="0.25">
      <c r="A1209" s="1">
        <v>40291</v>
      </c>
      <c r="B1209">
        <f t="shared" si="198"/>
        <v>2010</v>
      </c>
      <c r="C1209">
        <f>DAY(Data__1___3[[#This Row],[Date]])</f>
        <v>23</v>
      </c>
      <c r="D1209">
        <f>MONTH(Data__1___3[[#This Row],[Date]])</f>
        <v>4</v>
      </c>
      <c r="E1209">
        <f t="shared" si="199"/>
        <v>2</v>
      </c>
      <c r="F1209">
        <f>WEEKDAY(Data__1___3[[#This Row],[Date]])</f>
        <v>6</v>
      </c>
      <c r="G1209" t="str">
        <f>VLOOKUP(F1209,VLOOKUP!$D$2:$E$8,2,FALSE)</f>
        <v>Saturday</v>
      </c>
      <c r="H1209" t="str">
        <f>VLOOKUP(D1209,VLOOKUP!$A$2:$B$13,2,FALSE)</f>
        <v>April</v>
      </c>
      <c r="I1209" t="str">
        <f>VLOOKUP(E1209,VLOOKUP!$G$2:$H$5,2,FALSE)</f>
        <v>Quarter2</v>
      </c>
      <c r="J1209" t="str">
        <f t="shared" si="200"/>
        <v>2010_April</v>
      </c>
      <c r="K1209" t="str">
        <f t="shared" si="201"/>
        <v>2010_Quarter2</v>
      </c>
      <c r="L1209" t="str">
        <f t="shared" si="202"/>
        <v>2010_Saturday</v>
      </c>
      <c r="M1209" t="s">
        <v>11</v>
      </c>
      <c r="N1209">
        <v>13</v>
      </c>
      <c r="O1209">
        <v>16</v>
      </c>
      <c r="P1209">
        <v>124800</v>
      </c>
      <c r="Q1209">
        <v>122880</v>
      </c>
      <c r="R1209">
        <v>1.1323078E-2</v>
      </c>
      <c r="S1209">
        <v>1.4153848E-2</v>
      </c>
      <c r="T1209">
        <f t="shared" si="203"/>
        <v>12993.232464000001</v>
      </c>
      <c r="U1209">
        <f t="shared" si="204"/>
        <v>4529.2312000000002</v>
      </c>
      <c r="V1209">
        <f t="shared" si="205"/>
        <v>247680</v>
      </c>
      <c r="W1209">
        <f t="shared" si="206"/>
        <v>2820.0252763893477</v>
      </c>
      <c r="X1209">
        <f>SUM(Data__1___3[[#This Row],[ cost of raw material]],Data__1___3[[#This Row],[operating cost]],Data__1___3[[#This Row],[Total Labor Cost (In USD)]])</f>
        <v>20342.48894038935</v>
      </c>
      <c r="Y1209">
        <f t="shared" si="207"/>
        <v>1796.5511621830522</v>
      </c>
      <c r="Z1209">
        <f t="shared" si="208"/>
        <v>11.323078000000001</v>
      </c>
      <c r="AA1209">
        <f>SUM(Data__1___3[[#This Row],[Num_Workers_Direct]],Data__1___3[[#This Row],[Num_Workers_Indirect]])</f>
        <v>29</v>
      </c>
      <c r="AB1209">
        <f>Data__1___3[[#This Row],[OUTPUT IN THOUSAND]]/Data__1___3[[#This Row],[Total Workers]]</f>
        <v>0.3904509655172414</v>
      </c>
    </row>
    <row r="1210" spans="1:28" x14ac:dyDescent="0.25">
      <c r="A1210" s="1">
        <v>40292</v>
      </c>
      <c r="B1210">
        <f t="shared" si="198"/>
        <v>2010</v>
      </c>
      <c r="C1210">
        <f>DAY(Data__1___3[[#This Row],[Date]])</f>
        <v>24</v>
      </c>
      <c r="D1210">
        <f>MONTH(Data__1___3[[#This Row],[Date]])</f>
        <v>4</v>
      </c>
      <c r="E1210">
        <f t="shared" si="199"/>
        <v>2</v>
      </c>
      <c r="F1210">
        <f>WEEKDAY(Data__1___3[[#This Row],[Date]])</f>
        <v>7</v>
      </c>
      <c r="G1210" t="str">
        <f>VLOOKUP(F1210,VLOOKUP!$D$2:$E$8,2,FALSE)</f>
        <v>Sunday</v>
      </c>
      <c r="H1210" t="str">
        <f>VLOOKUP(D1210,VLOOKUP!$A$2:$B$13,2,FALSE)</f>
        <v>April</v>
      </c>
      <c r="I1210" t="str">
        <f>VLOOKUP(E1210,VLOOKUP!$G$2:$H$5,2,FALSE)</f>
        <v>Quarter2</v>
      </c>
      <c r="J1210" t="str">
        <f t="shared" si="200"/>
        <v>2010_April</v>
      </c>
      <c r="K1210" t="str">
        <f t="shared" si="201"/>
        <v>2010_Quarter2</v>
      </c>
      <c r="L1210" t="str">
        <f t="shared" si="202"/>
        <v>2010_Sunday</v>
      </c>
      <c r="M1210" t="s">
        <v>11</v>
      </c>
      <c r="N1210">
        <v>12</v>
      </c>
      <c r="O1210">
        <v>17</v>
      </c>
      <c r="P1210">
        <v>115200</v>
      </c>
      <c r="Q1210">
        <v>130560</v>
      </c>
      <c r="R1210">
        <v>1.1325355E-2</v>
      </c>
      <c r="S1210">
        <v>1.4156693999999999E-2</v>
      </c>
      <c r="T1210">
        <f t="shared" si="203"/>
        <v>12995.845092</v>
      </c>
      <c r="U1210">
        <f t="shared" si="204"/>
        <v>4530.1419999999998</v>
      </c>
      <c r="V1210">
        <f t="shared" si="205"/>
        <v>245760</v>
      </c>
      <c r="W1210">
        <f t="shared" si="206"/>
        <v>2798.1646153320658</v>
      </c>
      <c r="X1210">
        <f>SUM(Data__1___3[[#This Row],[ cost of raw material]],Data__1___3[[#This Row],[operating cost]],Data__1___3[[#This Row],[Total Labor Cost (In USD)]])</f>
        <v>20324.151707332065</v>
      </c>
      <c r="Y1210">
        <f t="shared" si="207"/>
        <v>1794.5708286700121</v>
      </c>
      <c r="Z1210">
        <f t="shared" si="208"/>
        <v>11.325355</v>
      </c>
      <c r="AA1210">
        <f>SUM(Data__1___3[[#This Row],[Num_Workers_Direct]],Data__1___3[[#This Row],[Num_Workers_Indirect]])</f>
        <v>29</v>
      </c>
      <c r="AB1210">
        <f>Data__1___3[[#This Row],[OUTPUT IN THOUSAND]]/Data__1___3[[#This Row],[Total Workers]]</f>
        <v>0.39052948275862071</v>
      </c>
    </row>
    <row r="1211" spans="1:28" x14ac:dyDescent="0.25">
      <c r="A1211" s="1">
        <v>40293</v>
      </c>
      <c r="B1211">
        <f t="shared" si="198"/>
        <v>2010</v>
      </c>
      <c r="C1211">
        <f>DAY(Data__1___3[[#This Row],[Date]])</f>
        <v>25</v>
      </c>
      <c r="D1211">
        <f>MONTH(Data__1___3[[#This Row],[Date]])</f>
        <v>4</v>
      </c>
      <c r="E1211">
        <f t="shared" si="199"/>
        <v>2</v>
      </c>
      <c r="F1211">
        <f>WEEKDAY(Data__1___3[[#This Row],[Date]])</f>
        <v>1</v>
      </c>
      <c r="G1211" t="str">
        <f>VLOOKUP(F1211,VLOOKUP!$D$2:$E$8,2,FALSE)</f>
        <v>Monday</v>
      </c>
      <c r="H1211" t="str">
        <f>VLOOKUP(D1211,VLOOKUP!$A$2:$B$13,2,FALSE)</f>
        <v>April</v>
      </c>
      <c r="I1211" t="str">
        <f>VLOOKUP(E1211,VLOOKUP!$G$2:$H$5,2,FALSE)</f>
        <v>Quarter2</v>
      </c>
      <c r="J1211" t="str">
        <f t="shared" si="200"/>
        <v>2010_April</v>
      </c>
      <c r="K1211" t="str">
        <f t="shared" si="201"/>
        <v>2010_Quarter2</v>
      </c>
      <c r="L1211" t="str">
        <f t="shared" si="202"/>
        <v>2010_Monday</v>
      </c>
      <c r="M1211" t="s">
        <v>11</v>
      </c>
      <c r="N1211">
        <v>13</v>
      </c>
      <c r="O1211">
        <v>16</v>
      </c>
      <c r="P1211">
        <v>124800</v>
      </c>
      <c r="Q1211">
        <v>122880</v>
      </c>
      <c r="R1211">
        <v>1.1323814E-2</v>
      </c>
      <c r="S1211">
        <v>1.4154767E-2</v>
      </c>
      <c r="T1211">
        <f t="shared" si="203"/>
        <v>12994.076106</v>
      </c>
      <c r="U1211">
        <f t="shared" si="204"/>
        <v>4529.5255999999999</v>
      </c>
      <c r="V1211">
        <f t="shared" si="205"/>
        <v>247680</v>
      </c>
      <c r="W1211">
        <f t="shared" si="206"/>
        <v>2820.0252763893477</v>
      </c>
      <c r="X1211">
        <f>SUM(Data__1___3[[#This Row],[ cost of raw material]],Data__1___3[[#This Row],[operating cost]],Data__1___3[[#This Row],[Total Labor Cost (In USD)]])</f>
        <v>20343.626982389349</v>
      </c>
      <c r="Y1211">
        <f t="shared" si="207"/>
        <v>1796.5348938431298</v>
      </c>
      <c r="Z1211">
        <f t="shared" si="208"/>
        <v>11.323814</v>
      </c>
      <c r="AA1211">
        <f>SUM(Data__1___3[[#This Row],[Num_Workers_Direct]],Data__1___3[[#This Row],[Num_Workers_Indirect]])</f>
        <v>29</v>
      </c>
      <c r="AB1211">
        <f>Data__1___3[[#This Row],[OUTPUT IN THOUSAND]]/Data__1___3[[#This Row],[Total Workers]]</f>
        <v>0.3904763448275862</v>
      </c>
    </row>
    <row r="1212" spans="1:28" x14ac:dyDescent="0.25">
      <c r="A1212" s="1">
        <v>40294</v>
      </c>
      <c r="B1212">
        <f t="shared" si="198"/>
        <v>2010</v>
      </c>
      <c r="C1212">
        <f>DAY(Data__1___3[[#This Row],[Date]])</f>
        <v>26</v>
      </c>
      <c r="D1212">
        <f>MONTH(Data__1___3[[#This Row],[Date]])</f>
        <v>4</v>
      </c>
      <c r="E1212">
        <f t="shared" si="199"/>
        <v>2</v>
      </c>
      <c r="F1212">
        <f>WEEKDAY(Data__1___3[[#This Row],[Date]])</f>
        <v>2</v>
      </c>
      <c r="G1212" t="str">
        <f>VLOOKUP(F1212,VLOOKUP!$D$2:$E$8,2,FALSE)</f>
        <v>Tuesday</v>
      </c>
      <c r="H1212" t="str">
        <f>VLOOKUP(D1212,VLOOKUP!$A$2:$B$13,2,FALSE)</f>
        <v>April</v>
      </c>
      <c r="I1212" t="str">
        <f>VLOOKUP(E1212,VLOOKUP!$G$2:$H$5,2,FALSE)</f>
        <v>Quarter2</v>
      </c>
      <c r="J1212" t="str">
        <f t="shared" si="200"/>
        <v>2010_April</v>
      </c>
      <c r="K1212" t="str">
        <f t="shared" si="201"/>
        <v>2010_Quarter2</v>
      </c>
      <c r="L1212" t="str">
        <f t="shared" si="202"/>
        <v>2010_Tuesday</v>
      </c>
      <c r="M1212" t="s">
        <v>11</v>
      </c>
      <c r="N1212">
        <v>13</v>
      </c>
      <c r="O1212">
        <v>17</v>
      </c>
      <c r="P1212">
        <v>124800</v>
      </c>
      <c r="Q1212">
        <v>130560</v>
      </c>
      <c r="R1212">
        <v>1.1710707000000001E-2</v>
      </c>
      <c r="S1212">
        <v>1.4638384000000001E-2</v>
      </c>
      <c r="T1212">
        <f t="shared" si="203"/>
        <v>13438.036512000001</v>
      </c>
      <c r="U1212">
        <f t="shared" si="204"/>
        <v>4684.2828000000009</v>
      </c>
      <c r="V1212">
        <f t="shared" si="205"/>
        <v>255360</v>
      </c>
      <c r="W1212">
        <f t="shared" si="206"/>
        <v>2907.4679206184746</v>
      </c>
      <c r="X1212">
        <f>SUM(Data__1___3[[#This Row],[ cost of raw material]],Data__1___3[[#This Row],[operating cost]],Data__1___3[[#This Row],[Total Labor Cost (In USD)]])</f>
        <v>21029.787232618473</v>
      </c>
      <c r="Y1212">
        <f t="shared" si="207"/>
        <v>1795.7743484333159</v>
      </c>
      <c r="Z1212">
        <f t="shared" si="208"/>
        <v>11.710707000000001</v>
      </c>
      <c r="AA1212">
        <f>SUM(Data__1___3[[#This Row],[Num_Workers_Direct]],Data__1___3[[#This Row],[Num_Workers_Indirect]])</f>
        <v>30</v>
      </c>
      <c r="AB1212">
        <f>Data__1___3[[#This Row],[OUTPUT IN THOUSAND]]/Data__1___3[[#This Row],[Total Workers]]</f>
        <v>0.39035690000000006</v>
      </c>
    </row>
    <row r="1213" spans="1:28" x14ac:dyDescent="0.25">
      <c r="A1213" s="1">
        <v>40295</v>
      </c>
      <c r="B1213">
        <f t="shared" si="198"/>
        <v>2010</v>
      </c>
      <c r="C1213">
        <f>DAY(Data__1___3[[#This Row],[Date]])</f>
        <v>27</v>
      </c>
      <c r="D1213">
        <f>MONTH(Data__1___3[[#This Row],[Date]])</f>
        <v>4</v>
      </c>
      <c r="E1213">
        <f t="shared" si="199"/>
        <v>2</v>
      </c>
      <c r="F1213">
        <f>WEEKDAY(Data__1___3[[#This Row],[Date]])</f>
        <v>3</v>
      </c>
      <c r="G1213" t="str">
        <f>VLOOKUP(F1213,VLOOKUP!$D$2:$E$8,2,FALSE)</f>
        <v>Wednesday</v>
      </c>
      <c r="H1213" t="str">
        <f>VLOOKUP(D1213,VLOOKUP!$A$2:$B$13,2,FALSE)</f>
        <v>April</v>
      </c>
      <c r="I1213" t="str">
        <f>VLOOKUP(E1213,VLOOKUP!$G$2:$H$5,2,FALSE)</f>
        <v>Quarter2</v>
      </c>
      <c r="J1213" t="str">
        <f t="shared" si="200"/>
        <v>2010_April</v>
      </c>
      <c r="K1213" t="str">
        <f t="shared" si="201"/>
        <v>2010_Quarter2</v>
      </c>
      <c r="L1213" t="str">
        <f t="shared" si="202"/>
        <v>2010_Wednesday</v>
      </c>
      <c r="M1213" t="s">
        <v>11</v>
      </c>
      <c r="N1213">
        <v>14</v>
      </c>
      <c r="O1213">
        <v>13</v>
      </c>
      <c r="P1213">
        <v>134400</v>
      </c>
      <c r="Q1213">
        <v>99840</v>
      </c>
      <c r="R1213">
        <v>1.0535886E-2</v>
      </c>
      <c r="S1213">
        <v>1.3169857E-2</v>
      </c>
      <c r="T1213">
        <f t="shared" si="203"/>
        <v>12089.928726</v>
      </c>
      <c r="U1213">
        <f t="shared" si="204"/>
        <v>4214.3544000000002</v>
      </c>
      <c r="V1213">
        <f t="shared" si="205"/>
        <v>234240</v>
      </c>
      <c r="W1213">
        <f t="shared" si="206"/>
        <v>2667.0006489883754</v>
      </c>
      <c r="X1213">
        <f>SUM(Data__1___3[[#This Row],[ cost of raw material]],Data__1___3[[#This Row],[operating cost]],Data__1___3[[#This Row],[Total Labor Cost (In USD)]])</f>
        <v>18971.283774988377</v>
      </c>
      <c r="Y1213">
        <f t="shared" si="207"/>
        <v>1800.6348754142155</v>
      </c>
      <c r="Z1213">
        <f t="shared" si="208"/>
        <v>10.535886</v>
      </c>
      <c r="AA1213">
        <f>SUM(Data__1___3[[#This Row],[Num_Workers_Direct]],Data__1___3[[#This Row],[Num_Workers_Indirect]])</f>
        <v>27</v>
      </c>
      <c r="AB1213">
        <f>Data__1___3[[#This Row],[OUTPUT IN THOUSAND]]/Data__1___3[[#This Row],[Total Workers]]</f>
        <v>0.39021800000000001</v>
      </c>
    </row>
    <row r="1214" spans="1:28" x14ac:dyDescent="0.25">
      <c r="A1214" s="1">
        <v>40296</v>
      </c>
      <c r="B1214">
        <f t="shared" si="198"/>
        <v>2010</v>
      </c>
      <c r="C1214">
        <f>DAY(Data__1___3[[#This Row],[Date]])</f>
        <v>28</v>
      </c>
      <c r="D1214">
        <f>MONTH(Data__1___3[[#This Row],[Date]])</f>
        <v>4</v>
      </c>
      <c r="E1214">
        <f t="shared" si="199"/>
        <v>2</v>
      </c>
      <c r="F1214">
        <f>WEEKDAY(Data__1___3[[#This Row],[Date]])</f>
        <v>4</v>
      </c>
      <c r="G1214" t="str">
        <f>VLOOKUP(F1214,VLOOKUP!$D$2:$E$8,2,FALSE)</f>
        <v>Thursday</v>
      </c>
      <c r="H1214" t="str">
        <f>VLOOKUP(D1214,VLOOKUP!$A$2:$B$13,2,FALSE)</f>
        <v>April</v>
      </c>
      <c r="I1214" t="str">
        <f>VLOOKUP(E1214,VLOOKUP!$G$2:$H$5,2,FALSE)</f>
        <v>Quarter2</v>
      </c>
      <c r="J1214" t="str">
        <f t="shared" si="200"/>
        <v>2010_April</v>
      </c>
      <c r="K1214" t="str">
        <f t="shared" si="201"/>
        <v>2010_Quarter2</v>
      </c>
      <c r="L1214" t="str">
        <f t="shared" si="202"/>
        <v>2010_Thursday</v>
      </c>
      <c r="M1214" t="s">
        <v>11</v>
      </c>
      <c r="N1214">
        <v>14</v>
      </c>
      <c r="O1214">
        <v>13</v>
      </c>
      <c r="P1214">
        <v>134400</v>
      </c>
      <c r="Q1214">
        <v>99840</v>
      </c>
      <c r="R1214">
        <v>1.0539348E-2</v>
      </c>
      <c r="S1214">
        <v>1.3174185E-2</v>
      </c>
      <c r="T1214">
        <f t="shared" si="203"/>
        <v>12093.901829999999</v>
      </c>
      <c r="U1214">
        <f t="shared" si="204"/>
        <v>4215.7392</v>
      </c>
      <c r="V1214">
        <f t="shared" si="205"/>
        <v>234240</v>
      </c>
      <c r="W1214">
        <f t="shared" si="206"/>
        <v>2667.0006489883754</v>
      </c>
      <c r="X1214">
        <f>SUM(Data__1___3[[#This Row],[ cost of raw material]],Data__1___3[[#This Row],[operating cost]],Data__1___3[[#This Row],[Total Labor Cost (In USD)]])</f>
        <v>18976.641678988373</v>
      </c>
      <c r="Y1214">
        <f t="shared" si="207"/>
        <v>1800.5517683815331</v>
      </c>
      <c r="Z1214">
        <f t="shared" si="208"/>
        <v>10.539348</v>
      </c>
      <c r="AA1214">
        <f>SUM(Data__1___3[[#This Row],[Num_Workers_Direct]],Data__1___3[[#This Row],[Num_Workers_Indirect]])</f>
        <v>27</v>
      </c>
      <c r="AB1214">
        <f>Data__1___3[[#This Row],[OUTPUT IN THOUSAND]]/Data__1___3[[#This Row],[Total Workers]]</f>
        <v>0.39034622222222226</v>
      </c>
    </row>
    <row r="1215" spans="1:28" x14ac:dyDescent="0.25">
      <c r="A1215" s="1">
        <v>40297</v>
      </c>
      <c r="B1215">
        <f t="shared" si="198"/>
        <v>2010</v>
      </c>
      <c r="C1215">
        <f>DAY(Data__1___3[[#This Row],[Date]])</f>
        <v>29</v>
      </c>
      <c r="D1215">
        <f>MONTH(Data__1___3[[#This Row],[Date]])</f>
        <v>4</v>
      </c>
      <c r="E1215">
        <f t="shared" si="199"/>
        <v>2</v>
      </c>
      <c r="F1215">
        <f>WEEKDAY(Data__1___3[[#This Row],[Date]])</f>
        <v>5</v>
      </c>
      <c r="G1215" t="str">
        <f>VLOOKUP(F1215,VLOOKUP!$D$2:$E$8,2,FALSE)</f>
        <v>Friday</v>
      </c>
      <c r="H1215" t="str">
        <f>VLOOKUP(D1215,VLOOKUP!$A$2:$B$13,2,FALSE)</f>
        <v>April</v>
      </c>
      <c r="I1215" t="str">
        <f>VLOOKUP(E1215,VLOOKUP!$G$2:$H$5,2,FALSE)</f>
        <v>Quarter2</v>
      </c>
      <c r="J1215" t="str">
        <f t="shared" si="200"/>
        <v>2010_April</v>
      </c>
      <c r="K1215" t="str">
        <f t="shared" si="201"/>
        <v>2010_Quarter2</v>
      </c>
      <c r="L1215" t="str">
        <f t="shared" si="202"/>
        <v>2010_Friday</v>
      </c>
      <c r="M1215" t="s">
        <v>11</v>
      </c>
      <c r="N1215">
        <v>14</v>
      </c>
      <c r="O1215">
        <v>14</v>
      </c>
      <c r="P1215">
        <v>134400</v>
      </c>
      <c r="Q1215">
        <v>107520</v>
      </c>
      <c r="R1215">
        <v>1.093177E-2</v>
      </c>
      <c r="S1215">
        <v>1.3664712000000001E-2</v>
      </c>
      <c r="T1215">
        <f t="shared" si="203"/>
        <v>12544.205616000001</v>
      </c>
      <c r="U1215">
        <f t="shared" si="204"/>
        <v>4372.7080000000005</v>
      </c>
      <c r="V1215">
        <f t="shared" si="205"/>
        <v>241920</v>
      </c>
      <c r="W1215">
        <f t="shared" si="206"/>
        <v>2754.4432932175023</v>
      </c>
      <c r="X1215">
        <f>SUM(Data__1___3[[#This Row],[ cost of raw material]],Data__1___3[[#This Row],[operating cost]],Data__1___3[[#This Row],[Total Labor Cost (In USD)]])</f>
        <v>19671.356909217502</v>
      </c>
      <c r="Y1215">
        <f t="shared" si="207"/>
        <v>1799.4667752081778</v>
      </c>
      <c r="Z1215">
        <f t="shared" si="208"/>
        <v>10.93177</v>
      </c>
      <c r="AA1215">
        <f>SUM(Data__1___3[[#This Row],[Num_Workers_Direct]],Data__1___3[[#This Row],[Num_Workers_Indirect]])</f>
        <v>28</v>
      </c>
      <c r="AB1215">
        <f>Data__1___3[[#This Row],[OUTPUT IN THOUSAND]]/Data__1___3[[#This Row],[Total Workers]]</f>
        <v>0.39042035714285717</v>
      </c>
    </row>
    <row r="1216" spans="1:28" x14ac:dyDescent="0.25">
      <c r="A1216" s="1">
        <v>40298</v>
      </c>
      <c r="B1216">
        <f t="shared" si="198"/>
        <v>2010</v>
      </c>
      <c r="C1216">
        <f>DAY(Data__1___3[[#This Row],[Date]])</f>
        <v>30</v>
      </c>
      <c r="D1216">
        <f>MONTH(Data__1___3[[#This Row],[Date]])</f>
        <v>4</v>
      </c>
      <c r="E1216">
        <f t="shared" si="199"/>
        <v>2</v>
      </c>
      <c r="F1216">
        <f>WEEKDAY(Data__1___3[[#This Row],[Date]])</f>
        <v>6</v>
      </c>
      <c r="G1216" t="str">
        <f>VLOOKUP(F1216,VLOOKUP!$D$2:$E$8,2,FALSE)</f>
        <v>Saturday</v>
      </c>
      <c r="H1216" t="str">
        <f>VLOOKUP(D1216,VLOOKUP!$A$2:$B$13,2,FALSE)</f>
        <v>April</v>
      </c>
      <c r="I1216" t="str">
        <f>VLOOKUP(E1216,VLOOKUP!$G$2:$H$5,2,FALSE)</f>
        <v>Quarter2</v>
      </c>
      <c r="J1216" t="str">
        <f t="shared" si="200"/>
        <v>2010_April</v>
      </c>
      <c r="K1216" t="str">
        <f t="shared" si="201"/>
        <v>2010_Quarter2</v>
      </c>
      <c r="L1216" t="str">
        <f t="shared" si="202"/>
        <v>2010_Saturday</v>
      </c>
      <c r="M1216" t="s">
        <v>11</v>
      </c>
      <c r="N1216">
        <v>13</v>
      </c>
      <c r="O1216">
        <v>17</v>
      </c>
      <c r="P1216">
        <v>124800</v>
      </c>
      <c r="Q1216">
        <v>130560</v>
      </c>
      <c r="R1216">
        <v>1.1711549999999999E-2</v>
      </c>
      <c r="S1216">
        <v>1.4639437E-2</v>
      </c>
      <c r="T1216">
        <f t="shared" si="203"/>
        <v>13439.003165999999</v>
      </c>
      <c r="U1216">
        <f t="shared" si="204"/>
        <v>4684.62</v>
      </c>
      <c r="V1216">
        <f t="shared" si="205"/>
        <v>255360</v>
      </c>
      <c r="W1216">
        <f t="shared" si="206"/>
        <v>2907.4679206184746</v>
      </c>
      <c r="X1216">
        <f>SUM(Data__1___3[[#This Row],[ cost of raw material]],Data__1___3[[#This Row],[operating cost]],Data__1___3[[#This Row],[Total Labor Cost (In USD)]])</f>
        <v>21031.091086618471</v>
      </c>
      <c r="Y1216">
        <f t="shared" si="207"/>
        <v>1795.7564188018216</v>
      </c>
      <c r="Z1216">
        <f t="shared" si="208"/>
        <v>11.711549999999999</v>
      </c>
      <c r="AA1216">
        <f>SUM(Data__1___3[[#This Row],[Num_Workers_Direct]],Data__1___3[[#This Row],[Num_Workers_Indirect]])</f>
        <v>30</v>
      </c>
      <c r="AB1216">
        <f>Data__1___3[[#This Row],[OUTPUT IN THOUSAND]]/Data__1___3[[#This Row],[Total Workers]]</f>
        <v>0.39038499999999998</v>
      </c>
    </row>
    <row r="1217" spans="1:28" x14ac:dyDescent="0.25">
      <c r="A1217" s="1">
        <v>40299</v>
      </c>
      <c r="B1217">
        <f t="shared" si="198"/>
        <v>2010</v>
      </c>
      <c r="C1217">
        <f>DAY(Data__1___3[[#This Row],[Date]])</f>
        <v>1</v>
      </c>
      <c r="D1217">
        <f>MONTH(Data__1___3[[#This Row],[Date]])</f>
        <v>5</v>
      </c>
      <c r="E1217">
        <f t="shared" si="199"/>
        <v>2</v>
      </c>
      <c r="F1217">
        <f>WEEKDAY(Data__1___3[[#This Row],[Date]])</f>
        <v>7</v>
      </c>
      <c r="G1217" t="str">
        <f>VLOOKUP(F1217,VLOOKUP!$D$2:$E$8,2,FALSE)</f>
        <v>Sunday</v>
      </c>
      <c r="H1217" t="str">
        <f>VLOOKUP(D1217,VLOOKUP!$A$2:$B$13,2,FALSE)</f>
        <v>May</v>
      </c>
      <c r="I1217" t="str">
        <f>VLOOKUP(E1217,VLOOKUP!$G$2:$H$5,2,FALSE)</f>
        <v>Quarter2</v>
      </c>
      <c r="J1217" t="str">
        <f t="shared" si="200"/>
        <v>2010_May</v>
      </c>
      <c r="K1217" t="str">
        <f t="shared" si="201"/>
        <v>2010_Quarter2</v>
      </c>
      <c r="L1217" t="str">
        <f t="shared" si="202"/>
        <v>2010_Sunday</v>
      </c>
      <c r="M1217" t="s">
        <v>11</v>
      </c>
      <c r="N1217">
        <v>14</v>
      </c>
      <c r="O1217">
        <v>16</v>
      </c>
      <c r="P1217">
        <v>134400</v>
      </c>
      <c r="Q1217">
        <v>122880</v>
      </c>
      <c r="R1217">
        <v>1.1713087E-2</v>
      </c>
      <c r="S1217">
        <v>1.4641358E-2</v>
      </c>
      <c r="T1217">
        <f t="shared" si="203"/>
        <v>13440.766644000001</v>
      </c>
      <c r="U1217">
        <f t="shared" si="204"/>
        <v>4685.2348000000002</v>
      </c>
      <c r="V1217">
        <f t="shared" si="205"/>
        <v>257280</v>
      </c>
      <c r="W1217">
        <f t="shared" si="206"/>
        <v>2929.3285816757566</v>
      </c>
      <c r="X1217">
        <f>SUM(Data__1___3[[#This Row],[ cost of raw material]],Data__1___3[[#This Row],[operating cost]],Data__1___3[[#This Row],[Total Labor Cost (In USD)]])</f>
        <v>21055.330025675757</v>
      </c>
      <c r="Y1217">
        <f t="shared" si="207"/>
        <v>1797.5901677905883</v>
      </c>
      <c r="Z1217">
        <f t="shared" si="208"/>
        <v>11.713087</v>
      </c>
      <c r="AA1217">
        <f>SUM(Data__1___3[[#This Row],[Num_Workers_Direct]],Data__1___3[[#This Row],[Num_Workers_Indirect]])</f>
        <v>30</v>
      </c>
      <c r="AB1217">
        <f>Data__1___3[[#This Row],[OUTPUT IN THOUSAND]]/Data__1___3[[#This Row],[Total Workers]]</f>
        <v>0.39043623333333333</v>
      </c>
    </row>
    <row r="1218" spans="1:28" x14ac:dyDescent="0.25">
      <c r="A1218" s="1">
        <v>40300</v>
      </c>
      <c r="B1218">
        <f t="shared" ref="B1218:B1281" si="209">YEAR(A1218)</f>
        <v>2010</v>
      </c>
      <c r="C1218">
        <f>DAY(Data__1___3[[#This Row],[Date]])</f>
        <v>2</v>
      </c>
      <c r="D1218">
        <f>MONTH(Data__1___3[[#This Row],[Date]])</f>
        <v>5</v>
      </c>
      <c r="E1218">
        <f t="shared" ref="E1218:E1281" si="210">IF(D1218&lt;=3,1,IF(D1218&lt;=6,2,IF(D1218&lt;=9,3,4)))</f>
        <v>2</v>
      </c>
      <c r="F1218">
        <f>WEEKDAY(Data__1___3[[#This Row],[Date]])</f>
        <v>1</v>
      </c>
      <c r="G1218" t="str">
        <f>VLOOKUP(F1218,VLOOKUP!$D$2:$E$8,2,FALSE)</f>
        <v>Monday</v>
      </c>
      <c r="H1218" t="str">
        <f>VLOOKUP(D1218,VLOOKUP!$A$2:$B$13,2,FALSE)</f>
        <v>May</v>
      </c>
      <c r="I1218" t="str">
        <f>VLOOKUP(E1218,VLOOKUP!$G$2:$H$5,2,FALSE)</f>
        <v>Quarter2</v>
      </c>
      <c r="J1218" t="str">
        <f t="shared" ref="J1218:J1281" si="211">CONCATENATE(B1218,"_",H1218)</f>
        <v>2010_May</v>
      </c>
      <c r="K1218" t="str">
        <f t="shared" ref="K1218:K1281" si="212">CONCATENATE(B1218,"_",I1218)</f>
        <v>2010_Quarter2</v>
      </c>
      <c r="L1218" t="str">
        <f t="shared" ref="L1218:L1281" si="213">CONCATENATE(B1218,"_",G1218)</f>
        <v>2010_Monday</v>
      </c>
      <c r="M1218" t="s">
        <v>11</v>
      </c>
      <c r="N1218">
        <v>14</v>
      </c>
      <c r="O1218">
        <v>16</v>
      </c>
      <c r="P1218">
        <v>134400</v>
      </c>
      <c r="Q1218">
        <v>122880</v>
      </c>
      <c r="R1218">
        <v>1.1713128E-2</v>
      </c>
      <c r="S1218">
        <v>1.4641410000000001E-2</v>
      </c>
      <c r="T1218">
        <f t="shared" ref="T1218:T1281" si="214">IF(M1218="Mexico",S1218*1000*700,IF(M1218="Frankfurt",S1218*1000*530,IF(M1218="Gary",S1218*1000*608,IF(M1218="Sunchem",S1218*1000*918))))</f>
        <v>13440.81438</v>
      </c>
      <c r="U1218">
        <f t="shared" ref="U1218:U1281" si="215">IF(M1218="Mexico",R1218*1000*110,IF(M1218="Frankfurt",R1218*1000*90,IF(M1218="Gary",R1218*1000*150,IF(M1218="Sunchem",R1218*1000*400))))</f>
        <v>4685.2511999999997</v>
      </c>
      <c r="V1218">
        <f t="shared" ref="V1218:V1281" si="216">SUM(P1218,Q1218)</f>
        <v>257280</v>
      </c>
      <c r="W1218">
        <f t="shared" ref="W1218:W1281" si="217">V1218/VLOOKUP(M1218,$AD$2:$AE$5,2,FALSE)</f>
        <v>2929.3285816757566</v>
      </c>
      <c r="X1218">
        <f>SUM(Data__1___3[[#This Row],[ cost of raw material]],Data__1___3[[#This Row],[operating cost]],Data__1___3[[#This Row],[Total Labor Cost (In USD)]])</f>
        <v>21055.394161675755</v>
      </c>
      <c r="Y1218">
        <f t="shared" ref="Y1218:Y1281" si="218">X1218/Z1218</f>
        <v>1797.589351168685</v>
      </c>
      <c r="Z1218">
        <f t="shared" ref="Z1218:Z1281" si="219">R1218*1000</f>
        <v>11.713127999999999</v>
      </c>
      <c r="AA1218">
        <f>SUM(Data__1___3[[#This Row],[Num_Workers_Direct]],Data__1___3[[#This Row],[Num_Workers_Indirect]])</f>
        <v>30</v>
      </c>
      <c r="AB1218">
        <f>Data__1___3[[#This Row],[OUTPUT IN THOUSAND]]/Data__1___3[[#This Row],[Total Workers]]</f>
        <v>0.3904376</v>
      </c>
    </row>
    <row r="1219" spans="1:28" x14ac:dyDescent="0.25">
      <c r="A1219" s="1">
        <v>40301</v>
      </c>
      <c r="B1219">
        <f t="shared" si="209"/>
        <v>2010</v>
      </c>
      <c r="C1219">
        <f>DAY(Data__1___3[[#This Row],[Date]])</f>
        <v>3</v>
      </c>
      <c r="D1219">
        <f>MONTH(Data__1___3[[#This Row],[Date]])</f>
        <v>5</v>
      </c>
      <c r="E1219">
        <f t="shared" si="210"/>
        <v>2</v>
      </c>
      <c r="F1219">
        <f>WEEKDAY(Data__1___3[[#This Row],[Date]])</f>
        <v>2</v>
      </c>
      <c r="G1219" t="str">
        <f>VLOOKUP(F1219,VLOOKUP!$D$2:$E$8,2,FALSE)</f>
        <v>Tuesday</v>
      </c>
      <c r="H1219" t="str">
        <f>VLOOKUP(D1219,VLOOKUP!$A$2:$B$13,2,FALSE)</f>
        <v>May</v>
      </c>
      <c r="I1219" t="str">
        <f>VLOOKUP(E1219,VLOOKUP!$G$2:$H$5,2,FALSE)</f>
        <v>Quarter2</v>
      </c>
      <c r="J1219" t="str">
        <f t="shared" si="211"/>
        <v>2010_May</v>
      </c>
      <c r="K1219" t="str">
        <f t="shared" si="212"/>
        <v>2010_Quarter2</v>
      </c>
      <c r="L1219" t="str">
        <f t="shared" si="213"/>
        <v>2010_Tuesday</v>
      </c>
      <c r="M1219" t="s">
        <v>11</v>
      </c>
      <c r="N1219">
        <v>14</v>
      </c>
      <c r="O1219">
        <v>14</v>
      </c>
      <c r="P1219">
        <v>134400</v>
      </c>
      <c r="Q1219">
        <v>107520</v>
      </c>
      <c r="R1219">
        <v>1.0933538E-2</v>
      </c>
      <c r="S1219">
        <v>1.3666922E-2</v>
      </c>
      <c r="T1219">
        <f t="shared" si="214"/>
        <v>12546.234396</v>
      </c>
      <c r="U1219">
        <f t="shared" si="215"/>
        <v>4373.4152000000004</v>
      </c>
      <c r="V1219">
        <f t="shared" si="216"/>
        <v>241920</v>
      </c>
      <c r="W1219">
        <f t="shared" si="217"/>
        <v>2754.4432932175023</v>
      </c>
      <c r="X1219">
        <f>SUM(Data__1___3[[#This Row],[ cost of raw material]],Data__1___3[[#This Row],[operating cost]],Data__1___3[[#This Row],[Total Labor Cost (In USD)]])</f>
        <v>19674.0928892175</v>
      </c>
      <c r="Y1219">
        <f t="shared" si="218"/>
        <v>1799.4260310996769</v>
      </c>
      <c r="Z1219">
        <f t="shared" si="219"/>
        <v>10.933538</v>
      </c>
      <c r="AA1219">
        <f>SUM(Data__1___3[[#This Row],[Num_Workers_Direct]],Data__1___3[[#This Row],[Num_Workers_Indirect]])</f>
        <v>28</v>
      </c>
      <c r="AB1219">
        <f>Data__1___3[[#This Row],[OUTPUT IN THOUSAND]]/Data__1___3[[#This Row],[Total Workers]]</f>
        <v>0.39048350000000004</v>
      </c>
    </row>
    <row r="1220" spans="1:28" x14ac:dyDescent="0.25">
      <c r="A1220" s="1">
        <v>40302</v>
      </c>
      <c r="B1220">
        <f t="shared" si="209"/>
        <v>2010</v>
      </c>
      <c r="C1220">
        <f>DAY(Data__1___3[[#This Row],[Date]])</f>
        <v>4</v>
      </c>
      <c r="D1220">
        <f>MONTH(Data__1___3[[#This Row],[Date]])</f>
        <v>5</v>
      </c>
      <c r="E1220">
        <f t="shared" si="210"/>
        <v>2</v>
      </c>
      <c r="F1220">
        <f>WEEKDAY(Data__1___3[[#This Row],[Date]])</f>
        <v>3</v>
      </c>
      <c r="G1220" t="str">
        <f>VLOOKUP(F1220,VLOOKUP!$D$2:$E$8,2,FALSE)</f>
        <v>Wednesday</v>
      </c>
      <c r="H1220" t="str">
        <f>VLOOKUP(D1220,VLOOKUP!$A$2:$B$13,2,FALSE)</f>
        <v>May</v>
      </c>
      <c r="I1220" t="str">
        <f>VLOOKUP(E1220,VLOOKUP!$G$2:$H$5,2,FALSE)</f>
        <v>Quarter2</v>
      </c>
      <c r="J1220" t="str">
        <f t="shared" si="211"/>
        <v>2010_May</v>
      </c>
      <c r="K1220" t="str">
        <f t="shared" si="212"/>
        <v>2010_Quarter2</v>
      </c>
      <c r="L1220" t="str">
        <f t="shared" si="213"/>
        <v>2010_Wednesday</v>
      </c>
      <c r="M1220" t="s">
        <v>11</v>
      </c>
      <c r="N1220">
        <v>14</v>
      </c>
      <c r="O1220">
        <v>14</v>
      </c>
      <c r="P1220">
        <v>134400</v>
      </c>
      <c r="Q1220">
        <v>107520</v>
      </c>
      <c r="R1220">
        <v>1.0931728E-2</v>
      </c>
      <c r="S1220">
        <v>1.366466E-2</v>
      </c>
      <c r="T1220">
        <f t="shared" si="214"/>
        <v>12544.157879999999</v>
      </c>
      <c r="U1220">
        <f t="shared" si="215"/>
        <v>4372.6912000000002</v>
      </c>
      <c r="V1220">
        <f t="shared" si="216"/>
        <v>241920</v>
      </c>
      <c r="W1220">
        <f t="shared" si="217"/>
        <v>2754.4432932175023</v>
      </c>
      <c r="X1220">
        <f>SUM(Data__1___3[[#This Row],[ cost of raw material]],Data__1___3[[#This Row],[operating cost]],Data__1___3[[#This Row],[Total Labor Cost (In USD)]])</f>
        <v>19671.292373217504</v>
      </c>
      <c r="Y1220">
        <f t="shared" si="218"/>
        <v>1799.4677852593391</v>
      </c>
      <c r="Z1220">
        <f t="shared" si="219"/>
        <v>10.931728</v>
      </c>
      <c r="AA1220">
        <f>SUM(Data__1___3[[#This Row],[Num_Workers_Direct]],Data__1___3[[#This Row],[Num_Workers_Indirect]])</f>
        <v>28</v>
      </c>
      <c r="AB1220">
        <f>Data__1___3[[#This Row],[OUTPUT IN THOUSAND]]/Data__1___3[[#This Row],[Total Workers]]</f>
        <v>0.39041885714285712</v>
      </c>
    </row>
    <row r="1221" spans="1:28" x14ac:dyDescent="0.25">
      <c r="A1221" s="1">
        <v>40303</v>
      </c>
      <c r="B1221">
        <f t="shared" si="209"/>
        <v>2010</v>
      </c>
      <c r="C1221">
        <f>DAY(Data__1___3[[#This Row],[Date]])</f>
        <v>5</v>
      </c>
      <c r="D1221">
        <f>MONTH(Data__1___3[[#This Row],[Date]])</f>
        <v>5</v>
      </c>
      <c r="E1221">
        <f t="shared" si="210"/>
        <v>2</v>
      </c>
      <c r="F1221">
        <f>WEEKDAY(Data__1___3[[#This Row],[Date]])</f>
        <v>4</v>
      </c>
      <c r="G1221" t="str">
        <f>VLOOKUP(F1221,VLOOKUP!$D$2:$E$8,2,FALSE)</f>
        <v>Thursday</v>
      </c>
      <c r="H1221" t="str">
        <f>VLOOKUP(D1221,VLOOKUP!$A$2:$B$13,2,FALSE)</f>
        <v>May</v>
      </c>
      <c r="I1221" t="str">
        <f>VLOOKUP(E1221,VLOOKUP!$G$2:$H$5,2,FALSE)</f>
        <v>Quarter2</v>
      </c>
      <c r="J1221" t="str">
        <f t="shared" si="211"/>
        <v>2010_May</v>
      </c>
      <c r="K1221" t="str">
        <f t="shared" si="212"/>
        <v>2010_Quarter2</v>
      </c>
      <c r="L1221" t="str">
        <f t="shared" si="213"/>
        <v>2010_Thursday</v>
      </c>
      <c r="M1221" t="s">
        <v>11</v>
      </c>
      <c r="N1221">
        <v>14</v>
      </c>
      <c r="O1221">
        <v>14</v>
      </c>
      <c r="P1221">
        <v>134400</v>
      </c>
      <c r="Q1221">
        <v>107520</v>
      </c>
      <c r="R1221">
        <v>1.0934836E-2</v>
      </c>
      <c r="S1221">
        <v>1.3668546E-2</v>
      </c>
      <c r="T1221">
        <f t="shared" si="214"/>
        <v>12547.725228000001</v>
      </c>
      <c r="U1221">
        <f t="shared" si="215"/>
        <v>4373.9344000000001</v>
      </c>
      <c r="V1221">
        <f t="shared" si="216"/>
        <v>241920</v>
      </c>
      <c r="W1221">
        <f t="shared" si="217"/>
        <v>2754.4432932175023</v>
      </c>
      <c r="X1221">
        <f>SUM(Data__1___3[[#This Row],[ cost of raw material]],Data__1___3[[#This Row],[operating cost]],Data__1___3[[#This Row],[Total Labor Cost (In USD)]])</f>
        <v>19676.102921217505</v>
      </c>
      <c r="Y1221">
        <f t="shared" si="218"/>
        <v>1799.3962526020055</v>
      </c>
      <c r="Z1221">
        <f t="shared" si="219"/>
        <v>10.934836000000001</v>
      </c>
      <c r="AA1221">
        <f>SUM(Data__1___3[[#This Row],[Num_Workers_Direct]],Data__1___3[[#This Row],[Num_Workers_Indirect]])</f>
        <v>28</v>
      </c>
      <c r="AB1221">
        <f>Data__1___3[[#This Row],[OUTPUT IN THOUSAND]]/Data__1___3[[#This Row],[Total Workers]]</f>
        <v>0.39052985714285715</v>
      </c>
    </row>
    <row r="1222" spans="1:28" x14ac:dyDescent="0.25">
      <c r="A1222" s="1">
        <v>40304</v>
      </c>
      <c r="B1222">
        <f t="shared" si="209"/>
        <v>2010</v>
      </c>
      <c r="C1222">
        <f>DAY(Data__1___3[[#This Row],[Date]])</f>
        <v>6</v>
      </c>
      <c r="D1222">
        <f>MONTH(Data__1___3[[#This Row],[Date]])</f>
        <v>5</v>
      </c>
      <c r="E1222">
        <f t="shared" si="210"/>
        <v>2</v>
      </c>
      <c r="F1222">
        <f>WEEKDAY(Data__1___3[[#This Row],[Date]])</f>
        <v>5</v>
      </c>
      <c r="G1222" t="str">
        <f>VLOOKUP(F1222,VLOOKUP!$D$2:$E$8,2,FALSE)</f>
        <v>Friday</v>
      </c>
      <c r="H1222" t="str">
        <f>VLOOKUP(D1222,VLOOKUP!$A$2:$B$13,2,FALSE)</f>
        <v>May</v>
      </c>
      <c r="I1222" t="str">
        <f>VLOOKUP(E1222,VLOOKUP!$G$2:$H$5,2,FALSE)</f>
        <v>Quarter2</v>
      </c>
      <c r="J1222" t="str">
        <f t="shared" si="211"/>
        <v>2010_May</v>
      </c>
      <c r="K1222" t="str">
        <f t="shared" si="212"/>
        <v>2010_Quarter2</v>
      </c>
      <c r="L1222" t="str">
        <f t="shared" si="213"/>
        <v>2010_Friday</v>
      </c>
      <c r="M1222" t="s">
        <v>11</v>
      </c>
      <c r="N1222">
        <v>14</v>
      </c>
      <c r="O1222">
        <v>14</v>
      </c>
      <c r="P1222">
        <v>134400</v>
      </c>
      <c r="Q1222">
        <v>107520</v>
      </c>
      <c r="R1222">
        <v>1.0929886E-2</v>
      </c>
      <c r="S1222">
        <v>1.3662357E-2</v>
      </c>
      <c r="T1222">
        <f t="shared" si="214"/>
        <v>12542.043726</v>
      </c>
      <c r="U1222">
        <f t="shared" si="215"/>
        <v>4371.9543999999996</v>
      </c>
      <c r="V1222">
        <f t="shared" si="216"/>
        <v>241920</v>
      </c>
      <c r="W1222">
        <f t="shared" si="217"/>
        <v>2754.4432932175023</v>
      </c>
      <c r="X1222">
        <f>SUM(Data__1___3[[#This Row],[ cost of raw material]],Data__1___3[[#This Row],[operating cost]],Data__1___3[[#This Row],[Total Labor Cost (In USD)]])</f>
        <v>19668.441419217503</v>
      </c>
      <c r="Y1222">
        <f t="shared" si="218"/>
        <v>1799.5102070796991</v>
      </c>
      <c r="Z1222">
        <f t="shared" si="219"/>
        <v>10.929886</v>
      </c>
      <c r="AA1222">
        <f>SUM(Data__1___3[[#This Row],[Num_Workers_Direct]],Data__1___3[[#This Row],[Num_Workers_Indirect]])</f>
        <v>28</v>
      </c>
      <c r="AB1222">
        <f>Data__1___3[[#This Row],[OUTPUT IN THOUSAND]]/Data__1___3[[#This Row],[Total Workers]]</f>
        <v>0.3903530714285714</v>
      </c>
    </row>
    <row r="1223" spans="1:28" x14ac:dyDescent="0.25">
      <c r="A1223" s="1">
        <v>40305</v>
      </c>
      <c r="B1223">
        <f t="shared" si="209"/>
        <v>2010</v>
      </c>
      <c r="C1223">
        <f>DAY(Data__1___3[[#This Row],[Date]])</f>
        <v>7</v>
      </c>
      <c r="D1223">
        <f>MONTH(Data__1___3[[#This Row],[Date]])</f>
        <v>5</v>
      </c>
      <c r="E1223">
        <f t="shared" si="210"/>
        <v>2</v>
      </c>
      <c r="F1223">
        <f>WEEKDAY(Data__1___3[[#This Row],[Date]])</f>
        <v>6</v>
      </c>
      <c r="G1223" t="str">
        <f>VLOOKUP(F1223,VLOOKUP!$D$2:$E$8,2,FALSE)</f>
        <v>Saturday</v>
      </c>
      <c r="H1223" t="str">
        <f>VLOOKUP(D1223,VLOOKUP!$A$2:$B$13,2,FALSE)</f>
        <v>May</v>
      </c>
      <c r="I1223" t="str">
        <f>VLOOKUP(E1223,VLOOKUP!$G$2:$H$5,2,FALSE)</f>
        <v>Quarter2</v>
      </c>
      <c r="J1223" t="str">
        <f t="shared" si="211"/>
        <v>2010_May</v>
      </c>
      <c r="K1223" t="str">
        <f t="shared" si="212"/>
        <v>2010_Quarter2</v>
      </c>
      <c r="L1223" t="str">
        <f t="shared" si="213"/>
        <v>2010_Saturday</v>
      </c>
      <c r="M1223" t="s">
        <v>11</v>
      </c>
      <c r="N1223">
        <v>14</v>
      </c>
      <c r="O1223">
        <v>16</v>
      </c>
      <c r="P1223">
        <v>134400</v>
      </c>
      <c r="Q1223">
        <v>122880</v>
      </c>
      <c r="R1223">
        <v>1.1714205E-2</v>
      </c>
      <c r="S1223">
        <v>1.4642756E-2</v>
      </c>
      <c r="T1223">
        <f t="shared" si="214"/>
        <v>13442.050008</v>
      </c>
      <c r="U1223">
        <f t="shared" si="215"/>
        <v>4685.6819999999998</v>
      </c>
      <c r="V1223">
        <f t="shared" si="216"/>
        <v>257280</v>
      </c>
      <c r="W1223">
        <f t="shared" si="217"/>
        <v>2929.3285816757566</v>
      </c>
      <c r="X1223">
        <f>SUM(Data__1___3[[#This Row],[ cost of raw material]],Data__1___3[[#This Row],[operating cost]],Data__1___3[[#This Row],[Total Labor Cost (In USD)]])</f>
        <v>21057.060589675755</v>
      </c>
      <c r="Y1223">
        <f t="shared" si="218"/>
        <v>1797.5663384477014</v>
      </c>
      <c r="Z1223">
        <f t="shared" si="219"/>
        <v>11.714205</v>
      </c>
      <c r="AA1223">
        <f>SUM(Data__1___3[[#This Row],[Num_Workers_Direct]],Data__1___3[[#This Row],[Num_Workers_Indirect]])</f>
        <v>30</v>
      </c>
      <c r="AB1223">
        <f>Data__1___3[[#This Row],[OUTPUT IN THOUSAND]]/Data__1___3[[#This Row],[Total Workers]]</f>
        <v>0.39047349999999997</v>
      </c>
    </row>
    <row r="1224" spans="1:28" x14ac:dyDescent="0.25">
      <c r="A1224" s="1">
        <v>40306</v>
      </c>
      <c r="B1224">
        <f t="shared" si="209"/>
        <v>2010</v>
      </c>
      <c r="C1224">
        <f>DAY(Data__1___3[[#This Row],[Date]])</f>
        <v>8</v>
      </c>
      <c r="D1224">
        <f>MONTH(Data__1___3[[#This Row],[Date]])</f>
        <v>5</v>
      </c>
      <c r="E1224">
        <f t="shared" si="210"/>
        <v>2</v>
      </c>
      <c r="F1224">
        <f>WEEKDAY(Data__1___3[[#This Row],[Date]])</f>
        <v>7</v>
      </c>
      <c r="G1224" t="str">
        <f>VLOOKUP(F1224,VLOOKUP!$D$2:$E$8,2,FALSE)</f>
        <v>Sunday</v>
      </c>
      <c r="H1224" t="str">
        <f>VLOOKUP(D1224,VLOOKUP!$A$2:$B$13,2,FALSE)</f>
        <v>May</v>
      </c>
      <c r="I1224" t="str">
        <f>VLOOKUP(E1224,VLOOKUP!$G$2:$H$5,2,FALSE)</f>
        <v>Quarter2</v>
      </c>
      <c r="J1224" t="str">
        <f t="shared" si="211"/>
        <v>2010_May</v>
      </c>
      <c r="K1224" t="str">
        <f t="shared" si="212"/>
        <v>2010_Quarter2</v>
      </c>
      <c r="L1224" t="str">
        <f t="shared" si="213"/>
        <v>2010_Sunday</v>
      </c>
      <c r="M1224" t="s">
        <v>11</v>
      </c>
      <c r="N1224">
        <v>12</v>
      </c>
      <c r="O1224">
        <v>16</v>
      </c>
      <c r="P1224">
        <v>115200</v>
      </c>
      <c r="Q1224">
        <v>122880</v>
      </c>
      <c r="R1224">
        <v>1.0923120999999999E-2</v>
      </c>
      <c r="S1224">
        <v>1.3653902000000001E-2</v>
      </c>
      <c r="T1224">
        <f t="shared" si="214"/>
        <v>12534.282036000001</v>
      </c>
      <c r="U1224">
        <f t="shared" si="215"/>
        <v>4369.2483999999995</v>
      </c>
      <c r="V1224">
        <f t="shared" si="216"/>
        <v>238080</v>
      </c>
      <c r="W1224">
        <f t="shared" si="217"/>
        <v>2710.7219711029388</v>
      </c>
      <c r="X1224">
        <f>SUM(Data__1___3[[#This Row],[ cost of raw material]],Data__1___3[[#This Row],[operating cost]],Data__1___3[[#This Row],[Total Labor Cost (In USD)]])</f>
        <v>19614.25240710294</v>
      </c>
      <c r="Y1224">
        <f t="shared" si="218"/>
        <v>1795.6637491338734</v>
      </c>
      <c r="Z1224">
        <f t="shared" si="219"/>
        <v>10.923120999999998</v>
      </c>
      <c r="AA1224">
        <f>SUM(Data__1___3[[#This Row],[Num_Workers_Direct]],Data__1___3[[#This Row],[Num_Workers_Indirect]])</f>
        <v>28</v>
      </c>
      <c r="AB1224">
        <f>Data__1___3[[#This Row],[OUTPUT IN THOUSAND]]/Data__1___3[[#This Row],[Total Workers]]</f>
        <v>0.39011146428571425</v>
      </c>
    </row>
    <row r="1225" spans="1:28" x14ac:dyDescent="0.25">
      <c r="A1225" s="1">
        <v>40307</v>
      </c>
      <c r="B1225">
        <f t="shared" si="209"/>
        <v>2010</v>
      </c>
      <c r="C1225">
        <f>DAY(Data__1___3[[#This Row],[Date]])</f>
        <v>9</v>
      </c>
      <c r="D1225">
        <f>MONTH(Data__1___3[[#This Row],[Date]])</f>
        <v>5</v>
      </c>
      <c r="E1225">
        <f t="shared" si="210"/>
        <v>2</v>
      </c>
      <c r="F1225">
        <f>WEEKDAY(Data__1___3[[#This Row],[Date]])</f>
        <v>1</v>
      </c>
      <c r="G1225" t="str">
        <f>VLOOKUP(F1225,VLOOKUP!$D$2:$E$8,2,FALSE)</f>
        <v>Monday</v>
      </c>
      <c r="H1225" t="str">
        <f>VLOOKUP(D1225,VLOOKUP!$A$2:$B$13,2,FALSE)</f>
        <v>May</v>
      </c>
      <c r="I1225" t="str">
        <f>VLOOKUP(E1225,VLOOKUP!$G$2:$H$5,2,FALSE)</f>
        <v>Quarter2</v>
      </c>
      <c r="J1225" t="str">
        <f t="shared" si="211"/>
        <v>2010_May</v>
      </c>
      <c r="K1225" t="str">
        <f t="shared" si="212"/>
        <v>2010_Quarter2</v>
      </c>
      <c r="L1225" t="str">
        <f t="shared" si="213"/>
        <v>2010_Monday</v>
      </c>
      <c r="M1225" t="s">
        <v>11</v>
      </c>
      <c r="N1225">
        <v>12</v>
      </c>
      <c r="O1225">
        <v>15</v>
      </c>
      <c r="P1225">
        <v>115200</v>
      </c>
      <c r="Q1225">
        <v>115200</v>
      </c>
      <c r="R1225">
        <v>1.0534585000000001E-2</v>
      </c>
      <c r="S1225">
        <v>1.3168232E-2</v>
      </c>
      <c r="T1225">
        <f t="shared" si="214"/>
        <v>12088.436975999999</v>
      </c>
      <c r="U1225">
        <f t="shared" si="215"/>
        <v>4213.8340000000007</v>
      </c>
      <c r="V1225">
        <f t="shared" si="216"/>
        <v>230400</v>
      </c>
      <c r="W1225">
        <f t="shared" si="217"/>
        <v>2623.2793268738119</v>
      </c>
      <c r="X1225">
        <f>SUM(Data__1___3[[#This Row],[ cost of raw material]],Data__1___3[[#This Row],[operating cost]],Data__1___3[[#This Row],[Total Labor Cost (In USD)]])</f>
        <v>18925.550302873813</v>
      </c>
      <c r="Y1225">
        <f t="shared" si="218"/>
        <v>1796.515980731449</v>
      </c>
      <c r="Z1225">
        <f t="shared" si="219"/>
        <v>10.534585000000002</v>
      </c>
      <c r="AA1225">
        <f>SUM(Data__1___3[[#This Row],[Num_Workers_Direct]],Data__1___3[[#This Row],[Num_Workers_Indirect]])</f>
        <v>27</v>
      </c>
      <c r="AB1225">
        <f>Data__1___3[[#This Row],[OUTPUT IN THOUSAND]]/Data__1___3[[#This Row],[Total Workers]]</f>
        <v>0.39016981481481489</v>
      </c>
    </row>
    <row r="1226" spans="1:28" x14ac:dyDescent="0.25">
      <c r="A1226" s="1">
        <v>40308</v>
      </c>
      <c r="B1226">
        <f t="shared" si="209"/>
        <v>2010</v>
      </c>
      <c r="C1226">
        <f>DAY(Data__1___3[[#This Row],[Date]])</f>
        <v>10</v>
      </c>
      <c r="D1226">
        <f>MONTH(Data__1___3[[#This Row],[Date]])</f>
        <v>5</v>
      </c>
      <c r="E1226">
        <f t="shared" si="210"/>
        <v>2</v>
      </c>
      <c r="F1226">
        <f>WEEKDAY(Data__1___3[[#This Row],[Date]])</f>
        <v>2</v>
      </c>
      <c r="G1226" t="str">
        <f>VLOOKUP(F1226,VLOOKUP!$D$2:$E$8,2,FALSE)</f>
        <v>Tuesday</v>
      </c>
      <c r="H1226" t="str">
        <f>VLOOKUP(D1226,VLOOKUP!$A$2:$B$13,2,FALSE)</f>
        <v>May</v>
      </c>
      <c r="I1226" t="str">
        <f>VLOOKUP(E1226,VLOOKUP!$G$2:$H$5,2,FALSE)</f>
        <v>Quarter2</v>
      </c>
      <c r="J1226" t="str">
        <f t="shared" si="211"/>
        <v>2010_May</v>
      </c>
      <c r="K1226" t="str">
        <f t="shared" si="212"/>
        <v>2010_Quarter2</v>
      </c>
      <c r="L1226" t="str">
        <f t="shared" si="213"/>
        <v>2010_Tuesday</v>
      </c>
      <c r="M1226" t="s">
        <v>11</v>
      </c>
      <c r="N1226">
        <v>12</v>
      </c>
      <c r="O1226">
        <v>15</v>
      </c>
      <c r="P1226">
        <v>115200</v>
      </c>
      <c r="Q1226">
        <v>115200</v>
      </c>
      <c r="R1226">
        <v>1.0534419E-2</v>
      </c>
      <c r="S1226">
        <v>1.3168022999999999E-2</v>
      </c>
      <c r="T1226">
        <f t="shared" si="214"/>
        <v>12088.245113999999</v>
      </c>
      <c r="U1226">
        <f t="shared" si="215"/>
        <v>4213.7676000000001</v>
      </c>
      <c r="V1226">
        <f t="shared" si="216"/>
        <v>230400</v>
      </c>
      <c r="W1226">
        <f t="shared" si="217"/>
        <v>2623.2793268738119</v>
      </c>
      <c r="X1226">
        <f>SUM(Data__1___3[[#This Row],[ cost of raw material]],Data__1___3[[#This Row],[operating cost]],Data__1___3[[#This Row],[Total Labor Cost (In USD)]])</f>
        <v>18925.292040873814</v>
      </c>
      <c r="Y1226">
        <f t="shared" si="218"/>
        <v>1796.5197739784048</v>
      </c>
      <c r="Z1226">
        <f t="shared" si="219"/>
        <v>10.534419</v>
      </c>
      <c r="AA1226">
        <f>SUM(Data__1___3[[#This Row],[Num_Workers_Direct]],Data__1___3[[#This Row],[Num_Workers_Indirect]])</f>
        <v>27</v>
      </c>
      <c r="AB1226">
        <f>Data__1___3[[#This Row],[OUTPUT IN THOUSAND]]/Data__1___3[[#This Row],[Total Workers]]</f>
        <v>0.39016366666666663</v>
      </c>
    </row>
    <row r="1227" spans="1:28" x14ac:dyDescent="0.25">
      <c r="A1227" s="1">
        <v>40309</v>
      </c>
      <c r="B1227">
        <f t="shared" si="209"/>
        <v>2010</v>
      </c>
      <c r="C1227">
        <f>DAY(Data__1___3[[#This Row],[Date]])</f>
        <v>11</v>
      </c>
      <c r="D1227">
        <f>MONTH(Data__1___3[[#This Row],[Date]])</f>
        <v>5</v>
      </c>
      <c r="E1227">
        <f t="shared" si="210"/>
        <v>2</v>
      </c>
      <c r="F1227">
        <f>WEEKDAY(Data__1___3[[#This Row],[Date]])</f>
        <v>3</v>
      </c>
      <c r="G1227" t="str">
        <f>VLOOKUP(F1227,VLOOKUP!$D$2:$E$8,2,FALSE)</f>
        <v>Wednesday</v>
      </c>
      <c r="H1227" t="str">
        <f>VLOOKUP(D1227,VLOOKUP!$A$2:$B$13,2,FALSE)</f>
        <v>May</v>
      </c>
      <c r="I1227" t="str">
        <f>VLOOKUP(E1227,VLOOKUP!$G$2:$H$5,2,FALSE)</f>
        <v>Quarter2</v>
      </c>
      <c r="J1227" t="str">
        <f t="shared" si="211"/>
        <v>2010_May</v>
      </c>
      <c r="K1227" t="str">
        <f t="shared" si="212"/>
        <v>2010_Quarter2</v>
      </c>
      <c r="L1227" t="str">
        <f t="shared" si="213"/>
        <v>2010_Wednesday</v>
      </c>
      <c r="M1227" t="s">
        <v>11</v>
      </c>
      <c r="N1227">
        <v>14</v>
      </c>
      <c r="O1227">
        <v>16</v>
      </c>
      <c r="P1227">
        <v>134400</v>
      </c>
      <c r="Q1227">
        <v>122880</v>
      </c>
      <c r="R1227">
        <v>1.170385E-2</v>
      </c>
      <c r="S1227">
        <v>1.4629812000000001E-2</v>
      </c>
      <c r="T1227">
        <f t="shared" si="214"/>
        <v>13430.167416</v>
      </c>
      <c r="U1227">
        <f t="shared" si="215"/>
        <v>4681.54</v>
      </c>
      <c r="V1227">
        <f t="shared" si="216"/>
        <v>257280</v>
      </c>
      <c r="W1227">
        <f t="shared" si="217"/>
        <v>2929.3285816757566</v>
      </c>
      <c r="X1227">
        <f>SUM(Data__1___3[[#This Row],[ cost of raw material]],Data__1___3[[#This Row],[operating cost]],Data__1___3[[#This Row],[Total Labor Cost (In USD)]])</f>
        <v>21041.035997675757</v>
      </c>
      <c r="Y1227">
        <f t="shared" si="218"/>
        <v>1797.7875654315253</v>
      </c>
      <c r="Z1227">
        <f t="shared" si="219"/>
        <v>11.703849999999999</v>
      </c>
      <c r="AA1227">
        <f>SUM(Data__1___3[[#This Row],[Num_Workers_Direct]],Data__1___3[[#This Row],[Num_Workers_Indirect]])</f>
        <v>30</v>
      </c>
      <c r="AB1227">
        <f>Data__1___3[[#This Row],[OUTPUT IN THOUSAND]]/Data__1___3[[#This Row],[Total Workers]]</f>
        <v>0.3901283333333333</v>
      </c>
    </row>
    <row r="1228" spans="1:28" x14ac:dyDescent="0.25">
      <c r="A1228" s="1">
        <v>40310</v>
      </c>
      <c r="B1228">
        <f t="shared" si="209"/>
        <v>2010</v>
      </c>
      <c r="C1228">
        <f>DAY(Data__1___3[[#This Row],[Date]])</f>
        <v>12</v>
      </c>
      <c r="D1228">
        <f>MONTH(Data__1___3[[#This Row],[Date]])</f>
        <v>5</v>
      </c>
      <c r="E1228">
        <f t="shared" si="210"/>
        <v>2</v>
      </c>
      <c r="F1228">
        <f>WEEKDAY(Data__1___3[[#This Row],[Date]])</f>
        <v>4</v>
      </c>
      <c r="G1228" t="str">
        <f>VLOOKUP(F1228,VLOOKUP!$D$2:$E$8,2,FALSE)</f>
        <v>Thursday</v>
      </c>
      <c r="H1228" t="str">
        <f>VLOOKUP(D1228,VLOOKUP!$A$2:$B$13,2,FALSE)</f>
        <v>May</v>
      </c>
      <c r="I1228" t="str">
        <f>VLOOKUP(E1228,VLOOKUP!$G$2:$H$5,2,FALSE)</f>
        <v>Quarter2</v>
      </c>
      <c r="J1228" t="str">
        <f t="shared" si="211"/>
        <v>2010_May</v>
      </c>
      <c r="K1228" t="str">
        <f t="shared" si="212"/>
        <v>2010_Quarter2</v>
      </c>
      <c r="L1228" t="str">
        <f t="shared" si="213"/>
        <v>2010_Thursday</v>
      </c>
      <c r="M1228" t="s">
        <v>11</v>
      </c>
      <c r="N1228">
        <v>13</v>
      </c>
      <c r="O1228">
        <v>17</v>
      </c>
      <c r="P1228">
        <v>124800</v>
      </c>
      <c r="Q1228">
        <v>130560</v>
      </c>
      <c r="R1228">
        <v>1.1714273000000001E-2</v>
      </c>
      <c r="S1228">
        <v>1.4642841E-2</v>
      </c>
      <c r="T1228">
        <f t="shared" si="214"/>
        <v>13442.128038000001</v>
      </c>
      <c r="U1228">
        <f t="shared" si="215"/>
        <v>4685.7092000000002</v>
      </c>
      <c r="V1228">
        <f t="shared" si="216"/>
        <v>255360</v>
      </c>
      <c r="W1228">
        <f t="shared" si="217"/>
        <v>2907.4679206184746</v>
      </c>
      <c r="X1228">
        <f>SUM(Data__1___3[[#This Row],[ cost of raw material]],Data__1___3[[#This Row],[operating cost]],Data__1___3[[#This Row],[Total Labor Cost (In USD)]])</f>
        <v>21035.305158618474</v>
      </c>
      <c r="Y1228">
        <f t="shared" si="218"/>
        <v>1795.6987308233702</v>
      </c>
      <c r="Z1228">
        <f t="shared" si="219"/>
        <v>11.714273</v>
      </c>
      <c r="AA1228">
        <f>SUM(Data__1___3[[#This Row],[Num_Workers_Direct]],Data__1___3[[#This Row],[Num_Workers_Indirect]])</f>
        <v>30</v>
      </c>
      <c r="AB1228">
        <f>Data__1___3[[#This Row],[OUTPUT IN THOUSAND]]/Data__1___3[[#This Row],[Total Workers]]</f>
        <v>0.39047576666666667</v>
      </c>
    </row>
    <row r="1229" spans="1:28" x14ac:dyDescent="0.25">
      <c r="A1229" s="1">
        <v>40311</v>
      </c>
      <c r="B1229">
        <f t="shared" si="209"/>
        <v>2010</v>
      </c>
      <c r="C1229">
        <f>DAY(Data__1___3[[#This Row],[Date]])</f>
        <v>13</v>
      </c>
      <c r="D1229">
        <f>MONTH(Data__1___3[[#This Row],[Date]])</f>
        <v>5</v>
      </c>
      <c r="E1229">
        <f t="shared" si="210"/>
        <v>2</v>
      </c>
      <c r="F1229">
        <f>WEEKDAY(Data__1___3[[#This Row],[Date]])</f>
        <v>5</v>
      </c>
      <c r="G1229" t="str">
        <f>VLOOKUP(F1229,VLOOKUP!$D$2:$E$8,2,FALSE)</f>
        <v>Friday</v>
      </c>
      <c r="H1229" t="str">
        <f>VLOOKUP(D1229,VLOOKUP!$A$2:$B$13,2,FALSE)</f>
        <v>May</v>
      </c>
      <c r="I1229" t="str">
        <f>VLOOKUP(E1229,VLOOKUP!$G$2:$H$5,2,FALSE)</f>
        <v>Quarter2</v>
      </c>
      <c r="J1229" t="str">
        <f t="shared" si="211"/>
        <v>2010_May</v>
      </c>
      <c r="K1229" t="str">
        <f t="shared" si="212"/>
        <v>2010_Quarter2</v>
      </c>
      <c r="L1229" t="str">
        <f t="shared" si="213"/>
        <v>2010_Friday</v>
      </c>
      <c r="M1229" t="s">
        <v>11</v>
      </c>
      <c r="N1229">
        <v>14</v>
      </c>
      <c r="O1229">
        <v>14</v>
      </c>
      <c r="P1229">
        <v>134400</v>
      </c>
      <c r="Q1229">
        <v>107520</v>
      </c>
      <c r="R1229">
        <v>1.0932682000000001E-2</v>
      </c>
      <c r="S1229">
        <v>1.3665851999999999E-2</v>
      </c>
      <c r="T1229">
        <f t="shared" si="214"/>
        <v>12545.252135999999</v>
      </c>
      <c r="U1229">
        <f t="shared" si="215"/>
        <v>4373.0728000000008</v>
      </c>
      <c r="V1229">
        <f t="shared" si="216"/>
        <v>241920</v>
      </c>
      <c r="W1229">
        <f t="shared" si="217"/>
        <v>2754.4432932175023</v>
      </c>
      <c r="X1229">
        <f>SUM(Data__1___3[[#This Row],[ cost of raw material]],Data__1___3[[#This Row],[operating cost]],Data__1___3[[#This Row],[Total Labor Cost (In USD)]])</f>
        <v>19672.768229217501</v>
      </c>
      <c r="Y1229">
        <f t="shared" si="218"/>
        <v>1799.4457562396399</v>
      </c>
      <c r="Z1229">
        <f t="shared" si="219"/>
        <v>10.932682000000002</v>
      </c>
      <c r="AA1229">
        <f>SUM(Data__1___3[[#This Row],[Num_Workers_Direct]],Data__1___3[[#This Row],[Num_Workers_Indirect]])</f>
        <v>28</v>
      </c>
      <c r="AB1229">
        <f>Data__1___3[[#This Row],[OUTPUT IN THOUSAND]]/Data__1___3[[#This Row],[Total Workers]]</f>
        <v>0.3904529285714286</v>
      </c>
    </row>
    <row r="1230" spans="1:28" x14ac:dyDescent="0.25">
      <c r="A1230" s="1">
        <v>40312</v>
      </c>
      <c r="B1230">
        <f t="shared" si="209"/>
        <v>2010</v>
      </c>
      <c r="C1230">
        <f>DAY(Data__1___3[[#This Row],[Date]])</f>
        <v>14</v>
      </c>
      <c r="D1230">
        <f>MONTH(Data__1___3[[#This Row],[Date]])</f>
        <v>5</v>
      </c>
      <c r="E1230">
        <f t="shared" si="210"/>
        <v>2</v>
      </c>
      <c r="F1230">
        <f>WEEKDAY(Data__1___3[[#This Row],[Date]])</f>
        <v>6</v>
      </c>
      <c r="G1230" t="str">
        <f>VLOOKUP(F1230,VLOOKUP!$D$2:$E$8,2,FALSE)</f>
        <v>Saturday</v>
      </c>
      <c r="H1230" t="str">
        <f>VLOOKUP(D1230,VLOOKUP!$A$2:$B$13,2,FALSE)</f>
        <v>May</v>
      </c>
      <c r="I1230" t="str">
        <f>VLOOKUP(E1230,VLOOKUP!$G$2:$H$5,2,FALSE)</f>
        <v>Quarter2</v>
      </c>
      <c r="J1230" t="str">
        <f t="shared" si="211"/>
        <v>2010_May</v>
      </c>
      <c r="K1230" t="str">
        <f t="shared" si="212"/>
        <v>2010_Quarter2</v>
      </c>
      <c r="L1230" t="str">
        <f t="shared" si="213"/>
        <v>2010_Saturday</v>
      </c>
      <c r="M1230" t="s">
        <v>11</v>
      </c>
      <c r="N1230">
        <v>12</v>
      </c>
      <c r="O1230">
        <v>14</v>
      </c>
      <c r="P1230">
        <v>115200</v>
      </c>
      <c r="Q1230">
        <v>107520</v>
      </c>
      <c r="R1230">
        <v>1.0148472E-2</v>
      </c>
      <c r="S1230">
        <v>1.2685591E-2</v>
      </c>
      <c r="T1230">
        <f t="shared" si="214"/>
        <v>11645.372538</v>
      </c>
      <c r="U1230">
        <f t="shared" si="215"/>
        <v>4059.3888000000002</v>
      </c>
      <c r="V1230">
        <f t="shared" si="216"/>
        <v>222720</v>
      </c>
      <c r="W1230">
        <f t="shared" si="217"/>
        <v>2535.836682644685</v>
      </c>
      <c r="X1230">
        <f>SUM(Data__1___3[[#This Row],[ cost of raw material]],Data__1___3[[#This Row],[operating cost]],Data__1___3[[#This Row],[Total Labor Cost (In USD)]])</f>
        <v>18240.598020644684</v>
      </c>
      <c r="Y1230">
        <f t="shared" si="218"/>
        <v>1797.3738332868913</v>
      </c>
      <c r="Z1230">
        <f t="shared" si="219"/>
        <v>10.148472</v>
      </c>
      <c r="AA1230">
        <f>SUM(Data__1___3[[#This Row],[Num_Workers_Direct]],Data__1___3[[#This Row],[Num_Workers_Indirect]])</f>
        <v>26</v>
      </c>
      <c r="AB1230">
        <f>Data__1___3[[#This Row],[OUTPUT IN THOUSAND]]/Data__1___3[[#This Row],[Total Workers]]</f>
        <v>0.39032584615384613</v>
      </c>
    </row>
    <row r="1231" spans="1:28" x14ac:dyDescent="0.25">
      <c r="A1231" s="1">
        <v>40313</v>
      </c>
      <c r="B1231">
        <f t="shared" si="209"/>
        <v>2010</v>
      </c>
      <c r="C1231">
        <f>DAY(Data__1___3[[#This Row],[Date]])</f>
        <v>15</v>
      </c>
      <c r="D1231">
        <f>MONTH(Data__1___3[[#This Row],[Date]])</f>
        <v>5</v>
      </c>
      <c r="E1231">
        <f t="shared" si="210"/>
        <v>2</v>
      </c>
      <c r="F1231">
        <f>WEEKDAY(Data__1___3[[#This Row],[Date]])</f>
        <v>7</v>
      </c>
      <c r="G1231" t="str">
        <f>VLOOKUP(F1231,VLOOKUP!$D$2:$E$8,2,FALSE)</f>
        <v>Sunday</v>
      </c>
      <c r="H1231" t="str">
        <f>VLOOKUP(D1231,VLOOKUP!$A$2:$B$13,2,FALSE)</f>
        <v>May</v>
      </c>
      <c r="I1231" t="str">
        <f>VLOOKUP(E1231,VLOOKUP!$G$2:$H$5,2,FALSE)</f>
        <v>Quarter2</v>
      </c>
      <c r="J1231" t="str">
        <f t="shared" si="211"/>
        <v>2010_May</v>
      </c>
      <c r="K1231" t="str">
        <f t="shared" si="212"/>
        <v>2010_Quarter2</v>
      </c>
      <c r="L1231" t="str">
        <f t="shared" si="213"/>
        <v>2010_Sunday</v>
      </c>
      <c r="M1231" t="s">
        <v>11</v>
      </c>
      <c r="N1231">
        <v>13</v>
      </c>
      <c r="O1231">
        <v>15</v>
      </c>
      <c r="P1231">
        <v>124800</v>
      </c>
      <c r="Q1231">
        <v>115200</v>
      </c>
      <c r="R1231">
        <v>1.0931448E-2</v>
      </c>
      <c r="S1231">
        <v>1.3664310000000001E-2</v>
      </c>
      <c r="T1231">
        <f t="shared" si="214"/>
        <v>12543.836580000001</v>
      </c>
      <c r="U1231">
        <f t="shared" si="215"/>
        <v>4372.5792000000001</v>
      </c>
      <c r="V1231">
        <f t="shared" si="216"/>
        <v>240000</v>
      </c>
      <c r="W1231">
        <f t="shared" si="217"/>
        <v>2732.5826321602208</v>
      </c>
      <c r="X1231">
        <f>SUM(Data__1___3[[#This Row],[ cost of raw material]],Data__1___3[[#This Row],[operating cost]],Data__1___3[[#This Row],[Total Labor Cost (In USD)]])</f>
        <v>19648.998412160225</v>
      </c>
      <c r="Y1231">
        <f t="shared" si="218"/>
        <v>1797.4744436565243</v>
      </c>
      <c r="Z1231">
        <f t="shared" si="219"/>
        <v>10.931448</v>
      </c>
      <c r="AA1231">
        <f>SUM(Data__1___3[[#This Row],[Num_Workers_Direct]],Data__1___3[[#This Row],[Num_Workers_Indirect]])</f>
        <v>28</v>
      </c>
      <c r="AB1231">
        <f>Data__1___3[[#This Row],[OUTPUT IN THOUSAND]]/Data__1___3[[#This Row],[Total Workers]]</f>
        <v>0.39040885714285711</v>
      </c>
    </row>
    <row r="1232" spans="1:28" x14ac:dyDescent="0.25">
      <c r="A1232" s="1">
        <v>40314</v>
      </c>
      <c r="B1232">
        <f t="shared" si="209"/>
        <v>2010</v>
      </c>
      <c r="C1232">
        <f>DAY(Data__1___3[[#This Row],[Date]])</f>
        <v>16</v>
      </c>
      <c r="D1232">
        <f>MONTH(Data__1___3[[#This Row],[Date]])</f>
        <v>5</v>
      </c>
      <c r="E1232">
        <f t="shared" si="210"/>
        <v>2</v>
      </c>
      <c r="F1232">
        <f>WEEKDAY(Data__1___3[[#This Row],[Date]])</f>
        <v>1</v>
      </c>
      <c r="G1232" t="str">
        <f>VLOOKUP(F1232,VLOOKUP!$D$2:$E$8,2,FALSE)</f>
        <v>Monday</v>
      </c>
      <c r="H1232" t="str">
        <f>VLOOKUP(D1232,VLOOKUP!$A$2:$B$13,2,FALSE)</f>
        <v>May</v>
      </c>
      <c r="I1232" t="str">
        <f>VLOOKUP(E1232,VLOOKUP!$G$2:$H$5,2,FALSE)</f>
        <v>Quarter2</v>
      </c>
      <c r="J1232" t="str">
        <f t="shared" si="211"/>
        <v>2010_May</v>
      </c>
      <c r="K1232" t="str">
        <f t="shared" si="212"/>
        <v>2010_Quarter2</v>
      </c>
      <c r="L1232" t="str">
        <f t="shared" si="213"/>
        <v>2010_Monday</v>
      </c>
      <c r="M1232" t="s">
        <v>11</v>
      </c>
      <c r="N1232">
        <v>12</v>
      </c>
      <c r="O1232">
        <v>15</v>
      </c>
      <c r="P1232">
        <v>115200</v>
      </c>
      <c r="Q1232">
        <v>115200</v>
      </c>
      <c r="R1232">
        <v>1.0544082999999999E-2</v>
      </c>
      <c r="S1232">
        <v>1.3180104E-2</v>
      </c>
      <c r="T1232">
        <f t="shared" si="214"/>
        <v>12099.335472000001</v>
      </c>
      <c r="U1232">
        <f t="shared" si="215"/>
        <v>4217.6331999999993</v>
      </c>
      <c r="V1232">
        <f t="shared" si="216"/>
        <v>230400</v>
      </c>
      <c r="W1232">
        <f t="shared" si="217"/>
        <v>2623.2793268738119</v>
      </c>
      <c r="X1232">
        <f>SUM(Data__1___3[[#This Row],[ cost of raw material]],Data__1___3[[#This Row],[operating cost]],Data__1___3[[#This Row],[Total Labor Cost (In USD)]])</f>
        <v>18940.247998873812</v>
      </c>
      <c r="Y1232">
        <f t="shared" si="218"/>
        <v>1796.2916262015212</v>
      </c>
      <c r="Z1232">
        <f t="shared" si="219"/>
        <v>10.544082999999999</v>
      </c>
      <c r="AA1232">
        <f>SUM(Data__1___3[[#This Row],[Num_Workers_Direct]],Data__1___3[[#This Row],[Num_Workers_Indirect]])</f>
        <v>27</v>
      </c>
      <c r="AB1232">
        <f>Data__1___3[[#This Row],[OUTPUT IN THOUSAND]]/Data__1___3[[#This Row],[Total Workers]]</f>
        <v>0.39052159259259256</v>
      </c>
    </row>
    <row r="1233" spans="1:28" x14ac:dyDescent="0.25">
      <c r="A1233" s="1">
        <v>40315</v>
      </c>
      <c r="B1233">
        <f t="shared" si="209"/>
        <v>2010</v>
      </c>
      <c r="C1233">
        <f>DAY(Data__1___3[[#This Row],[Date]])</f>
        <v>17</v>
      </c>
      <c r="D1233">
        <f>MONTH(Data__1___3[[#This Row],[Date]])</f>
        <v>5</v>
      </c>
      <c r="E1233">
        <f t="shared" si="210"/>
        <v>2</v>
      </c>
      <c r="F1233">
        <f>WEEKDAY(Data__1___3[[#This Row],[Date]])</f>
        <v>2</v>
      </c>
      <c r="G1233" t="str">
        <f>VLOOKUP(F1233,VLOOKUP!$D$2:$E$8,2,FALSE)</f>
        <v>Tuesday</v>
      </c>
      <c r="H1233" t="str">
        <f>VLOOKUP(D1233,VLOOKUP!$A$2:$B$13,2,FALSE)</f>
        <v>May</v>
      </c>
      <c r="I1233" t="str">
        <f>VLOOKUP(E1233,VLOOKUP!$G$2:$H$5,2,FALSE)</f>
        <v>Quarter2</v>
      </c>
      <c r="J1233" t="str">
        <f t="shared" si="211"/>
        <v>2010_May</v>
      </c>
      <c r="K1233" t="str">
        <f t="shared" si="212"/>
        <v>2010_Quarter2</v>
      </c>
      <c r="L1233" t="str">
        <f t="shared" si="213"/>
        <v>2010_Tuesday</v>
      </c>
      <c r="M1233" t="s">
        <v>11</v>
      </c>
      <c r="N1233">
        <v>12</v>
      </c>
      <c r="O1233">
        <v>14</v>
      </c>
      <c r="P1233">
        <v>115200</v>
      </c>
      <c r="Q1233">
        <v>107520</v>
      </c>
      <c r="R1233">
        <v>1.0146298999999999E-2</v>
      </c>
      <c r="S1233">
        <v>1.2682874E-2</v>
      </c>
      <c r="T1233">
        <f t="shared" si="214"/>
        <v>11642.878332</v>
      </c>
      <c r="U1233">
        <f t="shared" si="215"/>
        <v>4058.5195999999996</v>
      </c>
      <c r="V1233">
        <f t="shared" si="216"/>
        <v>222720</v>
      </c>
      <c r="W1233">
        <f t="shared" si="217"/>
        <v>2535.836682644685</v>
      </c>
      <c r="X1233">
        <f>SUM(Data__1___3[[#This Row],[ cost of raw material]],Data__1___3[[#This Row],[operating cost]],Data__1___3[[#This Row],[Total Labor Cost (In USD)]])</f>
        <v>18237.234614644683</v>
      </c>
      <c r="Y1233">
        <f t="shared" si="218"/>
        <v>1797.4272800993431</v>
      </c>
      <c r="Z1233">
        <f t="shared" si="219"/>
        <v>10.146298999999999</v>
      </c>
      <c r="AA1233">
        <f>SUM(Data__1___3[[#This Row],[Num_Workers_Direct]],Data__1___3[[#This Row],[Num_Workers_Indirect]])</f>
        <v>26</v>
      </c>
      <c r="AB1233">
        <f>Data__1___3[[#This Row],[OUTPUT IN THOUSAND]]/Data__1___3[[#This Row],[Total Workers]]</f>
        <v>0.39024226923076921</v>
      </c>
    </row>
    <row r="1234" spans="1:28" x14ac:dyDescent="0.25">
      <c r="A1234" s="1">
        <v>40316</v>
      </c>
      <c r="B1234">
        <f t="shared" si="209"/>
        <v>2010</v>
      </c>
      <c r="C1234">
        <f>DAY(Data__1___3[[#This Row],[Date]])</f>
        <v>18</v>
      </c>
      <c r="D1234">
        <f>MONTH(Data__1___3[[#This Row],[Date]])</f>
        <v>5</v>
      </c>
      <c r="E1234">
        <f t="shared" si="210"/>
        <v>2</v>
      </c>
      <c r="F1234">
        <f>WEEKDAY(Data__1___3[[#This Row],[Date]])</f>
        <v>3</v>
      </c>
      <c r="G1234" t="str">
        <f>VLOOKUP(F1234,VLOOKUP!$D$2:$E$8,2,FALSE)</f>
        <v>Wednesday</v>
      </c>
      <c r="H1234" t="str">
        <f>VLOOKUP(D1234,VLOOKUP!$A$2:$B$13,2,FALSE)</f>
        <v>May</v>
      </c>
      <c r="I1234" t="str">
        <f>VLOOKUP(E1234,VLOOKUP!$G$2:$H$5,2,FALSE)</f>
        <v>Quarter2</v>
      </c>
      <c r="J1234" t="str">
        <f t="shared" si="211"/>
        <v>2010_May</v>
      </c>
      <c r="K1234" t="str">
        <f t="shared" si="212"/>
        <v>2010_Quarter2</v>
      </c>
      <c r="L1234" t="str">
        <f t="shared" si="213"/>
        <v>2010_Wednesday</v>
      </c>
      <c r="M1234" t="s">
        <v>11</v>
      </c>
      <c r="N1234">
        <v>13</v>
      </c>
      <c r="O1234">
        <v>16</v>
      </c>
      <c r="P1234">
        <v>124800</v>
      </c>
      <c r="Q1234">
        <v>122880</v>
      </c>
      <c r="R1234">
        <v>1.1316911000000001E-2</v>
      </c>
      <c r="S1234">
        <v>1.4146139E-2</v>
      </c>
      <c r="T1234">
        <f t="shared" si="214"/>
        <v>12986.155601999999</v>
      </c>
      <c r="U1234">
        <f t="shared" si="215"/>
        <v>4526.7644</v>
      </c>
      <c r="V1234">
        <f t="shared" si="216"/>
        <v>247680</v>
      </c>
      <c r="W1234">
        <f t="shared" si="217"/>
        <v>2820.0252763893477</v>
      </c>
      <c r="X1234">
        <f>SUM(Data__1___3[[#This Row],[ cost of raw material]],Data__1___3[[#This Row],[operating cost]],Data__1___3[[#This Row],[Total Labor Cost (In USD)]])</f>
        <v>20332.945278389347</v>
      </c>
      <c r="Y1234">
        <f t="shared" si="218"/>
        <v>1796.6868590191568</v>
      </c>
      <c r="Z1234">
        <f t="shared" si="219"/>
        <v>11.316911000000001</v>
      </c>
      <c r="AA1234">
        <f>SUM(Data__1___3[[#This Row],[Num_Workers_Direct]],Data__1___3[[#This Row],[Num_Workers_Indirect]])</f>
        <v>29</v>
      </c>
      <c r="AB1234">
        <f>Data__1___3[[#This Row],[OUTPUT IN THOUSAND]]/Data__1___3[[#This Row],[Total Workers]]</f>
        <v>0.39023831034482764</v>
      </c>
    </row>
    <row r="1235" spans="1:28" x14ac:dyDescent="0.25">
      <c r="A1235" s="1">
        <v>40317</v>
      </c>
      <c r="B1235">
        <f t="shared" si="209"/>
        <v>2010</v>
      </c>
      <c r="C1235">
        <f>DAY(Data__1___3[[#This Row],[Date]])</f>
        <v>19</v>
      </c>
      <c r="D1235">
        <f>MONTH(Data__1___3[[#This Row],[Date]])</f>
        <v>5</v>
      </c>
      <c r="E1235">
        <f t="shared" si="210"/>
        <v>2</v>
      </c>
      <c r="F1235">
        <f>WEEKDAY(Data__1___3[[#This Row],[Date]])</f>
        <v>4</v>
      </c>
      <c r="G1235" t="str">
        <f>VLOOKUP(F1235,VLOOKUP!$D$2:$E$8,2,FALSE)</f>
        <v>Thursday</v>
      </c>
      <c r="H1235" t="str">
        <f>VLOOKUP(D1235,VLOOKUP!$A$2:$B$13,2,FALSE)</f>
        <v>May</v>
      </c>
      <c r="I1235" t="str">
        <f>VLOOKUP(E1235,VLOOKUP!$G$2:$H$5,2,FALSE)</f>
        <v>Quarter2</v>
      </c>
      <c r="J1235" t="str">
        <f t="shared" si="211"/>
        <v>2010_May</v>
      </c>
      <c r="K1235" t="str">
        <f t="shared" si="212"/>
        <v>2010_Quarter2</v>
      </c>
      <c r="L1235" t="str">
        <f t="shared" si="213"/>
        <v>2010_Thursday</v>
      </c>
      <c r="M1235" t="s">
        <v>11</v>
      </c>
      <c r="N1235">
        <v>13</v>
      </c>
      <c r="O1235">
        <v>13</v>
      </c>
      <c r="P1235">
        <v>124800</v>
      </c>
      <c r="Q1235">
        <v>99840</v>
      </c>
      <c r="R1235">
        <v>1.0153191000000001E-2</v>
      </c>
      <c r="S1235">
        <v>1.2691488000000001E-2</v>
      </c>
      <c r="T1235">
        <f t="shared" si="214"/>
        <v>11650.785984000002</v>
      </c>
      <c r="U1235">
        <f t="shared" si="215"/>
        <v>4061.2764000000006</v>
      </c>
      <c r="V1235">
        <f t="shared" si="216"/>
        <v>224640</v>
      </c>
      <c r="W1235">
        <f t="shared" si="217"/>
        <v>2557.6973437019665</v>
      </c>
      <c r="X1235">
        <f>SUM(Data__1___3[[#This Row],[ cost of raw material]],Data__1___3[[#This Row],[operating cost]],Data__1___3[[#This Row],[Total Labor Cost (In USD)]])</f>
        <v>18269.75972770197</v>
      </c>
      <c r="Y1235">
        <f t="shared" si="218"/>
        <v>1799.4106215180989</v>
      </c>
      <c r="Z1235">
        <f t="shared" si="219"/>
        <v>10.153191000000001</v>
      </c>
      <c r="AA1235">
        <f>SUM(Data__1___3[[#This Row],[Num_Workers_Direct]],Data__1___3[[#This Row],[Num_Workers_Indirect]])</f>
        <v>26</v>
      </c>
      <c r="AB1235">
        <f>Data__1___3[[#This Row],[OUTPUT IN THOUSAND]]/Data__1___3[[#This Row],[Total Workers]]</f>
        <v>0.39050734615384619</v>
      </c>
    </row>
    <row r="1236" spans="1:28" x14ac:dyDescent="0.25">
      <c r="A1236" s="1">
        <v>40318</v>
      </c>
      <c r="B1236">
        <f t="shared" si="209"/>
        <v>2010</v>
      </c>
      <c r="C1236">
        <f>DAY(Data__1___3[[#This Row],[Date]])</f>
        <v>20</v>
      </c>
      <c r="D1236">
        <f>MONTH(Data__1___3[[#This Row],[Date]])</f>
        <v>5</v>
      </c>
      <c r="E1236">
        <f t="shared" si="210"/>
        <v>2</v>
      </c>
      <c r="F1236">
        <f>WEEKDAY(Data__1___3[[#This Row],[Date]])</f>
        <v>5</v>
      </c>
      <c r="G1236" t="str">
        <f>VLOOKUP(F1236,VLOOKUP!$D$2:$E$8,2,FALSE)</f>
        <v>Friday</v>
      </c>
      <c r="H1236" t="str">
        <f>VLOOKUP(D1236,VLOOKUP!$A$2:$B$13,2,FALSE)</f>
        <v>May</v>
      </c>
      <c r="I1236" t="str">
        <f>VLOOKUP(E1236,VLOOKUP!$G$2:$H$5,2,FALSE)</f>
        <v>Quarter2</v>
      </c>
      <c r="J1236" t="str">
        <f t="shared" si="211"/>
        <v>2010_May</v>
      </c>
      <c r="K1236" t="str">
        <f t="shared" si="212"/>
        <v>2010_Quarter2</v>
      </c>
      <c r="L1236" t="str">
        <f t="shared" si="213"/>
        <v>2010_Friday</v>
      </c>
      <c r="M1236" t="s">
        <v>11</v>
      </c>
      <c r="N1236">
        <v>12</v>
      </c>
      <c r="O1236">
        <v>13</v>
      </c>
      <c r="P1236">
        <v>115200</v>
      </c>
      <c r="Q1236">
        <v>99840</v>
      </c>
      <c r="R1236">
        <v>9.7634479999999992E-3</v>
      </c>
      <c r="S1236">
        <v>1.2204309999999999E-2</v>
      </c>
      <c r="T1236">
        <f t="shared" si="214"/>
        <v>11203.55658</v>
      </c>
      <c r="U1236">
        <f t="shared" si="215"/>
        <v>3905.3791999999994</v>
      </c>
      <c r="V1236">
        <f t="shared" si="216"/>
        <v>215040</v>
      </c>
      <c r="W1236">
        <f t="shared" si="217"/>
        <v>2448.3940384155576</v>
      </c>
      <c r="X1236">
        <f>SUM(Data__1___3[[#This Row],[ cost of raw material]],Data__1___3[[#This Row],[operating cost]],Data__1___3[[#This Row],[Total Labor Cost (In USD)]])</f>
        <v>17557.329818415557</v>
      </c>
      <c r="Y1236">
        <f t="shared" si="218"/>
        <v>1798.2714527096944</v>
      </c>
      <c r="Z1236">
        <f t="shared" si="219"/>
        <v>9.7634479999999986</v>
      </c>
      <c r="AA1236">
        <f>SUM(Data__1___3[[#This Row],[Num_Workers_Direct]],Data__1___3[[#This Row],[Num_Workers_Indirect]])</f>
        <v>25</v>
      </c>
      <c r="AB1236">
        <f>Data__1___3[[#This Row],[OUTPUT IN THOUSAND]]/Data__1___3[[#This Row],[Total Workers]]</f>
        <v>0.39053791999999993</v>
      </c>
    </row>
    <row r="1237" spans="1:28" x14ac:dyDescent="0.25">
      <c r="A1237" s="1">
        <v>40319</v>
      </c>
      <c r="B1237">
        <f t="shared" si="209"/>
        <v>2010</v>
      </c>
      <c r="C1237">
        <f>DAY(Data__1___3[[#This Row],[Date]])</f>
        <v>21</v>
      </c>
      <c r="D1237">
        <f>MONTH(Data__1___3[[#This Row],[Date]])</f>
        <v>5</v>
      </c>
      <c r="E1237">
        <f t="shared" si="210"/>
        <v>2</v>
      </c>
      <c r="F1237">
        <f>WEEKDAY(Data__1___3[[#This Row],[Date]])</f>
        <v>6</v>
      </c>
      <c r="G1237" t="str">
        <f>VLOOKUP(F1237,VLOOKUP!$D$2:$E$8,2,FALSE)</f>
        <v>Saturday</v>
      </c>
      <c r="H1237" t="str">
        <f>VLOOKUP(D1237,VLOOKUP!$A$2:$B$13,2,FALSE)</f>
        <v>May</v>
      </c>
      <c r="I1237" t="str">
        <f>VLOOKUP(E1237,VLOOKUP!$G$2:$H$5,2,FALSE)</f>
        <v>Quarter2</v>
      </c>
      <c r="J1237" t="str">
        <f t="shared" si="211"/>
        <v>2010_May</v>
      </c>
      <c r="K1237" t="str">
        <f t="shared" si="212"/>
        <v>2010_Quarter2</v>
      </c>
      <c r="L1237" t="str">
        <f t="shared" si="213"/>
        <v>2010_Saturday</v>
      </c>
      <c r="M1237" t="s">
        <v>11</v>
      </c>
      <c r="N1237">
        <v>12</v>
      </c>
      <c r="O1237">
        <v>15</v>
      </c>
      <c r="P1237">
        <v>115200</v>
      </c>
      <c r="Q1237">
        <v>115200</v>
      </c>
      <c r="R1237">
        <v>1.0543211E-2</v>
      </c>
      <c r="S1237">
        <v>1.3179013999999999E-2</v>
      </c>
      <c r="T1237">
        <f t="shared" si="214"/>
        <v>12098.334851999998</v>
      </c>
      <c r="U1237">
        <f t="shared" si="215"/>
        <v>4217.2843999999996</v>
      </c>
      <c r="V1237">
        <f t="shared" si="216"/>
        <v>230400</v>
      </c>
      <c r="W1237">
        <f t="shared" si="217"/>
        <v>2623.2793268738119</v>
      </c>
      <c r="X1237">
        <f>SUM(Data__1___3[[#This Row],[ cost of raw material]],Data__1___3[[#This Row],[operating cost]],Data__1___3[[#This Row],[Total Labor Cost (In USD)]])</f>
        <v>18938.89857887381</v>
      </c>
      <c r="Y1237">
        <f t="shared" si="218"/>
        <v>1796.3122030730308</v>
      </c>
      <c r="Z1237">
        <f t="shared" si="219"/>
        <v>10.543210999999999</v>
      </c>
      <c r="AA1237">
        <f>SUM(Data__1___3[[#This Row],[Num_Workers_Direct]],Data__1___3[[#This Row],[Num_Workers_Indirect]])</f>
        <v>27</v>
      </c>
      <c r="AB1237">
        <f>Data__1___3[[#This Row],[OUTPUT IN THOUSAND]]/Data__1___3[[#This Row],[Total Workers]]</f>
        <v>0.39048929629629625</v>
      </c>
    </row>
    <row r="1238" spans="1:28" x14ac:dyDescent="0.25">
      <c r="A1238" s="1">
        <v>40320</v>
      </c>
      <c r="B1238">
        <f t="shared" si="209"/>
        <v>2010</v>
      </c>
      <c r="C1238">
        <f>DAY(Data__1___3[[#This Row],[Date]])</f>
        <v>22</v>
      </c>
      <c r="D1238">
        <f>MONTH(Data__1___3[[#This Row],[Date]])</f>
        <v>5</v>
      </c>
      <c r="E1238">
        <f t="shared" si="210"/>
        <v>2</v>
      </c>
      <c r="F1238">
        <f>WEEKDAY(Data__1___3[[#This Row],[Date]])</f>
        <v>7</v>
      </c>
      <c r="G1238" t="str">
        <f>VLOOKUP(F1238,VLOOKUP!$D$2:$E$8,2,FALSE)</f>
        <v>Sunday</v>
      </c>
      <c r="H1238" t="str">
        <f>VLOOKUP(D1238,VLOOKUP!$A$2:$B$13,2,FALSE)</f>
        <v>May</v>
      </c>
      <c r="I1238" t="str">
        <f>VLOOKUP(E1238,VLOOKUP!$G$2:$H$5,2,FALSE)</f>
        <v>Quarter2</v>
      </c>
      <c r="J1238" t="str">
        <f t="shared" si="211"/>
        <v>2010_May</v>
      </c>
      <c r="K1238" t="str">
        <f t="shared" si="212"/>
        <v>2010_Quarter2</v>
      </c>
      <c r="L1238" t="str">
        <f t="shared" si="213"/>
        <v>2010_Sunday</v>
      </c>
      <c r="M1238" t="s">
        <v>11</v>
      </c>
      <c r="N1238">
        <v>12</v>
      </c>
      <c r="O1238">
        <v>16</v>
      </c>
      <c r="P1238">
        <v>115200</v>
      </c>
      <c r="Q1238">
        <v>122880</v>
      </c>
      <c r="R1238">
        <v>1.0932425000000001E-2</v>
      </c>
      <c r="S1238">
        <v>1.3665531E-2</v>
      </c>
      <c r="T1238">
        <f t="shared" si="214"/>
        <v>12544.957457999999</v>
      </c>
      <c r="U1238">
        <f t="shared" si="215"/>
        <v>4372.97</v>
      </c>
      <c r="V1238">
        <f t="shared" si="216"/>
        <v>238080</v>
      </c>
      <c r="W1238">
        <f t="shared" si="217"/>
        <v>2710.7219711029388</v>
      </c>
      <c r="X1238">
        <f>SUM(Data__1___3[[#This Row],[ cost of raw material]],Data__1___3[[#This Row],[operating cost]],Data__1___3[[#This Row],[Total Labor Cost (In USD)]])</f>
        <v>19628.649429102938</v>
      </c>
      <c r="Y1238">
        <f t="shared" si="218"/>
        <v>1795.4524663194979</v>
      </c>
      <c r="Z1238">
        <f t="shared" si="219"/>
        <v>10.932425</v>
      </c>
      <c r="AA1238">
        <f>SUM(Data__1___3[[#This Row],[Num_Workers_Direct]],Data__1___3[[#This Row],[Num_Workers_Indirect]])</f>
        <v>28</v>
      </c>
      <c r="AB1238">
        <f>Data__1___3[[#This Row],[OUTPUT IN THOUSAND]]/Data__1___3[[#This Row],[Total Workers]]</f>
        <v>0.39044375000000003</v>
      </c>
    </row>
    <row r="1239" spans="1:28" x14ac:dyDescent="0.25">
      <c r="A1239" s="1">
        <v>40321</v>
      </c>
      <c r="B1239">
        <f t="shared" si="209"/>
        <v>2010</v>
      </c>
      <c r="C1239">
        <f>DAY(Data__1___3[[#This Row],[Date]])</f>
        <v>23</v>
      </c>
      <c r="D1239">
        <f>MONTH(Data__1___3[[#This Row],[Date]])</f>
        <v>5</v>
      </c>
      <c r="E1239">
        <f t="shared" si="210"/>
        <v>2</v>
      </c>
      <c r="F1239">
        <f>WEEKDAY(Data__1___3[[#This Row],[Date]])</f>
        <v>1</v>
      </c>
      <c r="G1239" t="str">
        <f>VLOOKUP(F1239,VLOOKUP!$D$2:$E$8,2,FALSE)</f>
        <v>Monday</v>
      </c>
      <c r="H1239" t="str">
        <f>VLOOKUP(D1239,VLOOKUP!$A$2:$B$13,2,FALSE)</f>
        <v>May</v>
      </c>
      <c r="I1239" t="str">
        <f>VLOOKUP(E1239,VLOOKUP!$G$2:$H$5,2,FALSE)</f>
        <v>Quarter2</v>
      </c>
      <c r="J1239" t="str">
        <f t="shared" si="211"/>
        <v>2010_May</v>
      </c>
      <c r="K1239" t="str">
        <f t="shared" si="212"/>
        <v>2010_Quarter2</v>
      </c>
      <c r="L1239" t="str">
        <f t="shared" si="213"/>
        <v>2010_Monday</v>
      </c>
      <c r="M1239" t="s">
        <v>11</v>
      </c>
      <c r="N1239">
        <v>14</v>
      </c>
      <c r="O1239">
        <v>16</v>
      </c>
      <c r="P1239">
        <v>134400</v>
      </c>
      <c r="Q1239">
        <v>122880</v>
      </c>
      <c r="R1239">
        <v>1.1711576E-2</v>
      </c>
      <c r="S1239">
        <v>1.463947E-2</v>
      </c>
      <c r="T1239">
        <f t="shared" si="214"/>
        <v>13439.033459999999</v>
      </c>
      <c r="U1239">
        <f t="shared" si="215"/>
        <v>4684.6304</v>
      </c>
      <c r="V1239">
        <f t="shared" si="216"/>
        <v>257280</v>
      </c>
      <c r="W1239">
        <f t="shared" si="217"/>
        <v>2929.3285816757566</v>
      </c>
      <c r="X1239">
        <f>SUM(Data__1___3[[#This Row],[ cost of raw material]],Data__1___3[[#This Row],[operating cost]],Data__1___3[[#This Row],[Total Labor Cost (In USD)]])</f>
        <v>21052.992441675757</v>
      </c>
      <c r="Y1239">
        <f t="shared" si="218"/>
        <v>1797.6224926240293</v>
      </c>
      <c r="Z1239">
        <f t="shared" si="219"/>
        <v>11.711575999999999</v>
      </c>
      <c r="AA1239">
        <f>SUM(Data__1___3[[#This Row],[Num_Workers_Direct]],Data__1___3[[#This Row],[Num_Workers_Indirect]])</f>
        <v>30</v>
      </c>
      <c r="AB1239">
        <f>Data__1___3[[#This Row],[OUTPUT IN THOUSAND]]/Data__1___3[[#This Row],[Total Workers]]</f>
        <v>0.39038586666666664</v>
      </c>
    </row>
    <row r="1240" spans="1:28" x14ac:dyDescent="0.25">
      <c r="A1240" s="1">
        <v>40322</v>
      </c>
      <c r="B1240">
        <f t="shared" si="209"/>
        <v>2010</v>
      </c>
      <c r="C1240">
        <f>DAY(Data__1___3[[#This Row],[Date]])</f>
        <v>24</v>
      </c>
      <c r="D1240">
        <f>MONTH(Data__1___3[[#This Row],[Date]])</f>
        <v>5</v>
      </c>
      <c r="E1240">
        <f t="shared" si="210"/>
        <v>2</v>
      </c>
      <c r="F1240">
        <f>WEEKDAY(Data__1___3[[#This Row],[Date]])</f>
        <v>2</v>
      </c>
      <c r="G1240" t="str">
        <f>VLOOKUP(F1240,VLOOKUP!$D$2:$E$8,2,FALSE)</f>
        <v>Tuesday</v>
      </c>
      <c r="H1240" t="str">
        <f>VLOOKUP(D1240,VLOOKUP!$A$2:$B$13,2,FALSE)</f>
        <v>May</v>
      </c>
      <c r="I1240" t="str">
        <f>VLOOKUP(E1240,VLOOKUP!$G$2:$H$5,2,FALSE)</f>
        <v>Quarter2</v>
      </c>
      <c r="J1240" t="str">
        <f t="shared" si="211"/>
        <v>2010_May</v>
      </c>
      <c r="K1240" t="str">
        <f t="shared" si="212"/>
        <v>2010_Quarter2</v>
      </c>
      <c r="L1240" t="str">
        <f t="shared" si="213"/>
        <v>2010_Tuesday</v>
      </c>
      <c r="M1240" t="s">
        <v>11</v>
      </c>
      <c r="N1240">
        <v>14</v>
      </c>
      <c r="O1240">
        <v>13</v>
      </c>
      <c r="P1240">
        <v>134400</v>
      </c>
      <c r="Q1240">
        <v>99840</v>
      </c>
      <c r="R1240">
        <v>1.0544524E-2</v>
      </c>
      <c r="S1240">
        <v>1.3180654999999999E-2</v>
      </c>
      <c r="T1240">
        <f t="shared" si="214"/>
        <v>12099.84129</v>
      </c>
      <c r="U1240">
        <f t="shared" si="215"/>
        <v>4217.8095999999996</v>
      </c>
      <c r="V1240">
        <f t="shared" si="216"/>
        <v>234240</v>
      </c>
      <c r="W1240">
        <f t="shared" si="217"/>
        <v>2667.0006489883754</v>
      </c>
      <c r="X1240">
        <f>SUM(Data__1___3[[#This Row],[ cost of raw material]],Data__1___3[[#This Row],[operating cost]],Data__1___3[[#This Row],[Total Labor Cost (In USD)]])</f>
        <v>18984.651538988375</v>
      </c>
      <c r="Y1240">
        <f t="shared" si="218"/>
        <v>1800.4275526319043</v>
      </c>
      <c r="Z1240">
        <f t="shared" si="219"/>
        <v>10.544523999999999</v>
      </c>
      <c r="AA1240">
        <f>SUM(Data__1___3[[#This Row],[Num_Workers_Direct]],Data__1___3[[#This Row],[Num_Workers_Indirect]])</f>
        <v>27</v>
      </c>
      <c r="AB1240">
        <f>Data__1___3[[#This Row],[OUTPUT IN THOUSAND]]/Data__1___3[[#This Row],[Total Workers]]</f>
        <v>0.3905379259259259</v>
      </c>
    </row>
    <row r="1241" spans="1:28" x14ac:dyDescent="0.25">
      <c r="A1241" s="1">
        <v>40323</v>
      </c>
      <c r="B1241">
        <f t="shared" si="209"/>
        <v>2010</v>
      </c>
      <c r="C1241">
        <f>DAY(Data__1___3[[#This Row],[Date]])</f>
        <v>25</v>
      </c>
      <c r="D1241">
        <f>MONTH(Data__1___3[[#This Row],[Date]])</f>
        <v>5</v>
      </c>
      <c r="E1241">
        <f t="shared" si="210"/>
        <v>2</v>
      </c>
      <c r="F1241">
        <f>WEEKDAY(Data__1___3[[#This Row],[Date]])</f>
        <v>3</v>
      </c>
      <c r="G1241" t="str">
        <f>VLOOKUP(F1241,VLOOKUP!$D$2:$E$8,2,FALSE)</f>
        <v>Wednesday</v>
      </c>
      <c r="H1241" t="str">
        <f>VLOOKUP(D1241,VLOOKUP!$A$2:$B$13,2,FALSE)</f>
        <v>May</v>
      </c>
      <c r="I1241" t="str">
        <f>VLOOKUP(E1241,VLOOKUP!$G$2:$H$5,2,FALSE)</f>
        <v>Quarter2</v>
      </c>
      <c r="J1241" t="str">
        <f t="shared" si="211"/>
        <v>2010_May</v>
      </c>
      <c r="K1241" t="str">
        <f t="shared" si="212"/>
        <v>2010_Quarter2</v>
      </c>
      <c r="L1241" t="str">
        <f t="shared" si="213"/>
        <v>2010_Wednesday</v>
      </c>
      <c r="M1241" t="s">
        <v>11</v>
      </c>
      <c r="N1241">
        <v>12</v>
      </c>
      <c r="O1241">
        <v>17</v>
      </c>
      <c r="P1241">
        <v>115200</v>
      </c>
      <c r="Q1241">
        <v>130560</v>
      </c>
      <c r="R1241">
        <v>1.1322015E-2</v>
      </c>
      <c r="S1241">
        <v>1.4152517999999999E-2</v>
      </c>
      <c r="T1241">
        <f t="shared" si="214"/>
        <v>12992.011524</v>
      </c>
      <c r="U1241">
        <f t="shared" si="215"/>
        <v>4528.8060000000005</v>
      </c>
      <c r="V1241">
        <f t="shared" si="216"/>
        <v>245760</v>
      </c>
      <c r="W1241">
        <f t="shared" si="217"/>
        <v>2798.1646153320658</v>
      </c>
      <c r="X1241">
        <f>SUM(Data__1___3[[#This Row],[ cost of raw material]],Data__1___3[[#This Row],[operating cost]],Data__1___3[[#This Row],[Total Labor Cost (In USD)]])</f>
        <v>20318.982139332064</v>
      </c>
      <c r="Y1241">
        <f t="shared" si="218"/>
        <v>1794.6436336051545</v>
      </c>
      <c r="Z1241">
        <f t="shared" si="219"/>
        <v>11.322015</v>
      </c>
      <c r="AA1241">
        <f>SUM(Data__1___3[[#This Row],[Num_Workers_Direct]],Data__1___3[[#This Row],[Num_Workers_Indirect]])</f>
        <v>29</v>
      </c>
      <c r="AB1241">
        <f>Data__1___3[[#This Row],[OUTPUT IN THOUSAND]]/Data__1___3[[#This Row],[Total Workers]]</f>
        <v>0.3904143103448276</v>
      </c>
    </row>
    <row r="1242" spans="1:28" x14ac:dyDescent="0.25">
      <c r="A1242" s="1">
        <v>40324</v>
      </c>
      <c r="B1242">
        <f t="shared" si="209"/>
        <v>2010</v>
      </c>
      <c r="C1242">
        <f>DAY(Data__1___3[[#This Row],[Date]])</f>
        <v>26</v>
      </c>
      <c r="D1242">
        <f>MONTH(Data__1___3[[#This Row],[Date]])</f>
        <v>5</v>
      </c>
      <c r="E1242">
        <f t="shared" si="210"/>
        <v>2</v>
      </c>
      <c r="F1242">
        <f>WEEKDAY(Data__1___3[[#This Row],[Date]])</f>
        <v>4</v>
      </c>
      <c r="G1242" t="str">
        <f>VLOOKUP(F1242,VLOOKUP!$D$2:$E$8,2,FALSE)</f>
        <v>Thursday</v>
      </c>
      <c r="H1242" t="str">
        <f>VLOOKUP(D1242,VLOOKUP!$A$2:$B$13,2,FALSE)</f>
        <v>May</v>
      </c>
      <c r="I1242" t="str">
        <f>VLOOKUP(E1242,VLOOKUP!$G$2:$H$5,2,FALSE)</f>
        <v>Quarter2</v>
      </c>
      <c r="J1242" t="str">
        <f t="shared" si="211"/>
        <v>2010_May</v>
      </c>
      <c r="K1242" t="str">
        <f t="shared" si="212"/>
        <v>2010_Quarter2</v>
      </c>
      <c r="L1242" t="str">
        <f t="shared" si="213"/>
        <v>2010_Thursday</v>
      </c>
      <c r="M1242" t="s">
        <v>11</v>
      </c>
      <c r="N1242">
        <v>12</v>
      </c>
      <c r="O1242">
        <v>16</v>
      </c>
      <c r="P1242">
        <v>115200</v>
      </c>
      <c r="Q1242">
        <v>122880</v>
      </c>
      <c r="R1242">
        <v>1.0927634E-2</v>
      </c>
      <c r="S1242">
        <v>1.3659542E-2</v>
      </c>
      <c r="T1242">
        <f t="shared" si="214"/>
        <v>12539.459556</v>
      </c>
      <c r="U1242">
        <f t="shared" si="215"/>
        <v>4371.0536000000002</v>
      </c>
      <c r="V1242">
        <f t="shared" si="216"/>
        <v>238080</v>
      </c>
      <c r="W1242">
        <f t="shared" si="217"/>
        <v>2710.7219711029388</v>
      </c>
      <c r="X1242">
        <f>SUM(Data__1___3[[#This Row],[ cost of raw material]],Data__1___3[[#This Row],[operating cost]],Data__1___3[[#This Row],[Total Labor Cost (In USD)]])</f>
        <v>19621.23512710294</v>
      </c>
      <c r="Y1242">
        <f t="shared" si="218"/>
        <v>1795.5611550590859</v>
      </c>
      <c r="Z1242">
        <f t="shared" si="219"/>
        <v>10.927634000000001</v>
      </c>
      <c r="AA1242">
        <f>SUM(Data__1___3[[#This Row],[Num_Workers_Direct]],Data__1___3[[#This Row],[Num_Workers_Indirect]])</f>
        <v>28</v>
      </c>
      <c r="AB1242">
        <f>Data__1___3[[#This Row],[OUTPUT IN THOUSAND]]/Data__1___3[[#This Row],[Total Workers]]</f>
        <v>0.39027264285714292</v>
      </c>
    </row>
    <row r="1243" spans="1:28" x14ac:dyDescent="0.25">
      <c r="A1243" s="1">
        <v>40325</v>
      </c>
      <c r="B1243">
        <f t="shared" si="209"/>
        <v>2010</v>
      </c>
      <c r="C1243">
        <f>DAY(Data__1___3[[#This Row],[Date]])</f>
        <v>27</v>
      </c>
      <c r="D1243">
        <f>MONTH(Data__1___3[[#This Row],[Date]])</f>
        <v>5</v>
      </c>
      <c r="E1243">
        <f t="shared" si="210"/>
        <v>2</v>
      </c>
      <c r="F1243">
        <f>WEEKDAY(Data__1___3[[#This Row],[Date]])</f>
        <v>5</v>
      </c>
      <c r="G1243" t="str">
        <f>VLOOKUP(F1243,VLOOKUP!$D$2:$E$8,2,FALSE)</f>
        <v>Friday</v>
      </c>
      <c r="H1243" t="str">
        <f>VLOOKUP(D1243,VLOOKUP!$A$2:$B$13,2,FALSE)</f>
        <v>May</v>
      </c>
      <c r="I1243" t="str">
        <f>VLOOKUP(E1243,VLOOKUP!$G$2:$H$5,2,FALSE)</f>
        <v>Quarter2</v>
      </c>
      <c r="J1243" t="str">
        <f t="shared" si="211"/>
        <v>2010_May</v>
      </c>
      <c r="K1243" t="str">
        <f t="shared" si="212"/>
        <v>2010_Quarter2</v>
      </c>
      <c r="L1243" t="str">
        <f t="shared" si="213"/>
        <v>2010_Friday</v>
      </c>
      <c r="M1243" t="s">
        <v>11</v>
      </c>
      <c r="N1243">
        <v>12</v>
      </c>
      <c r="O1243">
        <v>14</v>
      </c>
      <c r="P1243">
        <v>115200</v>
      </c>
      <c r="Q1243">
        <v>107520</v>
      </c>
      <c r="R1243">
        <v>1.0152893E-2</v>
      </c>
      <c r="S1243">
        <v>1.2691116000000001E-2</v>
      </c>
      <c r="T1243">
        <f t="shared" si="214"/>
        <v>11650.444488000001</v>
      </c>
      <c r="U1243">
        <f t="shared" si="215"/>
        <v>4061.1571999999996</v>
      </c>
      <c r="V1243">
        <f t="shared" si="216"/>
        <v>222720</v>
      </c>
      <c r="W1243">
        <f t="shared" si="217"/>
        <v>2535.836682644685</v>
      </c>
      <c r="X1243">
        <f>SUM(Data__1___3[[#This Row],[ cost of raw material]],Data__1___3[[#This Row],[operating cost]],Data__1___3[[#This Row],[Total Labor Cost (In USD)]])</f>
        <v>18247.438370644686</v>
      </c>
      <c r="Y1243">
        <f t="shared" si="218"/>
        <v>1797.2649146055896</v>
      </c>
      <c r="Z1243">
        <f t="shared" si="219"/>
        <v>10.152892999999999</v>
      </c>
      <c r="AA1243">
        <f>SUM(Data__1___3[[#This Row],[Num_Workers_Direct]],Data__1___3[[#This Row],[Num_Workers_Indirect]])</f>
        <v>26</v>
      </c>
      <c r="AB1243">
        <f>Data__1___3[[#This Row],[OUTPUT IN THOUSAND]]/Data__1___3[[#This Row],[Total Workers]]</f>
        <v>0.39049588461538459</v>
      </c>
    </row>
    <row r="1244" spans="1:28" x14ac:dyDescent="0.25">
      <c r="A1244" s="1">
        <v>40326</v>
      </c>
      <c r="B1244">
        <f t="shared" si="209"/>
        <v>2010</v>
      </c>
      <c r="C1244">
        <f>DAY(Data__1___3[[#This Row],[Date]])</f>
        <v>28</v>
      </c>
      <c r="D1244">
        <f>MONTH(Data__1___3[[#This Row],[Date]])</f>
        <v>5</v>
      </c>
      <c r="E1244">
        <f t="shared" si="210"/>
        <v>2</v>
      </c>
      <c r="F1244">
        <f>WEEKDAY(Data__1___3[[#This Row],[Date]])</f>
        <v>6</v>
      </c>
      <c r="G1244" t="str">
        <f>VLOOKUP(F1244,VLOOKUP!$D$2:$E$8,2,FALSE)</f>
        <v>Saturday</v>
      </c>
      <c r="H1244" t="str">
        <f>VLOOKUP(D1244,VLOOKUP!$A$2:$B$13,2,FALSE)</f>
        <v>May</v>
      </c>
      <c r="I1244" t="str">
        <f>VLOOKUP(E1244,VLOOKUP!$G$2:$H$5,2,FALSE)</f>
        <v>Quarter2</v>
      </c>
      <c r="J1244" t="str">
        <f t="shared" si="211"/>
        <v>2010_May</v>
      </c>
      <c r="K1244" t="str">
        <f t="shared" si="212"/>
        <v>2010_Quarter2</v>
      </c>
      <c r="L1244" t="str">
        <f t="shared" si="213"/>
        <v>2010_Saturday</v>
      </c>
      <c r="M1244" t="s">
        <v>11</v>
      </c>
      <c r="N1244">
        <v>12</v>
      </c>
      <c r="O1244">
        <v>15</v>
      </c>
      <c r="P1244">
        <v>115200</v>
      </c>
      <c r="Q1244">
        <v>115200</v>
      </c>
      <c r="R1244">
        <v>1.0542431999999999E-2</v>
      </c>
      <c r="S1244">
        <v>1.317804E-2</v>
      </c>
      <c r="T1244">
        <f t="shared" si="214"/>
        <v>12097.440720000001</v>
      </c>
      <c r="U1244">
        <f t="shared" si="215"/>
        <v>4216.9727999999996</v>
      </c>
      <c r="V1244">
        <f t="shared" si="216"/>
        <v>230400</v>
      </c>
      <c r="W1244">
        <f t="shared" si="217"/>
        <v>2623.2793268738119</v>
      </c>
      <c r="X1244">
        <f>SUM(Data__1___3[[#This Row],[ cost of raw material]],Data__1___3[[#This Row],[operating cost]],Data__1___3[[#This Row],[Total Labor Cost (In USD)]])</f>
        <v>18937.692846873812</v>
      </c>
      <c r="Y1244">
        <f t="shared" si="218"/>
        <v>1796.3305665024741</v>
      </c>
      <c r="Z1244">
        <f t="shared" si="219"/>
        <v>10.542432</v>
      </c>
      <c r="AA1244">
        <f>SUM(Data__1___3[[#This Row],[Num_Workers_Direct]],Data__1___3[[#This Row],[Num_Workers_Indirect]])</f>
        <v>27</v>
      </c>
      <c r="AB1244">
        <f>Data__1___3[[#This Row],[OUTPUT IN THOUSAND]]/Data__1___3[[#This Row],[Total Workers]]</f>
        <v>0.39046044444444444</v>
      </c>
    </row>
    <row r="1245" spans="1:28" x14ac:dyDescent="0.25">
      <c r="A1245" s="1">
        <v>40327</v>
      </c>
      <c r="B1245">
        <f t="shared" si="209"/>
        <v>2010</v>
      </c>
      <c r="C1245">
        <f>DAY(Data__1___3[[#This Row],[Date]])</f>
        <v>29</v>
      </c>
      <c r="D1245">
        <f>MONTH(Data__1___3[[#This Row],[Date]])</f>
        <v>5</v>
      </c>
      <c r="E1245">
        <f t="shared" si="210"/>
        <v>2</v>
      </c>
      <c r="F1245">
        <f>WEEKDAY(Data__1___3[[#This Row],[Date]])</f>
        <v>7</v>
      </c>
      <c r="G1245" t="str">
        <f>VLOOKUP(F1245,VLOOKUP!$D$2:$E$8,2,FALSE)</f>
        <v>Sunday</v>
      </c>
      <c r="H1245" t="str">
        <f>VLOOKUP(D1245,VLOOKUP!$A$2:$B$13,2,FALSE)</f>
        <v>May</v>
      </c>
      <c r="I1245" t="str">
        <f>VLOOKUP(E1245,VLOOKUP!$G$2:$H$5,2,FALSE)</f>
        <v>Quarter2</v>
      </c>
      <c r="J1245" t="str">
        <f t="shared" si="211"/>
        <v>2010_May</v>
      </c>
      <c r="K1245" t="str">
        <f t="shared" si="212"/>
        <v>2010_Quarter2</v>
      </c>
      <c r="L1245" t="str">
        <f t="shared" si="213"/>
        <v>2010_Sunday</v>
      </c>
      <c r="M1245" t="s">
        <v>11</v>
      </c>
      <c r="N1245">
        <v>13</v>
      </c>
      <c r="O1245">
        <v>16</v>
      </c>
      <c r="P1245">
        <v>124800</v>
      </c>
      <c r="Q1245">
        <v>122880</v>
      </c>
      <c r="R1245">
        <v>1.1313864999999999E-2</v>
      </c>
      <c r="S1245">
        <v>1.4142332000000001E-2</v>
      </c>
      <c r="T1245">
        <f t="shared" si="214"/>
        <v>12982.660775999999</v>
      </c>
      <c r="U1245">
        <f t="shared" si="215"/>
        <v>4525.5460000000003</v>
      </c>
      <c r="V1245">
        <f t="shared" si="216"/>
        <v>247680</v>
      </c>
      <c r="W1245">
        <f t="shared" si="217"/>
        <v>2820.0252763893477</v>
      </c>
      <c r="X1245">
        <f>SUM(Data__1___3[[#This Row],[ cost of raw material]],Data__1___3[[#This Row],[operating cost]],Data__1___3[[#This Row],[Total Labor Cost (In USD)]])</f>
        <v>20328.232052389347</v>
      </c>
      <c r="Y1245">
        <f t="shared" si="218"/>
        <v>1796.7539874648803</v>
      </c>
      <c r="Z1245">
        <f t="shared" si="219"/>
        <v>11.313865</v>
      </c>
      <c r="AA1245">
        <f>SUM(Data__1___3[[#This Row],[Num_Workers_Direct]],Data__1___3[[#This Row],[Num_Workers_Indirect]])</f>
        <v>29</v>
      </c>
      <c r="AB1245">
        <f>Data__1___3[[#This Row],[OUTPUT IN THOUSAND]]/Data__1___3[[#This Row],[Total Workers]]</f>
        <v>0.39013327586206897</v>
      </c>
    </row>
    <row r="1246" spans="1:28" x14ac:dyDescent="0.25">
      <c r="A1246" s="1">
        <v>40328</v>
      </c>
      <c r="B1246">
        <f t="shared" si="209"/>
        <v>2010</v>
      </c>
      <c r="C1246">
        <f>DAY(Data__1___3[[#This Row],[Date]])</f>
        <v>30</v>
      </c>
      <c r="D1246">
        <f>MONTH(Data__1___3[[#This Row],[Date]])</f>
        <v>5</v>
      </c>
      <c r="E1246">
        <f t="shared" si="210"/>
        <v>2</v>
      </c>
      <c r="F1246">
        <f>WEEKDAY(Data__1___3[[#This Row],[Date]])</f>
        <v>1</v>
      </c>
      <c r="G1246" t="str">
        <f>VLOOKUP(F1246,VLOOKUP!$D$2:$E$8,2,FALSE)</f>
        <v>Monday</v>
      </c>
      <c r="H1246" t="str">
        <f>VLOOKUP(D1246,VLOOKUP!$A$2:$B$13,2,FALSE)</f>
        <v>May</v>
      </c>
      <c r="I1246" t="str">
        <f>VLOOKUP(E1246,VLOOKUP!$G$2:$H$5,2,FALSE)</f>
        <v>Quarter2</v>
      </c>
      <c r="J1246" t="str">
        <f t="shared" si="211"/>
        <v>2010_May</v>
      </c>
      <c r="K1246" t="str">
        <f t="shared" si="212"/>
        <v>2010_Quarter2</v>
      </c>
      <c r="L1246" t="str">
        <f t="shared" si="213"/>
        <v>2010_Monday</v>
      </c>
      <c r="M1246" t="s">
        <v>11</v>
      </c>
      <c r="N1246">
        <v>14</v>
      </c>
      <c r="O1246">
        <v>15</v>
      </c>
      <c r="P1246">
        <v>134400</v>
      </c>
      <c r="Q1246">
        <v>115200</v>
      </c>
      <c r="R1246">
        <v>1.1324791000000001E-2</v>
      </c>
      <c r="S1246">
        <v>1.4155989000000001E-2</v>
      </c>
      <c r="T1246">
        <f t="shared" si="214"/>
        <v>12995.197902</v>
      </c>
      <c r="U1246">
        <f t="shared" si="215"/>
        <v>4529.9164000000001</v>
      </c>
      <c r="V1246">
        <f t="shared" si="216"/>
        <v>249600</v>
      </c>
      <c r="W1246">
        <f t="shared" si="217"/>
        <v>2841.8859374466297</v>
      </c>
      <c r="X1246">
        <f>SUM(Data__1___3[[#This Row],[ cost of raw material]],Data__1___3[[#This Row],[operating cost]],Data__1___3[[#This Row],[Total Labor Cost (In USD)]])</f>
        <v>20367.000239446632</v>
      </c>
      <c r="Y1246">
        <f t="shared" si="218"/>
        <v>1798.4438069935798</v>
      </c>
      <c r="Z1246">
        <f t="shared" si="219"/>
        <v>11.324791000000001</v>
      </c>
      <c r="AA1246">
        <f>SUM(Data__1___3[[#This Row],[Num_Workers_Direct]],Data__1___3[[#This Row],[Num_Workers_Indirect]])</f>
        <v>29</v>
      </c>
      <c r="AB1246">
        <f>Data__1___3[[#This Row],[OUTPUT IN THOUSAND]]/Data__1___3[[#This Row],[Total Workers]]</f>
        <v>0.39051003448275867</v>
      </c>
    </row>
    <row r="1247" spans="1:28" x14ac:dyDescent="0.25">
      <c r="A1247" s="1">
        <v>40329</v>
      </c>
      <c r="B1247">
        <f t="shared" si="209"/>
        <v>2010</v>
      </c>
      <c r="C1247">
        <f>DAY(Data__1___3[[#This Row],[Date]])</f>
        <v>31</v>
      </c>
      <c r="D1247">
        <f>MONTH(Data__1___3[[#This Row],[Date]])</f>
        <v>5</v>
      </c>
      <c r="E1247">
        <f t="shared" si="210"/>
        <v>2</v>
      </c>
      <c r="F1247">
        <f>WEEKDAY(Data__1___3[[#This Row],[Date]])</f>
        <v>2</v>
      </c>
      <c r="G1247" t="str">
        <f>VLOOKUP(F1247,VLOOKUP!$D$2:$E$8,2,FALSE)</f>
        <v>Tuesday</v>
      </c>
      <c r="H1247" t="str">
        <f>VLOOKUP(D1247,VLOOKUP!$A$2:$B$13,2,FALSE)</f>
        <v>May</v>
      </c>
      <c r="I1247" t="str">
        <f>VLOOKUP(E1247,VLOOKUP!$G$2:$H$5,2,FALSE)</f>
        <v>Quarter2</v>
      </c>
      <c r="J1247" t="str">
        <f t="shared" si="211"/>
        <v>2010_May</v>
      </c>
      <c r="K1247" t="str">
        <f t="shared" si="212"/>
        <v>2010_Quarter2</v>
      </c>
      <c r="L1247" t="str">
        <f t="shared" si="213"/>
        <v>2010_Tuesday</v>
      </c>
      <c r="M1247" t="s">
        <v>11</v>
      </c>
      <c r="N1247">
        <v>13</v>
      </c>
      <c r="O1247">
        <v>14</v>
      </c>
      <c r="P1247">
        <v>124800</v>
      </c>
      <c r="Q1247">
        <v>107520</v>
      </c>
      <c r="R1247">
        <v>1.0543416E-2</v>
      </c>
      <c r="S1247">
        <v>1.317927E-2</v>
      </c>
      <c r="T1247">
        <f t="shared" si="214"/>
        <v>12098.569860000001</v>
      </c>
      <c r="U1247">
        <f t="shared" si="215"/>
        <v>4217.3663999999999</v>
      </c>
      <c r="V1247">
        <f t="shared" si="216"/>
        <v>232320</v>
      </c>
      <c r="W1247">
        <f t="shared" si="217"/>
        <v>2645.1399879310934</v>
      </c>
      <c r="X1247">
        <f>SUM(Data__1___3[[#This Row],[ cost of raw material]],Data__1___3[[#This Row],[operating cost]],Data__1___3[[#This Row],[Total Labor Cost (In USD)]])</f>
        <v>18961.076247931094</v>
      </c>
      <c r="Y1247">
        <f t="shared" si="218"/>
        <v>1798.3807380768333</v>
      </c>
      <c r="Z1247">
        <f t="shared" si="219"/>
        <v>10.543416000000001</v>
      </c>
      <c r="AA1247">
        <f>SUM(Data__1___3[[#This Row],[Num_Workers_Direct]],Data__1___3[[#This Row],[Num_Workers_Indirect]])</f>
        <v>27</v>
      </c>
      <c r="AB1247">
        <f>Data__1___3[[#This Row],[OUTPUT IN THOUSAND]]/Data__1___3[[#This Row],[Total Workers]]</f>
        <v>0.39049688888888889</v>
      </c>
    </row>
    <row r="1248" spans="1:28" x14ac:dyDescent="0.25">
      <c r="A1248" s="1">
        <v>40330</v>
      </c>
      <c r="B1248">
        <f t="shared" si="209"/>
        <v>2010</v>
      </c>
      <c r="C1248">
        <f>DAY(Data__1___3[[#This Row],[Date]])</f>
        <v>1</v>
      </c>
      <c r="D1248">
        <f>MONTH(Data__1___3[[#This Row],[Date]])</f>
        <v>6</v>
      </c>
      <c r="E1248">
        <f t="shared" si="210"/>
        <v>2</v>
      </c>
      <c r="F1248">
        <f>WEEKDAY(Data__1___3[[#This Row],[Date]])</f>
        <v>3</v>
      </c>
      <c r="G1248" t="str">
        <f>VLOOKUP(F1248,VLOOKUP!$D$2:$E$8,2,FALSE)</f>
        <v>Wednesday</v>
      </c>
      <c r="H1248" t="str">
        <f>VLOOKUP(D1248,VLOOKUP!$A$2:$B$13,2,FALSE)</f>
        <v>June</v>
      </c>
      <c r="I1248" t="str">
        <f>VLOOKUP(E1248,VLOOKUP!$G$2:$H$5,2,FALSE)</f>
        <v>Quarter2</v>
      </c>
      <c r="J1248" t="str">
        <f t="shared" si="211"/>
        <v>2010_June</v>
      </c>
      <c r="K1248" t="str">
        <f t="shared" si="212"/>
        <v>2010_Quarter2</v>
      </c>
      <c r="L1248" t="str">
        <f t="shared" si="213"/>
        <v>2010_Wednesday</v>
      </c>
      <c r="M1248" t="s">
        <v>11</v>
      </c>
      <c r="N1248">
        <v>12</v>
      </c>
      <c r="O1248">
        <v>14</v>
      </c>
      <c r="P1248">
        <v>115200</v>
      </c>
      <c r="Q1248">
        <v>107520</v>
      </c>
      <c r="R1248">
        <v>1.014372E-2</v>
      </c>
      <c r="S1248">
        <v>1.2679650000000001E-2</v>
      </c>
      <c r="T1248">
        <f t="shared" si="214"/>
        <v>11639.9187</v>
      </c>
      <c r="U1248">
        <f t="shared" si="215"/>
        <v>4057.4879999999998</v>
      </c>
      <c r="V1248">
        <f t="shared" si="216"/>
        <v>222720</v>
      </c>
      <c r="W1248">
        <f t="shared" si="217"/>
        <v>2535.836682644685</v>
      </c>
      <c r="X1248">
        <f>SUM(Data__1___3[[#This Row],[ cost of raw material]],Data__1___3[[#This Row],[operating cost]],Data__1___3[[#This Row],[Total Labor Cost (In USD)]])</f>
        <v>18233.243382644683</v>
      </c>
      <c r="Y1248">
        <f t="shared" si="218"/>
        <v>1797.4908004799702</v>
      </c>
      <c r="Z1248">
        <f t="shared" si="219"/>
        <v>10.14372</v>
      </c>
      <c r="AA1248">
        <f>SUM(Data__1___3[[#This Row],[Num_Workers_Direct]],Data__1___3[[#This Row],[Num_Workers_Indirect]])</f>
        <v>26</v>
      </c>
      <c r="AB1248">
        <f>Data__1___3[[#This Row],[OUTPUT IN THOUSAND]]/Data__1___3[[#This Row],[Total Workers]]</f>
        <v>0.39014307692307693</v>
      </c>
    </row>
    <row r="1249" spans="1:28" x14ac:dyDescent="0.25">
      <c r="A1249" s="1">
        <v>40331</v>
      </c>
      <c r="B1249">
        <f t="shared" si="209"/>
        <v>2010</v>
      </c>
      <c r="C1249">
        <f>DAY(Data__1___3[[#This Row],[Date]])</f>
        <v>2</v>
      </c>
      <c r="D1249">
        <f>MONTH(Data__1___3[[#This Row],[Date]])</f>
        <v>6</v>
      </c>
      <c r="E1249">
        <f t="shared" si="210"/>
        <v>2</v>
      </c>
      <c r="F1249">
        <f>WEEKDAY(Data__1___3[[#This Row],[Date]])</f>
        <v>4</v>
      </c>
      <c r="G1249" t="str">
        <f>VLOOKUP(F1249,VLOOKUP!$D$2:$E$8,2,FALSE)</f>
        <v>Thursday</v>
      </c>
      <c r="H1249" t="str">
        <f>VLOOKUP(D1249,VLOOKUP!$A$2:$B$13,2,FALSE)</f>
        <v>June</v>
      </c>
      <c r="I1249" t="str">
        <f>VLOOKUP(E1249,VLOOKUP!$G$2:$H$5,2,FALSE)</f>
        <v>Quarter2</v>
      </c>
      <c r="J1249" t="str">
        <f t="shared" si="211"/>
        <v>2010_June</v>
      </c>
      <c r="K1249" t="str">
        <f t="shared" si="212"/>
        <v>2010_Quarter2</v>
      </c>
      <c r="L1249" t="str">
        <f t="shared" si="213"/>
        <v>2010_Thursday</v>
      </c>
      <c r="M1249" t="s">
        <v>11</v>
      </c>
      <c r="N1249">
        <v>14</v>
      </c>
      <c r="O1249">
        <v>15</v>
      </c>
      <c r="P1249">
        <v>134400</v>
      </c>
      <c r="Q1249">
        <v>115200</v>
      </c>
      <c r="R1249">
        <v>1.1322690999999999E-2</v>
      </c>
      <c r="S1249">
        <v>1.4153363E-2</v>
      </c>
      <c r="T1249">
        <f t="shared" si="214"/>
        <v>12992.787234000001</v>
      </c>
      <c r="U1249">
        <f t="shared" si="215"/>
        <v>4529.0763999999999</v>
      </c>
      <c r="V1249">
        <f t="shared" si="216"/>
        <v>249600</v>
      </c>
      <c r="W1249">
        <f t="shared" si="217"/>
        <v>2841.8859374466297</v>
      </c>
      <c r="X1249">
        <f>SUM(Data__1___3[[#This Row],[ cost of raw material]],Data__1___3[[#This Row],[operating cost]],Data__1___3[[#This Row],[Total Labor Cost (In USD)]])</f>
        <v>20363.749571446631</v>
      </c>
      <c r="Y1249">
        <f t="shared" si="218"/>
        <v>1798.4902680331586</v>
      </c>
      <c r="Z1249">
        <f t="shared" si="219"/>
        <v>11.322690999999999</v>
      </c>
      <c r="AA1249">
        <f>SUM(Data__1___3[[#This Row],[Num_Workers_Direct]],Data__1___3[[#This Row],[Num_Workers_Indirect]])</f>
        <v>29</v>
      </c>
      <c r="AB1249">
        <f>Data__1___3[[#This Row],[OUTPUT IN THOUSAND]]/Data__1___3[[#This Row],[Total Workers]]</f>
        <v>0.39043762068965515</v>
      </c>
    </row>
    <row r="1250" spans="1:28" x14ac:dyDescent="0.25">
      <c r="A1250" s="1">
        <v>40332</v>
      </c>
      <c r="B1250">
        <f t="shared" si="209"/>
        <v>2010</v>
      </c>
      <c r="C1250">
        <f>DAY(Data__1___3[[#This Row],[Date]])</f>
        <v>3</v>
      </c>
      <c r="D1250">
        <f>MONTH(Data__1___3[[#This Row],[Date]])</f>
        <v>6</v>
      </c>
      <c r="E1250">
        <f t="shared" si="210"/>
        <v>2</v>
      </c>
      <c r="F1250">
        <f>WEEKDAY(Data__1___3[[#This Row],[Date]])</f>
        <v>5</v>
      </c>
      <c r="G1250" t="str">
        <f>VLOOKUP(F1250,VLOOKUP!$D$2:$E$8,2,FALSE)</f>
        <v>Friday</v>
      </c>
      <c r="H1250" t="str">
        <f>VLOOKUP(D1250,VLOOKUP!$A$2:$B$13,2,FALSE)</f>
        <v>June</v>
      </c>
      <c r="I1250" t="str">
        <f>VLOOKUP(E1250,VLOOKUP!$G$2:$H$5,2,FALSE)</f>
        <v>Quarter2</v>
      </c>
      <c r="J1250" t="str">
        <f t="shared" si="211"/>
        <v>2010_June</v>
      </c>
      <c r="K1250" t="str">
        <f t="shared" si="212"/>
        <v>2010_Quarter2</v>
      </c>
      <c r="L1250" t="str">
        <f t="shared" si="213"/>
        <v>2010_Friday</v>
      </c>
      <c r="M1250" t="s">
        <v>11</v>
      </c>
      <c r="N1250">
        <v>12</v>
      </c>
      <c r="O1250">
        <v>17</v>
      </c>
      <c r="P1250">
        <v>115200</v>
      </c>
      <c r="Q1250">
        <v>130560</v>
      </c>
      <c r="R1250">
        <v>1.1318185E-2</v>
      </c>
      <c r="S1250">
        <v>1.4147732E-2</v>
      </c>
      <c r="T1250">
        <f t="shared" si="214"/>
        <v>12987.617976</v>
      </c>
      <c r="U1250">
        <f t="shared" si="215"/>
        <v>4527.2739999999994</v>
      </c>
      <c r="V1250">
        <f t="shared" si="216"/>
        <v>245760</v>
      </c>
      <c r="W1250">
        <f t="shared" si="217"/>
        <v>2798.1646153320658</v>
      </c>
      <c r="X1250">
        <f>SUM(Data__1___3[[#This Row],[ cost of raw material]],Data__1___3[[#This Row],[operating cost]],Data__1___3[[#This Row],[Total Labor Cost (In USD)]])</f>
        <v>20313.056591332064</v>
      </c>
      <c r="Y1250">
        <f t="shared" si="218"/>
        <v>1794.7273870618005</v>
      </c>
      <c r="Z1250">
        <f t="shared" si="219"/>
        <v>11.318185</v>
      </c>
      <c r="AA1250">
        <f>SUM(Data__1___3[[#This Row],[Num_Workers_Direct]],Data__1___3[[#This Row],[Num_Workers_Indirect]])</f>
        <v>29</v>
      </c>
      <c r="AB1250">
        <f>Data__1___3[[#This Row],[OUTPUT IN THOUSAND]]/Data__1___3[[#This Row],[Total Workers]]</f>
        <v>0.39028224137931034</v>
      </c>
    </row>
    <row r="1251" spans="1:28" x14ac:dyDescent="0.25">
      <c r="A1251" s="1">
        <v>40333</v>
      </c>
      <c r="B1251">
        <f t="shared" si="209"/>
        <v>2010</v>
      </c>
      <c r="C1251">
        <f>DAY(Data__1___3[[#This Row],[Date]])</f>
        <v>4</v>
      </c>
      <c r="D1251">
        <f>MONTH(Data__1___3[[#This Row],[Date]])</f>
        <v>6</v>
      </c>
      <c r="E1251">
        <f t="shared" si="210"/>
        <v>2</v>
      </c>
      <c r="F1251">
        <f>WEEKDAY(Data__1___3[[#This Row],[Date]])</f>
        <v>6</v>
      </c>
      <c r="G1251" t="str">
        <f>VLOOKUP(F1251,VLOOKUP!$D$2:$E$8,2,FALSE)</f>
        <v>Saturday</v>
      </c>
      <c r="H1251" t="str">
        <f>VLOOKUP(D1251,VLOOKUP!$A$2:$B$13,2,FALSE)</f>
        <v>June</v>
      </c>
      <c r="I1251" t="str">
        <f>VLOOKUP(E1251,VLOOKUP!$G$2:$H$5,2,FALSE)</f>
        <v>Quarter2</v>
      </c>
      <c r="J1251" t="str">
        <f t="shared" si="211"/>
        <v>2010_June</v>
      </c>
      <c r="K1251" t="str">
        <f t="shared" si="212"/>
        <v>2010_Quarter2</v>
      </c>
      <c r="L1251" t="str">
        <f t="shared" si="213"/>
        <v>2010_Saturday</v>
      </c>
      <c r="M1251" t="s">
        <v>11</v>
      </c>
      <c r="N1251">
        <v>12</v>
      </c>
      <c r="O1251">
        <v>16</v>
      </c>
      <c r="P1251">
        <v>115200</v>
      </c>
      <c r="Q1251">
        <v>122880</v>
      </c>
      <c r="R1251">
        <v>1.0933306E-2</v>
      </c>
      <c r="S1251">
        <v>1.3666632E-2</v>
      </c>
      <c r="T1251">
        <f t="shared" si="214"/>
        <v>12545.968176</v>
      </c>
      <c r="U1251">
        <f t="shared" si="215"/>
        <v>4373.3224</v>
      </c>
      <c r="V1251">
        <f t="shared" si="216"/>
        <v>238080</v>
      </c>
      <c r="W1251">
        <f t="shared" si="217"/>
        <v>2710.7219711029388</v>
      </c>
      <c r="X1251">
        <f>SUM(Data__1___3[[#This Row],[ cost of raw material]],Data__1___3[[#This Row],[operating cost]],Data__1___3[[#This Row],[Total Labor Cost (In USD)]])</f>
        <v>19630.012547102939</v>
      </c>
      <c r="Y1251">
        <f t="shared" si="218"/>
        <v>1795.4324654503348</v>
      </c>
      <c r="Z1251">
        <f t="shared" si="219"/>
        <v>10.933306</v>
      </c>
      <c r="AA1251">
        <f>SUM(Data__1___3[[#This Row],[Num_Workers_Direct]],Data__1___3[[#This Row],[Num_Workers_Indirect]])</f>
        <v>28</v>
      </c>
      <c r="AB1251">
        <f>Data__1___3[[#This Row],[OUTPUT IN THOUSAND]]/Data__1___3[[#This Row],[Total Workers]]</f>
        <v>0.3904752142857143</v>
      </c>
    </row>
    <row r="1252" spans="1:28" x14ac:dyDescent="0.25">
      <c r="A1252" s="1">
        <v>40334</v>
      </c>
      <c r="B1252">
        <f t="shared" si="209"/>
        <v>2010</v>
      </c>
      <c r="C1252">
        <f>DAY(Data__1___3[[#This Row],[Date]])</f>
        <v>5</v>
      </c>
      <c r="D1252">
        <f>MONTH(Data__1___3[[#This Row],[Date]])</f>
        <v>6</v>
      </c>
      <c r="E1252">
        <f t="shared" si="210"/>
        <v>2</v>
      </c>
      <c r="F1252">
        <f>WEEKDAY(Data__1___3[[#This Row],[Date]])</f>
        <v>7</v>
      </c>
      <c r="G1252" t="str">
        <f>VLOOKUP(F1252,VLOOKUP!$D$2:$E$8,2,FALSE)</f>
        <v>Sunday</v>
      </c>
      <c r="H1252" t="str">
        <f>VLOOKUP(D1252,VLOOKUP!$A$2:$B$13,2,FALSE)</f>
        <v>June</v>
      </c>
      <c r="I1252" t="str">
        <f>VLOOKUP(E1252,VLOOKUP!$G$2:$H$5,2,FALSE)</f>
        <v>Quarter2</v>
      </c>
      <c r="J1252" t="str">
        <f t="shared" si="211"/>
        <v>2010_June</v>
      </c>
      <c r="K1252" t="str">
        <f t="shared" si="212"/>
        <v>2010_Quarter2</v>
      </c>
      <c r="L1252" t="str">
        <f t="shared" si="213"/>
        <v>2010_Sunday</v>
      </c>
      <c r="M1252" t="s">
        <v>11</v>
      </c>
      <c r="N1252">
        <v>13</v>
      </c>
      <c r="O1252">
        <v>13</v>
      </c>
      <c r="P1252">
        <v>124800</v>
      </c>
      <c r="Q1252">
        <v>99840</v>
      </c>
      <c r="R1252">
        <v>1.0143292999999999E-2</v>
      </c>
      <c r="S1252">
        <v>1.2679117E-2</v>
      </c>
      <c r="T1252">
        <f t="shared" si="214"/>
        <v>11639.429405999999</v>
      </c>
      <c r="U1252">
        <f t="shared" si="215"/>
        <v>4057.3172</v>
      </c>
      <c r="V1252">
        <f t="shared" si="216"/>
        <v>224640</v>
      </c>
      <c r="W1252">
        <f t="shared" si="217"/>
        <v>2557.6973437019665</v>
      </c>
      <c r="X1252">
        <f>SUM(Data__1___3[[#This Row],[ cost of raw material]],Data__1___3[[#This Row],[operating cost]],Data__1___3[[#This Row],[Total Labor Cost (In USD)]])</f>
        <v>18254.443949701967</v>
      </c>
      <c r="Y1252">
        <f t="shared" si="218"/>
        <v>1799.6565759957803</v>
      </c>
      <c r="Z1252">
        <f t="shared" si="219"/>
        <v>10.143293</v>
      </c>
      <c r="AA1252">
        <f>SUM(Data__1___3[[#This Row],[Num_Workers_Direct]],Data__1___3[[#This Row],[Num_Workers_Indirect]])</f>
        <v>26</v>
      </c>
      <c r="AB1252">
        <f>Data__1___3[[#This Row],[OUTPUT IN THOUSAND]]/Data__1___3[[#This Row],[Total Workers]]</f>
        <v>0.39012665384615386</v>
      </c>
    </row>
    <row r="1253" spans="1:28" x14ac:dyDescent="0.25">
      <c r="A1253" s="1">
        <v>40335</v>
      </c>
      <c r="B1253">
        <f t="shared" si="209"/>
        <v>2010</v>
      </c>
      <c r="C1253">
        <f>DAY(Data__1___3[[#This Row],[Date]])</f>
        <v>6</v>
      </c>
      <c r="D1253">
        <f>MONTH(Data__1___3[[#This Row],[Date]])</f>
        <v>6</v>
      </c>
      <c r="E1253">
        <f t="shared" si="210"/>
        <v>2</v>
      </c>
      <c r="F1253">
        <f>WEEKDAY(Data__1___3[[#This Row],[Date]])</f>
        <v>1</v>
      </c>
      <c r="G1253" t="str">
        <f>VLOOKUP(F1253,VLOOKUP!$D$2:$E$8,2,FALSE)</f>
        <v>Monday</v>
      </c>
      <c r="H1253" t="str">
        <f>VLOOKUP(D1253,VLOOKUP!$A$2:$B$13,2,FALSE)</f>
        <v>June</v>
      </c>
      <c r="I1253" t="str">
        <f>VLOOKUP(E1253,VLOOKUP!$G$2:$H$5,2,FALSE)</f>
        <v>Quarter2</v>
      </c>
      <c r="J1253" t="str">
        <f t="shared" si="211"/>
        <v>2010_June</v>
      </c>
      <c r="K1253" t="str">
        <f t="shared" si="212"/>
        <v>2010_Quarter2</v>
      </c>
      <c r="L1253" t="str">
        <f t="shared" si="213"/>
        <v>2010_Monday</v>
      </c>
      <c r="M1253" t="s">
        <v>11</v>
      </c>
      <c r="N1253">
        <v>13</v>
      </c>
      <c r="O1253">
        <v>15</v>
      </c>
      <c r="P1253">
        <v>124800</v>
      </c>
      <c r="Q1253">
        <v>115200</v>
      </c>
      <c r="R1253">
        <v>1.0934826E-2</v>
      </c>
      <c r="S1253">
        <v>1.3668532000000001E-2</v>
      </c>
      <c r="T1253">
        <f t="shared" si="214"/>
        <v>12547.712376000001</v>
      </c>
      <c r="U1253">
        <f t="shared" si="215"/>
        <v>4373.9303999999993</v>
      </c>
      <c r="V1253">
        <f t="shared" si="216"/>
        <v>240000</v>
      </c>
      <c r="W1253">
        <f t="shared" si="217"/>
        <v>2732.5826321602208</v>
      </c>
      <c r="X1253">
        <f>SUM(Data__1___3[[#This Row],[ cost of raw material]],Data__1___3[[#This Row],[operating cost]],Data__1___3[[#This Row],[Total Labor Cost (In USD)]])</f>
        <v>19654.225408160222</v>
      </c>
      <c r="Y1253">
        <f t="shared" si="218"/>
        <v>1797.3971792656073</v>
      </c>
      <c r="Z1253">
        <f t="shared" si="219"/>
        <v>10.934825999999999</v>
      </c>
      <c r="AA1253">
        <f>SUM(Data__1___3[[#This Row],[Num_Workers_Direct]],Data__1___3[[#This Row],[Num_Workers_Indirect]])</f>
        <v>28</v>
      </c>
      <c r="AB1253">
        <f>Data__1___3[[#This Row],[OUTPUT IN THOUSAND]]/Data__1___3[[#This Row],[Total Workers]]</f>
        <v>0.39052949999999997</v>
      </c>
    </row>
    <row r="1254" spans="1:28" x14ac:dyDescent="0.25">
      <c r="A1254" s="1">
        <v>40336</v>
      </c>
      <c r="B1254">
        <f t="shared" si="209"/>
        <v>2010</v>
      </c>
      <c r="C1254">
        <f>DAY(Data__1___3[[#This Row],[Date]])</f>
        <v>7</v>
      </c>
      <c r="D1254">
        <f>MONTH(Data__1___3[[#This Row],[Date]])</f>
        <v>6</v>
      </c>
      <c r="E1254">
        <f t="shared" si="210"/>
        <v>2</v>
      </c>
      <c r="F1254">
        <f>WEEKDAY(Data__1___3[[#This Row],[Date]])</f>
        <v>2</v>
      </c>
      <c r="G1254" t="str">
        <f>VLOOKUP(F1254,VLOOKUP!$D$2:$E$8,2,FALSE)</f>
        <v>Tuesday</v>
      </c>
      <c r="H1254" t="str">
        <f>VLOOKUP(D1254,VLOOKUP!$A$2:$B$13,2,FALSE)</f>
        <v>June</v>
      </c>
      <c r="I1254" t="str">
        <f>VLOOKUP(E1254,VLOOKUP!$G$2:$H$5,2,FALSE)</f>
        <v>Quarter2</v>
      </c>
      <c r="J1254" t="str">
        <f t="shared" si="211"/>
        <v>2010_June</v>
      </c>
      <c r="K1254" t="str">
        <f t="shared" si="212"/>
        <v>2010_Quarter2</v>
      </c>
      <c r="L1254" t="str">
        <f t="shared" si="213"/>
        <v>2010_Tuesday</v>
      </c>
      <c r="M1254" t="s">
        <v>11</v>
      </c>
      <c r="N1254">
        <v>12</v>
      </c>
      <c r="O1254">
        <v>17</v>
      </c>
      <c r="P1254">
        <v>115200</v>
      </c>
      <c r="Q1254">
        <v>130560</v>
      </c>
      <c r="R1254">
        <v>1.1316402E-2</v>
      </c>
      <c r="S1254">
        <v>1.4145503E-2</v>
      </c>
      <c r="T1254">
        <f t="shared" si="214"/>
        <v>12985.571754000001</v>
      </c>
      <c r="U1254">
        <f t="shared" si="215"/>
        <v>4526.5608000000002</v>
      </c>
      <c r="V1254">
        <f t="shared" si="216"/>
        <v>245760</v>
      </c>
      <c r="W1254">
        <f t="shared" si="217"/>
        <v>2798.1646153320658</v>
      </c>
      <c r="X1254">
        <f>SUM(Data__1___3[[#This Row],[ cost of raw material]],Data__1___3[[#This Row],[operating cost]],Data__1___3[[#This Row],[Total Labor Cost (In USD)]])</f>
        <v>20310.297169332065</v>
      </c>
      <c r="Y1254">
        <f t="shared" si="218"/>
        <v>1794.7663196599117</v>
      </c>
      <c r="Z1254">
        <f t="shared" si="219"/>
        <v>11.316402</v>
      </c>
      <c r="AA1254">
        <f>SUM(Data__1___3[[#This Row],[Num_Workers_Direct]],Data__1___3[[#This Row],[Num_Workers_Indirect]])</f>
        <v>29</v>
      </c>
      <c r="AB1254">
        <f>Data__1___3[[#This Row],[OUTPUT IN THOUSAND]]/Data__1___3[[#This Row],[Total Workers]]</f>
        <v>0.39022075862068967</v>
      </c>
    </row>
    <row r="1255" spans="1:28" x14ac:dyDescent="0.25">
      <c r="A1255" s="1">
        <v>40337</v>
      </c>
      <c r="B1255">
        <f t="shared" si="209"/>
        <v>2010</v>
      </c>
      <c r="C1255">
        <f>DAY(Data__1___3[[#This Row],[Date]])</f>
        <v>8</v>
      </c>
      <c r="D1255">
        <f>MONTH(Data__1___3[[#This Row],[Date]])</f>
        <v>6</v>
      </c>
      <c r="E1255">
        <f t="shared" si="210"/>
        <v>2</v>
      </c>
      <c r="F1255">
        <f>WEEKDAY(Data__1___3[[#This Row],[Date]])</f>
        <v>3</v>
      </c>
      <c r="G1255" t="str">
        <f>VLOOKUP(F1255,VLOOKUP!$D$2:$E$8,2,FALSE)</f>
        <v>Wednesday</v>
      </c>
      <c r="H1255" t="str">
        <f>VLOOKUP(D1255,VLOOKUP!$A$2:$B$13,2,FALSE)</f>
        <v>June</v>
      </c>
      <c r="I1255" t="str">
        <f>VLOOKUP(E1255,VLOOKUP!$G$2:$H$5,2,FALSE)</f>
        <v>Quarter2</v>
      </c>
      <c r="J1255" t="str">
        <f t="shared" si="211"/>
        <v>2010_June</v>
      </c>
      <c r="K1255" t="str">
        <f t="shared" si="212"/>
        <v>2010_Quarter2</v>
      </c>
      <c r="L1255" t="str">
        <f t="shared" si="213"/>
        <v>2010_Wednesday</v>
      </c>
      <c r="M1255" t="s">
        <v>11</v>
      </c>
      <c r="N1255">
        <v>14</v>
      </c>
      <c r="O1255">
        <v>17</v>
      </c>
      <c r="P1255">
        <v>134400</v>
      </c>
      <c r="Q1255">
        <v>130560</v>
      </c>
      <c r="R1255">
        <v>1.2101690999999999E-2</v>
      </c>
      <c r="S1255">
        <v>1.5127114000000001E-2</v>
      </c>
      <c r="T1255">
        <f t="shared" si="214"/>
        <v>13886.690652000001</v>
      </c>
      <c r="U1255">
        <f t="shared" si="215"/>
        <v>4840.6763999999994</v>
      </c>
      <c r="V1255">
        <f t="shared" si="216"/>
        <v>264960</v>
      </c>
      <c r="W1255">
        <f t="shared" si="217"/>
        <v>3016.7712259048835</v>
      </c>
      <c r="X1255">
        <f>SUM(Data__1___3[[#This Row],[ cost of raw material]],Data__1___3[[#This Row],[operating cost]],Data__1___3[[#This Row],[Total Labor Cost (In USD)]])</f>
        <v>21744.138277904884</v>
      </c>
      <c r="Y1255">
        <f t="shared" si="218"/>
        <v>1796.7851168820032</v>
      </c>
      <c r="Z1255">
        <f t="shared" si="219"/>
        <v>12.101690999999999</v>
      </c>
      <c r="AA1255">
        <f>SUM(Data__1___3[[#This Row],[Num_Workers_Direct]],Data__1___3[[#This Row],[Num_Workers_Indirect]])</f>
        <v>31</v>
      </c>
      <c r="AB1255">
        <f>Data__1___3[[#This Row],[OUTPUT IN THOUSAND]]/Data__1___3[[#This Row],[Total Workers]]</f>
        <v>0.39037712903225802</v>
      </c>
    </row>
    <row r="1256" spans="1:28" x14ac:dyDescent="0.25">
      <c r="A1256" s="1">
        <v>40338</v>
      </c>
      <c r="B1256">
        <f t="shared" si="209"/>
        <v>2010</v>
      </c>
      <c r="C1256">
        <f>DAY(Data__1___3[[#This Row],[Date]])</f>
        <v>9</v>
      </c>
      <c r="D1256">
        <f>MONTH(Data__1___3[[#This Row],[Date]])</f>
        <v>6</v>
      </c>
      <c r="E1256">
        <f t="shared" si="210"/>
        <v>2</v>
      </c>
      <c r="F1256">
        <f>WEEKDAY(Data__1___3[[#This Row],[Date]])</f>
        <v>4</v>
      </c>
      <c r="G1256" t="str">
        <f>VLOOKUP(F1256,VLOOKUP!$D$2:$E$8,2,FALSE)</f>
        <v>Thursday</v>
      </c>
      <c r="H1256" t="str">
        <f>VLOOKUP(D1256,VLOOKUP!$A$2:$B$13,2,FALSE)</f>
        <v>June</v>
      </c>
      <c r="I1256" t="str">
        <f>VLOOKUP(E1256,VLOOKUP!$G$2:$H$5,2,FALSE)</f>
        <v>Quarter2</v>
      </c>
      <c r="J1256" t="str">
        <f t="shared" si="211"/>
        <v>2010_June</v>
      </c>
      <c r="K1256" t="str">
        <f t="shared" si="212"/>
        <v>2010_Quarter2</v>
      </c>
      <c r="L1256" t="str">
        <f t="shared" si="213"/>
        <v>2010_Thursday</v>
      </c>
      <c r="M1256" t="s">
        <v>11</v>
      </c>
      <c r="N1256">
        <v>13</v>
      </c>
      <c r="O1256">
        <v>15</v>
      </c>
      <c r="P1256">
        <v>124800</v>
      </c>
      <c r="Q1256">
        <v>115200</v>
      </c>
      <c r="R1256">
        <v>1.0926673E-2</v>
      </c>
      <c r="S1256">
        <v>1.3658340999999999E-2</v>
      </c>
      <c r="T1256">
        <f t="shared" si="214"/>
        <v>12538.357038</v>
      </c>
      <c r="U1256">
        <f t="shared" si="215"/>
        <v>4370.6691999999994</v>
      </c>
      <c r="V1256">
        <f t="shared" si="216"/>
        <v>240000</v>
      </c>
      <c r="W1256">
        <f t="shared" si="217"/>
        <v>2732.5826321602208</v>
      </c>
      <c r="X1256">
        <f>SUM(Data__1___3[[#This Row],[ cost of raw material]],Data__1___3[[#This Row],[operating cost]],Data__1___3[[#This Row],[Total Labor Cost (In USD)]])</f>
        <v>19641.60887016022</v>
      </c>
      <c r="Y1256">
        <f t="shared" si="218"/>
        <v>1797.5836624890505</v>
      </c>
      <c r="Z1256">
        <f t="shared" si="219"/>
        <v>10.926672999999999</v>
      </c>
      <c r="AA1256">
        <f>SUM(Data__1___3[[#This Row],[Num_Workers_Direct]],Data__1___3[[#This Row],[Num_Workers_Indirect]])</f>
        <v>28</v>
      </c>
      <c r="AB1256">
        <f>Data__1___3[[#This Row],[OUTPUT IN THOUSAND]]/Data__1___3[[#This Row],[Total Workers]]</f>
        <v>0.3902383214285714</v>
      </c>
    </row>
    <row r="1257" spans="1:28" x14ac:dyDescent="0.25">
      <c r="A1257" s="1">
        <v>40339</v>
      </c>
      <c r="B1257">
        <f t="shared" si="209"/>
        <v>2010</v>
      </c>
      <c r="C1257">
        <f>DAY(Data__1___3[[#This Row],[Date]])</f>
        <v>10</v>
      </c>
      <c r="D1257">
        <f>MONTH(Data__1___3[[#This Row],[Date]])</f>
        <v>6</v>
      </c>
      <c r="E1257">
        <f t="shared" si="210"/>
        <v>2</v>
      </c>
      <c r="F1257">
        <f>WEEKDAY(Data__1___3[[#This Row],[Date]])</f>
        <v>5</v>
      </c>
      <c r="G1257" t="str">
        <f>VLOOKUP(F1257,VLOOKUP!$D$2:$E$8,2,FALSE)</f>
        <v>Friday</v>
      </c>
      <c r="H1257" t="str">
        <f>VLOOKUP(D1257,VLOOKUP!$A$2:$B$13,2,FALSE)</f>
        <v>June</v>
      </c>
      <c r="I1257" t="str">
        <f>VLOOKUP(E1257,VLOOKUP!$G$2:$H$5,2,FALSE)</f>
        <v>Quarter2</v>
      </c>
      <c r="J1257" t="str">
        <f t="shared" si="211"/>
        <v>2010_June</v>
      </c>
      <c r="K1257" t="str">
        <f t="shared" si="212"/>
        <v>2010_Quarter2</v>
      </c>
      <c r="L1257" t="str">
        <f t="shared" si="213"/>
        <v>2010_Friday</v>
      </c>
      <c r="M1257" t="s">
        <v>11</v>
      </c>
      <c r="N1257">
        <v>14</v>
      </c>
      <c r="O1257">
        <v>15</v>
      </c>
      <c r="P1257">
        <v>134400</v>
      </c>
      <c r="Q1257">
        <v>115200</v>
      </c>
      <c r="R1257">
        <v>1.1318722999999999E-2</v>
      </c>
      <c r="S1257">
        <v>1.4148404E-2</v>
      </c>
      <c r="T1257">
        <f t="shared" si="214"/>
        <v>12988.234871999999</v>
      </c>
      <c r="U1257">
        <f t="shared" si="215"/>
        <v>4527.4891999999991</v>
      </c>
      <c r="V1257">
        <f t="shared" si="216"/>
        <v>249600</v>
      </c>
      <c r="W1257">
        <f t="shared" si="217"/>
        <v>2841.8859374466297</v>
      </c>
      <c r="X1257">
        <f>SUM(Data__1___3[[#This Row],[ cost of raw material]],Data__1___3[[#This Row],[operating cost]],Data__1___3[[#This Row],[Total Labor Cost (In USD)]])</f>
        <v>20357.610009446627</v>
      </c>
      <c r="Y1257">
        <f t="shared" si="218"/>
        <v>1798.5783386912667</v>
      </c>
      <c r="Z1257">
        <f t="shared" si="219"/>
        <v>11.318722999999999</v>
      </c>
      <c r="AA1257">
        <f>SUM(Data__1___3[[#This Row],[Num_Workers_Direct]],Data__1___3[[#This Row],[Num_Workers_Indirect]])</f>
        <v>29</v>
      </c>
      <c r="AB1257">
        <f>Data__1___3[[#This Row],[OUTPUT IN THOUSAND]]/Data__1___3[[#This Row],[Total Workers]]</f>
        <v>0.39030079310344823</v>
      </c>
    </row>
    <row r="1258" spans="1:28" x14ac:dyDescent="0.25">
      <c r="A1258" s="1">
        <v>40340</v>
      </c>
      <c r="B1258">
        <f t="shared" si="209"/>
        <v>2010</v>
      </c>
      <c r="C1258">
        <f>DAY(Data__1___3[[#This Row],[Date]])</f>
        <v>11</v>
      </c>
      <c r="D1258">
        <f>MONTH(Data__1___3[[#This Row],[Date]])</f>
        <v>6</v>
      </c>
      <c r="E1258">
        <f t="shared" si="210"/>
        <v>2</v>
      </c>
      <c r="F1258">
        <f>WEEKDAY(Data__1___3[[#This Row],[Date]])</f>
        <v>6</v>
      </c>
      <c r="G1258" t="str">
        <f>VLOOKUP(F1258,VLOOKUP!$D$2:$E$8,2,FALSE)</f>
        <v>Saturday</v>
      </c>
      <c r="H1258" t="str">
        <f>VLOOKUP(D1258,VLOOKUP!$A$2:$B$13,2,FALSE)</f>
        <v>June</v>
      </c>
      <c r="I1258" t="str">
        <f>VLOOKUP(E1258,VLOOKUP!$G$2:$H$5,2,FALSE)</f>
        <v>Quarter2</v>
      </c>
      <c r="J1258" t="str">
        <f t="shared" si="211"/>
        <v>2010_June</v>
      </c>
      <c r="K1258" t="str">
        <f t="shared" si="212"/>
        <v>2010_Quarter2</v>
      </c>
      <c r="L1258" t="str">
        <f t="shared" si="213"/>
        <v>2010_Saturday</v>
      </c>
      <c r="M1258" t="s">
        <v>11</v>
      </c>
      <c r="N1258">
        <v>13</v>
      </c>
      <c r="O1258">
        <v>16</v>
      </c>
      <c r="P1258">
        <v>124800</v>
      </c>
      <c r="Q1258">
        <v>122880</v>
      </c>
      <c r="R1258">
        <v>1.1313528E-2</v>
      </c>
      <c r="S1258">
        <v>1.4141910000000001E-2</v>
      </c>
      <c r="T1258">
        <f t="shared" si="214"/>
        <v>12982.273380000001</v>
      </c>
      <c r="U1258">
        <f t="shared" si="215"/>
        <v>4525.4111999999996</v>
      </c>
      <c r="V1258">
        <f t="shared" si="216"/>
        <v>247680</v>
      </c>
      <c r="W1258">
        <f t="shared" si="217"/>
        <v>2820.0252763893477</v>
      </c>
      <c r="X1258">
        <f>SUM(Data__1___3[[#This Row],[ cost of raw material]],Data__1___3[[#This Row],[operating cost]],Data__1___3[[#This Row],[Total Labor Cost (In USD)]])</f>
        <v>20327.709856389349</v>
      </c>
      <c r="Y1258">
        <f t="shared" si="218"/>
        <v>1796.7613512238931</v>
      </c>
      <c r="Z1258">
        <f t="shared" si="219"/>
        <v>11.313528</v>
      </c>
      <c r="AA1258">
        <f>SUM(Data__1___3[[#This Row],[Num_Workers_Direct]],Data__1___3[[#This Row],[Num_Workers_Indirect]])</f>
        <v>29</v>
      </c>
      <c r="AB1258">
        <f>Data__1___3[[#This Row],[OUTPUT IN THOUSAND]]/Data__1___3[[#This Row],[Total Workers]]</f>
        <v>0.39012165517241376</v>
      </c>
    </row>
    <row r="1259" spans="1:28" x14ac:dyDescent="0.25">
      <c r="A1259" s="1">
        <v>40341</v>
      </c>
      <c r="B1259">
        <f t="shared" si="209"/>
        <v>2010</v>
      </c>
      <c r="C1259">
        <f>DAY(Data__1___3[[#This Row],[Date]])</f>
        <v>12</v>
      </c>
      <c r="D1259">
        <f>MONTH(Data__1___3[[#This Row],[Date]])</f>
        <v>6</v>
      </c>
      <c r="E1259">
        <f t="shared" si="210"/>
        <v>2</v>
      </c>
      <c r="F1259">
        <f>WEEKDAY(Data__1___3[[#This Row],[Date]])</f>
        <v>7</v>
      </c>
      <c r="G1259" t="str">
        <f>VLOOKUP(F1259,VLOOKUP!$D$2:$E$8,2,FALSE)</f>
        <v>Sunday</v>
      </c>
      <c r="H1259" t="str">
        <f>VLOOKUP(D1259,VLOOKUP!$A$2:$B$13,2,FALSE)</f>
        <v>June</v>
      </c>
      <c r="I1259" t="str">
        <f>VLOOKUP(E1259,VLOOKUP!$G$2:$H$5,2,FALSE)</f>
        <v>Quarter2</v>
      </c>
      <c r="J1259" t="str">
        <f t="shared" si="211"/>
        <v>2010_June</v>
      </c>
      <c r="K1259" t="str">
        <f t="shared" si="212"/>
        <v>2010_Quarter2</v>
      </c>
      <c r="L1259" t="str">
        <f t="shared" si="213"/>
        <v>2010_Sunday</v>
      </c>
      <c r="M1259" t="s">
        <v>11</v>
      </c>
      <c r="N1259">
        <v>13</v>
      </c>
      <c r="O1259">
        <v>15</v>
      </c>
      <c r="P1259">
        <v>124800</v>
      </c>
      <c r="Q1259">
        <v>115200</v>
      </c>
      <c r="R1259">
        <v>1.0924407000000001E-2</v>
      </c>
      <c r="S1259">
        <v>1.3655509E-2</v>
      </c>
      <c r="T1259">
        <f t="shared" si="214"/>
        <v>12535.757262000001</v>
      </c>
      <c r="U1259">
        <f t="shared" si="215"/>
        <v>4369.7628000000004</v>
      </c>
      <c r="V1259">
        <f t="shared" si="216"/>
        <v>240000</v>
      </c>
      <c r="W1259">
        <f t="shared" si="217"/>
        <v>2732.5826321602208</v>
      </c>
      <c r="X1259">
        <f>SUM(Data__1___3[[#This Row],[ cost of raw material]],Data__1___3[[#This Row],[operating cost]],Data__1___3[[#This Row],[Total Labor Cost (In USD)]])</f>
        <v>19638.102694160225</v>
      </c>
      <c r="Y1259">
        <f t="shared" si="218"/>
        <v>1797.6355782204218</v>
      </c>
      <c r="Z1259">
        <f t="shared" si="219"/>
        <v>10.924407</v>
      </c>
      <c r="AA1259">
        <f>SUM(Data__1___3[[#This Row],[Num_Workers_Direct]],Data__1___3[[#This Row],[Num_Workers_Indirect]])</f>
        <v>28</v>
      </c>
      <c r="AB1259">
        <f>Data__1___3[[#This Row],[OUTPUT IN THOUSAND]]/Data__1___3[[#This Row],[Total Workers]]</f>
        <v>0.39015739285714285</v>
      </c>
    </row>
    <row r="1260" spans="1:28" x14ac:dyDescent="0.25">
      <c r="A1260" s="1">
        <v>40342</v>
      </c>
      <c r="B1260">
        <f t="shared" si="209"/>
        <v>2010</v>
      </c>
      <c r="C1260">
        <f>DAY(Data__1___3[[#This Row],[Date]])</f>
        <v>13</v>
      </c>
      <c r="D1260">
        <f>MONTH(Data__1___3[[#This Row],[Date]])</f>
        <v>6</v>
      </c>
      <c r="E1260">
        <f t="shared" si="210"/>
        <v>2</v>
      </c>
      <c r="F1260">
        <f>WEEKDAY(Data__1___3[[#This Row],[Date]])</f>
        <v>1</v>
      </c>
      <c r="G1260" t="str">
        <f>VLOOKUP(F1260,VLOOKUP!$D$2:$E$8,2,FALSE)</f>
        <v>Monday</v>
      </c>
      <c r="H1260" t="str">
        <f>VLOOKUP(D1260,VLOOKUP!$A$2:$B$13,2,FALSE)</f>
        <v>June</v>
      </c>
      <c r="I1260" t="str">
        <f>VLOOKUP(E1260,VLOOKUP!$G$2:$H$5,2,FALSE)</f>
        <v>Quarter2</v>
      </c>
      <c r="J1260" t="str">
        <f t="shared" si="211"/>
        <v>2010_June</v>
      </c>
      <c r="K1260" t="str">
        <f t="shared" si="212"/>
        <v>2010_Quarter2</v>
      </c>
      <c r="L1260" t="str">
        <f t="shared" si="213"/>
        <v>2010_Monday</v>
      </c>
      <c r="M1260" t="s">
        <v>11</v>
      </c>
      <c r="N1260">
        <v>12</v>
      </c>
      <c r="O1260">
        <v>15</v>
      </c>
      <c r="P1260">
        <v>115200</v>
      </c>
      <c r="Q1260">
        <v>115200</v>
      </c>
      <c r="R1260">
        <v>1.0535074E-2</v>
      </c>
      <c r="S1260">
        <v>1.3168842E-2</v>
      </c>
      <c r="T1260">
        <f t="shared" si="214"/>
        <v>12088.996955999999</v>
      </c>
      <c r="U1260">
        <f t="shared" si="215"/>
        <v>4214.0295999999998</v>
      </c>
      <c r="V1260">
        <f t="shared" si="216"/>
        <v>230400</v>
      </c>
      <c r="W1260">
        <f t="shared" si="217"/>
        <v>2623.2793268738119</v>
      </c>
      <c r="X1260">
        <f>SUM(Data__1___3[[#This Row],[ cost of raw material]],Data__1___3[[#This Row],[operating cost]],Data__1___3[[#This Row],[Total Labor Cost (In USD)]])</f>
        <v>18926.30588287381</v>
      </c>
      <c r="Y1260">
        <f t="shared" si="218"/>
        <v>1796.5043133891429</v>
      </c>
      <c r="Z1260">
        <f t="shared" si="219"/>
        <v>10.535074</v>
      </c>
      <c r="AA1260">
        <f>SUM(Data__1___3[[#This Row],[Num_Workers_Direct]],Data__1___3[[#This Row],[Num_Workers_Indirect]])</f>
        <v>27</v>
      </c>
      <c r="AB1260">
        <f>Data__1___3[[#This Row],[OUTPUT IN THOUSAND]]/Data__1___3[[#This Row],[Total Workers]]</f>
        <v>0.39018792592592594</v>
      </c>
    </row>
    <row r="1261" spans="1:28" x14ac:dyDescent="0.25">
      <c r="A1261" s="1">
        <v>40343</v>
      </c>
      <c r="B1261">
        <f t="shared" si="209"/>
        <v>2010</v>
      </c>
      <c r="C1261">
        <f>DAY(Data__1___3[[#This Row],[Date]])</f>
        <v>14</v>
      </c>
      <c r="D1261">
        <f>MONTH(Data__1___3[[#This Row],[Date]])</f>
        <v>6</v>
      </c>
      <c r="E1261">
        <f t="shared" si="210"/>
        <v>2</v>
      </c>
      <c r="F1261">
        <f>WEEKDAY(Data__1___3[[#This Row],[Date]])</f>
        <v>2</v>
      </c>
      <c r="G1261" t="str">
        <f>VLOOKUP(F1261,VLOOKUP!$D$2:$E$8,2,FALSE)</f>
        <v>Tuesday</v>
      </c>
      <c r="H1261" t="str">
        <f>VLOOKUP(D1261,VLOOKUP!$A$2:$B$13,2,FALSE)</f>
        <v>June</v>
      </c>
      <c r="I1261" t="str">
        <f>VLOOKUP(E1261,VLOOKUP!$G$2:$H$5,2,FALSE)</f>
        <v>Quarter2</v>
      </c>
      <c r="J1261" t="str">
        <f t="shared" si="211"/>
        <v>2010_June</v>
      </c>
      <c r="K1261" t="str">
        <f t="shared" si="212"/>
        <v>2010_Quarter2</v>
      </c>
      <c r="L1261" t="str">
        <f t="shared" si="213"/>
        <v>2010_Tuesday</v>
      </c>
      <c r="M1261" t="s">
        <v>11</v>
      </c>
      <c r="N1261">
        <v>13</v>
      </c>
      <c r="O1261">
        <v>16</v>
      </c>
      <c r="P1261">
        <v>124800</v>
      </c>
      <c r="Q1261">
        <v>122880</v>
      </c>
      <c r="R1261">
        <v>1.1325150000000001E-2</v>
      </c>
      <c r="S1261">
        <v>1.4156436999999999E-2</v>
      </c>
      <c r="T1261">
        <f t="shared" si="214"/>
        <v>12995.609165999998</v>
      </c>
      <c r="U1261">
        <f t="shared" si="215"/>
        <v>4530.0600000000004</v>
      </c>
      <c r="V1261">
        <f t="shared" si="216"/>
        <v>247680</v>
      </c>
      <c r="W1261">
        <f t="shared" si="217"/>
        <v>2820.0252763893477</v>
      </c>
      <c r="X1261">
        <f>SUM(Data__1___3[[#This Row],[ cost of raw material]],Data__1___3[[#This Row],[operating cost]],Data__1___3[[#This Row],[Total Labor Cost (In USD)]])</f>
        <v>20345.694442389347</v>
      </c>
      <c r="Y1261">
        <f t="shared" si="218"/>
        <v>1796.5055158112118</v>
      </c>
      <c r="Z1261">
        <f t="shared" si="219"/>
        <v>11.325150000000001</v>
      </c>
      <c r="AA1261">
        <f>SUM(Data__1___3[[#This Row],[Num_Workers_Direct]],Data__1___3[[#This Row],[Num_Workers_Indirect]])</f>
        <v>29</v>
      </c>
      <c r="AB1261">
        <f>Data__1___3[[#This Row],[OUTPUT IN THOUSAND]]/Data__1___3[[#This Row],[Total Workers]]</f>
        <v>0.39052241379310348</v>
      </c>
    </row>
    <row r="1262" spans="1:28" x14ac:dyDescent="0.25">
      <c r="A1262" s="1">
        <v>40344</v>
      </c>
      <c r="B1262">
        <f t="shared" si="209"/>
        <v>2010</v>
      </c>
      <c r="C1262">
        <f>DAY(Data__1___3[[#This Row],[Date]])</f>
        <v>15</v>
      </c>
      <c r="D1262">
        <f>MONTH(Data__1___3[[#This Row],[Date]])</f>
        <v>6</v>
      </c>
      <c r="E1262">
        <f t="shared" si="210"/>
        <v>2</v>
      </c>
      <c r="F1262">
        <f>WEEKDAY(Data__1___3[[#This Row],[Date]])</f>
        <v>3</v>
      </c>
      <c r="G1262" t="str">
        <f>VLOOKUP(F1262,VLOOKUP!$D$2:$E$8,2,FALSE)</f>
        <v>Wednesday</v>
      </c>
      <c r="H1262" t="str">
        <f>VLOOKUP(D1262,VLOOKUP!$A$2:$B$13,2,FALSE)</f>
        <v>June</v>
      </c>
      <c r="I1262" t="str">
        <f>VLOOKUP(E1262,VLOOKUP!$G$2:$H$5,2,FALSE)</f>
        <v>Quarter2</v>
      </c>
      <c r="J1262" t="str">
        <f t="shared" si="211"/>
        <v>2010_June</v>
      </c>
      <c r="K1262" t="str">
        <f t="shared" si="212"/>
        <v>2010_Quarter2</v>
      </c>
      <c r="L1262" t="str">
        <f t="shared" si="213"/>
        <v>2010_Wednesday</v>
      </c>
      <c r="M1262" t="s">
        <v>11</v>
      </c>
      <c r="N1262">
        <v>12</v>
      </c>
      <c r="O1262">
        <v>14</v>
      </c>
      <c r="P1262">
        <v>115200</v>
      </c>
      <c r="Q1262">
        <v>107520</v>
      </c>
      <c r="R1262">
        <v>1.0149665E-2</v>
      </c>
      <c r="S1262">
        <v>1.2687082000000001E-2</v>
      </c>
      <c r="T1262">
        <f t="shared" si="214"/>
        <v>11646.741276000001</v>
      </c>
      <c r="U1262">
        <f t="shared" si="215"/>
        <v>4059.8660000000004</v>
      </c>
      <c r="V1262">
        <f t="shared" si="216"/>
        <v>222720</v>
      </c>
      <c r="W1262">
        <f t="shared" si="217"/>
        <v>2535.836682644685</v>
      </c>
      <c r="X1262">
        <f>SUM(Data__1___3[[#This Row],[ cost of raw material]],Data__1___3[[#This Row],[operating cost]],Data__1___3[[#This Row],[Total Labor Cost (In USD)]])</f>
        <v>18242.443958644686</v>
      </c>
      <c r="Y1262">
        <f t="shared" si="218"/>
        <v>1797.3444402987375</v>
      </c>
      <c r="Z1262">
        <f t="shared" si="219"/>
        <v>10.149665000000001</v>
      </c>
      <c r="AA1262">
        <f>SUM(Data__1___3[[#This Row],[Num_Workers_Direct]],Data__1___3[[#This Row],[Num_Workers_Indirect]])</f>
        <v>26</v>
      </c>
      <c r="AB1262">
        <f>Data__1___3[[#This Row],[OUTPUT IN THOUSAND]]/Data__1___3[[#This Row],[Total Workers]]</f>
        <v>0.39037173076923082</v>
      </c>
    </row>
    <row r="1263" spans="1:28" x14ac:dyDescent="0.25">
      <c r="A1263" s="1">
        <v>40345</v>
      </c>
      <c r="B1263">
        <f t="shared" si="209"/>
        <v>2010</v>
      </c>
      <c r="C1263">
        <f>DAY(Data__1___3[[#This Row],[Date]])</f>
        <v>16</v>
      </c>
      <c r="D1263">
        <f>MONTH(Data__1___3[[#This Row],[Date]])</f>
        <v>6</v>
      </c>
      <c r="E1263">
        <f t="shared" si="210"/>
        <v>2</v>
      </c>
      <c r="F1263">
        <f>WEEKDAY(Data__1___3[[#This Row],[Date]])</f>
        <v>4</v>
      </c>
      <c r="G1263" t="str">
        <f>VLOOKUP(F1263,VLOOKUP!$D$2:$E$8,2,FALSE)</f>
        <v>Thursday</v>
      </c>
      <c r="H1263" t="str">
        <f>VLOOKUP(D1263,VLOOKUP!$A$2:$B$13,2,FALSE)</f>
        <v>June</v>
      </c>
      <c r="I1263" t="str">
        <f>VLOOKUP(E1263,VLOOKUP!$G$2:$H$5,2,FALSE)</f>
        <v>Quarter2</v>
      </c>
      <c r="J1263" t="str">
        <f t="shared" si="211"/>
        <v>2010_June</v>
      </c>
      <c r="K1263" t="str">
        <f t="shared" si="212"/>
        <v>2010_Quarter2</v>
      </c>
      <c r="L1263" t="str">
        <f t="shared" si="213"/>
        <v>2010_Thursday</v>
      </c>
      <c r="M1263" t="s">
        <v>11</v>
      </c>
      <c r="N1263">
        <v>13</v>
      </c>
      <c r="O1263">
        <v>13</v>
      </c>
      <c r="P1263">
        <v>124800</v>
      </c>
      <c r="Q1263">
        <v>99840</v>
      </c>
      <c r="R1263">
        <v>1.0146700999999999E-2</v>
      </c>
      <c r="S1263">
        <v>1.2683376999999999E-2</v>
      </c>
      <c r="T1263">
        <f t="shared" si="214"/>
        <v>11643.340085999998</v>
      </c>
      <c r="U1263">
        <f t="shared" si="215"/>
        <v>4058.6803999999993</v>
      </c>
      <c r="V1263">
        <f t="shared" si="216"/>
        <v>224640</v>
      </c>
      <c r="W1263">
        <f t="shared" si="217"/>
        <v>2557.6973437019665</v>
      </c>
      <c r="X1263">
        <f>SUM(Data__1___3[[#This Row],[ cost of raw material]],Data__1___3[[#This Row],[operating cost]],Data__1___3[[#This Row],[Total Labor Cost (In USD)]])</f>
        <v>18259.717829701964</v>
      </c>
      <c r="Y1263">
        <f t="shared" si="218"/>
        <v>1799.5718834823226</v>
      </c>
      <c r="Z1263">
        <f t="shared" si="219"/>
        <v>10.146700999999998</v>
      </c>
      <c r="AA1263">
        <f>SUM(Data__1___3[[#This Row],[Num_Workers_Direct]],Data__1___3[[#This Row],[Num_Workers_Indirect]])</f>
        <v>26</v>
      </c>
      <c r="AB1263">
        <f>Data__1___3[[#This Row],[OUTPUT IN THOUSAND]]/Data__1___3[[#This Row],[Total Workers]]</f>
        <v>0.3902577307692307</v>
      </c>
    </row>
    <row r="1264" spans="1:28" x14ac:dyDescent="0.25">
      <c r="A1264" s="1">
        <v>40346</v>
      </c>
      <c r="B1264">
        <f t="shared" si="209"/>
        <v>2010</v>
      </c>
      <c r="C1264">
        <f>DAY(Data__1___3[[#This Row],[Date]])</f>
        <v>17</v>
      </c>
      <c r="D1264">
        <f>MONTH(Data__1___3[[#This Row],[Date]])</f>
        <v>6</v>
      </c>
      <c r="E1264">
        <f t="shared" si="210"/>
        <v>2</v>
      </c>
      <c r="F1264">
        <f>WEEKDAY(Data__1___3[[#This Row],[Date]])</f>
        <v>5</v>
      </c>
      <c r="G1264" t="str">
        <f>VLOOKUP(F1264,VLOOKUP!$D$2:$E$8,2,FALSE)</f>
        <v>Friday</v>
      </c>
      <c r="H1264" t="str">
        <f>VLOOKUP(D1264,VLOOKUP!$A$2:$B$13,2,FALSE)</f>
        <v>June</v>
      </c>
      <c r="I1264" t="str">
        <f>VLOOKUP(E1264,VLOOKUP!$G$2:$H$5,2,FALSE)</f>
        <v>Quarter2</v>
      </c>
      <c r="J1264" t="str">
        <f t="shared" si="211"/>
        <v>2010_June</v>
      </c>
      <c r="K1264" t="str">
        <f t="shared" si="212"/>
        <v>2010_Quarter2</v>
      </c>
      <c r="L1264" t="str">
        <f t="shared" si="213"/>
        <v>2010_Friday</v>
      </c>
      <c r="M1264" t="s">
        <v>11</v>
      </c>
      <c r="N1264">
        <v>12</v>
      </c>
      <c r="O1264">
        <v>14</v>
      </c>
      <c r="P1264">
        <v>115200</v>
      </c>
      <c r="Q1264">
        <v>107520</v>
      </c>
      <c r="R1264">
        <v>1.0149002000000001E-2</v>
      </c>
      <c r="S1264">
        <v>1.2686253E-2</v>
      </c>
      <c r="T1264">
        <f t="shared" si="214"/>
        <v>11645.980253999998</v>
      </c>
      <c r="U1264">
        <f t="shared" si="215"/>
        <v>4059.6008000000006</v>
      </c>
      <c r="V1264">
        <f t="shared" si="216"/>
        <v>222720</v>
      </c>
      <c r="W1264">
        <f t="shared" si="217"/>
        <v>2535.836682644685</v>
      </c>
      <c r="X1264">
        <f>SUM(Data__1___3[[#This Row],[ cost of raw material]],Data__1___3[[#This Row],[operating cost]],Data__1___3[[#This Row],[Total Labor Cost (In USD)]])</f>
        <v>18241.417736644682</v>
      </c>
      <c r="Y1264">
        <f t="shared" si="218"/>
        <v>1797.3607391785597</v>
      </c>
      <c r="Z1264">
        <f t="shared" si="219"/>
        <v>10.149002000000001</v>
      </c>
      <c r="AA1264">
        <f>SUM(Data__1___3[[#This Row],[Num_Workers_Direct]],Data__1___3[[#This Row],[Num_Workers_Indirect]])</f>
        <v>26</v>
      </c>
      <c r="AB1264">
        <f>Data__1___3[[#This Row],[OUTPUT IN THOUSAND]]/Data__1___3[[#This Row],[Total Workers]]</f>
        <v>0.39034623076923081</v>
      </c>
    </row>
    <row r="1265" spans="1:28" x14ac:dyDescent="0.25">
      <c r="A1265" s="1">
        <v>40347</v>
      </c>
      <c r="B1265">
        <f t="shared" si="209"/>
        <v>2010</v>
      </c>
      <c r="C1265">
        <f>DAY(Data__1___3[[#This Row],[Date]])</f>
        <v>18</v>
      </c>
      <c r="D1265">
        <f>MONTH(Data__1___3[[#This Row],[Date]])</f>
        <v>6</v>
      </c>
      <c r="E1265">
        <f t="shared" si="210"/>
        <v>2</v>
      </c>
      <c r="F1265">
        <f>WEEKDAY(Data__1___3[[#This Row],[Date]])</f>
        <v>6</v>
      </c>
      <c r="G1265" t="str">
        <f>VLOOKUP(F1265,VLOOKUP!$D$2:$E$8,2,FALSE)</f>
        <v>Saturday</v>
      </c>
      <c r="H1265" t="str">
        <f>VLOOKUP(D1265,VLOOKUP!$A$2:$B$13,2,FALSE)</f>
        <v>June</v>
      </c>
      <c r="I1265" t="str">
        <f>VLOOKUP(E1265,VLOOKUP!$G$2:$H$5,2,FALSE)</f>
        <v>Quarter2</v>
      </c>
      <c r="J1265" t="str">
        <f t="shared" si="211"/>
        <v>2010_June</v>
      </c>
      <c r="K1265" t="str">
        <f t="shared" si="212"/>
        <v>2010_Quarter2</v>
      </c>
      <c r="L1265" t="str">
        <f t="shared" si="213"/>
        <v>2010_Saturday</v>
      </c>
      <c r="M1265" t="s">
        <v>11</v>
      </c>
      <c r="N1265">
        <v>14</v>
      </c>
      <c r="O1265">
        <v>13</v>
      </c>
      <c r="P1265">
        <v>134400</v>
      </c>
      <c r="Q1265">
        <v>99840</v>
      </c>
      <c r="R1265">
        <v>1.0541907999999999E-2</v>
      </c>
      <c r="S1265">
        <v>1.3177385E-2</v>
      </c>
      <c r="T1265">
        <f t="shared" si="214"/>
        <v>12096.83943</v>
      </c>
      <c r="U1265">
        <f t="shared" si="215"/>
        <v>4216.7631999999994</v>
      </c>
      <c r="V1265">
        <f t="shared" si="216"/>
        <v>234240</v>
      </c>
      <c r="W1265">
        <f t="shared" si="217"/>
        <v>2667.0006489883754</v>
      </c>
      <c r="X1265">
        <f>SUM(Data__1___3[[#This Row],[ cost of raw material]],Data__1___3[[#This Row],[operating cost]],Data__1___3[[#This Row],[Total Labor Cost (In USD)]])</f>
        <v>18980.603278988376</v>
      </c>
      <c r="Y1265">
        <f t="shared" si="218"/>
        <v>1800.4903172166155</v>
      </c>
      <c r="Z1265">
        <f t="shared" si="219"/>
        <v>10.541907999999999</v>
      </c>
      <c r="AA1265">
        <f>SUM(Data__1___3[[#This Row],[Num_Workers_Direct]],Data__1___3[[#This Row],[Num_Workers_Indirect]])</f>
        <v>27</v>
      </c>
      <c r="AB1265">
        <f>Data__1___3[[#This Row],[OUTPUT IN THOUSAND]]/Data__1___3[[#This Row],[Total Workers]]</f>
        <v>0.39044103703703703</v>
      </c>
    </row>
    <row r="1266" spans="1:28" x14ac:dyDescent="0.25">
      <c r="A1266" s="1">
        <v>40348</v>
      </c>
      <c r="B1266">
        <f t="shared" si="209"/>
        <v>2010</v>
      </c>
      <c r="C1266">
        <f>DAY(Data__1___3[[#This Row],[Date]])</f>
        <v>19</v>
      </c>
      <c r="D1266">
        <f>MONTH(Data__1___3[[#This Row],[Date]])</f>
        <v>6</v>
      </c>
      <c r="E1266">
        <f t="shared" si="210"/>
        <v>2</v>
      </c>
      <c r="F1266">
        <f>WEEKDAY(Data__1___3[[#This Row],[Date]])</f>
        <v>7</v>
      </c>
      <c r="G1266" t="str">
        <f>VLOOKUP(F1266,VLOOKUP!$D$2:$E$8,2,FALSE)</f>
        <v>Sunday</v>
      </c>
      <c r="H1266" t="str">
        <f>VLOOKUP(D1266,VLOOKUP!$A$2:$B$13,2,FALSE)</f>
        <v>June</v>
      </c>
      <c r="I1266" t="str">
        <f>VLOOKUP(E1266,VLOOKUP!$G$2:$H$5,2,FALSE)</f>
        <v>Quarter2</v>
      </c>
      <c r="J1266" t="str">
        <f t="shared" si="211"/>
        <v>2010_June</v>
      </c>
      <c r="K1266" t="str">
        <f t="shared" si="212"/>
        <v>2010_Quarter2</v>
      </c>
      <c r="L1266" t="str">
        <f t="shared" si="213"/>
        <v>2010_Sunday</v>
      </c>
      <c r="M1266" t="s">
        <v>11</v>
      </c>
      <c r="N1266">
        <v>14</v>
      </c>
      <c r="O1266">
        <v>14</v>
      </c>
      <c r="P1266">
        <v>134400</v>
      </c>
      <c r="Q1266">
        <v>107520</v>
      </c>
      <c r="R1266">
        <v>1.0932292E-2</v>
      </c>
      <c r="S1266">
        <v>1.3665365E-2</v>
      </c>
      <c r="T1266">
        <f t="shared" si="214"/>
        <v>12544.80507</v>
      </c>
      <c r="U1266">
        <f t="shared" si="215"/>
        <v>4372.9168</v>
      </c>
      <c r="V1266">
        <f t="shared" si="216"/>
        <v>241920</v>
      </c>
      <c r="W1266">
        <f t="shared" si="217"/>
        <v>2754.4432932175023</v>
      </c>
      <c r="X1266">
        <f>SUM(Data__1___3[[#This Row],[ cost of raw material]],Data__1___3[[#This Row],[operating cost]],Data__1___3[[#This Row],[Total Labor Cost (In USD)]])</f>
        <v>19672.165163217505</v>
      </c>
      <c r="Y1266">
        <f t="shared" si="218"/>
        <v>1799.4547861708693</v>
      </c>
      <c r="Z1266">
        <f t="shared" si="219"/>
        <v>10.932292</v>
      </c>
      <c r="AA1266">
        <f>SUM(Data__1___3[[#This Row],[Num_Workers_Direct]],Data__1___3[[#This Row],[Num_Workers_Indirect]])</f>
        <v>28</v>
      </c>
      <c r="AB1266">
        <f>Data__1___3[[#This Row],[OUTPUT IN THOUSAND]]/Data__1___3[[#This Row],[Total Workers]]</f>
        <v>0.39043900000000004</v>
      </c>
    </row>
    <row r="1267" spans="1:28" x14ac:dyDescent="0.25">
      <c r="A1267" s="1">
        <v>40349</v>
      </c>
      <c r="B1267">
        <f t="shared" si="209"/>
        <v>2010</v>
      </c>
      <c r="C1267">
        <f>DAY(Data__1___3[[#This Row],[Date]])</f>
        <v>20</v>
      </c>
      <c r="D1267">
        <f>MONTH(Data__1___3[[#This Row],[Date]])</f>
        <v>6</v>
      </c>
      <c r="E1267">
        <f t="shared" si="210"/>
        <v>2</v>
      </c>
      <c r="F1267">
        <f>WEEKDAY(Data__1___3[[#This Row],[Date]])</f>
        <v>1</v>
      </c>
      <c r="G1267" t="str">
        <f>VLOOKUP(F1267,VLOOKUP!$D$2:$E$8,2,FALSE)</f>
        <v>Monday</v>
      </c>
      <c r="H1267" t="str">
        <f>VLOOKUP(D1267,VLOOKUP!$A$2:$B$13,2,FALSE)</f>
        <v>June</v>
      </c>
      <c r="I1267" t="str">
        <f>VLOOKUP(E1267,VLOOKUP!$G$2:$H$5,2,FALSE)</f>
        <v>Quarter2</v>
      </c>
      <c r="J1267" t="str">
        <f t="shared" si="211"/>
        <v>2010_June</v>
      </c>
      <c r="K1267" t="str">
        <f t="shared" si="212"/>
        <v>2010_Quarter2</v>
      </c>
      <c r="L1267" t="str">
        <f t="shared" si="213"/>
        <v>2010_Monday</v>
      </c>
      <c r="M1267" t="s">
        <v>11</v>
      </c>
      <c r="N1267">
        <v>13</v>
      </c>
      <c r="O1267">
        <v>13</v>
      </c>
      <c r="P1267">
        <v>124800</v>
      </c>
      <c r="Q1267">
        <v>99840</v>
      </c>
      <c r="R1267">
        <v>1.0153202E-2</v>
      </c>
      <c r="S1267">
        <v>1.2691503E-2</v>
      </c>
      <c r="T1267">
        <f t="shared" si="214"/>
        <v>11650.799754</v>
      </c>
      <c r="U1267">
        <f t="shared" si="215"/>
        <v>4061.2808</v>
      </c>
      <c r="V1267">
        <f t="shared" si="216"/>
        <v>224640</v>
      </c>
      <c r="W1267">
        <f t="shared" si="217"/>
        <v>2557.6973437019665</v>
      </c>
      <c r="X1267">
        <f>SUM(Data__1___3[[#This Row],[ cost of raw material]],Data__1___3[[#This Row],[operating cost]],Data__1___3[[#This Row],[Total Labor Cost (In USD)]])</f>
        <v>18269.777897701966</v>
      </c>
      <c r="Y1267">
        <f t="shared" si="218"/>
        <v>1799.4104616161449</v>
      </c>
      <c r="Z1267">
        <f t="shared" si="219"/>
        <v>10.153202</v>
      </c>
      <c r="AA1267">
        <f>SUM(Data__1___3[[#This Row],[Num_Workers_Direct]],Data__1___3[[#This Row],[Num_Workers_Indirect]])</f>
        <v>26</v>
      </c>
      <c r="AB1267">
        <f>Data__1___3[[#This Row],[OUTPUT IN THOUSAND]]/Data__1___3[[#This Row],[Total Workers]]</f>
        <v>0.39050776923076924</v>
      </c>
    </row>
    <row r="1268" spans="1:28" x14ac:dyDescent="0.25">
      <c r="A1268" s="1">
        <v>40350</v>
      </c>
      <c r="B1268">
        <f t="shared" si="209"/>
        <v>2010</v>
      </c>
      <c r="C1268">
        <f>DAY(Data__1___3[[#This Row],[Date]])</f>
        <v>21</v>
      </c>
      <c r="D1268">
        <f>MONTH(Data__1___3[[#This Row],[Date]])</f>
        <v>6</v>
      </c>
      <c r="E1268">
        <f t="shared" si="210"/>
        <v>2</v>
      </c>
      <c r="F1268">
        <f>WEEKDAY(Data__1___3[[#This Row],[Date]])</f>
        <v>2</v>
      </c>
      <c r="G1268" t="str">
        <f>VLOOKUP(F1268,VLOOKUP!$D$2:$E$8,2,FALSE)</f>
        <v>Tuesday</v>
      </c>
      <c r="H1268" t="str">
        <f>VLOOKUP(D1268,VLOOKUP!$A$2:$B$13,2,FALSE)</f>
        <v>June</v>
      </c>
      <c r="I1268" t="str">
        <f>VLOOKUP(E1268,VLOOKUP!$G$2:$H$5,2,FALSE)</f>
        <v>Quarter2</v>
      </c>
      <c r="J1268" t="str">
        <f t="shared" si="211"/>
        <v>2010_June</v>
      </c>
      <c r="K1268" t="str">
        <f t="shared" si="212"/>
        <v>2010_Quarter2</v>
      </c>
      <c r="L1268" t="str">
        <f t="shared" si="213"/>
        <v>2010_Tuesday</v>
      </c>
      <c r="M1268" t="s">
        <v>11</v>
      </c>
      <c r="N1268">
        <v>12</v>
      </c>
      <c r="O1268">
        <v>15</v>
      </c>
      <c r="P1268">
        <v>115200</v>
      </c>
      <c r="Q1268">
        <v>115200</v>
      </c>
      <c r="R1268">
        <v>1.0543334999999999E-2</v>
      </c>
      <c r="S1268">
        <v>1.3179168999999999E-2</v>
      </c>
      <c r="T1268">
        <f t="shared" si="214"/>
        <v>12098.477142</v>
      </c>
      <c r="U1268">
        <f t="shared" si="215"/>
        <v>4217.3339999999998</v>
      </c>
      <c r="V1268">
        <f t="shared" si="216"/>
        <v>230400</v>
      </c>
      <c r="W1268">
        <f t="shared" si="217"/>
        <v>2623.2793268738119</v>
      </c>
      <c r="X1268">
        <f>SUM(Data__1___3[[#This Row],[ cost of raw material]],Data__1___3[[#This Row],[operating cost]],Data__1___3[[#This Row],[Total Labor Cost (In USD)]])</f>
        <v>18939.090468873812</v>
      </c>
      <c r="Y1268">
        <f t="shared" si="218"/>
        <v>1796.3092767965557</v>
      </c>
      <c r="Z1268">
        <f t="shared" si="219"/>
        <v>10.543334999999999</v>
      </c>
      <c r="AA1268">
        <f>SUM(Data__1___3[[#This Row],[Num_Workers_Direct]],Data__1___3[[#This Row],[Num_Workers_Indirect]])</f>
        <v>27</v>
      </c>
      <c r="AB1268">
        <f>Data__1___3[[#This Row],[OUTPUT IN THOUSAND]]/Data__1___3[[#This Row],[Total Workers]]</f>
        <v>0.39049388888888886</v>
      </c>
    </row>
    <row r="1269" spans="1:28" x14ac:dyDescent="0.25">
      <c r="A1269" s="1">
        <v>40351</v>
      </c>
      <c r="B1269">
        <f t="shared" si="209"/>
        <v>2010</v>
      </c>
      <c r="C1269">
        <f>DAY(Data__1___3[[#This Row],[Date]])</f>
        <v>22</v>
      </c>
      <c r="D1269">
        <f>MONTH(Data__1___3[[#This Row],[Date]])</f>
        <v>6</v>
      </c>
      <c r="E1269">
        <f t="shared" si="210"/>
        <v>2</v>
      </c>
      <c r="F1269">
        <f>WEEKDAY(Data__1___3[[#This Row],[Date]])</f>
        <v>3</v>
      </c>
      <c r="G1269" t="str">
        <f>VLOOKUP(F1269,VLOOKUP!$D$2:$E$8,2,FALSE)</f>
        <v>Wednesday</v>
      </c>
      <c r="H1269" t="str">
        <f>VLOOKUP(D1269,VLOOKUP!$A$2:$B$13,2,FALSE)</f>
        <v>June</v>
      </c>
      <c r="I1269" t="str">
        <f>VLOOKUP(E1269,VLOOKUP!$G$2:$H$5,2,FALSE)</f>
        <v>Quarter2</v>
      </c>
      <c r="J1269" t="str">
        <f t="shared" si="211"/>
        <v>2010_June</v>
      </c>
      <c r="K1269" t="str">
        <f t="shared" si="212"/>
        <v>2010_Quarter2</v>
      </c>
      <c r="L1269" t="str">
        <f t="shared" si="213"/>
        <v>2010_Wednesday</v>
      </c>
      <c r="M1269" t="s">
        <v>11</v>
      </c>
      <c r="N1269">
        <v>14</v>
      </c>
      <c r="O1269">
        <v>14</v>
      </c>
      <c r="P1269">
        <v>134400</v>
      </c>
      <c r="Q1269">
        <v>107520</v>
      </c>
      <c r="R1269">
        <v>1.0929804E-2</v>
      </c>
      <c r="S1269">
        <v>1.3662255E-2</v>
      </c>
      <c r="T1269">
        <f t="shared" si="214"/>
        <v>12541.95009</v>
      </c>
      <c r="U1269">
        <f t="shared" si="215"/>
        <v>4371.9215999999997</v>
      </c>
      <c r="V1269">
        <f t="shared" si="216"/>
        <v>241920</v>
      </c>
      <c r="W1269">
        <f t="shared" si="217"/>
        <v>2754.4432932175023</v>
      </c>
      <c r="X1269">
        <f>SUM(Data__1___3[[#This Row],[ cost of raw material]],Data__1___3[[#This Row],[operating cost]],Data__1___3[[#This Row],[Total Labor Cost (In USD)]])</f>
        <v>19668.314983217504</v>
      </c>
      <c r="Y1269">
        <f t="shared" si="218"/>
        <v>1799.5121397618389</v>
      </c>
      <c r="Z1269">
        <f t="shared" si="219"/>
        <v>10.929803999999999</v>
      </c>
      <c r="AA1269">
        <f>SUM(Data__1___3[[#This Row],[Num_Workers_Direct]],Data__1___3[[#This Row],[Num_Workers_Indirect]])</f>
        <v>28</v>
      </c>
      <c r="AB1269">
        <f>Data__1___3[[#This Row],[OUTPUT IN THOUSAND]]/Data__1___3[[#This Row],[Total Workers]]</f>
        <v>0.39035014285714281</v>
      </c>
    </row>
    <row r="1270" spans="1:28" x14ac:dyDescent="0.25">
      <c r="A1270" s="1">
        <v>40352</v>
      </c>
      <c r="B1270">
        <f t="shared" si="209"/>
        <v>2010</v>
      </c>
      <c r="C1270">
        <f>DAY(Data__1___3[[#This Row],[Date]])</f>
        <v>23</v>
      </c>
      <c r="D1270">
        <f>MONTH(Data__1___3[[#This Row],[Date]])</f>
        <v>6</v>
      </c>
      <c r="E1270">
        <f t="shared" si="210"/>
        <v>2</v>
      </c>
      <c r="F1270">
        <f>WEEKDAY(Data__1___3[[#This Row],[Date]])</f>
        <v>4</v>
      </c>
      <c r="G1270" t="str">
        <f>VLOOKUP(F1270,VLOOKUP!$D$2:$E$8,2,FALSE)</f>
        <v>Thursday</v>
      </c>
      <c r="H1270" t="str">
        <f>VLOOKUP(D1270,VLOOKUP!$A$2:$B$13,2,FALSE)</f>
        <v>June</v>
      </c>
      <c r="I1270" t="str">
        <f>VLOOKUP(E1270,VLOOKUP!$G$2:$H$5,2,FALSE)</f>
        <v>Quarter2</v>
      </c>
      <c r="J1270" t="str">
        <f t="shared" si="211"/>
        <v>2010_June</v>
      </c>
      <c r="K1270" t="str">
        <f t="shared" si="212"/>
        <v>2010_Quarter2</v>
      </c>
      <c r="L1270" t="str">
        <f t="shared" si="213"/>
        <v>2010_Thursday</v>
      </c>
      <c r="M1270" t="s">
        <v>11</v>
      </c>
      <c r="N1270">
        <v>13</v>
      </c>
      <c r="O1270">
        <v>14</v>
      </c>
      <c r="P1270">
        <v>124800</v>
      </c>
      <c r="Q1270">
        <v>107520</v>
      </c>
      <c r="R1270">
        <v>1.0534913E-2</v>
      </c>
      <c r="S1270">
        <v>1.3168641E-2</v>
      </c>
      <c r="T1270">
        <f t="shared" si="214"/>
        <v>12088.812437999999</v>
      </c>
      <c r="U1270">
        <f t="shared" si="215"/>
        <v>4213.9651999999996</v>
      </c>
      <c r="V1270">
        <f t="shared" si="216"/>
        <v>232320</v>
      </c>
      <c r="W1270">
        <f t="shared" si="217"/>
        <v>2645.1399879310934</v>
      </c>
      <c r="X1270">
        <f>SUM(Data__1___3[[#This Row],[ cost of raw material]],Data__1___3[[#This Row],[operating cost]],Data__1___3[[#This Row],[Total Labor Cost (In USD)]])</f>
        <v>18947.917625931092</v>
      </c>
      <c r="Y1270">
        <f t="shared" si="218"/>
        <v>1798.5832086065725</v>
      </c>
      <c r="Z1270">
        <f t="shared" si="219"/>
        <v>10.534913</v>
      </c>
      <c r="AA1270">
        <f>SUM(Data__1___3[[#This Row],[Num_Workers_Direct]],Data__1___3[[#This Row],[Num_Workers_Indirect]])</f>
        <v>27</v>
      </c>
      <c r="AB1270">
        <f>Data__1___3[[#This Row],[OUTPUT IN THOUSAND]]/Data__1___3[[#This Row],[Total Workers]]</f>
        <v>0.39018196296296292</v>
      </c>
    </row>
    <row r="1271" spans="1:28" x14ac:dyDescent="0.25">
      <c r="A1271" s="1">
        <v>40353</v>
      </c>
      <c r="B1271">
        <f t="shared" si="209"/>
        <v>2010</v>
      </c>
      <c r="C1271">
        <f>DAY(Data__1___3[[#This Row],[Date]])</f>
        <v>24</v>
      </c>
      <c r="D1271">
        <f>MONTH(Data__1___3[[#This Row],[Date]])</f>
        <v>6</v>
      </c>
      <c r="E1271">
        <f t="shared" si="210"/>
        <v>2</v>
      </c>
      <c r="F1271">
        <f>WEEKDAY(Data__1___3[[#This Row],[Date]])</f>
        <v>5</v>
      </c>
      <c r="G1271" t="str">
        <f>VLOOKUP(F1271,VLOOKUP!$D$2:$E$8,2,FALSE)</f>
        <v>Friday</v>
      </c>
      <c r="H1271" t="str">
        <f>VLOOKUP(D1271,VLOOKUP!$A$2:$B$13,2,FALSE)</f>
        <v>June</v>
      </c>
      <c r="I1271" t="str">
        <f>VLOOKUP(E1271,VLOOKUP!$G$2:$H$5,2,FALSE)</f>
        <v>Quarter2</v>
      </c>
      <c r="J1271" t="str">
        <f t="shared" si="211"/>
        <v>2010_June</v>
      </c>
      <c r="K1271" t="str">
        <f t="shared" si="212"/>
        <v>2010_Quarter2</v>
      </c>
      <c r="L1271" t="str">
        <f t="shared" si="213"/>
        <v>2010_Friday</v>
      </c>
      <c r="M1271" t="s">
        <v>11</v>
      </c>
      <c r="N1271">
        <v>12</v>
      </c>
      <c r="O1271">
        <v>16</v>
      </c>
      <c r="P1271">
        <v>115200</v>
      </c>
      <c r="Q1271">
        <v>122880</v>
      </c>
      <c r="R1271">
        <v>1.0925303000000001E-2</v>
      </c>
      <c r="S1271">
        <v>1.3656628000000001E-2</v>
      </c>
      <c r="T1271">
        <f t="shared" si="214"/>
        <v>12536.784504000001</v>
      </c>
      <c r="U1271">
        <f t="shared" si="215"/>
        <v>4370.1212000000005</v>
      </c>
      <c r="V1271">
        <f t="shared" si="216"/>
        <v>238080</v>
      </c>
      <c r="W1271">
        <f t="shared" si="217"/>
        <v>2710.7219711029388</v>
      </c>
      <c r="X1271">
        <f>SUM(Data__1___3[[#This Row],[ cost of raw material]],Data__1___3[[#This Row],[operating cost]],Data__1___3[[#This Row],[Total Labor Cost (In USD)]])</f>
        <v>19617.62767510294</v>
      </c>
      <c r="Y1271">
        <f t="shared" si="218"/>
        <v>1795.6140598666177</v>
      </c>
      <c r="Z1271">
        <f t="shared" si="219"/>
        <v>10.925303000000001</v>
      </c>
      <c r="AA1271">
        <f>SUM(Data__1___3[[#This Row],[Num_Workers_Direct]],Data__1___3[[#This Row],[Num_Workers_Indirect]])</f>
        <v>28</v>
      </c>
      <c r="AB1271">
        <f>Data__1___3[[#This Row],[OUTPUT IN THOUSAND]]/Data__1___3[[#This Row],[Total Workers]]</f>
        <v>0.39018939285714288</v>
      </c>
    </row>
    <row r="1272" spans="1:28" x14ac:dyDescent="0.25">
      <c r="A1272" s="1">
        <v>40354</v>
      </c>
      <c r="B1272">
        <f t="shared" si="209"/>
        <v>2010</v>
      </c>
      <c r="C1272">
        <f>DAY(Data__1___3[[#This Row],[Date]])</f>
        <v>25</v>
      </c>
      <c r="D1272">
        <f>MONTH(Data__1___3[[#This Row],[Date]])</f>
        <v>6</v>
      </c>
      <c r="E1272">
        <f t="shared" si="210"/>
        <v>2</v>
      </c>
      <c r="F1272">
        <f>WEEKDAY(Data__1___3[[#This Row],[Date]])</f>
        <v>6</v>
      </c>
      <c r="G1272" t="str">
        <f>VLOOKUP(F1272,VLOOKUP!$D$2:$E$8,2,FALSE)</f>
        <v>Saturday</v>
      </c>
      <c r="H1272" t="str">
        <f>VLOOKUP(D1272,VLOOKUP!$A$2:$B$13,2,FALSE)</f>
        <v>June</v>
      </c>
      <c r="I1272" t="str">
        <f>VLOOKUP(E1272,VLOOKUP!$G$2:$H$5,2,FALSE)</f>
        <v>Quarter2</v>
      </c>
      <c r="J1272" t="str">
        <f t="shared" si="211"/>
        <v>2010_June</v>
      </c>
      <c r="K1272" t="str">
        <f t="shared" si="212"/>
        <v>2010_Quarter2</v>
      </c>
      <c r="L1272" t="str">
        <f t="shared" si="213"/>
        <v>2010_Saturday</v>
      </c>
      <c r="M1272" t="s">
        <v>11</v>
      </c>
      <c r="N1272">
        <v>12</v>
      </c>
      <c r="O1272">
        <v>14</v>
      </c>
      <c r="P1272">
        <v>115200</v>
      </c>
      <c r="Q1272">
        <v>107520</v>
      </c>
      <c r="R1272">
        <v>1.015216E-2</v>
      </c>
      <c r="S1272">
        <v>1.26902E-2</v>
      </c>
      <c r="T1272">
        <f t="shared" si="214"/>
        <v>11649.6036</v>
      </c>
      <c r="U1272">
        <f t="shared" si="215"/>
        <v>4060.864</v>
      </c>
      <c r="V1272">
        <f t="shared" si="216"/>
        <v>222720</v>
      </c>
      <c r="W1272">
        <f t="shared" si="217"/>
        <v>2535.836682644685</v>
      </c>
      <c r="X1272">
        <f>SUM(Data__1___3[[#This Row],[ cost of raw material]],Data__1___3[[#This Row],[operating cost]],Data__1___3[[#This Row],[Total Labor Cost (In USD)]])</f>
        <v>18246.304282644684</v>
      </c>
      <c r="Y1272">
        <f t="shared" si="218"/>
        <v>1797.2829705840613</v>
      </c>
      <c r="Z1272">
        <f t="shared" si="219"/>
        <v>10.15216</v>
      </c>
      <c r="AA1272">
        <f>SUM(Data__1___3[[#This Row],[Num_Workers_Direct]],Data__1___3[[#This Row],[Num_Workers_Indirect]])</f>
        <v>26</v>
      </c>
      <c r="AB1272">
        <f>Data__1___3[[#This Row],[OUTPUT IN THOUSAND]]/Data__1___3[[#This Row],[Total Workers]]</f>
        <v>0.39046769230769229</v>
      </c>
    </row>
    <row r="1273" spans="1:28" x14ac:dyDescent="0.25">
      <c r="A1273" s="1">
        <v>40355</v>
      </c>
      <c r="B1273">
        <f t="shared" si="209"/>
        <v>2010</v>
      </c>
      <c r="C1273">
        <f>DAY(Data__1___3[[#This Row],[Date]])</f>
        <v>26</v>
      </c>
      <c r="D1273">
        <f>MONTH(Data__1___3[[#This Row],[Date]])</f>
        <v>6</v>
      </c>
      <c r="E1273">
        <f t="shared" si="210"/>
        <v>2</v>
      </c>
      <c r="F1273">
        <f>WEEKDAY(Data__1___3[[#This Row],[Date]])</f>
        <v>7</v>
      </c>
      <c r="G1273" t="str">
        <f>VLOOKUP(F1273,VLOOKUP!$D$2:$E$8,2,FALSE)</f>
        <v>Sunday</v>
      </c>
      <c r="H1273" t="str">
        <f>VLOOKUP(D1273,VLOOKUP!$A$2:$B$13,2,FALSE)</f>
        <v>June</v>
      </c>
      <c r="I1273" t="str">
        <f>VLOOKUP(E1273,VLOOKUP!$G$2:$H$5,2,FALSE)</f>
        <v>Quarter2</v>
      </c>
      <c r="J1273" t="str">
        <f t="shared" si="211"/>
        <v>2010_June</v>
      </c>
      <c r="K1273" t="str">
        <f t="shared" si="212"/>
        <v>2010_Quarter2</v>
      </c>
      <c r="L1273" t="str">
        <f t="shared" si="213"/>
        <v>2010_Sunday</v>
      </c>
      <c r="M1273" t="s">
        <v>11</v>
      </c>
      <c r="N1273">
        <v>14</v>
      </c>
      <c r="O1273">
        <v>17</v>
      </c>
      <c r="P1273">
        <v>134400</v>
      </c>
      <c r="Q1273">
        <v>130560</v>
      </c>
      <c r="R1273">
        <v>1.2098414E-2</v>
      </c>
      <c r="S1273">
        <v>1.5123017000000001E-2</v>
      </c>
      <c r="T1273">
        <f t="shared" si="214"/>
        <v>13882.929606000002</v>
      </c>
      <c r="U1273">
        <f t="shared" si="215"/>
        <v>4839.3656000000001</v>
      </c>
      <c r="V1273">
        <f t="shared" si="216"/>
        <v>264960</v>
      </c>
      <c r="W1273">
        <f t="shared" si="217"/>
        <v>3016.7712259048835</v>
      </c>
      <c r="X1273">
        <f>SUM(Data__1___3[[#This Row],[ cost of raw material]],Data__1___3[[#This Row],[operating cost]],Data__1___3[[#This Row],[Total Labor Cost (In USD)]])</f>
        <v>21739.066431904885</v>
      </c>
      <c r="Y1273">
        <f t="shared" si="218"/>
        <v>1796.8525818264184</v>
      </c>
      <c r="Z1273">
        <f t="shared" si="219"/>
        <v>12.098414</v>
      </c>
      <c r="AA1273">
        <f>SUM(Data__1___3[[#This Row],[Num_Workers_Direct]],Data__1___3[[#This Row],[Num_Workers_Indirect]])</f>
        <v>31</v>
      </c>
      <c r="AB1273">
        <f>Data__1___3[[#This Row],[OUTPUT IN THOUSAND]]/Data__1___3[[#This Row],[Total Workers]]</f>
        <v>0.39027141935483872</v>
      </c>
    </row>
    <row r="1274" spans="1:28" x14ac:dyDescent="0.25">
      <c r="A1274" s="1">
        <v>40356</v>
      </c>
      <c r="B1274">
        <f t="shared" si="209"/>
        <v>2010</v>
      </c>
      <c r="C1274">
        <f>DAY(Data__1___3[[#This Row],[Date]])</f>
        <v>27</v>
      </c>
      <c r="D1274">
        <f>MONTH(Data__1___3[[#This Row],[Date]])</f>
        <v>6</v>
      </c>
      <c r="E1274">
        <f t="shared" si="210"/>
        <v>2</v>
      </c>
      <c r="F1274">
        <f>WEEKDAY(Data__1___3[[#This Row],[Date]])</f>
        <v>1</v>
      </c>
      <c r="G1274" t="str">
        <f>VLOOKUP(F1274,VLOOKUP!$D$2:$E$8,2,FALSE)</f>
        <v>Monday</v>
      </c>
      <c r="H1274" t="str">
        <f>VLOOKUP(D1274,VLOOKUP!$A$2:$B$13,2,FALSE)</f>
        <v>June</v>
      </c>
      <c r="I1274" t="str">
        <f>VLOOKUP(E1274,VLOOKUP!$G$2:$H$5,2,FALSE)</f>
        <v>Quarter2</v>
      </c>
      <c r="J1274" t="str">
        <f t="shared" si="211"/>
        <v>2010_June</v>
      </c>
      <c r="K1274" t="str">
        <f t="shared" si="212"/>
        <v>2010_Quarter2</v>
      </c>
      <c r="L1274" t="str">
        <f t="shared" si="213"/>
        <v>2010_Monday</v>
      </c>
      <c r="M1274" t="s">
        <v>11</v>
      </c>
      <c r="N1274">
        <v>12</v>
      </c>
      <c r="O1274">
        <v>15</v>
      </c>
      <c r="P1274">
        <v>115200</v>
      </c>
      <c r="Q1274">
        <v>115200</v>
      </c>
      <c r="R1274">
        <v>1.0538598E-2</v>
      </c>
      <c r="S1274">
        <v>1.3173247000000001E-2</v>
      </c>
      <c r="T1274">
        <f t="shared" si="214"/>
        <v>12093.040746000001</v>
      </c>
      <c r="U1274">
        <f t="shared" si="215"/>
        <v>4215.4391999999998</v>
      </c>
      <c r="V1274">
        <f t="shared" si="216"/>
        <v>230400</v>
      </c>
      <c r="W1274">
        <f t="shared" si="217"/>
        <v>2623.2793268738119</v>
      </c>
      <c r="X1274">
        <f>SUM(Data__1___3[[#This Row],[ cost of raw material]],Data__1___3[[#This Row],[operating cost]],Data__1___3[[#This Row],[Total Labor Cost (In USD)]])</f>
        <v>18931.759272873813</v>
      </c>
      <c r="Y1274">
        <f t="shared" si="218"/>
        <v>1796.4210488789697</v>
      </c>
      <c r="Z1274">
        <f t="shared" si="219"/>
        <v>10.538598</v>
      </c>
      <c r="AA1274">
        <f>SUM(Data__1___3[[#This Row],[Num_Workers_Direct]],Data__1___3[[#This Row],[Num_Workers_Indirect]])</f>
        <v>27</v>
      </c>
      <c r="AB1274">
        <f>Data__1___3[[#This Row],[OUTPUT IN THOUSAND]]/Data__1___3[[#This Row],[Total Workers]]</f>
        <v>0.39031844444444447</v>
      </c>
    </row>
    <row r="1275" spans="1:28" x14ac:dyDescent="0.25">
      <c r="A1275" s="1">
        <v>40357</v>
      </c>
      <c r="B1275">
        <f t="shared" si="209"/>
        <v>2010</v>
      </c>
      <c r="C1275">
        <f>DAY(Data__1___3[[#This Row],[Date]])</f>
        <v>28</v>
      </c>
      <c r="D1275">
        <f>MONTH(Data__1___3[[#This Row],[Date]])</f>
        <v>6</v>
      </c>
      <c r="E1275">
        <f t="shared" si="210"/>
        <v>2</v>
      </c>
      <c r="F1275">
        <f>WEEKDAY(Data__1___3[[#This Row],[Date]])</f>
        <v>2</v>
      </c>
      <c r="G1275" t="str">
        <f>VLOOKUP(F1275,VLOOKUP!$D$2:$E$8,2,FALSE)</f>
        <v>Tuesday</v>
      </c>
      <c r="H1275" t="str">
        <f>VLOOKUP(D1275,VLOOKUP!$A$2:$B$13,2,FALSE)</f>
        <v>June</v>
      </c>
      <c r="I1275" t="str">
        <f>VLOOKUP(E1275,VLOOKUP!$G$2:$H$5,2,FALSE)</f>
        <v>Quarter2</v>
      </c>
      <c r="J1275" t="str">
        <f t="shared" si="211"/>
        <v>2010_June</v>
      </c>
      <c r="K1275" t="str">
        <f t="shared" si="212"/>
        <v>2010_Quarter2</v>
      </c>
      <c r="L1275" t="str">
        <f t="shared" si="213"/>
        <v>2010_Tuesday</v>
      </c>
      <c r="M1275" t="s">
        <v>11</v>
      </c>
      <c r="N1275">
        <v>12</v>
      </c>
      <c r="O1275">
        <v>14</v>
      </c>
      <c r="P1275">
        <v>115200</v>
      </c>
      <c r="Q1275">
        <v>107520</v>
      </c>
      <c r="R1275">
        <v>1.0153249E-2</v>
      </c>
      <c r="S1275">
        <v>1.2691562E-2</v>
      </c>
      <c r="T1275">
        <f t="shared" si="214"/>
        <v>11650.853916</v>
      </c>
      <c r="U1275">
        <f t="shared" si="215"/>
        <v>4061.2995999999994</v>
      </c>
      <c r="V1275">
        <f t="shared" si="216"/>
        <v>222720</v>
      </c>
      <c r="W1275">
        <f t="shared" si="217"/>
        <v>2535.836682644685</v>
      </c>
      <c r="X1275">
        <f>SUM(Data__1___3[[#This Row],[ cost of raw material]],Data__1___3[[#This Row],[operating cost]],Data__1___3[[#This Row],[Total Labor Cost (In USD)]])</f>
        <v>18247.990198644682</v>
      </c>
      <c r="Y1275">
        <f t="shared" si="218"/>
        <v>1797.2562475956893</v>
      </c>
      <c r="Z1275">
        <f t="shared" si="219"/>
        <v>10.153248999999999</v>
      </c>
      <c r="AA1275">
        <f>SUM(Data__1___3[[#This Row],[Num_Workers_Direct]],Data__1___3[[#This Row],[Num_Workers_Indirect]])</f>
        <v>26</v>
      </c>
      <c r="AB1275">
        <f>Data__1___3[[#This Row],[OUTPUT IN THOUSAND]]/Data__1___3[[#This Row],[Total Workers]]</f>
        <v>0.39050957692307686</v>
      </c>
    </row>
    <row r="1276" spans="1:28" x14ac:dyDescent="0.25">
      <c r="A1276" s="1">
        <v>40358</v>
      </c>
      <c r="B1276">
        <f t="shared" si="209"/>
        <v>2010</v>
      </c>
      <c r="C1276">
        <f>DAY(Data__1___3[[#This Row],[Date]])</f>
        <v>29</v>
      </c>
      <c r="D1276">
        <f>MONTH(Data__1___3[[#This Row],[Date]])</f>
        <v>6</v>
      </c>
      <c r="E1276">
        <f t="shared" si="210"/>
        <v>2</v>
      </c>
      <c r="F1276">
        <f>WEEKDAY(Data__1___3[[#This Row],[Date]])</f>
        <v>3</v>
      </c>
      <c r="G1276" t="str">
        <f>VLOOKUP(F1276,VLOOKUP!$D$2:$E$8,2,FALSE)</f>
        <v>Wednesday</v>
      </c>
      <c r="H1276" t="str">
        <f>VLOOKUP(D1276,VLOOKUP!$A$2:$B$13,2,FALSE)</f>
        <v>June</v>
      </c>
      <c r="I1276" t="str">
        <f>VLOOKUP(E1276,VLOOKUP!$G$2:$H$5,2,FALSE)</f>
        <v>Quarter2</v>
      </c>
      <c r="J1276" t="str">
        <f t="shared" si="211"/>
        <v>2010_June</v>
      </c>
      <c r="K1276" t="str">
        <f t="shared" si="212"/>
        <v>2010_Quarter2</v>
      </c>
      <c r="L1276" t="str">
        <f t="shared" si="213"/>
        <v>2010_Wednesday</v>
      </c>
      <c r="M1276" t="s">
        <v>11</v>
      </c>
      <c r="N1276">
        <v>12</v>
      </c>
      <c r="O1276">
        <v>17</v>
      </c>
      <c r="P1276">
        <v>115200</v>
      </c>
      <c r="Q1276">
        <v>130560</v>
      </c>
      <c r="R1276">
        <v>1.1319511000000001E-2</v>
      </c>
      <c r="S1276">
        <v>1.4149389E-2</v>
      </c>
      <c r="T1276">
        <f t="shared" si="214"/>
        <v>12989.139101999999</v>
      </c>
      <c r="U1276">
        <f t="shared" si="215"/>
        <v>4527.8044</v>
      </c>
      <c r="V1276">
        <f t="shared" si="216"/>
        <v>245760</v>
      </c>
      <c r="W1276">
        <f t="shared" si="217"/>
        <v>2798.1646153320658</v>
      </c>
      <c r="X1276">
        <f>SUM(Data__1___3[[#This Row],[ cost of raw material]],Data__1___3[[#This Row],[operating cost]],Data__1___3[[#This Row],[Total Labor Cost (In USD)]])</f>
        <v>20315.108117332064</v>
      </c>
      <c r="Y1276">
        <f t="shared" si="218"/>
        <v>1794.6983855868034</v>
      </c>
      <c r="Z1276">
        <f t="shared" si="219"/>
        <v>11.319511</v>
      </c>
      <c r="AA1276">
        <f>SUM(Data__1___3[[#This Row],[Num_Workers_Direct]],Data__1___3[[#This Row],[Num_Workers_Indirect]])</f>
        <v>29</v>
      </c>
      <c r="AB1276">
        <f>Data__1___3[[#This Row],[OUTPUT IN THOUSAND]]/Data__1___3[[#This Row],[Total Workers]]</f>
        <v>0.39032796551724142</v>
      </c>
    </row>
    <row r="1277" spans="1:28" x14ac:dyDescent="0.25">
      <c r="A1277" s="1">
        <v>40359</v>
      </c>
      <c r="B1277">
        <f t="shared" si="209"/>
        <v>2010</v>
      </c>
      <c r="C1277">
        <f>DAY(Data__1___3[[#This Row],[Date]])</f>
        <v>30</v>
      </c>
      <c r="D1277">
        <f>MONTH(Data__1___3[[#This Row],[Date]])</f>
        <v>6</v>
      </c>
      <c r="E1277">
        <f t="shared" si="210"/>
        <v>2</v>
      </c>
      <c r="F1277">
        <f>WEEKDAY(Data__1___3[[#This Row],[Date]])</f>
        <v>4</v>
      </c>
      <c r="G1277" t="str">
        <f>VLOOKUP(F1277,VLOOKUP!$D$2:$E$8,2,FALSE)</f>
        <v>Thursday</v>
      </c>
      <c r="H1277" t="str">
        <f>VLOOKUP(D1277,VLOOKUP!$A$2:$B$13,2,FALSE)</f>
        <v>June</v>
      </c>
      <c r="I1277" t="str">
        <f>VLOOKUP(E1277,VLOOKUP!$G$2:$H$5,2,FALSE)</f>
        <v>Quarter2</v>
      </c>
      <c r="J1277" t="str">
        <f t="shared" si="211"/>
        <v>2010_June</v>
      </c>
      <c r="K1277" t="str">
        <f t="shared" si="212"/>
        <v>2010_Quarter2</v>
      </c>
      <c r="L1277" t="str">
        <f t="shared" si="213"/>
        <v>2010_Thursday</v>
      </c>
      <c r="M1277" t="s">
        <v>11</v>
      </c>
      <c r="N1277">
        <v>14</v>
      </c>
      <c r="O1277">
        <v>16</v>
      </c>
      <c r="P1277">
        <v>134400</v>
      </c>
      <c r="Q1277">
        <v>122880</v>
      </c>
      <c r="R1277">
        <v>1.1715234E-2</v>
      </c>
      <c r="S1277">
        <v>1.4644041999999999E-2</v>
      </c>
      <c r="T1277">
        <f t="shared" si="214"/>
        <v>13443.230555999999</v>
      </c>
      <c r="U1277">
        <f t="shared" si="215"/>
        <v>4686.0936000000002</v>
      </c>
      <c r="V1277">
        <f t="shared" si="216"/>
        <v>257280</v>
      </c>
      <c r="W1277">
        <f t="shared" si="217"/>
        <v>2929.3285816757566</v>
      </c>
      <c r="X1277">
        <f>SUM(Data__1___3[[#This Row],[ cost of raw material]],Data__1___3[[#This Row],[operating cost]],Data__1___3[[#This Row],[Total Labor Cost (In USD)]])</f>
        <v>21058.652737675755</v>
      </c>
      <c r="Y1277">
        <f t="shared" si="218"/>
        <v>1797.5443544427499</v>
      </c>
      <c r="Z1277">
        <f t="shared" si="219"/>
        <v>11.715234000000001</v>
      </c>
      <c r="AA1277">
        <f>SUM(Data__1___3[[#This Row],[Num_Workers_Direct]],Data__1___3[[#This Row],[Num_Workers_Indirect]])</f>
        <v>30</v>
      </c>
      <c r="AB1277">
        <f>Data__1___3[[#This Row],[OUTPUT IN THOUSAND]]/Data__1___3[[#This Row],[Total Workers]]</f>
        <v>0.39050780000000002</v>
      </c>
    </row>
    <row r="1278" spans="1:28" x14ac:dyDescent="0.25">
      <c r="A1278" s="1">
        <v>40360</v>
      </c>
      <c r="B1278">
        <f t="shared" si="209"/>
        <v>2010</v>
      </c>
      <c r="C1278">
        <f>DAY(Data__1___3[[#This Row],[Date]])</f>
        <v>1</v>
      </c>
      <c r="D1278">
        <f>MONTH(Data__1___3[[#This Row],[Date]])</f>
        <v>7</v>
      </c>
      <c r="E1278">
        <f t="shared" si="210"/>
        <v>3</v>
      </c>
      <c r="F1278">
        <f>WEEKDAY(Data__1___3[[#This Row],[Date]])</f>
        <v>5</v>
      </c>
      <c r="G1278" t="str">
        <f>VLOOKUP(F1278,VLOOKUP!$D$2:$E$8,2,FALSE)</f>
        <v>Friday</v>
      </c>
      <c r="H1278" t="str">
        <f>VLOOKUP(D1278,VLOOKUP!$A$2:$B$13,2,FALSE)</f>
        <v>July</v>
      </c>
      <c r="I1278" t="str">
        <f>VLOOKUP(E1278,VLOOKUP!$G$2:$H$5,2,FALSE)</f>
        <v>Quarter3</v>
      </c>
      <c r="J1278" t="str">
        <f t="shared" si="211"/>
        <v>2010_July</v>
      </c>
      <c r="K1278" t="str">
        <f t="shared" si="212"/>
        <v>2010_Quarter3</v>
      </c>
      <c r="L1278" t="str">
        <f t="shared" si="213"/>
        <v>2010_Friday</v>
      </c>
      <c r="M1278" t="s">
        <v>11</v>
      </c>
      <c r="N1278">
        <v>12</v>
      </c>
      <c r="O1278">
        <v>15</v>
      </c>
      <c r="P1278">
        <v>115200</v>
      </c>
      <c r="Q1278">
        <v>115200</v>
      </c>
      <c r="R1278">
        <v>1.0541145E-2</v>
      </c>
      <c r="S1278">
        <v>1.3176431000000001E-2</v>
      </c>
      <c r="T1278">
        <f t="shared" si="214"/>
        <v>12095.963658000001</v>
      </c>
      <c r="U1278">
        <f t="shared" si="215"/>
        <v>4216.4580000000005</v>
      </c>
      <c r="V1278">
        <f t="shared" si="216"/>
        <v>230400</v>
      </c>
      <c r="W1278">
        <f t="shared" si="217"/>
        <v>2623.2793268738119</v>
      </c>
      <c r="X1278">
        <f>SUM(Data__1___3[[#This Row],[ cost of raw material]],Data__1___3[[#This Row],[operating cost]],Data__1___3[[#This Row],[Total Labor Cost (In USD)]])</f>
        <v>18935.700984873813</v>
      </c>
      <c r="Y1278">
        <f t="shared" si="218"/>
        <v>1796.3609252006127</v>
      </c>
      <c r="Z1278">
        <f t="shared" si="219"/>
        <v>10.541145</v>
      </c>
      <c r="AA1278">
        <f>SUM(Data__1___3[[#This Row],[Num_Workers_Direct]],Data__1___3[[#This Row],[Num_Workers_Indirect]])</f>
        <v>27</v>
      </c>
      <c r="AB1278">
        <f>Data__1___3[[#This Row],[OUTPUT IN THOUSAND]]/Data__1___3[[#This Row],[Total Workers]]</f>
        <v>0.39041277777777778</v>
      </c>
    </row>
    <row r="1279" spans="1:28" x14ac:dyDescent="0.25">
      <c r="A1279" s="1">
        <v>40361</v>
      </c>
      <c r="B1279">
        <f t="shared" si="209"/>
        <v>2010</v>
      </c>
      <c r="C1279">
        <f>DAY(Data__1___3[[#This Row],[Date]])</f>
        <v>2</v>
      </c>
      <c r="D1279">
        <f>MONTH(Data__1___3[[#This Row],[Date]])</f>
        <v>7</v>
      </c>
      <c r="E1279">
        <f t="shared" si="210"/>
        <v>3</v>
      </c>
      <c r="F1279">
        <f>WEEKDAY(Data__1___3[[#This Row],[Date]])</f>
        <v>6</v>
      </c>
      <c r="G1279" t="str">
        <f>VLOOKUP(F1279,VLOOKUP!$D$2:$E$8,2,FALSE)</f>
        <v>Saturday</v>
      </c>
      <c r="H1279" t="str">
        <f>VLOOKUP(D1279,VLOOKUP!$A$2:$B$13,2,FALSE)</f>
        <v>July</v>
      </c>
      <c r="I1279" t="str">
        <f>VLOOKUP(E1279,VLOOKUP!$G$2:$H$5,2,FALSE)</f>
        <v>Quarter3</v>
      </c>
      <c r="J1279" t="str">
        <f t="shared" si="211"/>
        <v>2010_July</v>
      </c>
      <c r="K1279" t="str">
        <f t="shared" si="212"/>
        <v>2010_Quarter3</v>
      </c>
      <c r="L1279" t="str">
        <f t="shared" si="213"/>
        <v>2010_Saturday</v>
      </c>
      <c r="M1279" t="s">
        <v>11</v>
      </c>
      <c r="N1279">
        <v>13</v>
      </c>
      <c r="O1279">
        <v>16</v>
      </c>
      <c r="P1279">
        <v>124800</v>
      </c>
      <c r="Q1279">
        <v>122880</v>
      </c>
      <c r="R1279">
        <v>1.1324816999999999E-2</v>
      </c>
      <c r="S1279">
        <v>1.4156021E-2</v>
      </c>
      <c r="T1279">
        <f t="shared" si="214"/>
        <v>12995.227277999998</v>
      </c>
      <c r="U1279">
        <f t="shared" si="215"/>
        <v>4529.9268000000002</v>
      </c>
      <c r="V1279">
        <f t="shared" si="216"/>
        <v>247680</v>
      </c>
      <c r="W1279">
        <f t="shared" si="217"/>
        <v>2820.0252763893477</v>
      </c>
      <c r="X1279">
        <f>SUM(Data__1___3[[#This Row],[ cost of raw material]],Data__1___3[[#This Row],[operating cost]],Data__1___3[[#This Row],[Total Labor Cost (In USD)]])</f>
        <v>20345.179354389347</v>
      </c>
      <c r="Y1279">
        <f t="shared" si="218"/>
        <v>1796.5128579463446</v>
      </c>
      <c r="Z1279">
        <f t="shared" si="219"/>
        <v>11.324816999999999</v>
      </c>
      <c r="AA1279">
        <f>SUM(Data__1___3[[#This Row],[Num_Workers_Direct]],Data__1___3[[#This Row],[Num_Workers_Indirect]])</f>
        <v>29</v>
      </c>
      <c r="AB1279">
        <f>Data__1___3[[#This Row],[OUTPUT IN THOUSAND]]/Data__1___3[[#This Row],[Total Workers]]</f>
        <v>0.39051093103448276</v>
      </c>
    </row>
    <row r="1280" spans="1:28" x14ac:dyDescent="0.25">
      <c r="A1280" s="1">
        <v>40362</v>
      </c>
      <c r="B1280">
        <f t="shared" si="209"/>
        <v>2010</v>
      </c>
      <c r="C1280">
        <f>DAY(Data__1___3[[#This Row],[Date]])</f>
        <v>3</v>
      </c>
      <c r="D1280">
        <f>MONTH(Data__1___3[[#This Row],[Date]])</f>
        <v>7</v>
      </c>
      <c r="E1280">
        <f t="shared" si="210"/>
        <v>3</v>
      </c>
      <c r="F1280">
        <f>WEEKDAY(Data__1___3[[#This Row],[Date]])</f>
        <v>7</v>
      </c>
      <c r="G1280" t="str">
        <f>VLOOKUP(F1280,VLOOKUP!$D$2:$E$8,2,FALSE)</f>
        <v>Sunday</v>
      </c>
      <c r="H1280" t="str">
        <f>VLOOKUP(D1280,VLOOKUP!$A$2:$B$13,2,FALSE)</f>
        <v>July</v>
      </c>
      <c r="I1280" t="str">
        <f>VLOOKUP(E1280,VLOOKUP!$G$2:$H$5,2,FALSE)</f>
        <v>Quarter3</v>
      </c>
      <c r="J1280" t="str">
        <f t="shared" si="211"/>
        <v>2010_July</v>
      </c>
      <c r="K1280" t="str">
        <f t="shared" si="212"/>
        <v>2010_Quarter3</v>
      </c>
      <c r="L1280" t="str">
        <f t="shared" si="213"/>
        <v>2010_Sunday</v>
      </c>
      <c r="M1280" t="s">
        <v>11</v>
      </c>
      <c r="N1280">
        <v>12</v>
      </c>
      <c r="O1280">
        <v>13</v>
      </c>
      <c r="P1280">
        <v>115200</v>
      </c>
      <c r="Q1280">
        <v>99840</v>
      </c>
      <c r="R1280">
        <v>9.7624470000000005E-3</v>
      </c>
      <c r="S1280">
        <v>1.2203057999999999E-2</v>
      </c>
      <c r="T1280">
        <f t="shared" si="214"/>
        <v>11202.407243999998</v>
      </c>
      <c r="U1280">
        <f t="shared" si="215"/>
        <v>3904.9787999999999</v>
      </c>
      <c r="V1280">
        <f t="shared" si="216"/>
        <v>215040</v>
      </c>
      <c r="W1280">
        <f t="shared" si="217"/>
        <v>2448.3940384155576</v>
      </c>
      <c r="X1280">
        <f>SUM(Data__1___3[[#This Row],[ cost of raw material]],Data__1___3[[#This Row],[operating cost]],Data__1___3[[#This Row],[Total Labor Cost (In USD)]])</f>
        <v>17555.780082415557</v>
      </c>
      <c r="Y1280">
        <f t="shared" si="218"/>
        <v>1798.297095227821</v>
      </c>
      <c r="Z1280">
        <f t="shared" si="219"/>
        <v>9.7624469999999999</v>
      </c>
      <c r="AA1280">
        <f>SUM(Data__1___3[[#This Row],[Num_Workers_Direct]],Data__1___3[[#This Row],[Num_Workers_Indirect]])</f>
        <v>25</v>
      </c>
      <c r="AB1280">
        <f>Data__1___3[[#This Row],[OUTPUT IN THOUSAND]]/Data__1___3[[#This Row],[Total Workers]]</f>
        <v>0.39049788000000002</v>
      </c>
    </row>
    <row r="1281" spans="1:28" x14ac:dyDescent="0.25">
      <c r="A1281" s="1">
        <v>40363</v>
      </c>
      <c r="B1281">
        <f t="shared" si="209"/>
        <v>2010</v>
      </c>
      <c r="C1281">
        <f>DAY(Data__1___3[[#This Row],[Date]])</f>
        <v>4</v>
      </c>
      <c r="D1281">
        <f>MONTH(Data__1___3[[#This Row],[Date]])</f>
        <v>7</v>
      </c>
      <c r="E1281">
        <f t="shared" si="210"/>
        <v>3</v>
      </c>
      <c r="F1281">
        <f>WEEKDAY(Data__1___3[[#This Row],[Date]])</f>
        <v>1</v>
      </c>
      <c r="G1281" t="str">
        <f>VLOOKUP(F1281,VLOOKUP!$D$2:$E$8,2,FALSE)</f>
        <v>Monday</v>
      </c>
      <c r="H1281" t="str">
        <f>VLOOKUP(D1281,VLOOKUP!$A$2:$B$13,2,FALSE)</f>
        <v>July</v>
      </c>
      <c r="I1281" t="str">
        <f>VLOOKUP(E1281,VLOOKUP!$G$2:$H$5,2,FALSE)</f>
        <v>Quarter3</v>
      </c>
      <c r="J1281" t="str">
        <f t="shared" si="211"/>
        <v>2010_July</v>
      </c>
      <c r="K1281" t="str">
        <f t="shared" si="212"/>
        <v>2010_Quarter3</v>
      </c>
      <c r="L1281" t="str">
        <f t="shared" si="213"/>
        <v>2010_Monday</v>
      </c>
      <c r="M1281" t="s">
        <v>11</v>
      </c>
      <c r="N1281">
        <v>12</v>
      </c>
      <c r="O1281">
        <v>16</v>
      </c>
      <c r="P1281">
        <v>115200</v>
      </c>
      <c r="Q1281">
        <v>122880</v>
      </c>
      <c r="R1281">
        <v>1.0932406E-2</v>
      </c>
      <c r="S1281">
        <v>1.3665507E-2</v>
      </c>
      <c r="T1281">
        <f t="shared" si="214"/>
        <v>12544.935426</v>
      </c>
      <c r="U1281">
        <f t="shared" si="215"/>
        <v>4372.9624000000003</v>
      </c>
      <c r="V1281">
        <f t="shared" si="216"/>
        <v>238080</v>
      </c>
      <c r="W1281">
        <f t="shared" si="217"/>
        <v>2710.7219711029388</v>
      </c>
      <c r="X1281">
        <f>SUM(Data__1___3[[#This Row],[ cost of raw material]],Data__1___3[[#This Row],[operating cost]],Data__1___3[[#This Row],[Total Labor Cost (In USD)]])</f>
        <v>19628.61979710294</v>
      </c>
      <c r="Y1281">
        <f t="shared" si="218"/>
        <v>1795.4528762564196</v>
      </c>
      <c r="Z1281">
        <f t="shared" si="219"/>
        <v>10.932406</v>
      </c>
      <c r="AA1281">
        <f>SUM(Data__1___3[[#This Row],[Num_Workers_Direct]],Data__1___3[[#This Row],[Num_Workers_Indirect]])</f>
        <v>28</v>
      </c>
      <c r="AB1281">
        <f>Data__1___3[[#This Row],[OUTPUT IN THOUSAND]]/Data__1___3[[#This Row],[Total Workers]]</f>
        <v>0.39044307142857143</v>
      </c>
    </row>
    <row r="1282" spans="1:28" x14ac:dyDescent="0.25">
      <c r="A1282" s="1">
        <v>40364</v>
      </c>
      <c r="B1282">
        <f t="shared" ref="B1282:B1345" si="220">YEAR(A1282)</f>
        <v>2010</v>
      </c>
      <c r="C1282">
        <f>DAY(Data__1___3[[#This Row],[Date]])</f>
        <v>5</v>
      </c>
      <c r="D1282">
        <f>MONTH(Data__1___3[[#This Row],[Date]])</f>
        <v>7</v>
      </c>
      <c r="E1282">
        <f t="shared" ref="E1282:E1345" si="221">IF(D1282&lt;=3,1,IF(D1282&lt;=6,2,IF(D1282&lt;=9,3,4)))</f>
        <v>3</v>
      </c>
      <c r="F1282">
        <f>WEEKDAY(Data__1___3[[#This Row],[Date]])</f>
        <v>2</v>
      </c>
      <c r="G1282" t="str">
        <f>VLOOKUP(F1282,VLOOKUP!$D$2:$E$8,2,FALSE)</f>
        <v>Tuesday</v>
      </c>
      <c r="H1282" t="str">
        <f>VLOOKUP(D1282,VLOOKUP!$A$2:$B$13,2,FALSE)</f>
        <v>July</v>
      </c>
      <c r="I1282" t="str">
        <f>VLOOKUP(E1282,VLOOKUP!$G$2:$H$5,2,FALSE)</f>
        <v>Quarter3</v>
      </c>
      <c r="J1282" t="str">
        <f t="shared" ref="J1282:J1345" si="222">CONCATENATE(B1282,"_",H1282)</f>
        <v>2010_July</v>
      </c>
      <c r="K1282" t="str">
        <f t="shared" ref="K1282:K1345" si="223">CONCATENATE(B1282,"_",I1282)</f>
        <v>2010_Quarter3</v>
      </c>
      <c r="L1282" t="str">
        <f t="shared" ref="L1282:L1345" si="224">CONCATENATE(B1282,"_",G1282)</f>
        <v>2010_Tuesday</v>
      </c>
      <c r="M1282" t="s">
        <v>11</v>
      </c>
      <c r="N1282">
        <v>14</v>
      </c>
      <c r="O1282">
        <v>15</v>
      </c>
      <c r="P1282">
        <v>134400</v>
      </c>
      <c r="Q1282">
        <v>115200</v>
      </c>
      <c r="R1282">
        <v>1.1314149000000001E-2</v>
      </c>
      <c r="S1282">
        <v>1.4142686E-2</v>
      </c>
      <c r="T1282">
        <f t="shared" ref="T1282:T1345" si="225">IF(M1282="Mexico",S1282*1000*700,IF(M1282="Frankfurt",S1282*1000*530,IF(M1282="Gary",S1282*1000*608,IF(M1282="Sunchem",S1282*1000*918))))</f>
        <v>12982.985747999999</v>
      </c>
      <c r="U1282">
        <f t="shared" ref="U1282:U1345" si="226">IF(M1282="Mexico",R1282*1000*110,IF(M1282="Frankfurt",R1282*1000*90,IF(M1282="Gary",R1282*1000*150,IF(M1282="Sunchem",R1282*1000*400))))</f>
        <v>4525.6596</v>
      </c>
      <c r="V1282">
        <f t="shared" ref="V1282:V1345" si="227">SUM(P1282,Q1282)</f>
        <v>249600</v>
      </c>
      <c r="W1282">
        <f t="shared" ref="W1282:W1345" si="228">V1282/VLOOKUP(M1282,$AD$2:$AE$5,2,FALSE)</f>
        <v>2841.8859374466297</v>
      </c>
      <c r="X1282">
        <f>SUM(Data__1___3[[#This Row],[ cost of raw material]],Data__1___3[[#This Row],[operating cost]],Data__1___3[[#This Row],[Total Labor Cost (In USD)]])</f>
        <v>20350.531285446628</v>
      </c>
      <c r="Y1282">
        <f t="shared" ref="Y1282:Y1345" si="229">X1282/Z1282</f>
        <v>1798.6798022057715</v>
      </c>
      <c r="Z1282">
        <f t="shared" ref="Z1282:Z1345" si="230">R1282*1000</f>
        <v>11.314149</v>
      </c>
      <c r="AA1282">
        <f>SUM(Data__1___3[[#This Row],[Num_Workers_Direct]],Data__1___3[[#This Row],[Num_Workers_Indirect]])</f>
        <v>29</v>
      </c>
      <c r="AB1282">
        <f>Data__1___3[[#This Row],[OUTPUT IN THOUSAND]]/Data__1___3[[#This Row],[Total Workers]]</f>
        <v>0.39014306896551726</v>
      </c>
    </row>
    <row r="1283" spans="1:28" x14ac:dyDescent="0.25">
      <c r="A1283" s="1">
        <v>40365</v>
      </c>
      <c r="B1283">
        <f t="shared" si="220"/>
        <v>2010</v>
      </c>
      <c r="C1283">
        <f>DAY(Data__1___3[[#This Row],[Date]])</f>
        <v>6</v>
      </c>
      <c r="D1283">
        <f>MONTH(Data__1___3[[#This Row],[Date]])</f>
        <v>7</v>
      </c>
      <c r="E1283">
        <f t="shared" si="221"/>
        <v>3</v>
      </c>
      <c r="F1283">
        <f>WEEKDAY(Data__1___3[[#This Row],[Date]])</f>
        <v>3</v>
      </c>
      <c r="G1283" t="str">
        <f>VLOOKUP(F1283,VLOOKUP!$D$2:$E$8,2,FALSE)</f>
        <v>Wednesday</v>
      </c>
      <c r="H1283" t="str">
        <f>VLOOKUP(D1283,VLOOKUP!$A$2:$B$13,2,FALSE)</f>
        <v>July</v>
      </c>
      <c r="I1283" t="str">
        <f>VLOOKUP(E1283,VLOOKUP!$G$2:$H$5,2,FALSE)</f>
        <v>Quarter3</v>
      </c>
      <c r="J1283" t="str">
        <f t="shared" si="222"/>
        <v>2010_July</v>
      </c>
      <c r="K1283" t="str">
        <f t="shared" si="223"/>
        <v>2010_Quarter3</v>
      </c>
      <c r="L1283" t="str">
        <f t="shared" si="224"/>
        <v>2010_Wednesday</v>
      </c>
      <c r="M1283" t="s">
        <v>11</v>
      </c>
      <c r="N1283">
        <v>13</v>
      </c>
      <c r="O1283">
        <v>14</v>
      </c>
      <c r="P1283">
        <v>124800</v>
      </c>
      <c r="Q1283">
        <v>107520</v>
      </c>
      <c r="R1283">
        <v>1.0541721E-2</v>
      </c>
      <c r="S1283">
        <v>1.3177151999999999E-2</v>
      </c>
      <c r="T1283">
        <f t="shared" si="225"/>
        <v>12096.625536</v>
      </c>
      <c r="U1283">
        <f t="shared" si="226"/>
        <v>4216.6884</v>
      </c>
      <c r="V1283">
        <f t="shared" si="227"/>
        <v>232320</v>
      </c>
      <c r="W1283">
        <f t="shared" si="228"/>
        <v>2645.1399879310934</v>
      </c>
      <c r="X1283">
        <f>SUM(Data__1___3[[#This Row],[ cost of raw material]],Data__1___3[[#This Row],[operating cost]],Data__1___3[[#This Row],[Total Labor Cost (In USD)]])</f>
        <v>18958.453923931091</v>
      </c>
      <c r="Y1283">
        <f t="shared" si="229"/>
        <v>1798.4211424236223</v>
      </c>
      <c r="Z1283">
        <f t="shared" si="230"/>
        <v>10.541721000000001</v>
      </c>
      <c r="AA1283">
        <f>SUM(Data__1___3[[#This Row],[Num_Workers_Direct]],Data__1___3[[#This Row],[Num_Workers_Indirect]])</f>
        <v>27</v>
      </c>
      <c r="AB1283">
        <f>Data__1___3[[#This Row],[OUTPUT IN THOUSAND]]/Data__1___3[[#This Row],[Total Workers]]</f>
        <v>0.39043411111111115</v>
      </c>
    </row>
    <row r="1284" spans="1:28" x14ac:dyDescent="0.25">
      <c r="A1284" s="1">
        <v>40366</v>
      </c>
      <c r="B1284">
        <f t="shared" si="220"/>
        <v>2010</v>
      </c>
      <c r="C1284">
        <f>DAY(Data__1___3[[#This Row],[Date]])</f>
        <v>7</v>
      </c>
      <c r="D1284">
        <f>MONTH(Data__1___3[[#This Row],[Date]])</f>
        <v>7</v>
      </c>
      <c r="E1284">
        <f t="shared" si="221"/>
        <v>3</v>
      </c>
      <c r="F1284">
        <f>WEEKDAY(Data__1___3[[#This Row],[Date]])</f>
        <v>4</v>
      </c>
      <c r="G1284" t="str">
        <f>VLOOKUP(F1284,VLOOKUP!$D$2:$E$8,2,FALSE)</f>
        <v>Thursday</v>
      </c>
      <c r="H1284" t="str">
        <f>VLOOKUP(D1284,VLOOKUP!$A$2:$B$13,2,FALSE)</f>
        <v>July</v>
      </c>
      <c r="I1284" t="str">
        <f>VLOOKUP(E1284,VLOOKUP!$G$2:$H$5,2,FALSE)</f>
        <v>Quarter3</v>
      </c>
      <c r="J1284" t="str">
        <f t="shared" si="222"/>
        <v>2010_July</v>
      </c>
      <c r="K1284" t="str">
        <f t="shared" si="223"/>
        <v>2010_Quarter3</v>
      </c>
      <c r="L1284" t="str">
        <f t="shared" si="224"/>
        <v>2010_Thursday</v>
      </c>
      <c r="M1284" t="s">
        <v>11</v>
      </c>
      <c r="N1284">
        <v>12</v>
      </c>
      <c r="O1284">
        <v>15</v>
      </c>
      <c r="P1284">
        <v>115200</v>
      </c>
      <c r="Q1284">
        <v>115200</v>
      </c>
      <c r="R1284">
        <v>1.0533906000000001E-2</v>
      </c>
      <c r="S1284">
        <v>1.3167383E-2</v>
      </c>
      <c r="T1284">
        <f t="shared" si="225"/>
        <v>12087.657593999998</v>
      </c>
      <c r="U1284">
        <f t="shared" si="226"/>
        <v>4213.5623999999998</v>
      </c>
      <c r="V1284">
        <f t="shared" si="227"/>
        <v>230400</v>
      </c>
      <c r="W1284">
        <f t="shared" si="228"/>
        <v>2623.2793268738119</v>
      </c>
      <c r="X1284">
        <f>SUM(Data__1___3[[#This Row],[ cost of raw material]],Data__1___3[[#This Row],[operating cost]],Data__1___3[[#This Row],[Total Labor Cost (In USD)]])</f>
        <v>18924.499320873812</v>
      </c>
      <c r="Y1284">
        <f t="shared" si="229"/>
        <v>1796.5320101464558</v>
      </c>
      <c r="Z1284">
        <f t="shared" si="230"/>
        <v>10.533906</v>
      </c>
      <c r="AA1284">
        <f>SUM(Data__1___3[[#This Row],[Num_Workers_Direct]],Data__1___3[[#This Row],[Num_Workers_Indirect]])</f>
        <v>27</v>
      </c>
      <c r="AB1284">
        <f>Data__1___3[[#This Row],[OUTPUT IN THOUSAND]]/Data__1___3[[#This Row],[Total Workers]]</f>
        <v>0.39014466666666664</v>
      </c>
    </row>
    <row r="1285" spans="1:28" x14ac:dyDescent="0.25">
      <c r="A1285" s="1">
        <v>40367</v>
      </c>
      <c r="B1285">
        <f t="shared" si="220"/>
        <v>2010</v>
      </c>
      <c r="C1285">
        <f>DAY(Data__1___3[[#This Row],[Date]])</f>
        <v>8</v>
      </c>
      <c r="D1285">
        <f>MONTH(Data__1___3[[#This Row],[Date]])</f>
        <v>7</v>
      </c>
      <c r="E1285">
        <f t="shared" si="221"/>
        <v>3</v>
      </c>
      <c r="F1285">
        <f>WEEKDAY(Data__1___3[[#This Row],[Date]])</f>
        <v>5</v>
      </c>
      <c r="G1285" t="str">
        <f>VLOOKUP(F1285,VLOOKUP!$D$2:$E$8,2,FALSE)</f>
        <v>Friday</v>
      </c>
      <c r="H1285" t="str">
        <f>VLOOKUP(D1285,VLOOKUP!$A$2:$B$13,2,FALSE)</f>
        <v>July</v>
      </c>
      <c r="I1285" t="str">
        <f>VLOOKUP(E1285,VLOOKUP!$G$2:$H$5,2,FALSE)</f>
        <v>Quarter3</v>
      </c>
      <c r="J1285" t="str">
        <f t="shared" si="222"/>
        <v>2010_July</v>
      </c>
      <c r="K1285" t="str">
        <f t="shared" si="223"/>
        <v>2010_Quarter3</v>
      </c>
      <c r="L1285" t="str">
        <f t="shared" si="224"/>
        <v>2010_Friday</v>
      </c>
      <c r="M1285" t="s">
        <v>11</v>
      </c>
      <c r="N1285">
        <v>14</v>
      </c>
      <c r="O1285">
        <v>14</v>
      </c>
      <c r="P1285">
        <v>134400</v>
      </c>
      <c r="Q1285">
        <v>107520</v>
      </c>
      <c r="R1285">
        <v>1.0926747000000001E-2</v>
      </c>
      <c r="S1285">
        <v>1.3658434000000001E-2</v>
      </c>
      <c r="T1285">
        <f t="shared" si="225"/>
        <v>12538.442412</v>
      </c>
      <c r="U1285">
        <f t="shared" si="226"/>
        <v>4370.6988000000001</v>
      </c>
      <c r="V1285">
        <f t="shared" si="227"/>
        <v>241920</v>
      </c>
      <c r="W1285">
        <f t="shared" si="228"/>
        <v>2754.4432932175023</v>
      </c>
      <c r="X1285">
        <f>SUM(Data__1___3[[#This Row],[ cost of raw material]],Data__1___3[[#This Row],[operating cost]],Data__1___3[[#This Row],[Total Labor Cost (In USD)]])</f>
        <v>19663.584505217506</v>
      </c>
      <c r="Y1285">
        <f t="shared" si="229"/>
        <v>1799.5826667550282</v>
      </c>
      <c r="Z1285">
        <f t="shared" si="230"/>
        <v>10.926747000000001</v>
      </c>
      <c r="AA1285">
        <f>SUM(Data__1___3[[#This Row],[Num_Workers_Direct]],Data__1___3[[#This Row],[Num_Workers_Indirect]])</f>
        <v>28</v>
      </c>
      <c r="AB1285">
        <f>Data__1___3[[#This Row],[OUTPUT IN THOUSAND]]/Data__1___3[[#This Row],[Total Workers]]</f>
        <v>0.39024096428571431</v>
      </c>
    </row>
    <row r="1286" spans="1:28" x14ac:dyDescent="0.25">
      <c r="A1286" s="1">
        <v>40368</v>
      </c>
      <c r="B1286">
        <f t="shared" si="220"/>
        <v>2010</v>
      </c>
      <c r="C1286">
        <f>DAY(Data__1___3[[#This Row],[Date]])</f>
        <v>9</v>
      </c>
      <c r="D1286">
        <f>MONTH(Data__1___3[[#This Row],[Date]])</f>
        <v>7</v>
      </c>
      <c r="E1286">
        <f t="shared" si="221"/>
        <v>3</v>
      </c>
      <c r="F1286">
        <f>WEEKDAY(Data__1___3[[#This Row],[Date]])</f>
        <v>6</v>
      </c>
      <c r="G1286" t="str">
        <f>VLOOKUP(F1286,VLOOKUP!$D$2:$E$8,2,FALSE)</f>
        <v>Saturday</v>
      </c>
      <c r="H1286" t="str">
        <f>VLOOKUP(D1286,VLOOKUP!$A$2:$B$13,2,FALSE)</f>
        <v>July</v>
      </c>
      <c r="I1286" t="str">
        <f>VLOOKUP(E1286,VLOOKUP!$G$2:$H$5,2,FALSE)</f>
        <v>Quarter3</v>
      </c>
      <c r="J1286" t="str">
        <f t="shared" si="222"/>
        <v>2010_July</v>
      </c>
      <c r="K1286" t="str">
        <f t="shared" si="223"/>
        <v>2010_Quarter3</v>
      </c>
      <c r="L1286" t="str">
        <f t="shared" si="224"/>
        <v>2010_Saturday</v>
      </c>
      <c r="M1286" t="s">
        <v>11</v>
      </c>
      <c r="N1286">
        <v>13</v>
      </c>
      <c r="O1286">
        <v>14</v>
      </c>
      <c r="P1286">
        <v>124800</v>
      </c>
      <c r="Q1286">
        <v>107520</v>
      </c>
      <c r="R1286">
        <v>1.0542951E-2</v>
      </c>
      <c r="S1286">
        <v>1.3178689E-2</v>
      </c>
      <c r="T1286">
        <f t="shared" si="225"/>
        <v>12098.036502000001</v>
      </c>
      <c r="U1286">
        <f t="shared" si="226"/>
        <v>4217.1804000000002</v>
      </c>
      <c r="V1286">
        <f t="shared" si="227"/>
        <v>232320</v>
      </c>
      <c r="W1286">
        <f t="shared" si="228"/>
        <v>2645.1399879310934</v>
      </c>
      <c r="X1286">
        <f>SUM(Data__1___3[[#This Row],[ cost of raw material]],Data__1___3[[#This Row],[operating cost]],Data__1___3[[#This Row],[Total Labor Cost (In USD)]])</f>
        <v>18960.356889931092</v>
      </c>
      <c r="Y1286">
        <f t="shared" si="229"/>
        <v>1798.3918250147508</v>
      </c>
      <c r="Z1286">
        <f t="shared" si="230"/>
        <v>10.542951</v>
      </c>
      <c r="AA1286">
        <f>SUM(Data__1___3[[#This Row],[Num_Workers_Direct]],Data__1___3[[#This Row],[Num_Workers_Indirect]])</f>
        <v>27</v>
      </c>
      <c r="AB1286">
        <f>Data__1___3[[#This Row],[OUTPUT IN THOUSAND]]/Data__1___3[[#This Row],[Total Workers]]</f>
        <v>0.39047966666666667</v>
      </c>
    </row>
    <row r="1287" spans="1:28" x14ac:dyDescent="0.25">
      <c r="A1287" s="1">
        <v>40369</v>
      </c>
      <c r="B1287">
        <f t="shared" si="220"/>
        <v>2010</v>
      </c>
      <c r="C1287">
        <f>DAY(Data__1___3[[#This Row],[Date]])</f>
        <v>10</v>
      </c>
      <c r="D1287">
        <f>MONTH(Data__1___3[[#This Row],[Date]])</f>
        <v>7</v>
      </c>
      <c r="E1287">
        <f t="shared" si="221"/>
        <v>3</v>
      </c>
      <c r="F1287">
        <f>WEEKDAY(Data__1___3[[#This Row],[Date]])</f>
        <v>7</v>
      </c>
      <c r="G1287" t="str">
        <f>VLOOKUP(F1287,VLOOKUP!$D$2:$E$8,2,FALSE)</f>
        <v>Sunday</v>
      </c>
      <c r="H1287" t="str">
        <f>VLOOKUP(D1287,VLOOKUP!$A$2:$B$13,2,FALSE)</f>
        <v>July</v>
      </c>
      <c r="I1287" t="str">
        <f>VLOOKUP(E1287,VLOOKUP!$G$2:$H$5,2,FALSE)</f>
        <v>Quarter3</v>
      </c>
      <c r="J1287" t="str">
        <f t="shared" si="222"/>
        <v>2010_July</v>
      </c>
      <c r="K1287" t="str">
        <f t="shared" si="223"/>
        <v>2010_Quarter3</v>
      </c>
      <c r="L1287" t="str">
        <f t="shared" si="224"/>
        <v>2010_Sunday</v>
      </c>
      <c r="M1287" t="s">
        <v>11</v>
      </c>
      <c r="N1287">
        <v>12</v>
      </c>
      <c r="O1287">
        <v>15</v>
      </c>
      <c r="P1287">
        <v>115200</v>
      </c>
      <c r="Q1287">
        <v>115200</v>
      </c>
      <c r="R1287">
        <v>1.0541309E-2</v>
      </c>
      <c r="S1287">
        <v>1.3176636E-2</v>
      </c>
      <c r="T1287">
        <f t="shared" si="225"/>
        <v>12096.151848</v>
      </c>
      <c r="U1287">
        <f t="shared" si="226"/>
        <v>4216.5236000000004</v>
      </c>
      <c r="V1287">
        <f t="shared" si="227"/>
        <v>230400</v>
      </c>
      <c r="W1287">
        <f t="shared" si="228"/>
        <v>2623.2793268738119</v>
      </c>
      <c r="X1287">
        <f>SUM(Data__1___3[[#This Row],[ cost of raw material]],Data__1___3[[#This Row],[operating cost]],Data__1___3[[#This Row],[Total Labor Cost (In USD)]])</f>
        <v>18935.954774873811</v>
      </c>
      <c r="Y1287">
        <f t="shared" si="229"/>
        <v>1796.3570534621281</v>
      </c>
      <c r="Z1287">
        <f t="shared" si="230"/>
        <v>10.541309</v>
      </c>
      <c r="AA1287">
        <f>SUM(Data__1___3[[#This Row],[Num_Workers_Direct]],Data__1___3[[#This Row],[Num_Workers_Indirect]])</f>
        <v>27</v>
      </c>
      <c r="AB1287">
        <f>Data__1___3[[#This Row],[OUTPUT IN THOUSAND]]/Data__1___3[[#This Row],[Total Workers]]</f>
        <v>0.39041885185185188</v>
      </c>
    </row>
    <row r="1288" spans="1:28" x14ac:dyDescent="0.25">
      <c r="A1288" s="1">
        <v>40370</v>
      </c>
      <c r="B1288">
        <f t="shared" si="220"/>
        <v>2010</v>
      </c>
      <c r="C1288">
        <f>DAY(Data__1___3[[#This Row],[Date]])</f>
        <v>11</v>
      </c>
      <c r="D1288">
        <f>MONTH(Data__1___3[[#This Row],[Date]])</f>
        <v>7</v>
      </c>
      <c r="E1288">
        <f t="shared" si="221"/>
        <v>3</v>
      </c>
      <c r="F1288">
        <f>WEEKDAY(Data__1___3[[#This Row],[Date]])</f>
        <v>1</v>
      </c>
      <c r="G1288" t="str">
        <f>VLOOKUP(F1288,VLOOKUP!$D$2:$E$8,2,FALSE)</f>
        <v>Monday</v>
      </c>
      <c r="H1288" t="str">
        <f>VLOOKUP(D1288,VLOOKUP!$A$2:$B$13,2,FALSE)</f>
        <v>July</v>
      </c>
      <c r="I1288" t="str">
        <f>VLOOKUP(E1288,VLOOKUP!$G$2:$H$5,2,FALSE)</f>
        <v>Quarter3</v>
      </c>
      <c r="J1288" t="str">
        <f t="shared" si="222"/>
        <v>2010_July</v>
      </c>
      <c r="K1288" t="str">
        <f t="shared" si="223"/>
        <v>2010_Quarter3</v>
      </c>
      <c r="L1288" t="str">
        <f t="shared" si="224"/>
        <v>2010_Monday</v>
      </c>
      <c r="M1288" t="s">
        <v>11</v>
      </c>
      <c r="N1288">
        <v>14</v>
      </c>
      <c r="O1288">
        <v>14</v>
      </c>
      <c r="P1288">
        <v>134400</v>
      </c>
      <c r="Q1288">
        <v>107520</v>
      </c>
      <c r="R1288">
        <v>1.0930046000000001E-2</v>
      </c>
      <c r="S1288">
        <v>1.3662558E-2</v>
      </c>
      <c r="T1288">
        <f t="shared" si="225"/>
        <v>12542.228244</v>
      </c>
      <c r="U1288">
        <f t="shared" si="226"/>
        <v>4372.0183999999999</v>
      </c>
      <c r="V1288">
        <f t="shared" si="227"/>
        <v>241920</v>
      </c>
      <c r="W1288">
        <f t="shared" si="228"/>
        <v>2754.4432932175023</v>
      </c>
      <c r="X1288">
        <f>SUM(Data__1___3[[#This Row],[ cost of raw material]],Data__1___3[[#This Row],[operating cost]],Data__1___3[[#This Row],[Total Labor Cost (In USD)]])</f>
        <v>19668.689937217503</v>
      </c>
      <c r="Y1288">
        <f t="shared" si="229"/>
        <v>1799.506602004923</v>
      </c>
      <c r="Z1288">
        <f t="shared" si="230"/>
        <v>10.930046000000001</v>
      </c>
      <c r="AA1288">
        <f>SUM(Data__1___3[[#This Row],[Num_Workers_Direct]],Data__1___3[[#This Row],[Num_Workers_Indirect]])</f>
        <v>28</v>
      </c>
      <c r="AB1288">
        <f>Data__1___3[[#This Row],[OUTPUT IN THOUSAND]]/Data__1___3[[#This Row],[Total Workers]]</f>
        <v>0.39035878571428573</v>
      </c>
    </row>
    <row r="1289" spans="1:28" x14ac:dyDescent="0.25">
      <c r="A1289" s="1">
        <v>40371</v>
      </c>
      <c r="B1289">
        <f t="shared" si="220"/>
        <v>2010</v>
      </c>
      <c r="C1289">
        <f>DAY(Data__1___3[[#This Row],[Date]])</f>
        <v>12</v>
      </c>
      <c r="D1289">
        <f>MONTH(Data__1___3[[#This Row],[Date]])</f>
        <v>7</v>
      </c>
      <c r="E1289">
        <f t="shared" si="221"/>
        <v>3</v>
      </c>
      <c r="F1289">
        <f>WEEKDAY(Data__1___3[[#This Row],[Date]])</f>
        <v>2</v>
      </c>
      <c r="G1289" t="str">
        <f>VLOOKUP(F1289,VLOOKUP!$D$2:$E$8,2,FALSE)</f>
        <v>Tuesday</v>
      </c>
      <c r="H1289" t="str">
        <f>VLOOKUP(D1289,VLOOKUP!$A$2:$B$13,2,FALSE)</f>
        <v>July</v>
      </c>
      <c r="I1289" t="str">
        <f>VLOOKUP(E1289,VLOOKUP!$G$2:$H$5,2,FALSE)</f>
        <v>Quarter3</v>
      </c>
      <c r="J1289" t="str">
        <f t="shared" si="222"/>
        <v>2010_July</v>
      </c>
      <c r="K1289" t="str">
        <f t="shared" si="223"/>
        <v>2010_Quarter3</v>
      </c>
      <c r="L1289" t="str">
        <f t="shared" si="224"/>
        <v>2010_Tuesday</v>
      </c>
      <c r="M1289" t="s">
        <v>11</v>
      </c>
      <c r="N1289">
        <v>12</v>
      </c>
      <c r="O1289">
        <v>16</v>
      </c>
      <c r="P1289">
        <v>115200</v>
      </c>
      <c r="Q1289">
        <v>122880</v>
      </c>
      <c r="R1289">
        <v>1.0934920000000001E-2</v>
      </c>
      <c r="S1289">
        <v>1.3668649999999999E-2</v>
      </c>
      <c r="T1289">
        <f t="shared" si="225"/>
        <v>12547.8207</v>
      </c>
      <c r="U1289">
        <f t="shared" si="226"/>
        <v>4373.9679999999998</v>
      </c>
      <c r="V1289">
        <f t="shared" si="227"/>
        <v>238080</v>
      </c>
      <c r="W1289">
        <f t="shared" si="228"/>
        <v>2710.7219711029388</v>
      </c>
      <c r="X1289">
        <f>SUM(Data__1___3[[#This Row],[ cost of raw material]],Data__1___3[[#This Row],[operating cost]],Data__1___3[[#This Row],[Total Labor Cost (In USD)]])</f>
        <v>19632.51067110294</v>
      </c>
      <c r="Y1289">
        <f t="shared" si="229"/>
        <v>1795.3959124623627</v>
      </c>
      <c r="Z1289">
        <f t="shared" si="230"/>
        <v>10.93492</v>
      </c>
      <c r="AA1289">
        <f>SUM(Data__1___3[[#This Row],[Num_Workers_Direct]],Data__1___3[[#This Row],[Num_Workers_Indirect]])</f>
        <v>28</v>
      </c>
      <c r="AB1289">
        <f>Data__1___3[[#This Row],[OUTPUT IN THOUSAND]]/Data__1___3[[#This Row],[Total Workers]]</f>
        <v>0.39053285714285713</v>
      </c>
    </row>
    <row r="1290" spans="1:28" x14ac:dyDescent="0.25">
      <c r="A1290" s="1">
        <v>40372</v>
      </c>
      <c r="B1290">
        <f t="shared" si="220"/>
        <v>2010</v>
      </c>
      <c r="C1290">
        <f>DAY(Data__1___3[[#This Row],[Date]])</f>
        <v>13</v>
      </c>
      <c r="D1290">
        <f>MONTH(Data__1___3[[#This Row],[Date]])</f>
        <v>7</v>
      </c>
      <c r="E1290">
        <f t="shared" si="221"/>
        <v>3</v>
      </c>
      <c r="F1290">
        <f>WEEKDAY(Data__1___3[[#This Row],[Date]])</f>
        <v>3</v>
      </c>
      <c r="G1290" t="str">
        <f>VLOOKUP(F1290,VLOOKUP!$D$2:$E$8,2,FALSE)</f>
        <v>Wednesday</v>
      </c>
      <c r="H1290" t="str">
        <f>VLOOKUP(D1290,VLOOKUP!$A$2:$B$13,2,FALSE)</f>
        <v>July</v>
      </c>
      <c r="I1290" t="str">
        <f>VLOOKUP(E1290,VLOOKUP!$G$2:$H$5,2,FALSE)</f>
        <v>Quarter3</v>
      </c>
      <c r="J1290" t="str">
        <f t="shared" si="222"/>
        <v>2010_July</v>
      </c>
      <c r="K1290" t="str">
        <f t="shared" si="223"/>
        <v>2010_Quarter3</v>
      </c>
      <c r="L1290" t="str">
        <f t="shared" si="224"/>
        <v>2010_Wednesday</v>
      </c>
      <c r="M1290" t="s">
        <v>11</v>
      </c>
      <c r="N1290">
        <v>14</v>
      </c>
      <c r="O1290">
        <v>13</v>
      </c>
      <c r="P1290">
        <v>134400</v>
      </c>
      <c r="Q1290">
        <v>99840</v>
      </c>
      <c r="R1290">
        <v>1.0542088E-2</v>
      </c>
      <c r="S1290">
        <v>1.3177611000000001E-2</v>
      </c>
      <c r="T1290">
        <f t="shared" si="225"/>
        <v>12097.046898000001</v>
      </c>
      <c r="U1290">
        <f t="shared" si="226"/>
        <v>4216.8351999999995</v>
      </c>
      <c r="V1290">
        <f t="shared" si="227"/>
        <v>234240</v>
      </c>
      <c r="W1290">
        <f t="shared" si="228"/>
        <v>2667.0006489883754</v>
      </c>
      <c r="X1290">
        <f>SUM(Data__1___3[[#This Row],[ cost of raw material]],Data__1___3[[#This Row],[operating cost]],Data__1___3[[#This Row],[Total Labor Cost (In USD)]])</f>
        <v>18980.882746988376</v>
      </c>
      <c r="Y1290">
        <f t="shared" si="229"/>
        <v>1800.4860846341235</v>
      </c>
      <c r="Z1290">
        <f t="shared" si="230"/>
        <v>10.542088</v>
      </c>
      <c r="AA1290">
        <f>SUM(Data__1___3[[#This Row],[Num_Workers_Direct]],Data__1___3[[#This Row],[Num_Workers_Indirect]])</f>
        <v>27</v>
      </c>
      <c r="AB1290">
        <f>Data__1___3[[#This Row],[OUTPUT IN THOUSAND]]/Data__1___3[[#This Row],[Total Workers]]</f>
        <v>0.39044770370370369</v>
      </c>
    </row>
    <row r="1291" spans="1:28" x14ac:dyDescent="0.25">
      <c r="A1291" s="1">
        <v>40373</v>
      </c>
      <c r="B1291">
        <f t="shared" si="220"/>
        <v>2010</v>
      </c>
      <c r="C1291">
        <f>DAY(Data__1___3[[#This Row],[Date]])</f>
        <v>14</v>
      </c>
      <c r="D1291">
        <f>MONTH(Data__1___3[[#This Row],[Date]])</f>
        <v>7</v>
      </c>
      <c r="E1291">
        <f t="shared" si="221"/>
        <v>3</v>
      </c>
      <c r="F1291">
        <f>WEEKDAY(Data__1___3[[#This Row],[Date]])</f>
        <v>4</v>
      </c>
      <c r="G1291" t="str">
        <f>VLOOKUP(F1291,VLOOKUP!$D$2:$E$8,2,FALSE)</f>
        <v>Thursday</v>
      </c>
      <c r="H1291" t="str">
        <f>VLOOKUP(D1291,VLOOKUP!$A$2:$B$13,2,FALSE)</f>
        <v>July</v>
      </c>
      <c r="I1291" t="str">
        <f>VLOOKUP(E1291,VLOOKUP!$G$2:$H$5,2,FALSE)</f>
        <v>Quarter3</v>
      </c>
      <c r="J1291" t="str">
        <f t="shared" si="222"/>
        <v>2010_July</v>
      </c>
      <c r="K1291" t="str">
        <f t="shared" si="223"/>
        <v>2010_Quarter3</v>
      </c>
      <c r="L1291" t="str">
        <f t="shared" si="224"/>
        <v>2010_Thursday</v>
      </c>
      <c r="M1291" t="s">
        <v>11</v>
      </c>
      <c r="N1291">
        <v>14</v>
      </c>
      <c r="O1291">
        <v>13</v>
      </c>
      <c r="P1291">
        <v>134400</v>
      </c>
      <c r="Q1291">
        <v>99840</v>
      </c>
      <c r="R1291">
        <v>1.0535311E-2</v>
      </c>
      <c r="S1291">
        <v>1.3169139E-2</v>
      </c>
      <c r="T1291">
        <f t="shared" si="225"/>
        <v>12089.269602</v>
      </c>
      <c r="U1291">
        <f t="shared" si="226"/>
        <v>4214.1243999999997</v>
      </c>
      <c r="V1291">
        <f t="shared" si="227"/>
        <v>234240</v>
      </c>
      <c r="W1291">
        <f t="shared" si="228"/>
        <v>2667.0006489883754</v>
      </c>
      <c r="X1291">
        <f>SUM(Data__1___3[[#This Row],[ cost of raw material]],Data__1___3[[#This Row],[operating cost]],Data__1___3[[#This Row],[Total Labor Cost (In USD)]])</f>
        <v>18970.394650988375</v>
      </c>
      <c r="Y1291">
        <f t="shared" si="229"/>
        <v>1800.6487564523131</v>
      </c>
      <c r="Z1291">
        <f t="shared" si="230"/>
        <v>10.535311</v>
      </c>
      <c r="AA1291">
        <f>SUM(Data__1___3[[#This Row],[Num_Workers_Direct]],Data__1___3[[#This Row],[Num_Workers_Indirect]])</f>
        <v>27</v>
      </c>
      <c r="AB1291">
        <f>Data__1___3[[#This Row],[OUTPUT IN THOUSAND]]/Data__1___3[[#This Row],[Total Workers]]</f>
        <v>0.39019670370370368</v>
      </c>
    </row>
    <row r="1292" spans="1:28" x14ac:dyDescent="0.25">
      <c r="A1292" s="1">
        <v>40374</v>
      </c>
      <c r="B1292">
        <f t="shared" si="220"/>
        <v>2010</v>
      </c>
      <c r="C1292">
        <f>DAY(Data__1___3[[#This Row],[Date]])</f>
        <v>15</v>
      </c>
      <c r="D1292">
        <f>MONTH(Data__1___3[[#This Row],[Date]])</f>
        <v>7</v>
      </c>
      <c r="E1292">
        <f t="shared" si="221"/>
        <v>3</v>
      </c>
      <c r="F1292">
        <f>WEEKDAY(Data__1___3[[#This Row],[Date]])</f>
        <v>5</v>
      </c>
      <c r="G1292" t="str">
        <f>VLOOKUP(F1292,VLOOKUP!$D$2:$E$8,2,FALSE)</f>
        <v>Friday</v>
      </c>
      <c r="H1292" t="str">
        <f>VLOOKUP(D1292,VLOOKUP!$A$2:$B$13,2,FALSE)</f>
        <v>July</v>
      </c>
      <c r="I1292" t="str">
        <f>VLOOKUP(E1292,VLOOKUP!$G$2:$H$5,2,FALSE)</f>
        <v>Quarter3</v>
      </c>
      <c r="J1292" t="str">
        <f t="shared" si="222"/>
        <v>2010_July</v>
      </c>
      <c r="K1292" t="str">
        <f t="shared" si="223"/>
        <v>2010_Quarter3</v>
      </c>
      <c r="L1292" t="str">
        <f t="shared" si="224"/>
        <v>2010_Friday</v>
      </c>
      <c r="M1292" t="s">
        <v>11</v>
      </c>
      <c r="N1292">
        <v>13</v>
      </c>
      <c r="O1292">
        <v>16</v>
      </c>
      <c r="P1292">
        <v>124800</v>
      </c>
      <c r="Q1292">
        <v>122880</v>
      </c>
      <c r="R1292">
        <v>1.1324173999999999E-2</v>
      </c>
      <c r="S1292">
        <v>1.4155218000000001E-2</v>
      </c>
      <c r="T1292">
        <f t="shared" si="225"/>
        <v>12994.490124000002</v>
      </c>
      <c r="U1292">
        <f t="shared" si="226"/>
        <v>4529.6695999999993</v>
      </c>
      <c r="V1292">
        <f t="shared" si="227"/>
        <v>247680</v>
      </c>
      <c r="W1292">
        <f t="shared" si="228"/>
        <v>2820.0252763893477</v>
      </c>
      <c r="X1292">
        <f>SUM(Data__1___3[[#This Row],[ cost of raw material]],Data__1___3[[#This Row],[operating cost]],Data__1___3[[#This Row],[Total Labor Cost (In USD)]])</f>
        <v>20344.185000389349</v>
      </c>
      <c r="Y1292">
        <f t="shared" si="229"/>
        <v>1796.5270579902208</v>
      </c>
      <c r="Z1292">
        <f t="shared" si="230"/>
        <v>11.324173999999999</v>
      </c>
      <c r="AA1292">
        <f>SUM(Data__1___3[[#This Row],[Num_Workers_Direct]],Data__1___3[[#This Row],[Num_Workers_Indirect]])</f>
        <v>29</v>
      </c>
      <c r="AB1292">
        <f>Data__1___3[[#This Row],[OUTPUT IN THOUSAND]]/Data__1___3[[#This Row],[Total Workers]]</f>
        <v>0.39048875862068966</v>
      </c>
    </row>
    <row r="1293" spans="1:28" x14ac:dyDescent="0.25">
      <c r="A1293" s="1">
        <v>40375</v>
      </c>
      <c r="B1293">
        <f t="shared" si="220"/>
        <v>2010</v>
      </c>
      <c r="C1293">
        <f>DAY(Data__1___3[[#This Row],[Date]])</f>
        <v>16</v>
      </c>
      <c r="D1293">
        <f>MONTH(Data__1___3[[#This Row],[Date]])</f>
        <v>7</v>
      </c>
      <c r="E1293">
        <f t="shared" si="221"/>
        <v>3</v>
      </c>
      <c r="F1293">
        <f>WEEKDAY(Data__1___3[[#This Row],[Date]])</f>
        <v>6</v>
      </c>
      <c r="G1293" t="str">
        <f>VLOOKUP(F1293,VLOOKUP!$D$2:$E$8,2,FALSE)</f>
        <v>Saturday</v>
      </c>
      <c r="H1293" t="str">
        <f>VLOOKUP(D1293,VLOOKUP!$A$2:$B$13,2,FALSE)</f>
        <v>July</v>
      </c>
      <c r="I1293" t="str">
        <f>VLOOKUP(E1293,VLOOKUP!$G$2:$H$5,2,FALSE)</f>
        <v>Quarter3</v>
      </c>
      <c r="J1293" t="str">
        <f t="shared" si="222"/>
        <v>2010_July</v>
      </c>
      <c r="K1293" t="str">
        <f t="shared" si="223"/>
        <v>2010_Quarter3</v>
      </c>
      <c r="L1293" t="str">
        <f t="shared" si="224"/>
        <v>2010_Saturday</v>
      </c>
      <c r="M1293" t="s">
        <v>11</v>
      </c>
      <c r="N1293">
        <v>13</v>
      </c>
      <c r="O1293">
        <v>13</v>
      </c>
      <c r="P1293">
        <v>124800</v>
      </c>
      <c r="Q1293">
        <v>99840</v>
      </c>
      <c r="R1293">
        <v>1.0153397999999999E-2</v>
      </c>
      <c r="S1293">
        <v>1.2691747999999999E-2</v>
      </c>
      <c r="T1293">
        <f t="shared" si="225"/>
        <v>11651.024663999999</v>
      </c>
      <c r="U1293">
        <f t="shared" si="226"/>
        <v>4061.3591999999999</v>
      </c>
      <c r="V1293">
        <f t="shared" si="227"/>
        <v>224640</v>
      </c>
      <c r="W1293">
        <f t="shared" si="228"/>
        <v>2557.6973437019665</v>
      </c>
      <c r="X1293">
        <f>SUM(Data__1___3[[#This Row],[ cost of raw material]],Data__1___3[[#This Row],[operating cost]],Data__1___3[[#This Row],[Total Labor Cost (In USD)]])</f>
        <v>18270.081207701965</v>
      </c>
      <c r="Y1293">
        <f t="shared" si="229"/>
        <v>1799.4055987662423</v>
      </c>
      <c r="Z1293">
        <f t="shared" si="230"/>
        <v>10.153397999999999</v>
      </c>
      <c r="AA1293">
        <f>SUM(Data__1___3[[#This Row],[Num_Workers_Direct]],Data__1___3[[#This Row],[Num_Workers_Indirect]])</f>
        <v>26</v>
      </c>
      <c r="AB1293">
        <f>Data__1___3[[#This Row],[OUTPUT IN THOUSAND]]/Data__1___3[[#This Row],[Total Workers]]</f>
        <v>0.39051530769230769</v>
      </c>
    </row>
    <row r="1294" spans="1:28" x14ac:dyDescent="0.25">
      <c r="A1294" s="1">
        <v>40376</v>
      </c>
      <c r="B1294">
        <f t="shared" si="220"/>
        <v>2010</v>
      </c>
      <c r="C1294">
        <f>DAY(Data__1___3[[#This Row],[Date]])</f>
        <v>17</v>
      </c>
      <c r="D1294">
        <f>MONTH(Data__1___3[[#This Row],[Date]])</f>
        <v>7</v>
      </c>
      <c r="E1294">
        <f t="shared" si="221"/>
        <v>3</v>
      </c>
      <c r="F1294">
        <f>WEEKDAY(Data__1___3[[#This Row],[Date]])</f>
        <v>7</v>
      </c>
      <c r="G1294" t="str">
        <f>VLOOKUP(F1294,VLOOKUP!$D$2:$E$8,2,FALSE)</f>
        <v>Sunday</v>
      </c>
      <c r="H1294" t="str">
        <f>VLOOKUP(D1294,VLOOKUP!$A$2:$B$13,2,FALSE)</f>
        <v>July</v>
      </c>
      <c r="I1294" t="str">
        <f>VLOOKUP(E1294,VLOOKUP!$G$2:$H$5,2,FALSE)</f>
        <v>Quarter3</v>
      </c>
      <c r="J1294" t="str">
        <f t="shared" si="222"/>
        <v>2010_July</v>
      </c>
      <c r="K1294" t="str">
        <f t="shared" si="223"/>
        <v>2010_Quarter3</v>
      </c>
      <c r="L1294" t="str">
        <f t="shared" si="224"/>
        <v>2010_Sunday</v>
      </c>
      <c r="M1294" t="s">
        <v>11</v>
      </c>
      <c r="N1294">
        <v>14</v>
      </c>
      <c r="O1294">
        <v>13</v>
      </c>
      <c r="P1294">
        <v>134400</v>
      </c>
      <c r="Q1294">
        <v>99840</v>
      </c>
      <c r="R1294">
        <v>1.0539662E-2</v>
      </c>
      <c r="S1294">
        <v>1.3174577E-2</v>
      </c>
      <c r="T1294">
        <f t="shared" si="225"/>
        <v>12094.261686</v>
      </c>
      <c r="U1294">
        <f t="shared" si="226"/>
        <v>4215.8648000000003</v>
      </c>
      <c r="V1294">
        <f t="shared" si="227"/>
        <v>234240</v>
      </c>
      <c r="W1294">
        <f t="shared" si="228"/>
        <v>2667.0006489883754</v>
      </c>
      <c r="X1294">
        <f>SUM(Data__1___3[[#This Row],[ cost of raw material]],Data__1___3[[#This Row],[operating cost]],Data__1___3[[#This Row],[Total Labor Cost (In USD)]])</f>
        <v>18977.127134988375</v>
      </c>
      <c r="Y1294">
        <f t="shared" si="229"/>
        <v>1800.5441858560905</v>
      </c>
      <c r="Z1294">
        <f t="shared" si="230"/>
        <v>10.539662</v>
      </c>
      <c r="AA1294">
        <f>SUM(Data__1___3[[#This Row],[Num_Workers_Direct]],Data__1___3[[#This Row],[Num_Workers_Indirect]])</f>
        <v>27</v>
      </c>
      <c r="AB1294">
        <f>Data__1___3[[#This Row],[OUTPUT IN THOUSAND]]/Data__1___3[[#This Row],[Total Workers]]</f>
        <v>0.39035785185185184</v>
      </c>
    </row>
    <row r="1295" spans="1:28" x14ac:dyDescent="0.25">
      <c r="A1295" s="1">
        <v>40377</v>
      </c>
      <c r="B1295">
        <f t="shared" si="220"/>
        <v>2010</v>
      </c>
      <c r="C1295">
        <f>DAY(Data__1___3[[#This Row],[Date]])</f>
        <v>18</v>
      </c>
      <c r="D1295">
        <f>MONTH(Data__1___3[[#This Row],[Date]])</f>
        <v>7</v>
      </c>
      <c r="E1295">
        <f t="shared" si="221"/>
        <v>3</v>
      </c>
      <c r="F1295">
        <f>WEEKDAY(Data__1___3[[#This Row],[Date]])</f>
        <v>1</v>
      </c>
      <c r="G1295" t="str">
        <f>VLOOKUP(F1295,VLOOKUP!$D$2:$E$8,2,FALSE)</f>
        <v>Monday</v>
      </c>
      <c r="H1295" t="str">
        <f>VLOOKUP(D1295,VLOOKUP!$A$2:$B$13,2,FALSE)</f>
        <v>July</v>
      </c>
      <c r="I1295" t="str">
        <f>VLOOKUP(E1295,VLOOKUP!$G$2:$H$5,2,FALSE)</f>
        <v>Quarter3</v>
      </c>
      <c r="J1295" t="str">
        <f t="shared" si="222"/>
        <v>2010_July</v>
      </c>
      <c r="K1295" t="str">
        <f t="shared" si="223"/>
        <v>2010_Quarter3</v>
      </c>
      <c r="L1295" t="str">
        <f t="shared" si="224"/>
        <v>2010_Monday</v>
      </c>
      <c r="M1295" t="s">
        <v>11</v>
      </c>
      <c r="N1295">
        <v>14</v>
      </c>
      <c r="O1295">
        <v>13</v>
      </c>
      <c r="P1295">
        <v>134400</v>
      </c>
      <c r="Q1295">
        <v>99840</v>
      </c>
      <c r="R1295">
        <v>1.0535811000000001E-2</v>
      </c>
      <c r="S1295">
        <v>1.3169762999999999E-2</v>
      </c>
      <c r="T1295">
        <f t="shared" si="225"/>
        <v>12089.842434</v>
      </c>
      <c r="U1295">
        <f t="shared" si="226"/>
        <v>4214.3244000000004</v>
      </c>
      <c r="V1295">
        <f t="shared" si="227"/>
        <v>234240</v>
      </c>
      <c r="W1295">
        <f t="shared" si="228"/>
        <v>2667.0006489883754</v>
      </c>
      <c r="X1295">
        <f>SUM(Data__1___3[[#This Row],[ cost of raw material]],Data__1___3[[#This Row],[operating cost]],Data__1___3[[#This Row],[Total Labor Cost (In USD)]])</f>
        <v>18971.167482988374</v>
      </c>
      <c r="Y1295">
        <f t="shared" si="229"/>
        <v>1800.6366555919021</v>
      </c>
      <c r="Z1295">
        <f t="shared" si="230"/>
        <v>10.535811000000001</v>
      </c>
      <c r="AA1295">
        <f>SUM(Data__1___3[[#This Row],[Num_Workers_Direct]],Data__1___3[[#This Row],[Num_Workers_Indirect]])</f>
        <v>27</v>
      </c>
      <c r="AB1295">
        <f>Data__1___3[[#This Row],[OUTPUT IN THOUSAND]]/Data__1___3[[#This Row],[Total Workers]]</f>
        <v>0.39021522222222227</v>
      </c>
    </row>
    <row r="1296" spans="1:28" x14ac:dyDescent="0.25">
      <c r="A1296" s="1">
        <v>40378</v>
      </c>
      <c r="B1296">
        <f t="shared" si="220"/>
        <v>2010</v>
      </c>
      <c r="C1296">
        <f>DAY(Data__1___3[[#This Row],[Date]])</f>
        <v>19</v>
      </c>
      <c r="D1296">
        <f>MONTH(Data__1___3[[#This Row],[Date]])</f>
        <v>7</v>
      </c>
      <c r="E1296">
        <f t="shared" si="221"/>
        <v>3</v>
      </c>
      <c r="F1296">
        <f>WEEKDAY(Data__1___3[[#This Row],[Date]])</f>
        <v>2</v>
      </c>
      <c r="G1296" t="str">
        <f>VLOOKUP(F1296,VLOOKUP!$D$2:$E$8,2,FALSE)</f>
        <v>Tuesday</v>
      </c>
      <c r="H1296" t="str">
        <f>VLOOKUP(D1296,VLOOKUP!$A$2:$B$13,2,FALSE)</f>
        <v>July</v>
      </c>
      <c r="I1296" t="str">
        <f>VLOOKUP(E1296,VLOOKUP!$G$2:$H$5,2,FALSE)</f>
        <v>Quarter3</v>
      </c>
      <c r="J1296" t="str">
        <f t="shared" si="222"/>
        <v>2010_July</v>
      </c>
      <c r="K1296" t="str">
        <f t="shared" si="223"/>
        <v>2010_Quarter3</v>
      </c>
      <c r="L1296" t="str">
        <f t="shared" si="224"/>
        <v>2010_Tuesday</v>
      </c>
      <c r="M1296" t="s">
        <v>11</v>
      </c>
      <c r="N1296">
        <v>13</v>
      </c>
      <c r="O1296">
        <v>14</v>
      </c>
      <c r="P1296">
        <v>124800</v>
      </c>
      <c r="Q1296">
        <v>107520</v>
      </c>
      <c r="R1296">
        <v>1.0543623E-2</v>
      </c>
      <c r="S1296">
        <v>1.3179529000000001E-2</v>
      </c>
      <c r="T1296">
        <f t="shared" si="225"/>
        <v>12098.807622</v>
      </c>
      <c r="U1296">
        <f t="shared" si="226"/>
        <v>4217.4492</v>
      </c>
      <c r="V1296">
        <f t="shared" si="227"/>
        <v>232320</v>
      </c>
      <c r="W1296">
        <f t="shared" si="228"/>
        <v>2645.1399879310934</v>
      </c>
      <c r="X1296">
        <f>SUM(Data__1___3[[#This Row],[ cost of raw material]],Data__1___3[[#This Row],[operating cost]],Data__1___3[[#This Row],[Total Labor Cost (In USD)]])</f>
        <v>18961.396809931091</v>
      </c>
      <c r="Y1296">
        <f t="shared" si="229"/>
        <v>1798.3758343722163</v>
      </c>
      <c r="Z1296">
        <f t="shared" si="230"/>
        <v>10.543623</v>
      </c>
      <c r="AA1296">
        <f>SUM(Data__1___3[[#This Row],[Num_Workers_Direct]],Data__1___3[[#This Row],[Num_Workers_Indirect]])</f>
        <v>27</v>
      </c>
      <c r="AB1296">
        <f>Data__1___3[[#This Row],[OUTPUT IN THOUSAND]]/Data__1___3[[#This Row],[Total Workers]]</f>
        <v>0.39050455555555558</v>
      </c>
    </row>
    <row r="1297" spans="1:28" x14ac:dyDescent="0.25">
      <c r="A1297" s="1">
        <v>40379</v>
      </c>
      <c r="B1297">
        <f t="shared" si="220"/>
        <v>2010</v>
      </c>
      <c r="C1297">
        <f>DAY(Data__1___3[[#This Row],[Date]])</f>
        <v>20</v>
      </c>
      <c r="D1297">
        <f>MONTH(Data__1___3[[#This Row],[Date]])</f>
        <v>7</v>
      </c>
      <c r="E1297">
        <f t="shared" si="221"/>
        <v>3</v>
      </c>
      <c r="F1297">
        <f>WEEKDAY(Data__1___3[[#This Row],[Date]])</f>
        <v>3</v>
      </c>
      <c r="G1297" t="str">
        <f>VLOOKUP(F1297,VLOOKUP!$D$2:$E$8,2,FALSE)</f>
        <v>Wednesday</v>
      </c>
      <c r="H1297" t="str">
        <f>VLOOKUP(D1297,VLOOKUP!$A$2:$B$13,2,FALSE)</f>
        <v>July</v>
      </c>
      <c r="I1297" t="str">
        <f>VLOOKUP(E1297,VLOOKUP!$G$2:$H$5,2,FALSE)</f>
        <v>Quarter3</v>
      </c>
      <c r="J1297" t="str">
        <f t="shared" si="222"/>
        <v>2010_July</v>
      </c>
      <c r="K1297" t="str">
        <f t="shared" si="223"/>
        <v>2010_Quarter3</v>
      </c>
      <c r="L1297" t="str">
        <f t="shared" si="224"/>
        <v>2010_Wednesday</v>
      </c>
      <c r="M1297" t="s">
        <v>11</v>
      </c>
      <c r="N1297">
        <v>13</v>
      </c>
      <c r="O1297">
        <v>15</v>
      </c>
      <c r="P1297">
        <v>124800</v>
      </c>
      <c r="Q1297">
        <v>115200</v>
      </c>
      <c r="R1297">
        <v>1.0933337E-2</v>
      </c>
      <c r="S1297">
        <v>1.3666672E-2</v>
      </c>
      <c r="T1297">
        <f t="shared" si="225"/>
        <v>12546.004896</v>
      </c>
      <c r="U1297">
        <f t="shared" si="226"/>
        <v>4373.3347999999996</v>
      </c>
      <c r="V1297">
        <f t="shared" si="227"/>
        <v>240000</v>
      </c>
      <c r="W1297">
        <f t="shared" si="228"/>
        <v>2732.5826321602208</v>
      </c>
      <c r="X1297">
        <f>SUM(Data__1___3[[#This Row],[ cost of raw material]],Data__1___3[[#This Row],[operating cost]],Data__1___3[[#This Row],[Total Labor Cost (In USD)]])</f>
        <v>19651.922328160221</v>
      </c>
      <c r="Y1297">
        <f t="shared" si="229"/>
        <v>1797.4313174614686</v>
      </c>
      <c r="Z1297">
        <f t="shared" si="230"/>
        <v>10.933337</v>
      </c>
      <c r="AA1297">
        <f>SUM(Data__1___3[[#This Row],[Num_Workers_Direct]],Data__1___3[[#This Row],[Num_Workers_Indirect]])</f>
        <v>28</v>
      </c>
      <c r="AB1297">
        <f>Data__1___3[[#This Row],[OUTPUT IN THOUSAND]]/Data__1___3[[#This Row],[Total Workers]]</f>
        <v>0.39047632142857142</v>
      </c>
    </row>
    <row r="1298" spans="1:28" x14ac:dyDescent="0.25">
      <c r="A1298" s="1">
        <v>40380</v>
      </c>
      <c r="B1298">
        <f t="shared" si="220"/>
        <v>2010</v>
      </c>
      <c r="C1298">
        <f>DAY(Data__1___3[[#This Row],[Date]])</f>
        <v>21</v>
      </c>
      <c r="D1298">
        <f>MONTH(Data__1___3[[#This Row],[Date]])</f>
        <v>7</v>
      </c>
      <c r="E1298">
        <f t="shared" si="221"/>
        <v>3</v>
      </c>
      <c r="F1298">
        <f>WEEKDAY(Data__1___3[[#This Row],[Date]])</f>
        <v>4</v>
      </c>
      <c r="G1298" t="str">
        <f>VLOOKUP(F1298,VLOOKUP!$D$2:$E$8,2,FALSE)</f>
        <v>Thursday</v>
      </c>
      <c r="H1298" t="str">
        <f>VLOOKUP(D1298,VLOOKUP!$A$2:$B$13,2,FALSE)</f>
        <v>July</v>
      </c>
      <c r="I1298" t="str">
        <f>VLOOKUP(E1298,VLOOKUP!$G$2:$H$5,2,FALSE)</f>
        <v>Quarter3</v>
      </c>
      <c r="J1298" t="str">
        <f t="shared" si="222"/>
        <v>2010_July</v>
      </c>
      <c r="K1298" t="str">
        <f t="shared" si="223"/>
        <v>2010_Quarter3</v>
      </c>
      <c r="L1298" t="str">
        <f t="shared" si="224"/>
        <v>2010_Thursday</v>
      </c>
      <c r="M1298" t="s">
        <v>11</v>
      </c>
      <c r="N1298">
        <v>14</v>
      </c>
      <c r="O1298">
        <v>15</v>
      </c>
      <c r="P1298">
        <v>134400</v>
      </c>
      <c r="Q1298">
        <v>115200</v>
      </c>
      <c r="R1298">
        <v>1.1325538E-2</v>
      </c>
      <c r="S1298">
        <v>1.4156922000000001E-2</v>
      </c>
      <c r="T1298">
        <f t="shared" si="225"/>
        <v>12996.054396</v>
      </c>
      <c r="U1298">
        <f t="shared" si="226"/>
        <v>4530.2151999999996</v>
      </c>
      <c r="V1298">
        <f t="shared" si="227"/>
        <v>249600</v>
      </c>
      <c r="W1298">
        <f t="shared" si="228"/>
        <v>2841.8859374466297</v>
      </c>
      <c r="X1298">
        <f>SUM(Data__1___3[[#This Row],[ cost of raw material]],Data__1___3[[#This Row],[operating cost]],Data__1___3[[#This Row],[Total Labor Cost (In USD)]])</f>
        <v>20368.155533446628</v>
      </c>
      <c r="Y1298">
        <f t="shared" si="229"/>
        <v>1798.4271946680703</v>
      </c>
      <c r="Z1298">
        <f t="shared" si="230"/>
        <v>11.325538</v>
      </c>
      <c r="AA1298">
        <f>SUM(Data__1___3[[#This Row],[Num_Workers_Direct]],Data__1___3[[#This Row],[Num_Workers_Indirect]])</f>
        <v>29</v>
      </c>
      <c r="AB1298">
        <f>Data__1___3[[#This Row],[OUTPUT IN THOUSAND]]/Data__1___3[[#This Row],[Total Workers]]</f>
        <v>0.39053579310344827</v>
      </c>
    </row>
    <row r="1299" spans="1:28" x14ac:dyDescent="0.25">
      <c r="A1299" s="1">
        <v>40381</v>
      </c>
      <c r="B1299">
        <f t="shared" si="220"/>
        <v>2010</v>
      </c>
      <c r="C1299">
        <f>DAY(Data__1___3[[#This Row],[Date]])</f>
        <v>22</v>
      </c>
      <c r="D1299">
        <f>MONTH(Data__1___3[[#This Row],[Date]])</f>
        <v>7</v>
      </c>
      <c r="E1299">
        <f t="shared" si="221"/>
        <v>3</v>
      </c>
      <c r="F1299">
        <f>WEEKDAY(Data__1___3[[#This Row],[Date]])</f>
        <v>5</v>
      </c>
      <c r="G1299" t="str">
        <f>VLOOKUP(F1299,VLOOKUP!$D$2:$E$8,2,FALSE)</f>
        <v>Friday</v>
      </c>
      <c r="H1299" t="str">
        <f>VLOOKUP(D1299,VLOOKUP!$A$2:$B$13,2,FALSE)</f>
        <v>July</v>
      </c>
      <c r="I1299" t="str">
        <f>VLOOKUP(E1299,VLOOKUP!$G$2:$H$5,2,FALSE)</f>
        <v>Quarter3</v>
      </c>
      <c r="J1299" t="str">
        <f t="shared" si="222"/>
        <v>2010_July</v>
      </c>
      <c r="K1299" t="str">
        <f t="shared" si="223"/>
        <v>2010_Quarter3</v>
      </c>
      <c r="L1299" t="str">
        <f t="shared" si="224"/>
        <v>2010_Friday</v>
      </c>
      <c r="M1299" t="s">
        <v>11</v>
      </c>
      <c r="N1299">
        <v>14</v>
      </c>
      <c r="O1299">
        <v>15</v>
      </c>
      <c r="P1299">
        <v>134400</v>
      </c>
      <c r="Q1299">
        <v>115200</v>
      </c>
      <c r="R1299">
        <v>1.1322255E-2</v>
      </c>
      <c r="S1299">
        <v>1.4152819000000001E-2</v>
      </c>
      <c r="T1299">
        <f t="shared" si="225"/>
        <v>12992.287842000002</v>
      </c>
      <c r="U1299">
        <f t="shared" si="226"/>
        <v>4528.902</v>
      </c>
      <c r="V1299">
        <f t="shared" si="227"/>
        <v>249600</v>
      </c>
      <c r="W1299">
        <f t="shared" si="228"/>
        <v>2841.8859374466297</v>
      </c>
      <c r="X1299">
        <f>SUM(Data__1___3[[#This Row],[ cost of raw material]],Data__1___3[[#This Row],[operating cost]],Data__1___3[[#This Row],[Total Labor Cost (In USD)]])</f>
        <v>20363.07577944663</v>
      </c>
      <c r="Y1299">
        <f t="shared" si="229"/>
        <v>1798.5000143033901</v>
      </c>
      <c r="Z1299">
        <f t="shared" si="230"/>
        <v>11.322255</v>
      </c>
      <c r="AA1299">
        <f>SUM(Data__1___3[[#This Row],[Num_Workers_Direct]],Data__1___3[[#This Row],[Num_Workers_Indirect]])</f>
        <v>29</v>
      </c>
      <c r="AB1299">
        <f>Data__1___3[[#This Row],[OUTPUT IN THOUSAND]]/Data__1___3[[#This Row],[Total Workers]]</f>
        <v>0.39042258620689657</v>
      </c>
    </row>
    <row r="1300" spans="1:28" x14ac:dyDescent="0.25">
      <c r="A1300" s="1">
        <v>40382</v>
      </c>
      <c r="B1300">
        <f t="shared" si="220"/>
        <v>2010</v>
      </c>
      <c r="C1300">
        <f>DAY(Data__1___3[[#This Row],[Date]])</f>
        <v>23</v>
      </c>
      <c r="D1300">
        <f>MONTH(Data__1___3[[#This Row],[Date]])</f>
        <v>7</v>
      </c>
      <c r="E1300">
        <f t="shared" si="221"/>
        <v>3</v>
      </c>
      <c r="F1300">
        <f>WEEKDAY(Data__1___3[[#This Row],[Date]])</f>
        <v>6</v>
      </c>
      <c r="G1300" t="str">
        <f>VLOOKUP(F1300,VLOOKUP!$D$2:$E$8,2,FALSE)</f>
        <v>Saturday</v>
      </c>
      <c r="H1300" t="str">
        <f>VLOOKUP(D1300,VLOOKUP!$A$2:$B$13,2,FALSE)</f>
        <v>July</v>
      </c>
      <c r="I1300" t="str">
        <f>VLOOKUP(E1300,VLOOKUP!$G$2:$H$5,2,FALSE)</f>
        <v>Quarter3</v>
      </c>
      <c r="J1300" t="str">
        <f t="shared" si="222"/>
        <v>2010_July</v>
      </c>
      <c r="K1300" t="str">
        <f t="shared" si="223"/>
        <v>2010_Quarter3</v>
      </c>
      <c r="L1300" t="str">
        <f t="shared" si="224"/>
        <v>2010_Saturday</v>
      </c>
      <c r="M1300" t="s">
        <v>11</v>
      </c>
      <c r="N1300">
        <v>13</v>
      </c>
      <c r="O1300">
        <v>17</v>
      </c>
      <c r="P1300">
        <v>124800</v>
      </c>
      <c r="Q1300">
        <v>130560</v>
      </c>
      <c r="R1300">
        <v>1.1711576E-2</v>
      </c>
      <c r="S1300">
        <v>1.463947E-2</v>
      </c>
      <c r="T1300">
        <f t="shared" si="225"/>
        <v>13439.033459999999</v>
      </c>
      <c r="U1300">
        <f t="shared" si="226"/>
        <v>4684.6304</v>
      </c>
      <c r="V1300">
        <f t="shared" si="227"/>
        <v>255360</v>
      </c>
      <c r="W1300">
        <f t="shared" si="228"/>
        <v>2907.4679206184746</v>
      </c>
      <c r="X1300">
        <f>SUM(Data__1___3[[#This Row],[ cost of raw material]],Data__1___3[[#This Row],[operating cost]],Data__1___3[[#This Row],[Total Labor Cost (In USD)]])</f>
        <v>21031.131780618474</v>
      </c>
      <c r="Y1300">
        <f t="shared" si="229"/>
        <v>1795.7559068581782</v>
      </c>
      <c r="Z1300">
        <f t="shared" si="230"/>
        <v>11.711575999999999</v>
      </c>
      <c r="AA1300">
        <f>SUM(Data__1___3[[#This Row],[Num_Workers_Direct]],Data__1___3[[#This Row],[Num_Workers_Indirect]])</f>
        <v>30</v>
      </c>
      <c r="AB1300">
        <f>Data__1___3[[#This Row],[OUTPUT IN THOUSAND]]/Data__1___3[[#This Row],[Total Workers]]</f>
        <v>0.39038586666666664</v>
      </c>
    </row>
    <row r="1301" spans="1:28" x14ac:dyDescent="0.25">
      <c r="A1301" s="1">
        <v>40383</v>
      </c>
      <c r="B1301">
        <f t="shared" si="220"/>
        <v>2010</v>
      </c>
      <c r="C1301">
        <f>DAY(Data__1___3[[#This Row],[Date]])</f>
        <v>24</v>
      </c>
      <c r="D1301">
        <f>MONTH(Data__1___3[[#This Row],[Date]])</f>
        <v>7</v>
      </c>
      <c r="E1301">
        <f t="shared" si="221"/>
        <v>3</v>
      </c>
      <c r="F1301">
        <f>WEEKDAY(Data__1___3[[#This Row],[Date]])</f>
        <v>7</v>
      </c>
      <c r="G1301" t="str">
        <f>VLOOKUP(F1301,VLOOKUP!$D$2:$E$8,2,FALSE)</f>
        <v>Sunday</v>
      </c>
      <c r="H1301" t="str">
        <f>VLOOKUP(D1301,VLOOKUP!$A$2:$B$13,2,FALSE)</f>
        <v>July</v>
      </c>
      <c r="I1301" t="str">
        <f>VLOOKUP(E1301,VLOOKUP!$G$2:$H$5,2,FALSE)</f>
        <v>Quarter3</v>
      </c>
      <c r="J1301" t="str">
        <f t="shared" si="222"/>
        <v>2010_July</v>
      </c>
      <c r="K1301" t="str">
        <f t="shared" si="223"/>
        <v>2010_Quarter3</v>
      </c>
      <c r="L1301" t="str">
        <f t="shared" si="224"/>
        <v>2010_Sunday</v>
      </c>
      <c r="M1301" t="s">
        <v>11</v>
      </c>
      <c r="N1301">
        <v>13</v>
      </c>
      <c r="O1301">
        <v>16</v>
      </c>
      <c r="P1301">
        <v>124800</v>
      </c>
      <c r="Q1301">
        <v>122880</v>
      </c>
      <c r="R1301">
        <v>1.1321718999999999E-2</v>
      </c>
      <c r="S1301">
        <v>1.4152148999999999E-2</v>
      </c>
      <c r="T1301">
        <f t="shared" si="225"/>
        <v>12991.672782</v>
      </c>
      <c r="U1301">
        <f t="shared" si="226"/>
        <v>4528.6876000000002</v>
      </c>
      <c r="V1301">
        <f t="shared" si="227"/>
        <v>247680</v>
      </c>
      <c r="W1301">
        <f t="shared" si="228"/>
        <v>2820.0252763893477</v>
      </c>
      <c r="X1301">
        <f>SUM(Data__1___3[[#This Row],[ cost of raw material]],Data__1___3[[#This Row],[operating cost]],Data__1___3[[#This Row],[Total Labor Cost (In USD)]])</f>
        <v>20340.385658389347</v>
      </c>
      <c r="Y1301">
        <f t="shared" si="229"/>
        <v>1796.5810367126535</v>
      </c>
      <c r="Z1301">
        <f t="shared" si="230"/>
        <v>11.321719</v>
      </c>
      <c r="AA1301">
        <f>SUM(Data__1___3[[#This Row],[Num_Workers_Direct]],Data__1___3[[#This Row],[Num_Workers_Indirect]])</f>
        <v>29</v>
      </c>
      <c r="AB1301">
        <f>Data__1___3[[#This Row],[OUTPUT IN THOUSAND]]/Data__1___3[[#This Row],[Total Workers]]</f>
        <v>0.39040410344827586</v>
      </c>
    </row>
    <row r="1302" spans="1:28" x14ac:dyDescent="0.25">
      <c r="A1302" s="1">
        <v>40384</v>
      </c>
      <c r="B1302">
        <f t="shared" si="220"/>
        <v>2010</v>
      </c>
      <c r="C1302">
        <f>DAY(Data__1___3[[#This Row],[Date]])</f>
        <v>25</v>
      </c>
      <c r="D1302">
        <f>MONTH(Data__1___3[[#This Row],[Date]])</f>
        <v>7</v>
      </c>
      <c r="E1302">
        <f t="shared" si="221"/>
        <v>3</v>
      </c>
      <c r="F1302">
        <f>WEEKDAY(Data__1___3[[#This Row],[Date]])</f>
        <v>1</v>
      </c>
      <c r="G1302" t="str">
        <f>VLOOKUP(F1302,VLOOKUP!$D$2:$E$8,2,FALSE)</f>
        <v>Monday</v>
      </c>
      <c r="H1302" t="str">
        <f>VLOOKUP(D1302,VLOOKUP!$A$2:$B$13,2,FALSE)</f>
        <v>July</v>
      </c>
      <c r="I1302" t="str">
        <f>VLOOKUP(E1302,VLOOKUP!$G$2:$H$5,2,FALSE)</f>
        <v>Quarter3</v>
      </c>
      <c r="J1302" t="str">
        <f t="shared" si="222"/>
        <v>2010_July</v>
      </c>
      <c r="K1302" t="str">
        <f t="shared" si="223"/>
        <v>2010_Quarter3</v>
      </c>
      <c r="L1302" t="str">
        <f t="shared" si="224"/>
        <v>2010_Monday</v>
      </c>
      <c r="M1302" t="s">
        <v>11</v>
      </c>
      <c r="N1302">
        <v>12</v>
      </c>
      <c r="O1302">
        <v>16</v>
      </c>
      <c r="P1302">
        <v>115200</v>
      </c>
      <c r="Q1302">
        <v>122880</v>
      </c>
      <c r="R1302">
        <v>1.0934487999999999E-2</v>
      </c>
      <c r="S1302">
        <v>1.3668111E-2</v>
      </c>
      <c r="T1302">
        <f t="shared" si="225"/>
        <v>12547.325897999999</v>
      </c>
      <c r="U1302">
        <f t="shared" si="226"/>
        <v>4373.7951999999996</v>
      </c>
      <c r="V1302">
        <f t="shared" si="227"/>
        <v>238080</v>
      </c>
      <c r="W1302">
        <f t="shared" si="228"/>
        <v>2710.7219711029388</v>
      </c>
      <c r="X1302">
        <f>SUM(Data__1___3[[#This Row],[ cost of raw material]],Data__1___3[[#This Row],[operating cost]],Data__1___3[[#This Row],[Total Labor Cost (In USD)]])</f>
        <v>19631.843069102939</v>
      </c>
      <c r="Y1302">
        <f t="shared" si="229"/>
        <v>1795.405790294245</v>
      </c>
      <c r="Z1302">
        <f t="shared" si="230"/>
        <v>10.934488</v>
      </c>
      <c r="AA1302">
        <f>SUM(Data__1___3[[#This Row],[Num_Workers_Direct]],Data__1___3[[#This Row],[Num_Workers_Indirect]])</f>
        <v>28</v>
      </c>
      <c r="AB1302">
        <f>Data__1___3[[#This Row],[OUTPUT IN THOUSAND]]/Data__1___3[[#This Row],[Total Workers]]</f>
        <v>0.39051742857142857</v>
      </c>
    </row>
    <row r="1303" spans="1:28" x14ac:dyDescent="0.25">
      <c r="A1303" s="1">
        <v>40385</v>
      </c>
      <c r="B1303">
        <f t="shared" si="220"/>
        <v>2010</v>
      </c>
      <c r="C1303">
        <f>DAY(Data__1___3[[#This Row],[Date]])</f>
        <v>26</v>
      </c>
      <c r="D1303">
        <f>MONTH(Data__1___3[[#This Row],[Date]])</f>
        <v>7</v>
      </c>
      <c r="E1303">
        <f t="shared" si="221"/>
        <v>3</v>
      </c>
      <c r="F1303">
        <f>WEEKDAY(Data__1___3[[#This Row],[Date]])</f>
        <v>2</v>
      </c>
      <c r="G1303" t="str">
        <f>VLOOKUP(F1303,VLOOKUP!$D$2:$E$8,2,FALSE)</f>
        <v>Tuesday</v>
      </c>
      <c r="H1303" t="str">
        <f>VLOOKUP(D1303,VLOOKUP!$A$2:$B$13,2,FALSE)</f>
        <v>July</v>
      </c>
      <c r="I1303" t="str">
        <f>VLOOKUP(E1303,VLOOKUP!$G$2:$H$5,2,FALSE)</f>
        <v>Quarter3</v>
      </c>
      <c r="J1303" t="str">
        <f t="shared" si="222"/>
        <v>2010_July</v>
      </c>
      <c r="K1303" t="str">
        <f t="shared" si="223"/>
        <v>2010_Quarter3</v>
      </c>
      <c r="L1303" t="str">
        <f t="shared" si="224"/>
        <v>2010_Tuesday</v>
      </c>
      <c r="M1303" t="s">
        <v>11</v>
      </c>
      <c r="N1303">
        <v>13</v>
      </c>
      <c r="O1303">
        <v>17</v>
      </c>
      <c r="P1303">
        <v>124800</v>
      </c>
      <c r="Q1303">
        <v>130560</v>
      </c>
      <c r="R1303">
        <v>1.1710877E-2</v>
      </c>
      <c r="S1303">
        <v>1.4638596E-2</v>
      </c>
      <c r="T1303">
        <f t="shared" si="225"/>
        <v>13438.231127999999</v>
      </c>
      <c r="U1303">
        <f t="shared" si="226"/>
        <v>4684.3508000000002</v>
      </c>
      <c r="V1303">
        <f t="shared" si="227"/>
        <v>255360</v>
      </c>
      <c r="W1303">
        <f t="shared" si="228"/>
        <v>2907.4679206184746</v>
      </c>
      <c r="X1303">
        <f>SUM(Data__1___3[[#This Row],[ cost of raw material]],Data__1___3[[#This Row],[operating cost]],Data__1___3[[#This Row],[Total Labor Cost (In USD)]])</f>
        <v>21030.049848618473</v>
      </c>
      <c r="Y1303">
        <f t="shared" si="229"/>
        <v>1795.77070518446</v>
      </c>
      <c r="Z1303">
        <f t="shared" si="230"/>
        <v>11.710877</v>
      </c>
      <c r="AA1303">
        <f>SUM(Data__1___3[[#This Row],[Num_Workers_Direct]],Data__1___3[[#This Row],[Num_Workers_Indirect]])</f>
        <v>30</v>
      </c>
      <c r="AB1303">
        <f>Data__1___3[[#This Row],[OUTPUT IN THOUSAND]]/Data__1___3[[#This Row],[Total Workers]]</f>
        <v>0.39036256666666669</v>
      </c>
    </row>
    <row r="1304" spans="1:28" x14ac:dyDescent="0.25">
      <c r="A1304" s="1">
        <v>40386</v>
      </c>
      <c r="B1304">
        <f t="shared" si="220"/>
        <v>2010</v>
      </c>
      <c r="C1304">
        <f>DAY(Data__1___3[[#This Row],[Date]])</f>
        <v>27</v>
      </c>
      <c r="D1304">
        <f>MONTH(Data__1___3[[#This Row],[Date]])</f>
        <v>7</v>
      </c>
      <c r="E1304">
        <f t="shared" si="221"/>
        <v>3</v>
      </c>
      <c r="F1304">
        <f>WEEKDAY(Data__1___3[[#This Row],[Date]])</f>
        <v>3</v>
      </c>
      <c r="G1304" t="str">
        <f>VLOOKUP(F1304,VLOOKUP!$D$2:$E$8,2,FALSE)</f>
        <v>Wednesday</v>
      </c>
      <c r="H1304" t="str">
        <f>VLOOKUP(D1304,VLOOKUP!$A$2:$B$13,2,FALSE)</f>
        <v>July</v>
      </c>
      <c r="I1304" t="str">
        <f>VLOOKUP(E1304,VLOOKUP!$G$2:$H$5,2,FALSE)</f>
        <v>Quarter3</v>
      </c>
      <c r="J1304" t="str">
        <f t="shared" si="222"/>
        <v>2010_July</v>
      </c>
      <c r="K1304" t="str">
        <f t="shared" si="223"/>
        <v>2010_Quarter3</v>
      </c>
      <c r="L1304" t="str">
        <f t="shared" si="224"/>
        <v>2010_Wednesday</v>
      </c>
      <c r="M1304" t="s">
        <v>11</v>
      </c>
      <c r="N1304">
        <v>14</v>
      </c>
      <c r="O1304">
        <v>14</v>
      </c>
      <c r="P1304">
        <v>134400</v>
      </c>
      <c r="Q1304">
        <v>107520</v>
      </c>
      <c r="R1304">
        <v>1.0929036E-2</v>
      </c>
      <c r="S1304">
        <v>1.3661293999999999E-2</v>
      </c>
      <c r="T1304">
        <f t="shared" si="225"/>
        <v>12541.067891999999</v>
      </c>
      <c r="U1304">
        <f t="shared" si="226"/>
        <v>4371.6144000000004</v>
      </c>
      <c r="V1304">
        <f t="shared" si="227"/>
        <v>241920</v>
      </c>
      <c r="W1304">
        <f t="shared" si="228"/>
        <v>2754.4432932175023</v>
      </c>
      <c r="X1304">
        <f>SUM(Data__1___3[[#This Row],[ cost of raw material]],Data__1___3[[#This Row],[operating cost]],Data__1___3[[#This Row],[Total Labor Cost (In USD)]])</f>
        <v>19667.125585217502</v>
      </c>
      <c r="Y1304">
        <f t="shared" si="229"/>
        <v>1799.5297650421778</v>
      </c>
      <c r="Z1304">
        <f t="shared" si="230"/>
        <v>10.929036</v>
      </c>
      <c r="AA1304">
        <f>SUM(Data__1___3[[#This Row],[Num_Workers_Direct]],Data__1___3[[#This Row],[Num_Workers_Indirect]])</f>
        <v>28</v>
      </c>
      <c r="AB1304">
        <f>Data__1___3[[#This Row],[OUTPUT IN THOUSAND]]/Data__1___3[[#This Row],[Total Workers]]</f>
        <v>0.3903227142857143</v>
      </c>
    </row>
    <row r="1305" spans="1:28" x14ac:dyDescent="0.25">
      <c r="A1305" s="1">
        <v>40387</v>
      </c>
      <c r="B1305">
        <f t="shared" si="220"/>
        <v>2010</v>
      </c>
      <c r="C1305">
        <f>DAY(Data__1___3[[#This Row],[Date]])</f>
        <v>28</v>
      </c>
      <c r="D1305">
        <f>MONTH(Data__1___3[[#This Row],[Date]])</f>
        <v>7</v>
      </c>
      <c r="E1305">
        <f t="shared" si="221"/>
        <v>3</v>
      </c>
      <c r="F1305">
        <f>WEEKDAY(Data__1___3[[#This Row],[Date]])</f>
        <v>4</v>
      </c>
      <c r="G1305" t="str">
        <f>VLOOKUP(F1305,VLOOKUP!$D$2:$E$8,2,FALSE)</f>
        <v>Thursday</v>
      </c>
      <c r="H1305" t="str">
        <f>VLOOKUP(D1305,VLOOKUP!$A$2:$B$13,2,FALSE)</f>
        <v>July</v>
      </c>
      <c r="I1305" t="str">
        <f>VLOOKUP(E1305,VLOOKUP!$G$2:$H$5,2,FALSE)</f>
        <v>Quarter3</v>
      </c>
      <c r="J1305" t="str">
        <f t="shared" si="222"/>
        <v>2010_July</v>
      </c>
      <c r="K1305" t="str">
        <f t="shared" si="223"/>
        <v>2010_Quarter3</v>
      </c>
      <c r="L1305" t="str">
        <f t="shared" si="224"/>
        <v>2010_Thursday</v>
      </c>
      <c r="M1305" t="s">
        <v>11</v>
      </c>
      <c r="N1305">
        <v>13</v>
      </c>
      <c r="O1305">
        <v>16</v>
      </c>
      <c r="P1305">
        <v>124800</v>
      </c>
      <c r="Q1305">
        <v>122880</v>
      </c>
      <c r="R1305">
        <v>1.1325017999999999E-2</v>
      </c>
      <c r="S1305">
        <v>1.4156273E-2</v>
      </c>
      <c r="T1305">
        <f t="shared" si="225"/>
        <v>12995.458614000001</v>
      </c>
      <c r="U1305">
        <f t="shared" si="226"/>
        <v>4530.0072</v>
      </c>
      <c r="V1305">
        <f t="shared" si="227"/>
        <v>247680</v>
      </c>
      <c r="W1305">
        <f t="shared" si="228"/>
        <v>2820.0252763893477</v>
      </c>
      <c r="X1305">
        <f>SUM(Data__1___3[[#This Row],[ cost of raw material]],Data__1___3[[#This Row],[operating cost]],Data__1___3[[#This Row],[Total Labor Cost (In USD)]])</f>
        <v>20345.491090389351</v>
      </c>
      <c r="Y1305">
        <f t="shared" si="229"/>
        <v>1796.508499182019</v>
      </c>
      <c r="Z1305">
        <f t="shared" si="230"/>
        <v>11.325018</v>
      </c>
      <c r="AA1305">
        <f>SUM(Data__1___3[[#This Row],[Num_Workers_Direct]],Data__1___3[[#This Row],[Num_Workers_Indirect]])</f>
        <v>29</v>
      </c>
      <c r="AB1305">
        <f>Data__1___3[[#This Row],[OUTPUT IN THOUSAND]]/Data__1___3[[#This Row],[Total Workers]]</f>
        <v>0.39051786206896549</v>
      </c>
    </row>
    <row r="1306" spans="1:28" x14ac:dyDescent="0.25">
      <c r="A1306" s="1">
        <v>40388</v>
      </c>
      <c r="B1306">
        <f t="shared" si="220"/>
        <v>2010</v>
      </c>
      <c r="C1306">
        <f>DAY(Data__1___3[[#This Row],[Date]])</f>
        <v>29</v>
      </c>
      <c r="D1306">
        <f>MONTH(Data__1___3[[#This Row],[Date]])</f>
        <v>7</v>
      </c>
      <c r="E1306">
        <f t="shared" si="221"/>
        <v>3</v>
      </c>
      <c r="F1306">
        <f>WEEKDAY(Data__1___3[[#This Row],[Date]])</f>
        <v>5</v>
      </c>
      <c r="G1306" t="str">
        <f>VLOOKUP(F1306,VLOOKUP!$D$2:$E$8,2,FALSE)</f>
        <v>Friday</v>
      </c>
      <c r="H1306" t="str">
        <f>VLOOKUP(D1306,VLOOKUP!$A$2:$B$13,2,FALSE)</f>
        <v>July</v>
      </c>
      <c r="I1306" t="str">
        <f>VLOOKUP(E1306,VLOOKUP!$G$2:$H$5,2,FALSE)</f>
        <v>Quarter3</v>
      </c>
      <c r="J1306" t="str">
        <f t="shared" si="222"/>
        <v>2010_July</v>
      </c>
      <c r="K1306" t="str">
        <f t="shared" si="223"/>
        <v>2010_Quarter3</v>
      </c>
      <c r="L1306" t="str">
        <f t="shared" si="224"/>
        <v>2010_Friday</v>
      </c>
      <c r="M1306" t="s">
        <v>11</v>
      </c>
      <c r="N1306">
        <v>13</v>
      </c>
      <c r="O1306">
        <v>16</v>
      </c>
      <c r="P1306">
        <v>124800</v>
      </c>
      <c r="Q1306">
        <v>122880</v>
      </c>
      <c r="R1306">
        <v>1.1324005E-2</v>
      </c>
      <c r="S1306">
        <v>1.4155007000000001E-2</v>
      </c>
      <c r="T1306">
        <f t="shared" si="225"/>
        <v>12994.296426000001</v>
      </c>
      <c r="U1306">
        <f t="shared" si="226"/>
        <v>4529.6019999999999</v>
      </c>
      <c r="V1306">
        <f t="shared" si="227"/>
        <v>247680</v>
      </c>
      <c r="W1306">
        <f t="shared" si="228"/>
        <v>2820.0252763893477</v>
      </c>
      <c r="X1306">
        <f>SUM(Data__1___3[[#This Row],[ cost of raw material]],Data__1___3[[#This Row],[operating cost]],Data__1___3[[#This Row],[Total Labor Cost (In USD)]])</f>
        <v>20343.923702389347</v>
      </c>
      <c r="Y1306">
        <f t="shared" si="229"/>
        <v>1796.5307947487968</v>
      </c>
      <c r="Z1306">
        <f t="shared" si="230"/>
        <v>11.324005</v>
      </c>
      <c r="AA1306">
        <f>SUM(Data__1___3[[#This Row],[Num_Workers_Direct]],Data__1___3[[#This Row],[Num_Workers_Indirect]])</f>
        <v>29</v>
      </c>
      <c r="AB1306">
        <f>Data__1___3[[#This Row],[OUTPUT IN THOUSAND]]/Data__1___3[[#This Row],[Total Workers]]</f>
        <v>0.39048293103448273</v>
      </c>
    </row>
    <row r="1307" spans="1:28" x14ac:dyDescent="0.25">
      <c r="A1307" s="1">
        <v>40389</v>
      </c>
      <c r="B1307">
        <f t="shared" si="220"/>
        <v>2010</v>
      </c>
      <c r="C1307">
        <f>DAY(Data__1___3[[#This Row],[Date]])</f>
        <v>30</v>
      </c>
      <c r="D1307">
        <f>MONTH(Data__1___3[[#This Row],[Date]])</f>
        <v>7</v>
      </c>
      <c r="E1307">
        <f t="shared" si="221"/>
        <v>3</v>
      </c>
      <c r="F1307">
        <f>WEEKDAY(Data__1___3[[#This Row],[Date]])</f>
        <v>6</v>
      </c>
      <c r="G1307" t="str">
        <f>VLOOKUP(F1307,VLOOKUP!$D$2:$E$8,2,FALSE)</f>
        <v>Saturday</v>
      </c>
      <c r="H1307" t="str">
        <f>VLOOKUP(D1307,VLOOKUP!$A$2:$B$13,2,FALSE)</f>
        <v>July</v>
      </c>
      <c r="I1307" t="str">
        <f>VLOOKUP(E1307,VLOOKUP!$G$2:$H$5,2,FALSE)</f>
        <v>Quarter3</v>
      </c>
      <c r="J1307" t="str">
        <f t="shared" si="222"/>
        <v>2010_July</v>
      </c>
      <c r="K1307" t="str">
        <f t="shared" si="223"/>
        <v>2010_Quarter3</v>
      </c>
      <c r="L1307" t="str">
        <f t="shared" si="224"/>
        <v>2010_Saturday</v>
      </c>
      <c r="M1307" t="s">
        <v>11</v>
      </c>
      <c r="N1307">
        <v>14</v>
      </c>
      <c r="O1307">
        <v>15</v>
      </c>
      <c r="P1307">
        <v>134400</v>
      </c>
      <c r="Q1307">
        <v>115200</v>
      </c>
      <c r="R1307">
        <v>1.1321970000000001E-2</v>
      </c>
      <c r="S1307">
        <v>1.4152463000000001E-2</v>
      </c>
      <c r="T1307">
        <f t="shared" si="225"/>
        <v>12991.961034</v>
      </c>
      <c r="U1307">
        <f t="shared" si="226"/>
        <v>4528.7880000000005</v>
      </c>
      <c r="V1307">
        <f t="shared" si="227"/>
        <v>249600</v>
      </c>
      <c r="W1307">
        <f t="shared" si="228"/>
        <v>2841.8859374466297</v>
      </c>
      <c r="X1307">
        <f>SUM(Data__1___3[[#This Row],[ cost of raw material]],Data__1___3[[#This Row],[operating cost]],Data__1___3[[#This Row],[Total Labor Cost (In USD)]])</f>
        <v>20362.634971446631</v>
      </c>
      <c r="Y1307">
        <f t="shared" si="229"/>
        <v>1798.5063528208104</v>
      </c>
      <c r="Z1307">
        <f t="shared" si="230"/>
        <v>11.32197</v>
      </c>
      <c r="AA1307">
        <f>SUM(Data__1___3[[#This Row],[Num_Workers_Direct]],Data__1___3[[#This Row],[Num_Workers_Indirect]])</f>
        <v>29</v>
      </c>
      <c r="AB1307">
        <f>Data__1___3[[#This Row],[OUTPUT IN THOUSAND]]/Data__1___3[[#This Row],[Total Workers]]</f>
        <v>0.39041275862068969</v>
      </c>
    </row>
    <row r="1308" spans="1:28" x14ac:dyDescent="0.25">
      <c r="A1308" s="1">
        <v>40390</v>
      </c>
      <c r="B1308">
        <f t="shared" si="220"/>
        <v>2010</v>
      </c>
      <c r="C1308">
        <f>DAY(Data__1___3[[#This Row],[Date]])</f>
        <v>31</v>
      </c>
      <c r="D1308">
        <f>MONTH(Data__1___3[[#This Row],[Date]])</f>
        <v>7</v>
      </c>
      <c r="E1308">
        <f t="shared" si="221"/>
        <v>3</v>
      </c>
      <c r="F1308">
        <f>WEEKDAY(Data__1___3[[#This Row],[Date]])</f>
        <v>7</v>
      </c>
      <c r="G1308" t="str">
        <f>VLOOKUP(F1308,VLOOKUP!$D$2:$E$8,2,FALSE)</f>
        <v>Sunday</v>
      </c>
      <c r="H1308" t="str">
        <f>VLOOKUP(D1308,VLOOKUP!$A$2:$B$13,2,FALSE)</f>
        <v>July</v>
      </c>
      <c r="I1308" t="str">
        <f>VLOOKUP(E1308,VLOOKUP!$G$2:$H$5,2,FALSE)</f>
        <v>Quarter3</v>
      </c>
      <c r="J1308" t="str">
        <f t="shared" si="222"/>
        <v>2010_July</v>
      </c>
      <c r="K1308" t="str">
        <f t="shared" si="223"/>
        <v>2010_Quarter3</v>
      </c>
      <c r="L1308" t="str">
        <f t="shared" si="224"/>
        <v>2010_Sunday</v>
      </c>
      <c r="M1308" t="s">
        <v>11</v>
      </c>
      <c r="N1308">
        <v>14</v>
      </c>
      <c r="O1308">
        <v>14</v>
      </c>
      <c r="P1308">
        <v>134400</v>
      </c>
      <c r="Q1308">
        <v>107520</v>
      </c>
      <c r="R1308">
        <v>1.0928327E-2</v>
      </c>
      <c r="S1308">
        <v>1.3660409E-2</v>
      </c>
      <c r="T1308">
        <f t="shared" si="225"/>
        <v>12540.255461999999</v>
      </c>
      <c r="U1308">
        <f t="shared" si="226"/>
        <v>4371.3307999999997</v>
      </c>
      <c r="V1308">
        <f t="shared" si="227"/>
        <v>241920</v>
      </c>
      <c r="W1308">
        <f t="shared" si="228"/>
        <v>2754.4432932175023</v>
      </c>
      <c r="X1308">
        <f>SUM(Data__1___3[[#This Row],[ cost of raw material]],Data__1___3[[#This Row],[operating cost]],Data__1___3[[#This Row],[Total Labor Cost (In USD)]])</f>
        <v>19666.029555217501</v>
      </c>
      <c r="Y1308">
        <f t="shared" si="229"/>
        <v>1799.5462210471467</v>
      </c>
      <c r="Z1308">
        <f t="shared" si="230"/>
        <v>10.928326999999999</v>
      </c>
      <c r="AA1308">
        <f>SUM(Data__1___3[[#This Row],[Num_Workers_Direct]],Data__1___3[[#This Row],[Num_Workers_Indirect]])</f>
        <v>28</v>
      </c>
      <c r="AB1308">
        <f>Data__1___3[[#This Row],[OUTPUT IN THOUSAND]]/Data__1___3[[#This Row],[Total Workers]]</f>
        <v>0.39029739285714282</v>
      </c>
    </row>
    <row r="1309" spans="1:28" x14ac:dyDescent="0.25">
      <c r="A1309" s="1">
        <v>40391</v>
      </c>
      <c r="B1309">
        <f t="shared" si="220"/>
        <v>2010</v>
      </c>
      <c r="C1309">
        <f>DAY(Data__1___3[[#This Row],[Date]])</f>
        <v>1</v>
      </c>
      <c r="D1309">
        <f>MONTH(Data__1___3[[#This Row],[Date]])</f>
        <v>8</v>
      </c>
      <c r="E1309">
        <f t="shared" si="221"/>
        <v>3</v>
      </c>
      <c r="F1309">
        <f>WEEKDAY(Data__1___3[[#This Row],[Date]])</f>
        <v>1</v>
      </c>
      <c r="G1309" t="str">
        <f>VLOOKUP(F1309,VLOOKUP!$D$2:$E$8,2,FALSE)</f>
        <v>Monday</v>
      </c>
      <c r="H1309" t="str">
        <f>VLOOKUP(D1309,VLOOKUP!$A$2:$B$13,2,FALSE)</f>
        <v>August</v>
      </c>
      <c r="I1309" t="str">
        <f>VLOOKUP(E1309,VLOOKUP!$G$2:$H$5,2,FALSE)</f>
        <v>Quarter3</v>
      </c>
      <c r="J1309" t="str">
        <f t="shared" si="222"/>
        <v>2010_August</v>
      </c>
      <c r="K1309" t="str">
        <f t="shared" si="223"/>
        <v>2010_Quarter3</v>
      </c>
      <c r="L1309" t="str">
        <f t="shared" si="224"/>
        <v>2010_Monday</v>
      </c>
      <c r="M1309" t="s">
        <v>11</v>
      </c>
      <c r="N1309">
        <v>14</v>
      </c>
      <c r="O1309">
        <v>14</v>
      </c>
      <c r="P1309">
        <v>134400</v>
      </c>
      <c r="Q1309">
        <v>107520</v>
      </c>
      <c r="R1309">
        <v>1.0923311999999999E-2</v>
      </c>
      <c r="S1309">
        <v>1.365414E-2</v>
      </c>
      <c r="T1309">
        <f t="shared" si="225"/>
        <v>12534.50052</v>
      </c>
      <c r="U1309">
        <f t="shared" si="226"/>
        <v>4369.3247999999994</v>
      </c>
      <c r="V1309">
        <f t="shared" si="227"/>
        <v>241920</v>
      </c>
      <c r="W1309">
        <f t="shared" si="228"/>
        <v>2754.4432932175023</v>
      </c>
      <c r="X1309">
        <f>SUM(Data__1___3[[#This Row],[ cost of raw material]],Data__1___3[[#This Row],[operating cost]],Data__1___3[[#This Row],[Total Labor Cost (In USD)]])</f>
        <v>19658.2686132175</v>
      </c>
      <c r="Y1309">
        <f t="shared" si="229"/>
        <v>1799.6619169366857</v>
      </c>
      <c r="Z1309">
        <f t="shared" si="230"/>
        <v>10.923311999999999</v>
      </c>
      <c r="AA1309">
        <f>SUM(Data__1___3[[#This Row],[Num_Workers_Direct]],Data__1___3[[#This Row],[Num_Workers_Indirect]])</f>
        <v>28</v>
      </c>
      <c r="AB1309">
        <f>Data__1___3[[#This Row],[OUTPUT IN THOUSAND]]/Data__1___3[[#This Row],[Total Workers]]</f>
        <v>0.3901182857142857</v>
      </c>
    </row>
    <row r="1310" spans="1:28" x14ac:dyDescent="0.25">
      <c r="A1310" s="1">
        <v>40392</v>
      </c>
      <c r="B1310">
        <f t="shared" si="220"/>
        <v>2010</v>
      </c>
      <c r="C1310">
        <f>DAY(Data__1___3[[#This Row],[Date]])</f>
        <v>2</v>
      </c>
      <c r="D1310">
        <f>MONTH(Data__1___3[[#This Row],[Date]])</f>
        <v>8</v>
      </c>
      <c r="E1310">
        <f t="shared" si="221"/>
        <v>3</v>
      </c>
      <c r="F1310">
        <f>WEEKDAY(Data__1___3[[#This Row],[Date]])</f>
        <v>2</v>
      </c>
      <c r="G1310" t="str">
        <f>VLOOKUP(F1310,VLOOKUP!$D$2:$E$8,2,FALSE)</f>
        <v>Tuesday</v>
      </c>
      <c r="H1310" t="str">
        <f>VLOOKUP(D1310,VLOOKUP!$A$2:$B$13,2,FALSE)</f>
        <v>August</v>
      </c>
      <c r="I1310" t="str">
        <f>VLOOKUP(E1310,VLOOKUP!$G$2:$H$5,2,FALSE)</f>
        <v>Quarter3</v>
      </c>
      <c r="J1310" t="str">
        <f t="shared" si="222"/>
        <v>2010_August</v>
      </c>
      <c r="K1310" t="str">
        <f t="shared" si="223"/>
        <v>2010_Quarter3</v>
      </c>
      <c r="L1310" t="str">
        <f t="shared" si="224"/>
        <v>2010_Tuesday</v>
      </c>
      <c r="M1310" t="s">
        <v>11</v>
      </c>
      <c r="N1310">
        <v>14</v>
      </c>
      <c r="O1310">
        <v>14</v>
      </c>
      <c r="P1310">
        <v>134400</v>
      </c>
      <c r="Q1310">
        <v>107520</v>
      </c>
      <c r="R1310">
        <v>1.0934803999999999E-2</v>
      </c>
      <c r="S1310">
        <v>1.3668504999999999E-2</v>
      </c>
      <c r="T1310">
        <f t="shared" si="225"/>
        <v>12547.68759</v>
      </c>
      <c r="U1310">
        <f t="shared" si="226"/>
        <v>4373.9215999999997</v>
      </c>
      <c r="V1310">
        <f t="shared" si="227"/>
        <v>241920</v>
      </c>
      <c r="W1310">
        <f t="shared" si="228"/>
        <v>2754.4432932175023</v>
      </c>
      <c r="X1310">
        <f>SUM(Data__1___3[[#This Row],[ cost of raw material]],Data__1___3[[#This Row],[operating cost]],Data__1___3[[#This Row],[Total Labor Cost (In USD)]])</f>
        <v>19676.0524832175</v>
      </c>
      <c r="Y1310">
        <f t="shared" si="229"/>
        <v>1799.3969058080511</v>
      </c>
      <c r="Z1310">
        <f t="shared" si="230"/>
        <v>10.934804</v>
      </c>
      <c r="AA1310">
        <f>SUM(Data__1___3[[#This Row],[Num_Workers_Direct]],Data__1___3[[#This Row],[Num_Workers_Indirect]])</f>
        <v>28</v>
      </c>
      <c r="AB1310">
        <f>Data__1___3[[#This Row],[OUTPUT IN THOUSAND]]/Data__1___3[[#This Row],[Total Workers]]</f>
        <v>0.39052871428571428</v>
      </c>
    </row>
    <row r="1311" spans="1:28" x14ac:dyDescent="0.25">
      <c r="A1311" s="1">
        <v>40393</v>
      </c>
      <c r="B1311">
        <f t="shared" si="220"/>
        <v>2010</v>
      </c>
      <c r="C1311">
        <f>DAY(Data__1___3[[#This Row],[Date]])</f>
        <v>3</v>
      </c>
      <c r="D1311">
        <f>MONTH(Data__1___3[[#This Row],[Date]])</f>
        <v>8</v>
      </c>
      <c r="E1311">
        <f t="shared" si="221"/>
        <v>3</v>
      </c>
      <c r="F1311">
        <f>WEEKDAY(Data__1___3[[#This Row],[Date]])</f>
        <v>3</v>
      </c>
      <c r="G1311" t="str">
        <f>VLOOKUP(F1311,VLOOKUP!$D$2:$E$8,2,FALSE)</f>
        <v>Wednesday</v>
      </c>
      <c r="H1311" t="str">
        <f>VLOOKUP(D1311,VLOOKUP!$A$2:$B$13,2,FALSE)</f>
        <v>August</v>
      </c>
      <c r="I1311" t="str">
        <f>VLOOKUP(E1311,VLOOKUP!$G$2:$H$5,2,FALSE)</f>
        <v>Quarter3</v>
      </c>
      <c r="J1311" t="str">
        <f t="shared" si="222"/>
        <v>2010_August</v>
      </c>
      <c r="K1311" t="str">
        <f t="shared" si="223"/>
        <v>2010_Quarter3</v>
      </c>
      <c r="L1311" t="str">
        <f t="shared" si="224"/>
        <v>2010_Wednesday</v>
      </c>
      <c r="M1311" t="s">
        <v>11</v>
      </c>
      <c r="N1311">
        <v>13</v>
      </c>
      <c r="O1311">
        <v>15</v>
      </c>
      <c r="P1311">
        <v>124800</v>
      </c>
      <c r="Q1311">
        <v>115200</v>
      </c>
      <c r="R1311">
        <v>1.0929299E-2</v>
      </c>
      <c r="S1311">
        <v>1.3661624000000001E-2</v>
      </c>
      <c r="T1311">
        <f t="shared" si="225"/>
        <v>12541.370832000001</v>
      </c>
      <c r="U1311">
        <f t="shared" si="226"/>
        <v>4371.7196000000004</v>
      </c>
      <c r="V1311">
        <f t="shared" si="227"/>
        <v>240000</v>
      </c>
      <c r="W1311">
        <f t="shared" si="228"/>
        <v>2732.5826321602208</v>
      </c>
      <c r="X1311">
        <f>SUM(Data__1___3[[#This Row],[ cost of raw material]],Data__1___3[[#This Row],[operating cost]],Data__1___3[[#This Row],[Total Labor Cost (In USD)]])</f>
        <v>19645.673064160223</v>
      </c>
      <c r="Y1311">
        <f t="shared" si="229"/>
        <v>1797.523616488141</v>
      </c>
      <c r="Z1311">
        <f t="shared" si="230"/>
        <v>10.929299</v>
      </c>
      <c r="AA1311">
        <f>SUM(Data__1___3[[#This Row],[Num_Workers_Direct]],Data__1___3[[#This Row],[Num_Workers_Indirect]])</f>
        <v>28</v>
      </c>
      <c r="AB1311">
        <f>Data__1___3[[#This Row],[OUTPUT IN THOUSAND]]/Data__1___3[[#This Row],[Total Workers]]</f>
        <v>0.39033210714285715</v>
      </c>
    </row>
    <row r="1312" spans="1:28" x14ac:dyDescent="0.25">
      <c r="A1312" s="1">
        <v>40394</v>
      </c>
      <c r="B1312">
        <f t="shared" si="220"/>
        <v>2010</v>
      </c>
      <c r="C1312">
        <f>DAY(Data__1___3[[#This Row],[Date]])</f>
        <v>4</v>
      </c>
      <c r="D1312">
        <f>MONTH(Data__1___3[[#This Row],[Date]])</f>
        <v>8</v>
      </c>
      <c r="E1312">
        <f t="shared" si="221"/>
        <v>3</v>
      </c>
      <c r="F1312">
        <f>WEEKDAY(Data__1___3[[#This Row],[Date]])</f>
        <v>4</v>
      </c>
      <c r="G1312" t="str">
        <f>VLOOKUP(F1312,VLOOKUP!$D$2:$E$8,2,FALSE)</f>
        <v>Thursday</v>
      </c>
      <c r="H1312" t="str">
        <f>VLOOKUP(D1312,VLOOKUP!$A$2:$B$13,2,FALSE)</f>
        <v>August</v>
      </c>
      <c r="I1312" t="str">
        <f>VLOOKUP(E1312,VLOOKUP!$G$2:$H$5,2,FALSE)</f>
        <v>Quarter3</v>
      </c>
      <c r="J1312" t="str">
        <f t="shared" si="222"/>
        <v>2010_August</v>
      </c>
      <c r="K1312" t="str">
        <f t="shared" si="223"/>
        <v>2010_Quarter3</v>
      </c>
      <c r="L1312" t="str">
        <f t="shared" si="224"/>
        <v>2010_Thursday</v>
      </c>
      <c r="M1312" t="s">
        <v>11</v>
      </c>
      <c r="N1312">
        <v>13</v>
      </c>
      <c r="O1312">
        <v>17</v>
      </c>
      <c r="P1312">
        <v>124800</v>
      </c>
      <c r="Q1312">
        <v>130560</v>
      </c>
      <c r="R1312">
        <v>1.1708032E-2</v>
      </c>
      <c r="S1312">
        <v>1.463504E-2</v>
      </c>
      <c r="T1312">
        <f t="shared" si="225"/>
        <v>13434.96672</v>
      </c>
      <c r="U1312">
        <f t="shared" si="226"/>
        <v>4683.2127999999993</v>
      </c>
      <c r="V1312">
        <f t="shared" si="227"/>
        <v>255360</v>
      </c>
      <c r="W1312">
        <f t="shared" si="228"/>
        <v>2907.4679206184746</v>
      </c>
      <c r="X1312">
        <f>SUM(Data__1___3[[#This Row],[ cost of raw material]],Data__1___3[[#This Row],[operating cost]],Data__1___3[[#This Row],[Total Labor Cost (In USD)]])</f>
        <v>21025.647440618472</v>
      </c>
      <c r="Y1312">
        <f t="shared" si="229"/>
        <v>1795.8310534698294</v>
      </c>
      <c r="Z1312">
        <f t="shared" si="230"/>
        <v>11.708031999999999</v>
      </c>
      <c r="AA1312">
        <f>SUM(Data__1___3[[#This Row],[Num_Workers_Direct]],Data__1___3[[#This Row],[Num_Workers_Indirect]])</f>
        <v>30</v>
      </c>
      <c r="AB1312">
        <f>Data__1___3[[#This Row],[OUTPUT IN THOUSAND]]/Data__1___3[[#This Row],[Total Workers]]</f>
        <v>0.39026773333333331</v>
      </c>
    </row>
    <row r="1313" spans="1:28" x14ac:dyDescent="0.25">
      <c r="A1313" s="1">
        <v>40395</v>
      </c>
      <c r="B1313">
        <f t="shared" si="220"/>
        <v>2010</v>
      </c>
      <c r="C1313">
        <f>DAY(Data__1___3[[#This Row],[Date]])</f>
        <v>5</v>
      </c>
      <c r="D1313">
        <f>MONTH(Data__1___3[[#This Row],[Date]])</f>
        <v>8</v>
      </c>
      <c r="E1313">
        <f t="shared" si="221"/>
        <v>3</v>
      </c>
      <c r="F1313">
        <f>WEEKDAY(Data__1___3[[#This Row],[Date]])</f>
        <v>5</v>
      </c>
      <c r="G1313" t="str">
        <f>VLOOKUP(F1313,VLOOKUP!$D$2:$E$8,2,FALSE)</f>
        <v>Friday</v>
      </c>
      <c r="H1313" t="str">
        <f>VLOOKUP(D1313,VLOOKUP!$A$2:$B$13,2,FALSE)</f>
        <v>August</v>
      </c>
      <c r="I1313" t="str">
        <f>VLOOKUP(E1313,VLOOKUP!$G$2:$H$5,2,FALSE)</f>
        <v>Quarter3</v>
      </c>
      <c r="J1313" t="str">
        <f t="shared" si="222"/>
        <v>2010_August</v>
      </c>
      <c r="K1313" t="str">
        <f t="shared" si="223"/>
        <v>2010_Quarter3</v>
      </c>
      <c r="L1313" t="str">
        <f t="shared" si="224"/>
        <v>2010_Friday</v>
      </c>
      <c r="M1313" t="s">
        <v>11</v>
      </c>
      <c r="N1313">
        <v>12</v>
      </c>
      <c r="O1313">
        <v>16</v>
      </c>
      <c r="P1313">
        <v>115200</v>
      </c>
      <c r="Q1313">
        <v>122880</v>
      </c>
      <c r="R1313">
        <v>1.0923824E-2</v>
      </c>
      <c r="S1313">
        <v>1.365478E-2</v>
      </c>
      <c r="T1313">
        <f t="shared" si="225"/>
        <v>12535.088040000001</v>
      </c>
      <c r="U1313">
        <f t="shared" si="226"/>
        <v>4369.5295999999998</v>
      </c>
      <c r="V1313">
        <f t="shared" si="227"/>
        <v>238080</v>
      </c>
      <c r="W1313">
        <f t="shared" si="228"/>
        <v>2710.7219711029388</v>
      </c>
      <c r="X1313">
        <f>SUM(Data__1___3[[#This Row],[ cost of raw material]],Data__1___3[[#This Row],[operating cost]],Data__1___3[[#This Row],[Total Labor Cost (In USD)]])</f>
        <v>19615.33961110294</v>
      </c>
      <c r="Y1313">
        <f t="shared" si="229"/>
        <v>1795.6477155896087</v>
      </c>
      <c r="Z1313">
        <f t="shared" si="230"/>
        <v>10.923824</v>
      </c>
      <c r="AA1313">
        <f>SUM(Data__1___3[[#This Row],[Num_Workers_Direct]],Data__1___3[[#This Row],[Num_Workers_Indirect]])</f>
        <v>28</v>
      </c>
      <c r="AB1313">
        <f>Data__1___3[[#This Row],[OUTPUT IN THOUSAND]]/Data__1___3[[#This Row],[Total Workers]]</f>
        <v>0.39013657142857144</v>
      </c>
    </row>
    <row r="1314" spans="1:28" x14ac:dyDescent="0.25">
      <c r="A1314" s="1">
        <v>40396</v>
      </c>
      <c r="B1314">
        <f t="shared" si="220"/>
        <v>2010</v>
      </c>
      <c r="C1314">
        <f>DAY(Data__1___3[[#This Row],[Date]])</f>
        <v>6</v>
      </c>
      <c r="D1314">
        <f>MONTH(Data__1___3[[#This Row],[Date]])</f>
        <v>8</v>
      </c>
      <c r="E1314">
        <f t="shared" si="221"/>
        <v>3</v>
      </c>
      <c r="F1314">
        <f>WEEKDAY(Data__1___3[[#This Row],[Date]])</f>
        <v>6</v>
      </c>
      <c r="G1314" t="str">
        <f>VLOOKUP(F1314,VLOOKUP!$D$2:$E$8,2,FALSE)</f>
        <v>Saturday</v>
      </c>
      <c r="H1314" t="str">
        <f>VLOOKUP(D1314,VLOOKUP!$A$2:$B$13,2,FALSE)</f>
        <v>August</v>
      </c>
      <c r="I1314" t="str">
        <f>VLOOKUP(E1314,VLOOKUP!$G$2:$H$5,2,FALSE)</f>
        <v>Quarter3</v>
      </c>
      <c r="J1314" t="str">
        <f t="shared" si="222"/>
        <v>2010_August</v>
      </c>
      <c r="K1314" t="str">
        <f t="shared" si="223"/>
        <v>2010_Quarter3</v>
      </c>
      <c r="L1314" t="str">
        <f t="shared" si="224"/>
        <v>2010_Saturday</v>
      </c>
      <c r="M1314" t="s">
        <v>11</v>
      </c>
      <c r="N1314">
        <v>13</v>
      </c>
      <c r="O1314">
        <v>16</v>
      </c>
      <c r="P1314">
        <v>124800</v>
      </c>
      <c r="Q1314">
        <v>122880</v>
      </c>
      <c r="R1314">
        <v>1.1324699000000001E-2</v>
      </c>
      <c r="S1314">
        <v>1.4155874000000001E-2</v>
      </c>
      <c r="T1314">
        <f t="shared" si="225"/>
        <v>12995.092332</v>
      </c>
      <c r="U1314">
        <f t="shared" si="226"/>
        <v>4529.8796000000002</v>
      </c>
      <c r="V1314">
        <f t="shared" si="227"/>
        <v>247680</v>
      </c>
      <c r="W1314">
        <f t="shared" si="228"/>
        <v>2820.0252763893477</v>
      </c>
      <c r="X1314">
        <f>SUM(Data__1___3[[#This Row],[ cost of raw material]],Data__1___3[[#This Row],[operating cost]],Data__1___3[[#This Row],[Total Labor Cost (In USD)]])</f>
        <v>20344.997208389348</v>
      </c>
      <c r="Y1314">
        <f t="shared" si="229"/>
        <v>1796.5154931172428</v>
      </c>
      <c r="Z1314">
        <f t="shared" si="230"/>
        <v>11.324699000000001</v>
      </c>
      <c r="AA1314">
        <f>SUM(Data__1___3[[#This Row],[Num_Workers_Direct]],Data__1___3[[#This Row],[Num_Workers_Indirect]])</f>
        <v>29</v>
      </c>
      <c r="AB1314">
        <f>Data__1___3[[#This Row],[OUTPUT IN THOUSAND]]/Data__1___3[[#This Row],[Total Workers]]</f>
        <v>0.39050686206896557</v>
      </c>
    </row>
    <row r="1315" spans="1:28" x14ac:dyDescent="0.25">
      <c r="A1315" s="1">
        <v>40397</v>
      </c>
      <c r="B1315">
        <f t="shared" si="220"/>
        <v>2010</v>
      </c>
      <c r="C1315">
        <f>DAY(Data__1___3[[#This Row],[Date]])</f>
        <v>7</v>
      </c>
      <c r="D1315">
        <f>MONTH(Data__1___3[[#This Row],[Date]])</f>
        <v>8</v>
      </c>
      <c r="E1315">
        <f t="shared" si="221"/>
        <v>3</v>
      </c>
      <c r="F1315">
        <f>WEEKDAY(Data__1___3[[#This Row],[Date]])</f>
        <v>7</v>
      </c>
      <c r="G1315" t="str">
        <f>VLOOKUP(F1315,VLOOKUP!$D$2:$E$8,2,FALSE)</f>
        <v>Sunday</v>
      </c>
      <c r="H1315" t="str">
        <f>VLOOKUP(D1315,VLOOKUP!$A$2:$B$13,2,FALSE)</f>
        <v>August</v>
      </c>
      <c r="I1315" t="str">
        <f>VLOOKUP(E1315,VLOOKUP!$G$2:$H$5,2,FALSE)</f>
        <v>Quarter3</v>
      </c>
      <c r="J1315" t="str">
        <f t="shared" si="222"/>
        <v>2010_August</v>
      </c>
      <c r="K1315" t="str">
        <f t="shared" si="223"/>
        <v>2010_Quarter3</v>
      </c>
      <c r="L1315" t="str">
        <f t="shared" si="224"/>
        <v>2010_Sunday</v>
      </c>
      <c r="M1315" t="s">
        <v>11</v>
      </c>
      <c r="N1315">
        <v>14</v>
      </c>
      <c r="O1315">
        <v>14</v>
      </c>
      <c r="P1315">
        <v>134400</v>
      </c>
      <c r="Q1315">
        <v>107520</v>
      </c>
      <c r="R1315">
        <v>1.0934826E-2</v>
      </c>
      <c r="S1315">
        <v>1.3668532000000001E-2</v>
      </c>
      <c r="T1315">
        <f t="shared" si="225"/>
        <v>12547.712376000001</v>
      </c>
      <c r="U1315">
        <f t="shared" si="226"/>
        <v>4373.9303999999993</v>
      </c>
      <c r="V1315">
        <f t="shared" si="227"/>
        <v>241920</v>
      </c>
      <c r="W1315">
        <f t="shared" si="228"/>
        <v>2754.4432932175023</v>
      </c>
      <c r="X1315">
        <f>SUM(Data__1___3[[#This Row],[ cost of raw material]],Data__1___3[[#This Row],[operating cost]],Data__1___3[[#This Row],[Total Labor Cost (In USD)]])</f>
        <v>19676.086069217505</v>
      </c>
      <c r="Y1315">
        <f t="shared" si="229"/>
        <v>1799.3963570355399</v>
      </c>
      <c r="Z1315">
        <f t="shared" si="230"/>
        <v>10.934825999999999</v>
      </c>
      <c r="AA1315">
        <f>SUM(Data__1___3[[#This Row],[Num_Workers_Direct]],Data__1___3[[#This Row],[Num_Workers_Indirect]])</f>
        <v>28</v>
      </c>
      <c r="AB1315">
        <f>Data__1___3[[#This Row],[OUTPUT IN THOUSAND]]/Data__1___3[[#This Row],[Total Workers]]</f>
        <v>0.39052949999999997</v>
      </c>
    </row>
    <row r="1316" spans="1:28" x14ac:dyDescent="0.25">
      <c r="A1316" s="1">
        <v>40398</v>
      </c>
      <c r="B1316">
        <f t="shared" si="220"/>
        <v>2010</v>
      </c>
      <c r="C1316">
        <f>DAY(Data__1___3[[#This Row],[Date]])</f>
        <v>8</v>
      </c>
      <c r="D1316">
        <f>MONTH(Data__1___3[[#This Row],[Date]])</f>
        <v>8</v>
      </c>
      <c r="E1316">
        <f t="shared" si="221"/>
        <v>3</v>
      </c>
      <c r="F1316">
        <f>WEEKDAY(Data__1___3[[#This Row],[Date]])</f>
        <v>1</v>
      </c>
      <c r="G1316" t="str">
        <f>VLOOKUP(F1316,VLOOKUP!$D$2:$E$8,2,FALSE)</f>
        <v>Monday</v>
      </c>
      <c r="H1316" t="str">
        <f>VLOOKUP(D1316,VLOOKUP!$A$2:$B$13,2,FALSE)</f>
        <v>August</v>
      </c>
      <c r="I1316" t="str">
        <f>VLOOKUP(E1316,VLOOKUP!$G$2:$H$5,2,FALSE)</f>
        <v>Quarter3</v>
      </c>
      <c r="J1316" t="str">
        <f t="shared" si="222"/>
        <v>2010_August</v>
      </c>
      <c r="K1316" t="str">
        <f t="shared" si="223"/>
        <v>2010_Quarter3</v>
      </c>
      <c r="L1316" t="str">
        <f t="shared" si="224"/>
        <v>2010_Monday</v>
      </c>
      <c r="M1316" t="s">
        <v>11</v>
      </c>
      <c r="N1316">
        <v>13</v>
      </c>
      <c r="O1316">
        <v>17</v>
      </c>
      <c r="P1316">
        <v>124800</v>
      </c>
      <c r="Q1316">
        <v>130560</v>
      </c>
      <c r="R1316">
        <v>1.1707578999999999E-2</v>
      </c>
      <c r="S1316">
        <v>1.4634474E-2</v>
      </c>
      <c r="T1316">
        <f t="shared" si="225"/>
        <v>13434.447131999999</v>
      </c>
      <c r="U1316">
        <f t="shared" si="226"/>
        <v>4683.0315999999993</v>
      </c>
      <c r="V1316">
        <f t="shared" si="227"/>
        <v>255360</v>
      </c>
      <c r="W1316">
        <f t="shared" si="228"/>
        <v>2907.4679206184746</v>
      </c>
      <c r="X1316">
        <f>SUM(Data__1___3[[#This Row],[ cost of raw material]],Data__1___3[[#This Row],[operating cost]],Data__1___3[[#This Row],[Total Labor Cost (In USD)]])</f>
        <v>21024.946652618473</v>
      </c>
      <c r="Y1316">
        <f t="shared" si="229"/>
        <v>1795.8406817172427</v>
      </c>
      <c r="Z1316">
        <f t="shared" si="230"/>
        <v>11.707578999999999</v>
      </c>
      <c r="AA1316">
        <f>SUM(Data__1___3[[#This Row],[Num_Workers_Direct]],Data__1___3[[#This Row],[Num_Workers_Indirect]])</f>
        <v>30</v>
      </c>
      <c r="AB1316">
        <f>Data__1___3[[#This Row],[OUTPUT IN THOUSAND]]/Data__1___3[[#This Row],[Total Workers]]</f>
        <v>0.39025263333333332</v>
      </c>
    </row>
    <row r="1317" spans="1:28" x14ac:dyDescent="0.25">
      <c r="A1317" s="1">
        <v>40399</v>
      </c>
      <c r="B1317">
        <f t="shared" si="220"/>
        <v>2010</v>
      </c>
      <c r="C1317">
        <f>DAY(Data__1___3[[#This Row],[Date]])</f>
        <v>9</v>
      </c>
      <c r="D1317">
        <f>MONTH(Data__1___3[[#This Row],[Date]])</f>
        <v>8</v>
      </c>
      <c r="E1317">
        <f t="shared" si="221"/>
        <v>3</v>
      </c>
      <c r="F1317">
        <f>WEEKDAY(Data__1___3[[#This Row],[Date]])</f>
        <v>2</v>
      </c>
      <c r="G1317" t="str">
        <f>VLOOKUP(F1317,VLOOKUP!$D$2:$E$8,2,FALSE)</f>
        <v>Tuesday</v>
      </c>
      <c r="H1317" t="str">
        <f>VLOOKUP(D1317,VLOOKUP!$A$2:$B$13,2,FALSE)</f>
        <v>August</v>
      </c>
      <c r="I1317" t="str">
        <f>VLOOKUP(E1317,VLOOKUP!$G$2:$H$5,2,FALSE)</f>
        <v>Quarter3</v>
      </c>
      <c r="J1317" t="str">
        <f t="shared" si="222"/>
        <v>2010_August</v>
      </c>
      <c r="K1317" t="str">
        <f t="shared" si="223"/>
        <v>2010_Quarter3</v>
      </c>
      <c r="L1317" t="str">
        <f t="shared" si="224"/>
        <v>2010_Tuesday</v>
      </c>
      <c r="M1317" t="s">
        <v>11</v>
      </c>
      <c r="N1317">
        <v>12</v>
      </c>
      <c r="O1317">
        <v>16</v>
      </c>
      <c r="P1317">
        <v>115200</v>
      </c>
      <c r="Q1317">
        <v>122880</v>
      </c>
      <c r="R1317">
        <v>1.0934793999999999E-2</v>
      </c>
      <c r="S1317">
        <v>1.3668492000000001E-2</v>
      </c>
      <c r="T1317">
        <f t="shared" si="225"/>
        <v>12547.675656000001</v>
      </c>
      <c r="U1317">
        <f t="shared" si="226"/>
        <v>4373.9175999999998</v>
      </c>
      <c r="V1317">
        <f t="shared" si="227"/>
        <v>238080</v>
      </c>
      <c r="W1317">
        <f t="shared" si="228"/>
        <v>2710.7219711029388</v>
      </c>
      <c r="X1317">
        <f>SUM(Data__1___3[[#This Row],[ cost of raw material]],Data__1___3[[#This Row],[operating cost]],Data__1___3[[#This Row],[Total Labor Cost (In USD)]])</f>
        <v>19632.315227102939</v>
      </c>
      <c r="Y1317">
        <f t="shared" si="229"/>
        <v>1795.3987269538814</v>
      </c>
      <c r="Z1317">
        <f t="shared" si="230"/>
        <v>10.934794</v>
      </c>
      <c r="AA1317">
        <f>SUM(Data__1___3[[#This Row],[Num_Workers_Direct]],Data__1___3[[#This Row],[Num_Workers_Indirect]])</f>
        <v>28</v>
      </c>
      <c r="AB1317">
        <f>Data__1___3[[#This Row],[OUTPUT IN THOUSAND]]/Data__1___3[[#This Row],[Total Workers]]</f>
        <v>0.39052835714285716</v>
      </c>
    </row>
    <row r="1318" spans="1:28" x14ac:dyDescent="0.25">
      <c r="A1318" s="1">
        <v>40400</v>
      </c>
      <c r="B1318">
        <f t="shared" si="220"/>
        <v>2010</v>
      </c>
      <c r="C1318">
        <f>DAY(Data__1___3[[#This Row],[Date]])</f>
        <v>10</v>
      </c>
      <c r="D1318">
        <f>MONTH(Data__1___3[[#This Row],[Date]])</f>
        <v>8</v>
      </c>
      <c r="E1318">
        <f t="shared" si="221"/>
        <v>3</v>
      </c>
      <c r="F1318">
        <f>WEEKDAY(Data__1___3[[#This Row],[Date]])</f>
        <v>3</v>
      </c>
      <c r="G1318" t="str">
        <f>VLOOKUP(F1318,VLOOKUP!$D$2:$E$8,2,FALSE)</f>
        <v>Wednesday</v>
      </c>
      <c r="H1318" t="str">
        <f>VLOOKUP(D1318,VLOOKUP!$A$2:$B$13,2,FALSE)</f>
        <v>August</v>
      </c>
      <c r="I1318" t="str">
        <f>VLOOKUP(E1318,VLOOKUP!$G$2:$H$5,2,FALSE)</f>
        <v>Quarter3</v>
      </c>
      <c r="J1318" t="str">
        <f t="shared" si="222"/>
        <v>2010_August</v>
      </c>
      <c r="K1318" t="str">
        <f t="shared" si="223"/>
        <v>2010_Quarter3</v>
      </c>
      <c r="L1318" t="str">
        <f t="shared" si="224"/>
        <v>2010_Wednesday</v>
      </c>
      <c r="M1318" t="s">
        <v>11</v>
      </c>
      <c r="N1318">
        <v>12</v>
      </c>
      <c r="O1318">
        <v>14</v>
      </c>
      <c r="P1318">
        <v>115200</v>
      </c>
      <c r="Q1318">
        <v>107520</v>
      </c>
      <c r="R1318">
        <v>1.0148053000000001E-2</v>
      </c>
      <c r="S1318">
        <v>1.2685066E-2</v>
      </c>
      <c r="T1318">
        <f t="shared" si="225"/>
        <v>11644.890588</v>
      </c>
      <c r="U1318">
        <f t="shared" si="226"/>
        <v>4059.2212000000004</v>
      </c>
      <c r="V1318">
        <f t="shared" si="227"/>
        <v>222720</v>
      </c>
      <c r="W1318">
        <f t="shared" si="228"/>
        <v>2535.836682644685</v>
      </c>
      <c r="X1318">
        <f>SUM(Data__1___3[[#This Row],[ cost of raw material]],Data__1___3[[#This Row],[operating cost]],Data__1___3[[#This Row],[Total Labor Cost (In USD)]])</f>
        <v>18239.948470644686</v>
      </c>
      <c r="Y1318">
        <f t="shared" si="229"/>
        <v>1797.3840371788247</v>
      </c>
      <c r="Z1318">
        <f t="shared" si="230"/>
        <v>10.148053000000001</v>
      </c>
      <c r="AA1318">
        <f>SUM(Data__1___3[[#This Row],[Num_Workers_Direct]],Data__1___3[[#This Row],[Num_Workers_Indirect]])</f>
        <v>26</v>
      </c>
      <c r="AB1318">
        <f>Data__1___3[[#This Row],[OUTPUT IN THOUSAND]]/Data__1___3[[#This Row],[Total Workers]]</f>
        <v>0.39030973076923081</v>
      </c>
    </row>
    <row r="1319" spans="1:28" x14ac:dyDescent="0.25">
      <c r="A1319" s="1">
        <v>40401</v>
      </c>
      <c r="B1319">
        <f t="shared" si="220"/>
        <v>2010</v>
      </c>
      <c r="C1319">
        <f>DAY(Data__1___3[[#This Row],[Date]])</f>
        <v>11</v>
      </c>
      <c r="D1319">
        <f>MONTH(Data__1___3[[#This Row],[Date]])</f>
        <v>8</v>
      </c>
      <c r="E1319">
        <f t="shared" si="221"/>
        <v>3</v>
      </c>
      <c r="F1319">
        <f>WEEKDAY(Data__1___3[[#This Row],[Date]])</f>
        <v>4</v>
      </c>
      <c r="G1319" t="str">
        <f>VLOOKUP(F1319,VLOOKUP!$D$2:$E$8,2,FALSE)</f>
        <v>Thursday</v>
      </c>
      <c r="H1319" t="str">
        <f>VLOOKUP(D1319,VLOOKUP!$A$2:$B$13,2,FALSE)</f>
        <v>August</v>
      </c>
      <c r="I1319" t="str">
        <f>VLOOKUP(E1319,VLOOKUP!$G$2:$H$5,2,FALSE)</f>
        <v>Quarter3</v>
      </c>
      <c r="J1319" t="str">
        <f t="shared" si="222"/>
        <v>2010_August</v>
      </c>
      <c r="K1319" t="str">
        <f t="shared" si="223"/>
        <v>2010_Quarter3</v>
      </c>
      <c r="L1319" t="str">
        <f t="shared" si="224"/>
        <v>2010_Thursday</v>
      </c>
      <c r="M1319" t="s">
        <v>11</v>
      </c>
      <c r="N1319">
        <v>12</v>
      </c>
      <c r="O1319">
        <v>16</v>
      </c>
      <c r="P1319">
        <v>115200</v>
      </c>
      <c r="Q1319">
        <v>122880</v>
      </c>
      <c r="R1319">
        <v>1.0933801E-2</v>
      </c>
      <c r="S1319">
        <v>1.3667251E-2</v>
      </c>
      <c r="T1319">
        <f t="shared" si="225"/>
        <v>12546.536418</v>
      </c>
      <c r="U1319">
        <f t="shared" si="226"/>
        <v>4373.5204000000003</v>
      </c>
      <c r="V1319">
        <f t="shared" si="227"/>
        <v>238080</v>
      </c>
      <c r="W1319">
        <f t="shared" si="228"/>
        <v>2710.7219711029388</v>
      </c>
      <c r="X1319">
        <f>SUM(Data__1___3[[#This Row],[ cost of raw material]],Data__1___3[[#This Row],[operating cost]],Data__1___3[[#This Row],[Total Labor Cost (In USD)]])</f>
        <v>19630.77878910294</v>
      </c>
      <c r="Y1319">
        <f t="shared" si="229"/>
        <v>1795.4212619292173</v>
      </c>
      <c r="Z1319">
        <f t="shared" si="230"/>
        <v>10.933801000000001</v>
      </c>
      <c r="AA1319">
        <f>SUM(Data__1___3[[#This Row],[Num_Workers_Direct]],Data__1___3[[#This Row],[Num_Workers_Indirect]])</f>
        <v>28</v>
      </c>
      <c r="AB1319">
        <f>Data__1___3[[#This Row],[OUTPUT IN THOUSAND]]/Data__1___3[[#This Row],[Total Workers]]</f>
        <v>0.39049289285714289</v>
      </c>
    </row>
    <row r="1320" spans="1:28" x14ac:dyDescent="0.25">
      <c r="A1320" s="1">
        <v>40402</v>
      </c>
      <c r="B1320">
        <f t="shared" si="220"/>
        <v>2010</v>
      </c>
      <c r="C1320">
        <f>DAY(Data__1___3[[#This Row],[Date]])</f>
        <v>12</v>
      </c>
      <c r="D1320">
        <f>MONTH(Data__1___3[[#This Row],[Date]])</f>
        <v>8</v>
      </c>
      <c r="E1320">
        <f t="shared" si="221"/>
        <v>3</v>
      </c>
      <c r="F1320">
        <f>WEEKDAY(Data__1___3[[#This Row],[Date]])</f>
        <v>5</v>
      </c>
      <c r="G1320" t="str">
        <f>VLOOKUP(F1320,VLOOKUP!$D$2:$E$8,2,FALSE)</f>
        <v>Friday</v>
      </c>
      <c r="H1320" t="str">
        <f>VLOOKUP(D1320,VLOOKUP!$A$2:$B$13,2,FALSE)</f>
        <v>August</v>
      </c>
      <c r="I1320" t="str">
        <f>VLOOKUP(E1320,VLOOKUP!$G$2:$H$5,2,FALSE)</f>
        <v>Quarter3</v>
      </c>
      <c r="J1320" t="str">
        <f t="shared" si="222"/>
        <v>2010_August</v>
      </c>
      <c r="K1320" t="str">
        <f t="shared" si="223"/>
        <v>2010_Quarter3</v>
      </c>
      <c r="L1320" t="str">
        <f t="shared" si="224"/>
        <v>2010_Friday</v>
      </c>
      <c r="M1320" t="s">
        <v>11</v>
      </c>
      <c r="N1320">
        <v>14</v>
      </c>
      <c r="O1320">
        <v>14</v>
      </c>
      <c r="P1320">
        <v>134400</v>
      </c>
      <c r="Q1320">
        <v>107520</v>
      </c>
      <c r="R1320">
        <v>1.0934941E-2</v>
      </c>
      <c r="S1320">
        <v>1.3668675999999999E-2</v>
      </c>
      <c r="T1320">
        <f t="shared" si="225"/>
        <v>12547.844568</v>
      </c>
      <c r="U1320">
        <f t="shared" si="226"/>
        <v>4373.9764000000005</v>
      </c>
      <c r="V1320">
        <f t="shared" si="227"/>
        <v>241920</v>
      </c>
      <c r="W1320">
        <f t="shared" si="228"/>
        <v>2754.4432932175023</v>
      </c>
      <c r="X1320">
        <f>SUM(Data__1___3[[#This Row],[ cost of raw material]],Data__1___3[[#This Row],[operating cost]],Data__1___3[[#This Row],[Total Labor Cost (In USD)]])</f>
        <v>19676.264261217504</v>
      </c>
      <c r="Y1320">
        <f t="shared" si="229"/>
        <v>1799.3937288932334</v>
      </c>
      <c r="Z1320">
        <f t="shared" si="230"/>
        <v>10.934941</v>
      </c>
      <c r="AA1320">
        <f>SUM(Data__1___3[[#This Row],[Num_Workers_Direct]],Data__1___3[[#This Row],[Num_Workers_Indirect]])</f>
        <v>28</v>
      </c>
      <c r="AB1320">
        <f>Data__1___3[[#This Row],[OUTPUT IN THOUSAND]]/Data__1___3[[#This Row],[Total Workers]]</f>
        <v>0.39053360714285718</v>
      </c>
    </row>
    <row r="1321" spans="1:28" x14ac:dyDescent="0.25">
      <c r="A1321" s="1">
        <v>40403</v>
      </c>
      <c r="B1321">
        <f t="shared" si="220"/>
        <v>2010</v>
      </c>
      <c r="C1321">
        <f>DAY(Data__1___3[[#This Row],[Date]])</f>
        <v>13</v>
      </c>
      <c r="D1321">
        <f>MONTH(Data__1___3[[#This Row],[Date]])</f>
        <v>8</v>
      </c>
      <c r="E1321">
        <f t="shared" si="221"/>
        <v>3</v>
      </c>
      <c r="F1321">
        <f>WEEKDAY(Data__1___3[[#This Row],[Date]])</f>
        <v>6</v>
      </c>
      <c r="G1321" t="str">
        <f>VLOOKUP(F1321,VLOOKUP!$D$2:$E$8,2,FALSE)</f>
        <v>Saturday</v>
      </c>
      <c r="H1321" t="str">
        <f>VLOOKUP(D1321,VLOOKUP!$A$2:$B$13,2,FALSE)</f>
        <v>August</v>
      </c>
      <c r="I1321" t="str">
        <f>VLOOKUP(E1321,VLOOKUP!$G$2:$H$5,2,FALSE)</f>
        <v>Quarter3</v>
      </c>
      <c r="J1321" t="str">
        <f t="shared" si="222"/>
        <v>2010_August</v>
      </c>
      <c r="K1321" t="str">
        <f t="shared" si="223"/>
        <v>2010_Quarter3</v>
      </c>
      <c r="L1321" t="str">
        <f t="shared" si="224"/>
        <v>2010_Saturday</v>
      </c>
      <c r="M1321" t="s">
        <v>11</v>
      </c>
      <c r="N1321">
        <v>14</v>
      </c>
      <c r="O1321">
        <v>17</v>
      </c>
      <c r="P1321">
        <v>134400</v>
      </c>
      <c r="Q1321">
        <v>130560</v>
      </c>
      <c r="R1321">
        <v>1.2106519E-2</v>
      </c>
      <c r="S1321">
        <v>1.5133149E-2</v>
      </c>
      <c r="T1321">
        <f t="shared" si="225"/>
        <v>13892.230781999999</v>
      </c>
      <c r="U1321">
        <f t="shared" si="226"/>
        <v>4842.6076000000003</v>
      </c>
      <c r="V1321">
        <f t="shared" si="227"/>
        <v>264960</v>
      </c>
      <c r="W1321">
        <f t="shared" si="228"/>
        <v>3016.7712259048835</v>
      </c>
      <c r="X1321">
        <f>SUM(Data__1___3[[#This Row],[ cost of raw material]],Data__1___3[[#This Row],[operating cost]],Data__1___3[[#This Row],[Total Labor Cost (In USD)]])</f>
        <v>21751.60960790488</v>
      </c>
      <c r="Y1321">
        <f t="shared" si="229"/>
        <v>1796.6857036200811</v>
      </c>
      <c r="Z1321">
        <f t="shared" si="230"/>
        <v>12.106519</v>
      </c>
      <c r="AA1321">
        <f>SUM(Data__1___3[[#This Row],[Num_Workers_Direct]],Data__1___3[[#This Row],[Num_Workers_Indirect]])</f>
        <v>31</v>
      </c>
      <c r="AB1321">
        <f>Data__1___3[[#This Row],[OUTPUT IN THOUSAND]]/Data__1___3[[#This Row],[Total Workers]]</f>
        <v>0.39053287096774197</v>
      </c>
    </row>
    <row r="1322" spans="1:28" x14ac:dyDescent="0.25">
      <c r="A1322" s="1">
        <v>40404</v>
      </c>
      <c r="B1322">
        <f t="shared" si="220"/>
        <v>2010</v>
      </c>
      <c r="C1322">
        <f>DAY(Data__1___3[[#This Row],[Date]])</f>
        <v>14</v>
      </c>
      <c r="D1322">
        <f>MONTH(Data__1___3[[#This Row],[Date]])</f>
        <v>8</v>
      </c>
      <c r="E1322">
        <f t="shared" si="221"/>
        <v>3</v>
      </c>
      <c r="F1322">
        <f>WEEKDAY(Data__1___3[[#This Row],[Date]])</f>
        <v>7</v>
      </c>
      <c r="G1322" t="str">
        <f>VLOOKUP(F1322,VLOOKUP!$D$2:$E$8,2,FALSE)</f>
        <v>Sunday</v>
      </c>
      <c r="H1322" t="str">
        <f>VLOOKUP(D1322,VLOOKUP!$A$2:$B$13,2,FALSE)</f>
        <v>August</v>
      </c>
      <c r="I1322" t="str">
        <f>VLOOKUP(E1322,VLOOKUP!$G$2:$H$5,2,FALSE)</f>
        <v>Quarter3</v>
      </c>
      <c r="J1322" t="str">
        <f t="shared" si="222"/>
        <v>2010_August</v>
      </c>
      <c r="K1322" t="str">
        <f t="shared" si="223"/>
        <v>2010_Quarter3</v>
      </c>
      <c r="L1322" t="str">
        <f t="shared" si="224"/>
        <v>2010_Sunday</v>
      </c>
      <c r="M1322" t="s">
        <v>11</v>
      </c>
      <c r="N1322">
        <v>13</v>
      </c>
      <c r="O1322">
        <v>15</v>
      </c>
      <c r="P1322">
        <v>124800</v>
      </c>
      <c r="Q1322">
        <v>115200</v>
      </c>
      <c r="R1322">
        <v>1.0928263000000001E-2</v>
      </c>
      <c r="S1322">
        <v>1.3660329000000001E-2</v>
      </c>
      <c r="T1322">
        <f t="shared" si="225"/>
        <v>12540.182022000001</v>
      </c>
      <c r="U1322">
        <f t="shared" si="226"/>
        <v>4371.3052000000007</v>
      </c>
      <c r="V1322">
        <f t="shared" si="227"/>
        <v>240000</v>
      </c>
      <c r="W1322">
        <f t="shared" si="228"/>
        <v>2732.5826321602208</v>
      </c>
      <c r="X1322">
        <f>SUM(Data__1___3[[#This Row],[ cost of raw material]],Data__1___3[[#This Row],[operating cost]],Data__1___3[[#This Row],[Total Labor Cost (In USD)]])</f>
        <v>19644.069854160225</v>
      </c>
      <c r="Y1322">
        <f t="shared" si="229"/>
        <v>1797.5473187422579</v>
      </c>
      <c r="Z1322">
        <f t="shared" si="230"/>
        <v>10.928263000000001</v>
      </c>
      <c r="AA1322">
        <f>SUM(Data__1___3[[#This Row],[Num_Workers_Direct]],Data__1___3[[#This Row],[Num_Workers_Indirect]])</f>
        <v>28</v>
      </c>
      <c r="AB1322">
        <f>Data__1___3[[#This Row],[OUTPUT IN THOUSAND]]/Data__1___3[[#This Row],[Total Workers]]</f>
        <v>0.3902951071428572</v>
      </c>
    </row>
    <row r="1323" spans="1:28" x14ac:dyDescent="0.25">
      <c r="A1323" s="1">
        <v>40405</v>
      </c>
      <c r="B1323">
        <f t="shared" si="220"/>
        <v>2010</v>
      </c>
      <c r="C1323">
        <f>DAY(Data__1___3[[#This Row],[Date]])</f>
        <v>15</v>
      </c>
      <c r="D1323">
        <f>MONTH(Data__1___3[[#This Row],[Date]])</f>
        <v>8</v>
      </c>
      <c r="E1323">
        <f t="shared" si="221"/>
        <v>3</v>
      </c>
      <c r="F1323">
        <f>WEEKDAY(Data__1___3[[#This Row],[Date]])</f>
        <v>1</v>
      </c>
      <c r="G1323" t="str">
        <f>VLOOKUP(F1323,VLOOKUP!$D$2:$E$8,2,FALSE)</f>
        <v>Monday</v>
      </c>
      <c r="H1323" t="str">
        <f>VLOOKUP(D1323,VLOOKUP!$A$2:$B$13,2,FALSE)</f>
        <v>August</v>
      </c>
      <c r="I1323" t="str">
        <f>VLOOKUP(E1323,VLOOKUP!$G$2:$H$5,2,FALSE)</f>
        <v>Quarter3</v>
      </c>
      <c r="J1323" t="str">
        <f t="shared" si="222"/>
        <v>2010_August</v>
      </c>
      <c r="K1323" t="str">
        <f t="shared" si="223"/>
        <v>2010_Quarter3</v>
      </c>
      <c r="L1323" t="str">
        <f t="shared" si="224"/>
        <v>2010_Monday</v>
      </c>
      <c r="M1323" t="s">
        <v>11</v>
      </c>
      <c r="N1323">
        <v>14</v>
      </c>
      <c r="O1323">
        <v>16</v>
      </c>
      <c r="P1323">
        <v>134400</v>
      </c>
      <c r="Q1323">
        <v>122880</v>
      </c>
      <c r="R1323">
        <v>1.1712195E-2</v>
      </c>
      <c r="S1323">
        <v>1.4640244E-2</v>
      </c>
      <c r="T1323">
        <f t="shared" si="225"/>
        <v>13439.743992000002</v>
      </c>
      <c r="U1323">
        <f t="shared" si="226"/>
        <v>4684.8779999999997</v>
      </c>
      <c r="V1323">
        <f t="shared" si="227"/>
        <v>257280</v>
      </c>
      <c r="W1323">
        <f t="shared" si="228"/>
        <v>2929.3285816757566</v>
      </c>
      <c r="X1323">
        <f>SUM(Data__1___3[[#This Row],[ cost of raw material]],Data__1___3[[#This Row],[operating cost]],Data__1___3[[#This Row],[Total Labor Cost (In USD)]])</f>
        <v>21053.950573675756</v>
      </c>
      <c r="Y1323">
        <f t="shared" si="229"/>
        <v>1797.6092930211423</v>
      </c>
      <c r="Z1323">
        <f t="shared" si="230"/>
        <v>11.712194999999999</v>
      </c>
      <c r="AA1323">
        <f>SUM(Data__1___3[[#This Row],[Num_Workers_Direct]],Data__1___3[[#This Row],[Num_Workers_Indirect]])</f>
        <v>30</v>
      </c>
      <c r="AB1323">
        <f>Data__1___3[[#This Row],[OUTPUT IN THOUSAND]]/Data__1___3[[#This Row],[Total Workers]]</f>
        <v>0.39040649999999999</v>
      </c>
    </row>
    <row r="1324" spans="1:28" x14ac:dyDescent="0.25">
      <c r="A1324" s="1">
        <v>40406</v>
      </c>
      <c r="B1324">
        <f t="shared" si="220"/>
        <v>2010</v>
      </c>
      <c r="C1324">
        <f>DAY(Data__1___3[[#This Row],[Date]])</f>
        <v>16</v>
      </c>
      <c r="D1324">
        <f>MONTH(Data__1___3[[#This Row],[Date]])</f>
        <v>8</v>
      </c>
      <c r="E1324">
        <f t="shared" si="221"/>
        <v>3</v>
      </c>
      <c r="F1324">
        <f>WEEKDAY(Data__1___3[[#This Row],[Date]])</f>
        <v>2</v>
      </c>
      <c r="G1324" t="str">
        <f>VLOOKUP(F1324,VLOOKUP!$D$2:$E$8,2,FALSE)</f>
        <v>Tuesday</v>
      </c>
      <c r="H1324" t="str">
        <f>VLOOKUP(D1324,VLOOKUP!$A$2:$B$13,2,FALSE)</f>
        <v>August</v>
      </c>
      <c r="I1324" t="str">
        <f>VLOOKUP(E1324,VLOOKUP!$G$2:$H$5,2,FALSE)</f>
        <v>Quarter3</v>
      </c>
      <c r="J1324" t="str">
        <f t="shared" si="222"/>
        <v>2010_August</v>
      </c>
      <c r="K1324" t="str">
        <f t="shared" si="223"/>
        <v>2010_Quarter3</v>
      </c>
      <c r="L1324" t="str">
        <f t="shared" si="224"/>
        <v>2010_Tuesday</v>
      </c>
      <c r="M1324" t="s">
        <v>11</v>
      </c>
      <c r="N1324">
        <v>13</v>
      </c>
      <c r="O1324">
        <v>16</v>
      </c>
      <c r="P1324">
        <v>124800</v>
      </c>
      <c r="Q1324">
        <v>122880</v>
      </c>
      <c r="R1324">
        <v>1.1323041000000001E-2</v>
      </c>
      <c r="S1324">
        <v>1.4153801000000001E-2</v>
      </c>
      <c r="T1324">
        <f t="shared" si="225"/>
        <v>12993.189318000001</v>
      </c>
      <c r="U1324">
        <f t="shared" si="226"/>
        <v>4529.2164000000002</v>
      </c>
      <c r="V1324">
        <f t="shared" si="227"/>
        <v>247680</v>
      </c>
      <c r="W1324">
        <f t="shared" si="228"/>
        <v>2820.0252763893477</v>
      </c>
      <c r="X1324">
        <f>SUM(Data__1___3[[#This Row],[ cost of raw material]],Data__1___3[[#This Row],[operating cost]],Data__1___3[[#This Row],[Total Labor Cost (In USD)]])</f>
        <v>20342.43099438935</v>
      </c>
      <c r="Y1324">
        <f t="shared" si="229"/>
        <v>1796.5519151956926</v>
      </c>
      <c r="Z1324">
        <f t="shared" si="230"/>
        <v>11.323041</v>
      </c>
      <c r="AA1324">
        <f>SUM(Data__1___3[[#This Row],[Num_Workers_Direct]],Data__1___3[[#This Row],[Num_Workers_Indirect]])</f>
        <v>29</v>
      </c>
      <c r="AB1324">
        <f>Data__1___3[[#This Row],[OUTPUT IN THOUSAND]]/Data__1___3[[#This Row],[Total Workers]]</f>
        <v>0.39044968965517241</v>
      </c>
    </row>
    <row r="1325" spans="1:28" x14ac:dyDescent="0.25">
      <c r="A1325" s="1">
        <v>40407</v>
      </c>
      <c r="B1325">
        <f t="shared" si="220"/>
        <v>2010</v>
      </c>
      <c r="C1325">
        <f>DAY(Data__1___3[[#This Row],[Date]])</f>
        <v>17</v>
      </c>
      <c r="D1325">
        <f>MONTH(Data__1___3[[#This Row],[Date]])</f>
        <v>8</v>
      </c>
      <c r="E1325">
        <f t="shared" si="221"/>
        <v>3</v>
      </c>
      <c r="F1325">
        <f>WEEKDAY(Data__1___3[[#This Row],[Date]])</f>
        <v>3</v>
      </c>
      <c r="G1325" t="str">
        <f>VLOOKUP(F1325,VLOOKUP!$D$2:$E$8,2,FALSE)</f>
        <v>Wednesday</v>
      </c>
      <c r="H1325" t="str">
        <f>VLOOKUP(D1325,VLOOKUP!$A$2:$B$13,2,FALSE)</f>
        <v>August</v>
      </c>
      <c r="I1325" t="str">
        <f>VLOOKUP(E1325,VLOOKUP!$G$2:$H$5,2,FALSE)</f>
        <v>Quarter3</v>
      </c>
      <c r="J1325" t="str">
        <f t="shared" si="222"/>
        <v>2010_August</v>
      </c>
      <c r="K1325" t="str">
        <f t="shared" si="223"/>
        <v>2010_Quarter3</v>
      </c>
      <c r="L1325" t="str">
        <f t="shared" si="224"/>
        <v>2010_Wednesday</v>
      </c>
      <c r="M1325" t="s">
        <v>11</v>
      </c>
      <c r="N1325">
        <v>12</v>
      </c>
      <c r="O1325">
        <v>13</v>
      </c>
      <c r="P1325">
        <v>115200</v>
      </c>
      <c r="Q1325">
        <v>99840</v>
      </c>
      <c r="R1325">
        <v>9.7567550000000006E-3</v>
      </c>
      <c r="S1325">
        <v>1.2195943000000001E-2</v>
      </c>
      <c r="T1325">
        <f t="shared" si="225"/>
        <v>11195.875674000001</v>
      </c>
      <c r="U1325">
        <f t="shared" si="226"/>
        <v>3902.7020000000002</v>
      </c>
      <c r="V1325">
        <f t="shared" si="227"/>
        <v>215040</v>
      </c>
      <c r="W1325">
        <f t="shared" si="228"/>
        <v>2448.3940384155576</v>
      </c>
      <c r="X1325">
        <f>SUM(Data__1___3[[#This Row],[ cost of raw material]],Data__1___3[[#This Row],[operating cost]],Data__1___3[[#This Row],[Total Labor Cost (In USD)]])</f>
        <v>17546.971712415558</v>
      </c>
      <c r="Y1325">
        <f t="shared" si="229"/>
        <v>1798.4434079174437</v>
      </c>
      <c r="Z1325">
        <f t="shared" si="230"/>
        <v>9.7567550000000001</v>
      </c>
      <c r="AA1325">
        <f>SUM(Data__1___3[[#This Row],[Num_Workers_Direct]],Data__1___3[[#This Row],[Num_Workers_Indirect]])</f>
        <v>25</v>
      </c>
      <c r="AB1325">
        <f>Data__1___3[[#This Row],[OUTPUT IN THOUSAND]]/Data__1___3[[#This Row],[Total Workers]]</f>
        <v>0.39027020000000001</v>
      </c>
    </row>
    <row r="1326" spans="1:28" x14ac:dyDescent="0.25">
      <c r="A1326" s="1">
        <v>40408</v>
      </c>
      <c r="B1326">
        <f t="shared" si="220"/>
        <v>2010</v>
      </c>
      <c r="C1326">
        <f>DAY(Data__1___3[[#This Row],[Date]])</f>
        <v>18</v>
      </c>
      <c r="D1326">
        <f>MONTH(Data__1___3[[#This Row],[Date]])</f>
        <v>8</v>
      </c>
      <c r="E1326">
        <f t="shared" si="221"/>
        <v>3</v>
      </c>
      <c r="F1326">
        <f>WEEKDAY(Data__1___3[[#This Row],[Date]])</f>
        <v>4</v>
      </c>
      <c r="G1326" t="str">
        <f>VLOOKUP(F1326,VLOOKUP!$D$2:$E$8,2,FALSE)</f>
        <v>Thursday</v>
      </c>
      <c r="H1326" t="str">
        <f>VLOOKUP(D1326,VLOOKUP!$A$2:$B$13,2,FALSE)</f>
        <v>August</v>
      </c>
      <c r="I1326" t="str">
        <f>VLOOKUP(E1326,VLOOKUP!$G$2:$H$5,2,FALSE)</f>
        <v>Quarter3</v>
      </c>
      <c r="J1326" t="str">
        <f t="shared" si="222"/>
        <v>2010_August</v>
      </c>
      <c r="K1326" t="str">
        <f t="shared" si="223"/>
        <v>2010_Quarter3</v>
      </c>
      <c r="L1326" t="str">
        <f t="shared" si="224"/>
        <v>2010_Thursday</v>
      </c>
      <c r="M1326" t="s">
        <v>11</v>
      </c>
      <c r="N1326">
        <v>13</v>
      </c>
      <c r="O1326">
        <v>17</v>
      </c>
      <c r="P1326">
        <v>124800</v>
      </c>
      <c r="Q1326">
        <v>130560</v>
      </c>
      <c r="R1326">
        <v>1.1706581000000001E-2</v>
      </c>
      <c r="S1326">
        <v>1.4633227E-2</v>
      </c>
      <c r="T1326">
        <f t="shared" si="225"/>
        <v>13433.302385999999</v>
      </c>
      <c r="U1326">
        <f t="shared" si="226"/>
        <v>4682.6324000000004</v>
      </c>
      <c r="V1326">
        <f t="shared" si="227"/>
        <v>255360</v>
      </c>
      <c r="W1326">
        <f t="shared" si="228"/>
        <v>2907.4679206184746</v>
      </c>
      <c r="X1326">
        <f>SUM(Data__1___3[[#This Row],[ cost of raw material]],Data__1___3[[#This Row],[operating cost]],Data__1___3[[#This Row],[Total Labor Cost (In USD)]])</f>
        <v>21023.402706618472</v>
      </c>
      <c r="Y1326">
        <f t="shared" si="229"/>
        <v>1795.861892265425</v>
      </c>
      <c r="Z1326">
        <f t="shared" si="230"/>
        <v>11.706581</v>
      </c>
      <c r="AA1326">
        <f>SUM(Data__1___3[[#This Row],[Num_Workers_Direct]],Data__1___3[[#This Row],[Num_Workers_Indirect]])</f>
        <v>30</v>
      </c>
      <c r="AB1326">
        <f>Data__1___3[[#This Row],[OUTPUT IN THOUSAND]]/Data__1___3[[#This Row],[Total Workers]]</f>
        <v>0.39021936666666668</v>
      </c>
    </row>
    <row r="1327" spans="1:28" x14ac:dyDescent="0.25">
      <c r="A1327" s="1">
        <v>40409</v>
      </c>
      <c r="B1327">
        <f t="shared" si="220"/>
        <v>2010</v>
      </c>
      <c r="C1327">
        <f>DAY(Data__1___3[[#This Row],[Date]])</f>
        <v>19</v>
      </c>
      <c r="D1327">
        <f>MONTH(Data__1___3[[#This Row],[Date]])</f>
        <v>8</v>
      </c>
      <c r="E1327">
        <f t="shared" si="221"/>
        <v>3</v>
      </c>
      <c r="F1327">
        <f>WEEKDAY(Data__1___3[[#This Row],[Date]])</f>
        <v>5</v>
      </c>
      <c r="G1327" t="str">
        <f>VLOOKUP(F1327,VLOOKUP!$D$2:$E$8,2,FALSE)</f>
        <v>Friday</v>
      </c>
      <c r="H1327" t="str">
        <f>VLOOKUP(D1327,VLOOKUP!$A$2:$B$13,2,FALSE)</f>
        <v>August</v>
      </c>
      <c r="I1327" t="str">
        <f>VLOOKUP(E1327,VLOOKUP!$G$2:$H$5,2,FALSE)</f>
        <v>Quarter3</v>
      </c>
      <c r="J1327" t="str">
        <f t="shared" si="222"/>
        <v>2010_August</v>
      </c>
      <c r="K1327" t="str">
        <f t="shared" si="223"/>
        <v>2010_Quarter3</v>
      </c>
      <c r="L1327" t="str">
        <f t="shared" si="224"/>
        <v>2010_Friday</v>
      </c>
      <c r="M1327" t="s">
        <v>11</v>
      </c>
      <c r="N1327">
        <v>12</v>
      </c>
      <c r="O1327">
        <v>17</v>
      </c>
      <c r="P1327">
        <v>115200</v>
      </c>
      <c r="Q1327">
        <v>130560</v>
      </c>
      <c r="R1327">
        <v>1.1314149000000001E-2</v>
      </c>
      <c r="S1327">
        <v>1.4142686E-2</v>
      </c>
      <c r="T1327">
        <f t="shared" si="225"/>
        <v>12982.985747999999</v>
      </c>
      <c r="U1327">
        <f t="shared" si="226"/>
        <v>4525.6596</v>
      </c>
      <c r="V1327">
        <f t="shared" si="227"/>
        <v>245760</v>
      </c>
      <c r="W1327">
        <f t="shared" si="228"/>
        <v>2798.1646153320658</v>
      </c>
      <c r="X1327">
        <f>SUM(Data__1___3[[#This Row],[ cost of raw material]],Data__1___3[[#This Row],[operating cost]],Data__1___3[[#This Row],[Total Labor Cost (In USD)]])</f>
        <v>20306.809963332063</v>
      </c>
      <c r="Y1327">
        <f t="shared" si="229"/>
        <v>1794.8154972443851</v>
      </c>
      <c r="Z1327">
        <f t="shared" si="230"/>
        <v>11.314149</v>
      </c>
      <c r="AA1327">
        <f>SUM(Data__1___3[[#This Row],[Num_Workers_Direct]],Data__1___3[[#This Row],[Num_Workers_Indirect]])</f>
        <v>29</v>
      </c>
      <c r="AB1327">
        <f>Data__1___3[[#This Row],[OUTPUT IN THOUSAND]]/Data__1___3[[#This Row],[Total Workers]]</f>
        <v>0.39014306896551726</v>
      </c>
    </row>
    <row r="1328" spans="1:28" x14ac:dyDescent="0.25">
      <c r="A1328" s="1">
        <v>40410</v>
      </c>
      <c r="B1328">
        <f t="shared" si="220"/>
        <v>2010</v>
      </c>
      <c r="C1328">
        <f>DAY(Data__1___3[[#This Row],[Date]])</f>
        <v>20</v>
      </c>
      <c r="D1328">
        <f>MONTH(Data__1___3[[#This Row],[Date]])</f>
        <v>8</v>
      </c>
      <c r="E1328">
        <f t="shared" si="221"/>
        <v>3</v>
      </c>
      <c r="F1328">
        <f>WEEKDAY(Data__1___3[[#This Row],[Date]])</f>
        <v>6</v>
      </c>
      <c r="G1328" t="str">
        <f>VLOOKUP(F1328,VLOOKUP!$D$2:$E$8,2,FALSE)</f>
        <v>Saturday</v>
      </c>
      <c r="H1328" t="str">
        <f>VLOOKUP(D1328,VLOOKUP!$A$2:$B$13,2,FALSE)</f>
        <v>August</v>
      </c>
      <c r="I1328" t="str">
        <f>VLOOKUP(E1328,VLOOKUP!$G$2:$H$5,2,FALSE)</f>
        <v>Quarter3</v>
      </c>
      <c r="J1328" t="str">
        <f t="shared" si="222"/>
        <v>2010_August</v>
      </c>
      <c r="K1328" t="str">
        <f t="shared" si="223"/>
        <v>2010_Quarter3</v>
      </c>
      <c r="L1328" t="str">
        <f t="shared" si="224"/>
        <v>2010_Saturday</v>
      </c>
      <c r="M1328" t="s">
        <v>11</v>
      </c>
      <c r="N1328">
        <v>12</v>
      </c>
      <c r="O1328">
        <v>15</v>
      </c>
      <c r="P1328">
        <v>115200</v>
      </c>
      <c r="Q1328">
        <v>115200</v>
      </c>
      <c r="R1328">
        <v>1.0543636E-2</v>
      </c>
      <c r="S1328">
        <v>1.3179544E-2</v>
      </c>
      <c r="T1328">
        <f t="shared" si="225"/>
        <v>12098.821392</v>
      </c>
      <c r="U1328">
        <f t="shared" si="226"/>
        <v>4217.4544000000005</v>
      </c>
      <c r="V1328">
        <f t="shared" si="227"/>
        <v>230400</v>
      </c>
      <c r="W1328">
        <f t="shared" si="228"/>
        <v>2623.2793268738119</v>
      </c>
      <c r="X1328">
        <f>SUM(Data__1___3[[#This Row],[ cost of raw material]],Data__1___3[[#This Row],[operating cost]],Data__1___3[[#This Row],[Total Labor Cost (In USD)]])</f>
        <v>18939.555118873814</v>
      </c>
      <c r="Y1328">
        <f t="shared" si="229"/>
        <v>1796.3020649493033</v>
      </c>
      <c r="Z1328">
        <f t="shared" si="230"/>
        <v>10.543636000000001</v>
      </c>
      <c r="AA1328">
        <f>SUM(Data__1___3[[#This Row],[Num_Workers_Direct]],Data__1___3[[#This Row],[Num_Workers_Indirect]])</f>
        <v>27</v>
      </c>
      <c r="AB1328">
        <f>Data__1___3[[#This Row],[OUTPUT IN THOUSAND]]/Data__1___3[[#This Row],[Total Workers]]</f>
        <v>0.39050503703703709</v>
      </c>
    </row>
    <row r="1329" spans="1:28" x14ac:dyDescent="0.25">
      <c r="A1329" s="1">
        <v>40411</v>
      </c>
      <c r="B1329">
        <f t="shared" si="220"/>
        <v>2010</v>
      </c>
      <c r="C1329">
        <f>DAY(Data__1___3[[#This Row],[Date]])</f>
        <v>21</v>
      </c>
      <c r="D1329">
        <f>MONTH(Data__1___3[[#This Row],[Date]])</f>
        <v>8</v>
      </c>
      <c r="E1329">
        <f t="shared" si="221"/>
        <v>3</v>
      </c>
      <c r="F1329">
        <f>WEEKDAY(Data__1___3[[#This Row],[Date]])</f>
        <v>7</v>
      </c>
      <c r="G1329" t="str">
        <f>VLOOKUP(F1329,VLOOKUP!$D$2:$E$8,2,FALSE)</f>
        <v>Sunday</v>
      </c>
      <c r="H1329" t="str">
        <f>VLOOKUP(D1329,VLOOKUP!$A$2:$B$13,2,FALSE)</f>
        <v>August</v>
      </c>
      <c r="I1329" t="str">
        <f>VLOOKUP(E1329,VLOOKUP!$G$2:$H$5,2,FALSE)</f>
        <v>Quarter3</v>
      </c>
      <c r="J1329" t="str">
        <f t="shared" si="222"/>
        <v>2010_August</v>
      </c>
      <c r="K1329" t="str">
        <f t="shared" si="223"/>
        <v>2010_Quarter3</v>
      </c>
      <c r="L1329" t="str">
        <f t="shared" si="224"/>
        <v>2010_Sunday</v>
      </c>
      <c r="M1329" t="s">
        <v>11</v>
      </c>
      <c r="N1329">
        <v>13</v>
      </c>
      <c r="O1329">
        <v>17</v>
      </c>
      <c r="P1329">
        <v>124800</v>
      </c>
      <c r="Q1329">
        <v>130560</v>
      </c>
      <c r="R1329">
        <v>1.1715929999999999E-2</v>
      </c>
      <c r="S1329">
        <v>1.4644913000000001E-2</v>
      </c>
      <c r="T1329">
        <f t="shared" si="225"/>
        <v>13444.030134000001</v>
      </c>
      <c r="U1329">
        <f t="shared" si="226"/>
        <v>4686.3720000000003</v>
      </c>
      <c r="V1329">
        <f t="shared" si="227"/>
        <v>255360</v>
      </c>
      <c r="W1329">
        <f t="shared" si="228"/>
        <v>2907.4679206184746</v>
      </c>
      <c r="X1329">
        <f>SUM(Data__1___3[[#This Row],[ cost of raw material]],Data__1___3[[#This Row],[operating cost]],Data__1___3[[#This Row],[Total Labor Cost (In USD)]])</f>
        <v>21037.870054618474</v>
      </c>
      <c r="Y1329">
        <f t="shared" si="229"/>
        <v>1795.6636865036301</v>
      </c>
      <c r="Z1329">
        <f t="shared" si="230"/>
        <v>11.71593</v>
      </c>
      <c r="AA1329">
        <f>SUM(Data__1___3[[#This Row],[Num_Workers_Direct]],Data__1___3[[#This Row],[Num_Workers_Indirect]])</f>
        <v>30</v>
      </c>
      <c r="AB1329">
        <f>Data__1___3[[#This Row],[OUTPUT IN THOUSAND]]/Data__1___3[[#This Row],[Total Workers]]</f>
        <v>0.39053100000000002</v>
      </c>
    </row>
    <row r="1330" spans="1:28" x14ac:dyDescent="0.25">
      <c r="A1330" s="1">
        <v>40412</v>
      </c>
      <c r="B1330">
        <f t="shared" si="220"/>
        <v>2010</v>
      </c>
      <c r="C1330">
        <f>DAY(Data__1___3[[#This Row],[Date]])</f>
        <v>22</v>
      </c>
      <c r="D1330">
        <f>MONTH(Data__1___3[[#This Row],[Date]])</f>
        <v>8</v>
      </c>
      <c r="E1330">
        <f t="shared" si="221"/>
        <v>3</v>
      </c>
      <c r="F1330">
        <f>WEEKDAY(Data__1___3[[#This Row],[Date]])</f>
        <v>1</v>
      </c>
      <c r="G1330" t="str">
        <f>VLOOKUP(F1330,VLOOKUP!$D$2:$E$8,2,FALSE)</f>
        <v>Monday</v>
      </c>
      <c r="H1330" t="str">
        <f>VLOOKUP(D1330,VLOOKUP!$A$2:$B$13,2,FALSE)</f>
        <v>August</v>
      </c>
      <c r="I1330" t="str">
        <f>VLOOKUP(E1330,VLOOKUP!$G$2:$H$5,2,FALSE)</f>
        <v>Quarter3</v>
      </c>
      <c r="J1330" t="str">
        <f t="shared" si="222"/>
        <v>2010_August</v>
      </c>
      <c r="K1330" t="str">
        <f t="shared" si="223"/>
        <v>2010_Quarter3</v>
      </c>
      <c r="L1330" t="str">
        <f t="shared" si="224"/>
        <v>2010_Monday</v>
      </c>
      <c r="M1330" t="s">
        <v>11</v>
      </c>
      <c r="N1330">
        <v>14</v>
      </c>
      <c r="O1330">
        <v>14</v>
      </c>
      <c r="P1330">
        <v>134400</v>
      </c>
      <c r="Q1330">
        <v>107520</v>
      </c>
      <c r="R1330">
        <v>1.0929583E-2</v>
      </c>
      <c r="S1330">
        <v>1.3661978999999999E-2</v>
      </c>
      <c r="T1330">
        <f t="shared" si="225"/>
        <v>12541.696721999999</v>
      </c>
      <c r="U1330">
        <f t="shared" si="226"/>
        <v>4371.8332</v>
      </c>
      <c r="V1330">
        <f t="shared" si="227"/>
        <v>241920</v>
      </c>
      <c r="W1330">
        <f t="shared" si="228"/>
        <v>2754.4432932175023</v>
      </c>
      <c r="X1330">
        <f>SUM(Data__1___3[[#This Row],[ cost of raw material]],Data__1___3[[#This Row],[operating cost]],Data__1___3[[#This Row],[Total Labor Cost (In USD)]])</f>
        <v>19667.973215217498</v>
      </c>
      <c r="Y1330">
        <f t="shared" si="229"/>
        <v>1799.5172565337123</v>
      </c>
      <c r="Z1330">
        <f t="shared" si="230"/>
        <v>10.929582999999999</v>
      </c>
      <c r="AA1330">
        <f>SUM(Data__1___3[[#This Row],[Num_Workers_Direct]],Data__1___3[[#This Row],[Num_Workers_Indirect]])</f>
        <v>28</v>
      </c>
      <c r="AB1330">
        <f>Data__1___3[[#This Row],[OUTPUT IN THOUSAND]]/Data__1___3[[#This Row],[Total Workers]]</f>
        <v>0.39034224999999995</v>
      </c>
    </row>
    <row r="1331" spans="1:28" x14ac:dyDescent="0.25">
      <c r="A1331" s="1">
        <v>40413</v>
      </c>
      <c r="B1331">
        <f t="shared" si="220"/>
        <v>2010</v>
      </c>
      <c r="C1331">
        <f>DAY(Data__1___3[[#This Row],[Date]])</f>
        <v>23</v>
      </c>
      <c r="D1331">
        <f>MONTH(Data__1___3[[#This Row],[Date]])</f>
        <v>8</v>
      </c>
      <c r="E1331">
        <f t="shared" si="221"/>
        <v>3</v>
      </c>
      <c r="F1331">
        <f>WEEKDAY(Data__1___3[[#This Row],[Date]])</f>
        <v>2</v>
      </c>
      <c r="G1331" t="str">
        <f>VLOOKUP(F1331,VLOOKUP!$D$2:$E$8,2,FALSE)</f>
        <v>Tuesday</v>
      </c>
      <c r="H1331" t="str">
        <f>VLOOKUP(D1331,VLOOKUP!$A$2:$B$13,2,FALSE)</f>
        <v>August</v>
      </c>
      <c r="I1331" t="str">
        <f>VLOOKUP(E1331,VLOOKUP!$G$2:$H$5,2,FALSE)</f>
        <v>Quarter3</v>
      </c>
      <c r="J1331" t="str">
        <f t="shared" si="222"/>
        <v>2010_August</v>
      </c>
      <c r="K1331" t="str">
        <f t="shared" si="223"/>
        <v>2010_Quarter3</v>
      </c>
      <c r="L1331" t="str">
        <f t="shared" si="224"/>
        <v>2010_Tuesday</v>
      </c>
      <c r="M1331" t="s">
        <v>11</v>
      </c>
      <c r="N1331">
        <v>13</v>
      </c>
      <c r="O1331">
        <v>16</v>
      </c>
      <c r="P1331">
        <v>124800</v>
      </c>
      <c r="Q1331">
        <v>122880</v>
      </c>
      <c r="R1331">
        <v>1.1324097999999999E-2</v>
      </c>
      <c r="S1331">
        <v>1.4155123E-2</v>
      </c>
      <c r="T1331">
        <f t="shared" si="225"/>
        <v>12994.402914</v>
      </c>
      <c r="U1331">
        <f t="shared" si="226"/>
        <v>4529.6391999999996</v>
      </c>
      <c r="V1331">
        <f t="shared" si="227"/>
        <v>247680</v>
      </c>
      <c r="W1331">
        <f t="shared" si="228"/>
        <v>2820.0252763893477</v>
      </c>
      <c r="X1331">
        <f>SUM(Data__1___3[[#This Row],[ cost of raw material]],Data__1___3[[#This Row],[operating cost]],Data__1___3[[#This Row],[Total Labor Cost (In USD)]])</f>
        <v>20344.067390389348</v>
      </c>
      <c r="Y1331">
        <f t="shared" si="229"/>
        <v>1796.5287292982937</v>
      </c>
      <c r="Z1331">
        <f t="shared" si="230"/>
        <v>11.324097999999999</v>
      </c>
      <c r="AA1331">
        <f>SUM(Data__1___3[[#This Row],[Num_Workers_Direct]],Data__1___3[[#This Row],[Num_Workers_Indirect]])</f>
        <v>29</v>
      </c>
      <c r="AB1331">
        <f>Data__1___3[[#This Row],[OUTPUT IN THOUSAND]]/Data__1___3[[#This Row],[Total Workers]]</f>
        <v>0.39048613793103448</v>
      </c>
    </row>
    <row r="1332" spans="1:28" x14ac:dyDescent="0.25">
      <c r="A1332" s="1">
        <v>40414</v>
      </c>
      <c r="B1332">
        <f t="shared" si="220"/>
        <v>2010</v>
      </c>
      <c r="C1332">
        <f>DAY(Data__1___3[[#This Row],[Date]])</f>
        <v>24</v>
      </c>
      <c r="D1332">
        <f>MONTH(Data__1___3[[#This Row],[Date]])</f>
        <v>8</v>
      </c>
      <c r="E1332">
        <f t="shared" si="221"/>
        <v>3</v>
      </c>
      <c r="F1332">
        <f>WEEKDAY(Data__1___3[[#This Row],[Date]])</f>
        <v>3</v>
      </c>
      <c r="G1332" t="str">
        <f>VLOOKUP(F1332,VLOOKUP!$D$2:$E$8,2,FALSE)</f>
        <v>Wednesday</v>
      </c>
      <c r="H1332" t="str">
        <f>VLOOKUP(D1332,VLOOKUP!$A$2:$B$13,2,FALSE)</f>
        <v>August</v>
      </c>
      <c r="I1332" t="str">
        <f>VLOOKUP(E1332,VLOOKUP!$G$2:$H$5,2,FALSE)</f>
        <v>Quarter3</v>
      </c>
      <c r="J1332" t="str">
        <f t="shared" si="222"/>
        <v>2010_August</v>
      </c>
      <c r="K1332" t="str">
        <f t="shared" si="223"/>
        <v>2010_Quarter3</v>
      </c>
      <c r="L1332" t="str">
        <f t="shared" si="224"/>
        <v>2010_Wednesday</v>
      </c>
      <c r="M1332" t="s">
        <v>11</v>
      </c>
      <c r="N1332">
        <v>14</v>
      </c>
      <c r="O1332">
        <v>13</v>
      </c>
      <c r="P1332">
        <v>134400</v>
      </c>
      <c r="Q1332">
        <v>99840</v>
      </c>
      <c r="R1332">
        <v>1.0535350000000001E-2</v>
      </c>
      <c r="S1332">
        <v>1.3169188E-2</v>
      </c>
      <c r="T1332">
        <f t="shared" si="225"/>
        <v>12089.314584</v>
      </c>
      <c r="U1332">
        <f t="shared" si="226"/>
        <v>4214.1400000000003</v>
      </c>
      <c r="V1332">
        <f t="shared" si="227"/>
        <v>234240</v>
      </c>
      <c r="W1332">
        <f t="shared" si="228"/>
        <v>2667.0006489883754</v>
      </c>
      <c r="X1332">
        <f>SUM(Data__1___3[[#This Row],[ cost of raw material]],Data__1___3[[#This Row],[operating cost]],Data__1___3[[#This Row],[Total Labor Cost (In USD)]])</f>
        <v>18970.455232988374</v>
      </c>
      <c r="Y1332">
        <f t="shared" si="229"/>
        <v>1800.6478411242504</v>
      </c>
      <c r="Z1332">
        <f t="shared" si="230"/>
        <v>10.535350000000001</v>
      </c>
      <c r="AA1332">
        <f>SUM(Data__1___3[[#This Row],[Num_Workers_Direct]],Data__1___3[[#This Row],[Num_Workers_Indirect]])</f>
        <v>27</v>
      </c>
      <c r="AB1332">
        <f>Data__1___3[[#This Row],[OUTPUT IN THOUSAND]]/Data__1___3[[#This Row],[Total Workers]]</f>
        <v>0.39019814814814818</v>
      </c>
    </row>
    <row r="1333" spans="1:28" x14ac:dyDescent="0.25">
      <c r="A1333" s="1">
        <v>40415</v>
      </c>
      <c r="B1333">
        <f t="shared" si="220"/>
        <v>2010</v>
      </c>
      <c r="C1333">
        <f>DAY(Data__1___3[[#This Row],[Date]])</f>
        <v>25</v>
      </c>
      <c r="D1333">
        <f>MONTH(Data__1___3[[#This Row],[Date]])</f>
        <v>8</v>
      </c>
      <c r="E1333">
        <f t="shared" si="221"/>
        <v>3</v>
      </c>
      <c r="F1333">
        <f>WEEKDAY(Data__1___3[[#This Row],[Date]])</f>
        <v>4</v>
      </c>
      <c r="G1333" t="str">
        <f>VLOOKUP(F1333,VLOOKUP!$D$2:$E$8,2,FALSE)</f>
        <v>Thursday</v>
      </c>
      <c r="H1333" t="str">
        <f>VLOOKUP(D1333,VLOOKUP!$A$2:$B$13,2,FALSE)</f>
        <v>August</v>
      </c>
      <c r="I1333" t="str">
        <f>VLOOKUP(E1333,VLOOKUP!$G$2:$H$5,2,FALSE)</f>
        <v>Quarter3</v>
      </c>
      <c r="J1333" t="str">
        <f t="shared" si="222"/>
        <v>2010_August</v>
      </c>
      <c r="K1333" t="str">
        <f t="shared" si="223"/>
        <v>2010_Quarter3</v>
      </c>
      <c r="L1333" t="str">
        <f t="shared" si="224"/>
        <v>2010_Thursday</v>
      </c>
      <c r="M1333" t="s">
        <v>11</v>
      </c>
      <c r="N1333">
        <v>14</v>
      </c>
      <c r="O1333">
        <v>14</v>
      </c>
      <c r="P1333">
        <v>134400</v>
      </c>
      <c r="Q1333">
        <v>107520</v>
      </c>
      <c r="R1333">
        <v>1.0930281E-2</v>
      </c>
      <c r="S1333">
        <v>1.3662852E-2</v>
      </c>
      <c r="T1333">
        <f t="shared" si="225"/>
        <v>12542.498135999998</v>
      </c>
      <c r="U1333">
        <f t="shared" si="226"/>
        <v>4372.1124</v>
      </c>
      <c r="V1333">
        <f t="shared" si="227"/>
        <v>241920</v>
      </c>
      <c r="W1333">
        <f t="shared" si="228"/>
        <v>2754.4432932175023</v>
      </c>
      <c r="X1333">
        <f>SUM(Data__1___3[[#This Row],[ cost of raw material]],Data__1___3[[#This Row],[operating cost]],Data__1___3[[#This Row],[Total Labor Cost (In USD)]])</f>
        <v>19669.053829217504</v>
      </c>
      <c r="Y1333">
        <f t="shared" si="229"/>
        <v>1799.5012048837082</v>
      </c>
      <c r="Z1333">
        <f t="shared" si="230"/>
        <v>10.930281000000001</v>
      </c>
      <c r="AA1333">
        <f>SUM(Data__1___3[[#This Row],[Num_Workers_Direct]],Data__1___3[[#This Row],[Num_Workers_Indirect]])</f>
        <v>28</v>
      </c>
      <c r="AB1333">
        <f>Data__1___3[[#This Row],[OUTPUT IN THOUSAND]]/Data__1___3[[#This Row],[Total Workers]]</f>
        <v>0.39036717857142861</v>
      </c>
    </row>
    <row r="1334" spans="1:28" x14ac:dyDescent="0.25">
      <c r="A1334" s="1">
        <v>40416</v>
      </c>
      <c r="B1334">
        <f t="shared" si="220"/>
        <v>2010</v>
      </c>
      <c r="C1334">
        <f>DAY(Data__1___3[[#This Row],[Date]])</f>
        <v>26</v>
      </c>
      <c r="D1334">
        <f>MONTH(Data__1___3[[#This Row],[Date]])</f>
        <v>8</v>
      </c>
      <c r="E1334">
        <f t="shared" si="221"/>
        <v>3</v>
      </c>
      <c r="F1334">
        <f>WEEKDAY(Data__1___3[[#This Row],[Date]])</f>
        <v>5</v>
      </c>
      <c r="G1334" t="str">
        <f>VLOOKUP(F1334,VLOOKUP!$D$2:$E$8,2,FALSE)</f>
        <v>Friday</v>
      </c>
      <c r="H1334" t="str">
        <f>VLOOKUP(D1334,VLOOKUP!$A$2:$B$13,2,FALSE)</f>
        <v>August</v>
      </c>
      <c r="I1334" t="str">
        <f>VLOOKUP(E1334,VLOOKUP!$G$2:$H$5,2,FALSE)</f>
        <v>Quarter3</v>
      </c>
      <c r="J1334" t="str">
        <f t="shared" si="222"/>
        <v>2010_August</v>
      </c>
      <c r="K1334" t="str">
        <f t="shared" si="223"/>
        <v>2010_Quarter3</v>
      </c>
      <c r="L1334" t="str">
        <f t="shared" si="224"/>
        <v>2010_Friday</v>
      </c>
      <c r="M1334" t="s">
        <v>11</v>
      </c>
      <c r="N1334">
        <v>12</v>
      </c>
      <c r="O1334">
        <v>13</v>
      </c>
      <c r="P1334">
        <v>115200</v>
      </c>
      <c r="Q1334">
        <v>99840</v>
      </c>
      <c r="R1334">
        <v>9.7597529999999995E-3</v>
      </c>
      <c r="S1334">
        <v>1.2199691E-2</v>
      </c>
      <c r="T1334">
        <f t="shared" si="225"/>
        <v>11199.316338000001</v>
      </c>
      <c r="U1334">
        <f t="shared" si="226"/>
        <v>3903.9011999999998</v>
      </c>
      <c r="V1334">
        <f t="shared" si="227"/>
        <v>215040</v>
      </c>
      <c r="W1334">
        <f t="shared" si="228"/>
        <v>2448.3940384155576</v>
      </c>
      <c r="X1334">
        <f>SUM(Data__1___3[[#This Row],[ cost of raw material]],Data__1___3[[#This Row],[operating cost]],Data__1___3[[#This Row],[Total Labor Cost (In USD)]])</f>
        <v>17551.611576415558</v>
      </c>
      <c r="Y1334">
        <f t="shared" si="229"/>
        <v>1798.3663701751016</v>
      </c>
      <c r="Z1334">
        <f t="shared" si="230"/>
        <v>9.7597529999999999</v>
      </c>
      <c r="AA1334">
        <f>SUM(Data__1___3[[#This Row],[Num_Workers_Direct]],Data__1___3[[#This Row],[Num_Workers_Indirect]])</f>
        <v>25</v>
      </c>
      <c r="AB1334">
        <f>Data__1___3[[#This Row],[OUTPUT IN THOUSAND]]/Data__1___3[[#This Row],[Total Workers]]</f>
        <v>0.39039012000000001</v>
      </c>
    </row>
    <row r="1335" spans="1:28" x14ac:dyDescent="0.25">
      <c r="A1335" s="1">
        <v>40417</v>
      </c>
      <c r="B1335">
        <f t="shared" si="220"/>
        <v>2010</v>
      </c>
      <c r="C1335">
        <f>DAY(Data__1___3[[#This Row],[Date]])</f>
        <v>27</v>
      </c>
      <c r="D1335">
        <f>MONTH(Data__1___3[[#This Row],[Date]])</f>
        <v>8</v>
      </c>
      <c r="E1335">
        <f t="shared" si="221"/>
        <v>3</v>
      </c>
      <c r="F1335">
        <f>WEEKDAY(Data__1___3[[#This Row],[Date]])</f>
        <v>6</v>
      </c>
      <c r="G1335" t="str">
        <f>VLOOKUP(F1335,VLOOKUP!$D$2:$E$8,2,FALSE)</f>
        <v>Saturday</v>
      </c>
      <c r="H1335" t="str">
        <f>VLOOKUP(D1335,VLOOKUP!$A$2:$B$13,2,FALSE)</f>
        <v>August</v>
      </c>
      <c r="I1335" t="str">
        <f>VLOOKUP(E1335,VLOOKUP!$G$2:$H$5,2,FALSE)</f>
        <v>Quarter3</v>
      </c>
      <c r="J1335" t="str">
        <f t="shared" si="222"/>
        <v>2010_August</v>
      </c>
      <c r="K1335" t="str">
        <f t="shared" si="223"/>
        <v>2010_Quarter3</v>
      </c>
      <c r="L1335" t="str">
        <f t="shared" si="224"/>
        <v>2010_Saturday</v>
      </c>
      <c r="M1335" t="s">
        <v>11</v>
      </c>
      <c r="N1335">
        <v>13</v>
      </c>
      <c r="O1335">
        <v>13</v>
      </c>
      <c r="P1335">
        <v>124800</v>
      </c>
      <c r="Q1335">
        <v>99840</v>
      </c>
      <c r="R1335">
        <v>1.0147088E-2</v>
      </c>
      <c r="S1335">
        <v>1.2683860999999999E-2</v>
      </c>
      <c r="T1335">
        <f t="shared" si="225"/>
        <v>11643.784398</v>
      </c>
      <c r="U1335">
        <f t="shared" si="226"/>
        <v>4058.8352</v>
      </c>
      <c r="V1335">
        <f t="shared" si="227"/>
        <v>224640</v>
      </c>
      <c r="W1335">
        <f t="shared" si="228"/>
        <v>2557.6973437019665</v>
      </c>
      <c r="X1335">
        <f>SUM(Data__1___3[[#This Row],[ cost of raw material]],Data__1___3[[#This Row],[operating cost]],Data__1___3[[#This Row],[Total Labor Cost (In USD)]])</f>
        <v>18260.316941701967</v>
      </c>
      <c r="Y1335">
        <f t="shared" si="229"/>
        <v>1799.5622923248491</v>
      </c>
      <c r="Z1335">
        <f t="shared" si="230"/>
        <v>10.147088</v>
      </c>
      <c r="AA1335">
        <f>SUM(Data__1___3[[#This Row],[Num_Workers_Direct]],Data__1___3[[#This Row],[Num_Workers_Indirect]])</f>
        <v>26</v>
      </c>
      <c r="AB1335">
        <f>Data__1___3[[#This Row],[OUTPUT IN THOUSAND]]/Data__1___3[[#This Row],[Total Workers]]</f>
        <v>0.39027261538461538</v>
      </c>
    </row>
    <row r="1336" spans="1:28" x14ac:dyDescent="0.25">
      <c r="A1336" s="1">
        <v>40418</v>
      </c>
      <c r="B1336">
        <f t="shared" si="220"/>
        <v>2010</v>
      </c>
      <c r="C1336">
        <f>DAY(Data__1___3[[#This Row],[Date]])</f>
        <v>28</v>
      </c>
      <c r="D1336">
        <f>MONTH(Data__1___3[[#This Row],[Date]])</f>
        <v>8</v>
      </c>
      <c r="E1336">
        <f t="shared" si="221"/>
        <v>3</v>
      </c>
      <c r="F1336">
        <f>WEEKDAY(Data__1___3[[#This Row],[Date]])</f>
        <v>7</v>
      </c>
      <c r="G1336" t="str">
        <f>VLOOKUP(F1336,VLOOKUP!$D$2:$E$8,2,FALSE)</f>
        <v>Sunday</v>
      </c>
      <c r="H1336" t="str">
        <f>VLOOKUP(D1336,VLOOKUP!$A$2:$B$13,2,FALSE)</f>
        <v>August</v>
      </c>
      <c r="I1336" t="str">
        <f>VLOOKUP(E1336,VLOOKUP!$G$2:$H$5,2,FALSE)</f>
        <v>Quarter3</v>
      </c>
      <c r="J1336" t="str">
        <f t="shared" si="222"/>
        <v>2010_August</v>
      </c>
      <c r="K1336" t="str">
        <f t="shared" si="223"/>
        <v>2010_Quarter3</v>
      </c>
      <c r="L1336" t="str">
        <f t="shared" si="224"/>
        <v>2010_Sunday</v>
      </c>
      <c r="M1336" t="s">
        <v>11</v>
      </c>
      <c r="N1336">
        <v>13</v>
      </c>
      <c r="O1336">
        <v>17</v>
      </c>
      <c r="P1336">
        <v>124800</v>
      </c>
      <c r="Q1336">
        <v>130560</v>
      </c>
      <c r="R1336">
        <v>1.1713922999999999E-2</v>
      </c>
      <c r="S1336">
        <v>1.4642403999999999E-2</v>
      </c>
      <c r="T1336">
        <f t="shared" si="225"/>
        <v>13441.726871999999</v>
      </c>
      <c r="U1336">
        <f t="shared" si="226"/>
        <v>4685.5691999999999</v>
      </c>
      <c r="V1336">
        <f t="shared" si="227"/>
        <v>255360</v>
      </c>
      <c r="W1336">
        <f t="shared" si="228"/>
        <v>2907.4679206184746</v>
      </c>
      <c r="X1336">
        <f>SUM(Data__1___3[[#This Row],[ cost of raw material]],Data__1___3[[#This Row],[operating cost]],Data__1___3[[#This Row],[Total Labor Cost (In USD)]])</f>
        <v>21034.763992618471</v>
      </c>
      <c r="Y1336">
        <f t="shared" si="229"/>
        <v>1795.7061859309192</v>
      </c>
      <c r="Z1336">
        <f t="shared" si="230"/>
        <v>11.713922999999999</v>
      </c>
      <c r="AA1336">
        <f>SUM(Data__1___3[[#This Row],[Num_Workers_Direct]],Data__1___3[[#This Row],[Num_Workers_Indirect]])</f>
        <v>30</v>
      </c>
      <c r="AB1336">
        <f>Data__1___3[[#This Row],[OUTPUT IN THOUSAND]]/Data__1___3[[#This Row],[Total Workers]]</f>
        <v>0.39046409999999998</v>
      </c>
    </row>
    <row r="1337" spans="1:28" x14ac:dyDescent="0.25">
      <c r="A1337" s="1">
        <v>40419</v>
      </c>
      <c r="B1337">
        <f t="shared" si="220"/>
        <v>2010</v>
      </c>
      <c r="C1337">
        <f>DAY(Data__1___3[[#This Row],[Date]])</f>
        <v>29</v>
      </c>
      <c r="D1337">
        <f>MONTH(Data__1___3[[#This Row],[Date]])</f>
        <v>8</v>
      </c>
      <c r="E1337">
        <f t="shared" si="221"/>
        <v>3</v>
      </c>
      <c r="F1337">
        <f>WEEKDAY(Data__1___3[[#This Row],[Date]])</f>
        <v>1</v>
      </c>
      <c r="G1337" t="str">
        <f>VLOOKUP(F1337,VLOOKUP!$D$2:$E$8,2,FALSE)</f>
        <v>Monday</v>
      </c>
      <c r="H1337" t="str">
        <f>VLOOKUP(D1337,VLOOKUP!$A$2:$B$13,2,FALSE)</f>
        <v>August</v>
      </c>
      <c r="I1337" t="str">
        <f>VLOOKUP(E1337,VLOOKUP!$G$2:$H$5,2,FALSE)</f>
        <v>Quarter3</v>
      </c>
      <c r="J1337" t="str">
        <f t="shared" si="222"/>
        <v>2010_August</v>
      </c>
      <c r="K1337" t="str">
        <f t="shared" si="223"/>
        <v>2010_Quarter3</v>
      </c>
      <c r="L1337" t="str">
        <f t="shared" si="224"/>
        <v>2010_Monday</v>
      </c>
      <c r="M1337" t="s">
        <v>11</v>
      </c>
      <c r="N1337">
        <v>14</v>
      </c>
      <c r="O1337">
        <v>17</v>
      </c>
      <c r="P1337">
        <v>134400</v>
      </c>
      <c r="Q1337">
        <v>130560</v>
      </c>
      <c r="R1337">
        <v>1.2095870999999999E-2</v>
      </c>
      <c r="S1337">
        <v>1.5119839E-2</v>
      </c>
      <c r="T1337">
        <f t="shared" si="225"/>
        <v>13880.012202</v>
      </c>
      <c r="U1337">
        <f t="shared" si="226"/>
        <v>4838.3483999999999</v>
      </c>
      <c r="V1337">
        <f t="shared" si="227"/>
        <v>264960</v>
      </c>
      <c r="W1337">
        <f t="shared" si="228"/>
        <v>3016.7712259048835</v>
      </c>
      <c r="X1337">
        <f>SUM(Data__1___3[[#This Row],[ cost of raw material]],Data__1___3[[#This Row],[operating cost]],Data__1___3[[#This Row],[Total Labor Cost (In USD)]])</f>
        <v>21735.131827904883</v>
      </c>
      <c r="Y1337">
        <f t="shared" si="229"/>
        <v>1796.9050618930116</v>
      </c>
      <c r="Z1337">
        <f t="shared" si="230"/>
        <v>12.095870999999999</v>
      </c>
      <c r="AA1337">
        <f>SUM(Data__1___3[[#This Row],[Num_Workers_Direct]],Data__1___3[[#This Row],[Num_Workers_Indirect]])</f>
        <v>31</v>
      </c>
      <c r="AB1337">
        <f>Data__1___3[[#This Row],[OUTPUT IN THOUSAND]]/Data__1___3[[#This Row],[Total Workers]]</f>
        <v>0.39018938709677414</v>
      </c>
    </row>
    <row r="1338" spans="1:28" x14ac:dyDescent="0.25">
      <c r="A1338" s="1">
        <v>40420</v>
      </c>
      <c r="B1338">
        <f t="shared" si="220"/>
        <v>2010</v>
      </c>
      <c r="C1338">
        <f>DAY(Data__1___3[[#This Row],[Date]])</f>
        <v>30</v>
      </c>
      <c r="D1338">
        <f>MONTH(Data__1___3[[#This Row],[Date]])</f>
        <v>8</v>
      </c>
      <c r="E1338">
        <f t="shared" si="221"/>
        <v>3</v>
      </c>
      <c r="F1338">
        <f>WEEKDAY(Data__1___3[[#This Row],[Date]])</f>
        <v>2</v>
      </c>
      <c r="G1338" t="str">
        <f>VLOOKUP(F1338,VLOOKUP!$D$2:$E$8,2,FALSE)</f>
        <v>Tuesday</v>
      </c>
      <c r="H1338" t="str">
        <f>VLOOKUP(D1338,VLOOKUP!$A$2:$B$13,2,FALSE)</f>
        <v>August</v>
      </c>
      <c r="I1338" t="str">
        <f>VLOOKUP(E1338,VLOOKUP!$G$2:$H$5,2,FALSE)</f>
        <v>Quarter3</v>
      </c>
      <c r="J1338" t="str">
        <f t="shared" si="222"/>
        <v>2010_August</v>
      </c>
      <c r="K1338" t="str">
        <f t="shared" si="223"/>
        <v>2010_Quarter3</v>
      </c>
      <c r="L1338" t="str">
        <f t="shared" si="224"/>
        <v>2010_Tuesday</v>
      </c>
      <c r="M1338" t="s">
        <v>11</v>
      </c>
      <c r="N1338">
        <v>13</v>
      </c>
      <c r="O1338">
        <v>14</v>
      </c>
      <c r="P1338">
        <v>124800</v>
      </c>
      <c r="Q1338">
        <v>107520</v>
      </c>
      <c r="R1338">
        <v>1.0533102000000001E-2</v>
      </c>
      <c r="S1338">
        <v>1.3166377E-2</v>
      </c>
      <c r="T1338">
        <f t="shared" si="225"/>
        <v>12086.734086</v>
      </c>
      <c r="U1338">
        <f t="shared" si="226"/>
        <v>4213.2408000000005</v>
      </c>
      <c r="V1338">
        <f t="shared" si="227"/>
        <v>232320</v>
      </c>
      <c r="W1338">
        <f t="shared" si="228"/>
        <v>2645.1399879310934</v>
      </c>
      <c r="X1338">
        <f>SUM(Data__1___3[[#This Row],[ cost of raw material]],Data__1___3[[#This Row],[operating cost]],Data__1___3[[#This Row],[Total Labor Cost (In USD)]])</f>
        <v>18945.114873931092</v>
      </c>
      <c r="Y1338">
        <f t="shared" si="229"/>
        <v>1798.6263565976185</v>
      </c>
      <c r="Z1338">
        <f t="shared" si="230"/>
        <v>10.533102000000001</v>
      </c>
      <c r="AA1338">
        <f>SUM(Data__1___3[[#This Row],[Num_Workers_Direct]],Data__1___3[[#This Row],[Num_Workers_Indirect]])</f>
        <v>27</v>
      </c>
      <c r="AB1338">
        <f>Data__1___3[[#This Row],[OUTPUT IN THOUSAND]]/Data__1___3[[#This Row],[Total Workers]]</f>
        <v>0.39011488888888896</v>
      </c>
    </row>
    <row r="1339" spans="1:28" x14ac:dyDescent="0.25">
      <c r="A1339" s="1">
        <v>40421</v>
      </c>
      <c r="B1339">
        <f t="shared" si="220"/>
        <v>2010</v>
      </c>
      <c r="C1339">
        <f>DAY(Data__1___3[[#This Row],[Date]])</f>
        <v>31</v>
      </c>
      <c r="D1339">
        <f>MONTH(Data__1___3[[#This Row],[Date]])</f>
        <v>8</v>
      </c>
      <c r="E1339">
        <f t="shared" si="221"/>
        <v>3</v>
      </c>
      <c r="F1339">
        <f>WEEKDAY(Data__1___3[[#This Row],[Date]])</f>
        <v>3</v>
      </c>
      <c r="G1339" t="str">
        <f>VLOOKUP(F1339,VLOOKUP!$D$2:$E$8,2,FALSE)</f>
        <v>Wednesday</v>
      </c>
      <c r="H1339" t="str">
        <f>VLOOKUP(D1339,VLOOKUP!$A$2:$B$13,2,FALSE)</f>
        <v>August</v>
      </c>
      <c r="I1339" t="str">
        <f>VLOOKUP(E1339,VLOOKUP!$G$2:$H$5,2,FALSE)</f>
        <v>Quarter3</v>
      </c>
      <c r="J1339" t="str">
        <f t="shared" si="222"/>
        <v>2010_August</v>
      </c>
      <c r="K1339" t="str">
        <f t="shared" si="223"/>
        <v>2010_Quarter3</v>
      </c>
      <c r="L1339" t="str">
        <f t="shared" si="224"/>
        <v>2010_Wednesday</v>
      </c>
      <c r="M1339" t="s">
        <v>11</v>
      </c>
      <c r="N1339">
        <v>12</v>
      </c>
      <c r="O1339">
        <v>13</v>
      </c>
      <c r="P1339">
        <v>115200</v>
      </c>
      <c r="Q1339">
        <v>99840</v>
      </c>
      <c r="R1339">
        <v>9.7613549999999993E-3</v>
      </c>
      <c r="S1339">
        <v>1.2201693E-2</v>
      </c>
      <c r="T1339">
        <f t="shared" si="225"/>
        <v>11201.154173999999</v>
      </c>
      <c r="U1339">
        <f t="shared" si="226"/>
        <v>3904.5419999999999</v>
      </c>
      <c r="V1339">
        <f t="shared" si="227"/>
        <v>215040</v>
      </c>
      <c r="W1339">
        <f t="shared" si="228"/>
        <v>2448.3940384155576</v>
      </c>
      <c r="X1339">
        <f>SUM(Data__1___3[[#This Row],[ cost of raw material]],Data__1___3[[#This Row],[operating cost]],Data__1___3[[#This Row],[Total Labor Cost (In USD)]])</f>
        <v>17554.090212415555</v>
      </c>
      <c r="Y1339">
        <f t="shared" si="229"/>
        <v>1798.3251518273389</v>
      </c>
      <c r="Z1339">
        <f t="shared" si="230"/>
        <v>9.761355</v>
      </c>
      <c r="AA1339">
        <f>SUM(Data__1___3[[#This Row],[Num_Workers_Direct]],Data__1___3[[#This Row],[Num_Workers_Indirect]])</f>
        <v>25</v>
      </c>
      <c r="AB1339">
        <f>Data__1___3[[#This Row],[OUTPUT IN THOUSAND]]/Data__1___3[[#This Row],[Total Workers]]</f>
        <v>0.39045419999999997</v>
      </c>
    </row>
    <row r="1340" spans="1:28" x14ac:dyDescent="0.25">
      <c r="A1340" s="1">
        <v>40422</v>
      </c>
      <c r="B1340">
        <f t="shared" si="220"/>
        <v>2010</v>
      </c>
      <c r="C1340">
        <f>DAY(Data__1___3[[#This Row],[Date]])</f>
        <v>1</v>
      </c>
      <c r="D1340">
        <f>MONTH(Data__1___3[[#This Row],[Date]])</f>
        <v>9</v>
      </c>
      <c r="E1340">
        <f t="shared" si="221"/>
        <v>3</v>
      </c>
      <c r="F1340">
        <f>WEEKDAY(Data__1___3[[#This Row],[Date]])</f>
        <v>4</v>
      </c>
      <c r="G1340" t="str">
        <f>VLOOKUP(F1340,VLOOKUP!$D$2:$E$8,2,FALSE)</f>
        <v>Thursday</v>
      </c>
      <c r="H1340" t="str">
        <f>VLOOKUP(D1340,VLOOKUP!$A$2:$B$13,2,FALSE)</f>
        <v>September</v>
      </c>
      <c r="I1340" t="str">
        <f>VLOOKUP(E1340,VLOOKUP!$G$2:$H$5,2,FALSE)</f>
        <v>Quarter3</v>
      </c>
      <c r="J1340" t="str">
        <f t="shared" si="222"/>
        <v>2010_September</v>
      </c>
      <c r="K1340" t="str">
        <f t="shared" si="223"/>
        <v>2010_Quarter3</v>
      </c>
      <c r="L1340" t="str">
        <f t="shared" si="224"/>
        <v>2010_Thursday</v>
      </c>
      <c r="M1340" t="s">
        <v>11</v>
      </c>
      <c r="N1340">
        <v>12</v>
      </c>
      <c r="O1340">
        <v>16</v>
      </c>
      <c r="P1340">
        <v>115200</v>
      </c>
      <c r="Q1340">
        <v>122880</v>
      </c>
      <c r="R1340">
        <v>1.0927902999999999E-2</v>
      </c>
      <c r="S1340">
        <v>1.3659879E-2</v>
      </c>
      <c r="T1340">
        <f t="shared" si="225"/>
        <v>12539.768921999999</v>
      </c>
      <c r="U1340">
        <f t="shared" si="226"/>
        <v>4371.1611999999996</v>
      </c>
      <c r="V1340">
        <f t="shared" si="227"/>
        <v>238080</v>
      </c>
      <c r="W1340">
        <f t="shared" si="228"/>
        <v>2710.7219711029388</v>
      </c>
      <c r="X1340">
        <f>SUM(Data__1___3[[#This Row],[ cost of raw material]],Data__1___3[[#This Row],[operating cost]],Data__1___3[[#This Row],[Total Labor Cost (In USD)]])</f>
        <v>19621.652093102937</v>
      </c>
      <c r="Y1340">
        <f t="shared" si="229"/>
        <v>1795.5551118181538</v>
      </c>
      <c r="Z1340">
        <f t="shared" si="230"/>
        <v>10.927902999999999</v>
      </c>
      <c r="AA1340">
        <f>SUM(Data__1___3[[#This Row],[Num_Workers_Direct]],Data__1___3[[#This Row],[Num_Workers_Indirect]])</f>
        <v>28</v>
      </c>
      <c r="AB1340">
        <f>Data__1___3[[#This Row],[OUTPUT IN THOUSAND]]/Data__1___3[[#This Row],[Total Workers]]</f>
        <v>0.39028224999999994</v>
      </c>
    </row>
    <row r="1341" spans="1:28" x14ac:dyDescent="0.25">
      <c r="A1341" s="1">
        <v>40423</v>
      </c>
      <c r="B1341">
        <f t="shared" si="220"/>
        <v>2010</v>
      </c>
      <c r="C1341">
        <f>DAY(Data__1___3[[#This Row],[Date]])</f>
        <v>2</v>
      </c>
      <c r="D1341">
        <f>MONTH(Data__1___3[[#This Row],[Date]])</f>
        <v>9</v>
      </c>
      <c r="E1341">
        <f t="shared" si="221"/>
        <v>3</v>
      </c>
      <c r="F1341">
        <f>WEEKDAY(Data__1___3[[#This Row],[Date]])</f>
        <v>5</v>
      </c>
      <c r="G1341" t="str">
        <f>VLOOKUP(F1341,VLOOKUP!$D$2:$E$8,2,FALSE)</f>
        <v>Friday</v>
      </c>
      <c r="H1341" t="str">
        <f>VLOOKUP(D1341,VLOOKUP!$A$2:$B$13,2,FALSE)</f>
        <v>September</v>
      </c>
      <c r="I1341" t="str">
        <f>VLOOKUP(E1341,VLOOKUP!$G$2:$H$5,2,FALSE)</f>
        <v>Quarter3</v>
      </c>
      <c r="J1341" t="str">
        <f t="shared" si="222"/>
        <v>2010_September</v>
      </c>
      <c r="K1341" t="str">
        <f t="shared" si="223"/>
        <v>2010_Quarter3</v>
      </c>
      <c r="L1341" t="str">
        <f t="shared" si="224"/>
        <v>2010_Friday</v>
      </c>
      <c r="M1341" t="s">
        <v>11</v>
      </c>
      <c r="N1341">
        <v>13</v>
      </c>
      <c r="O1341">
        <v>17</v>
      </c>
      <c r="P1341">
        <v>124800</v>
      </c>
      <c r="Q1341">
        <v>130560</v>
      </c>
      <c r="R1341">
        <v>1.1711754E-2</v>
      </c>
      <c r="S1341">
        <v>1.4639693E-2</v>
      </c>
      <c r="T1341">
        <f t="shared" si="225"/>
        <v>13439.238174000002</v>
      </c>
      <c r="U1341">
        <f t="shared" si="226"/>
        <v>4684.7015999999994</v>
      </c>
      <c r="V1341">
        <f t="shared" si="227"/>
        <v>255360</v>
      </c>
      <c r="W1341">
        <f t="shared" si="228"/>
        <v>2907.4679206184746</v>
      </c>
      <c r="X1341">
        <f>SUM(Data__1___3[[#This Row],[ cost of raw material]],Data__1___3[[#This Row],[operating cost]],Data__1___3[[#This Row],[Total Labor Cost (In USD)]])</f>
        <v>21031.407694618476</v>
      </c>
      <c r="Y1341">
        <f t="shared" si="229"/>
        <v>1795.7521729553471</v>
      </c>
      <c r="Z1341">
        <f t="shared" si="230"/>
        <v>11.711753999999999</v>
      </c>
      <c r="AA1341">
        <f>SUM(Data__1___3[[#This Row],[Num_Workers_Direct]],Data__1___3[[#This Row],[Num_Workers_Indirect]])</f>
        <v>30</v>
      </c>
      <c r="AB1341">
        <f>Data__1___3[[#This Row],[OUTPUT IN THOUSAND]]/Data__1___3[[#This Row],[Total Workers]]</f>
        <v>0.39039179999999996</v>
      </c>
    </row>
    <row r="1342" spans="1:28" x14ac:dyDescent="0.25">
      <c r="A1342" s="1">
        <v>40424</v>
      </c>
      <c r="B1342">
        <f t="shared" si="220"/>
        <v>2010</v>
      </c>
      <c r="C1342">
        <f>DAY(Data__1___3[[#This Row],[Date]])</f>
        <v>3</v>
      </c>
      <c r="D1342">
        <f>MONTH(Data__1___3[[#This Row],[Date]])</f>
        <v>9</v>
      </c>
      <c r="E1342">
        <f t="shared" si="221"/>
        <v>3</v>
      </c>
      <c r="F1342">
        <f>WEEKDAY(Data__1___3[[#This Row],[Date]])</f>
        <v>6</v>
      </c>
      <c r="G1342" t="str">
        <f>VLOOKUP(F1342,VLOOKUP!$D$2:$E$8,2,FALSE)</f>
        <v>Saturday</v>
      </c>
      <c r="H1342" t="str">
        <f>VLOOKUP(D1342,VLOOKUP!$A$2:$B$13,2,FALSE)</f>
        <v>September</v>
      </c>
      <c r="I1342" t="str">
        <f>VLOOKUP(E1342,VLOOKUP!$G$2:$H$5,2,FALSE)</f>
        <v>Quarter3</v>
      </c>
      <c r="J1342" t="str">
        <f t="shared" si="222"/>
        <v>2010_September</v>
      </c>
      <c r="K1342" t="str">
        <f t="shared" si="223"/>
        <v>2010_Quarter3</v>
      </c>
      <c r="L1342" t="str">
        <f t="shared" si="224"/>
        <v>2010_Saturday</v>
      </c>
      <c r="M1342" t="s">
        <v>11</v>
      </c>
      <c r="N1342">
        <v>12</v>
      </c>
      <c r="O1342">
        <v>15</v>
      </c>
      <c r="P1342">
        <v>115200</v>
      </c>
      <c r="Q1342">
        <v>115200</v>
      </c>
      <c r="R1342">
        <v>1.0543855E-2</v>
      </c>
      <c r="S1342">
        <v>1.3179819000000001E-2</v>
      </c>
      <c r="T1342">
        <f t="shared" si="225"/>
        <v>12099.073842</v>
      </c>
      <c r="U1342">
        <f t="shared" si="226"/>
        <v>4217.5419999999995</v>
      </c>
      <c r="V1342">
        <f t="shared" si="227"/>
        <v>230400</v>
      </c>
      <c r="W1342">
        <f t="shared" si="228"/>
        <v>2623.2793268738119</v>
      </c>
      <c r="X1342">
        <f>SUM(Data__1___3[[#This Row],[ cost of raw material]],Data__1___3[[#This Row],[operating cost]],Data__1___3[[#This Row],[Total Labor Cost (In USD)]])</f>
        <v>18939.895168873813</v>
      </c>
      <c r="Y1342">
        <f t="shared" si="229"/>
        <v>1796.2970060640832</v>
      </c>
      <c r="Z1342">
        <f t="shared" si="230"/>
        <v>10.543854999999999</v>
      </c>
      <c r="AA1342">
        <f>SUM(Data__1___3[[#This Row],[Num_Workers_Direct]],Data__1___3[[#This Row],[Num_Workers_Indirect]])</f>
        <v>27</v>
      </c>
      <c r="AB1342">
        <f>Data__1___3[[#This Row],[OUTPUT IN THOUSAND]]/Data__1___3[[#This Row],[Total Workers]]</f>
        <v>0.39051314814814808</v>
      </c>
    </row>
    <row r="1343" spans="1:28" x14ac:dyDescent="0.25">
      <c r="A1343" s="1">
        <v>40425</v>
      </c>
      <c r="B1343">
        <f t="shared" si="220"/>
        <v>2010</v>
      </c>
      <c r="C1343">
        <f>DAY(Data__1___3[[#This Row],[Date]])</f>
        <v>4</v>
      </c>
      <c r="D1343">
        <f>MONTH(Data__1___3[[#This Row],[Date]])</f>
        <v>9</v>
      </c>
      <c r="E1343">
        <f t="shared" si="221"/>
        <v>3</v>
      </c>
      <c r="F1343">
        <f>WEEKDAY(Data__1___3[[#This Row],[Date]])</f>
        <v>7</v>
      </c>
      <c r="G1343" t="str">
        <f>VLOOKUP(F1343,VLOOKUP!$D$2:$E$8,2,FALSE)</f>
        <v>Sunday</v>
      </c>
      <c r="H1343" t="str">
        <f>VLOOKUP(D1343,VLOOKUP!$A$2:$B$13,2,FALSE)</f>
        <v>September</v>
      </c>
      <c r="I1343" t="str">
        <f>VLOOKUP(E1343,VLOOKUP!$G$2:$H$5,2,FALSE)</f>
        <v>Quarter3</v>
      </c>
      <c r="J1343" t="str">
        <f t="shared" si="222"/>
        <v>2010_September</v>
      </c>
      <c r="K1343" t="str">
        <f t="shared" si="223"/>
        <v>2010_Quarter3</v>
      </c>
      <c r="L1343" t="str">
        <f t="shared" si="224"/>
        <v>2010_Sunday</v>
      </c>
      <c r="M1343" t="s">
        <v>11</v>
      </c>
      <c r="N1343">
        <v>13</v>
      </c>
      <c r="O1343">
        <v>15</v>
      </c>
      <c r="P1343">
        <v>124800</v>
      </c>
      <c r="Q1343">
        <v>115200</v>
      </c>
      <c r="R1343">
        <v>1.0931664000000001E-2</v>
      </c>
      <c r="S1343">
        <v>1.3664581E-2</v>
      </c>
      <c r="T1343">
        <f t="shared" si="225"/>
        <v>12544.085358</v>
      </c>
      <c r="U1343">
        <f t="shared" si="226"/>
        <v>4372.6656000000003</v>
      </c>
      <c r="V1343">
        <f t="shared" si="227"/>
        <v>240000</v>
      </c>
      <c r="W1343">
        <f t="shared" si="228"/>
        <v>2732.5826321602208</v>
      </c>
      <c r="X1343">
        <f>SUM(Data__1___3[[#This Row],[ cost of raw material]],Data__1___3[[#This Row],[operating cost]],Data__1___3[[#This Row],[Total Labor Cost (In USD)]])</f>
        <v>19649.333590160222</v>
      </c>
      <c r="Y1343">
        <f t="shared" si="229"/>
        <v>1797.4695883591207</v>
      </c>
      <c r="Z1343">
        <f t="shared" si="230"/>
        <v>10.931664000000001</v>
      </c>
      <c r="AA1343">
        <f>SUM(Data__1___3[[#This Row],[Num_Workers_Direct]],Data__1___3[[#This Row],[Num_Workers_Indirect]])</f>
        <v>28</v>
      </c>
      <c r="AB1343">
        <f>Data__1___3[[#This Row],[OUTPUT IN THOUSAND]]/Data__1___3[[#This Row],[Total Workers]]</f>
        <v>0.3904165714285715</v>
      </c>
    </row>
    <row r="1344" spans="1:28" x14ac:dyDescent="0.25">
      <c r="A1344" s="1">
        <v>40426</v>
      </c>
      <c r="B1344">
        <f t="shared" si="220"/>
        <v>2010</v>
      </c>
      <c r="C1344">
        <f>DAY(Data__1___3[[#This Row],[Date]])</f>
        <v>5</v>
      </c>
      <c r="D1344">
        <f>MONTH(Data__1___3[[#This Row],[Date]])</f>
        <v>9</v>
      </c>
      <c r="E1344">
        <f t="shared" si="221"/>
        <v>3</v>
      </c>
      <c r="F1344">
        <f>WEEKDAY(Data__1___3[[#This Row],[Date]])</f>
        <v>1</v>
      </c>
      <c r="G1344" t="str">
        <f>VLOOKUP(F1344,VLOOKUP!$D$2:$E$8,2,FALSE)</f>
        <v>Monday</v>
      </c>
      <c r="H1344" t="str">
        <f>VLOOKUP(D1344,VLOOKUP!$A$2:$B$13,2,FALSE)</f>
        <v>September</v>
      </c>
      <c r="I1344" t="str">
        <f>VLOOKUP(E1344,VLOOKUP!$G$2:$H$5,2,FALSE)</f>
        <v>Quarter3</v>
      </c>
      <c r="J1344" t="str">
        <f t="shared" si="222"/>
        <v>2010_September</v>
      </c>
      <c r="K1344" t="str">
        <f t="shared" si="223"/>
        <v>2010_Quarter3</v>
      </c>
      <c r="L1344" t="str">
        <f t="shared" si="224"/>
        <v>2010_Monday</v>
      </c>
      <c r="M1344" t="s">
        <v>11</v>
      </c>
      <c r="N1344">
        <v>14</v>
      </c>
      <c r="O1344">
        <v>16</v>
      </c>
      <c r="P1344">
        <v>134400</v>
      </c>
      <c r="Q1344">
        <v>122880</v>
      </c>
      <c r="R1344">
        <v>1.1706787E-2</v>
      </c>
      <c r="S1344">
        <v>1.4633484E-2</v>
      </c>
      <c r="T1344">
        <f t="shared" si="225"/>
        <v>13433.538312000001</v>
      </c>
      <c r="U1344">
        <f t="shared" si="226"/>
        <v>4682.7147999999997</v>
      </c>
      <c r="V1344">
        <f t="shared" si="227"/>
        <v>257280</v>
      </c>
      <c r="W1344">
        <f t="shared" si="228"/>
        <v>2929.3285816757566</v>
      </c>
      <c r="X1344">
        <f>SUM(Data__1___3[[#This Row],[ cost of raw material]],Data__1___3[[#This Row],[operating cost]],Data__1___3[[#This Row],[Total Labor Cost (In USD)]])</f>
        <v>21045.581693675755</v>
      </c>
      <c r="Y1344">
        <f t="shared" si="229"/>
        <v>1797.7248320718361</v>
      </c>
      <c r="Z1344">
        <f t="shared" si="230"/>
        <v>11.706787</v>
      </c>
      <c r="AA1344">
        <f>SUM(Data__1___3[[#This Row],[Num_Workers_Direct]],Data__1___3[[#This Row],[Num_Workers_Indirect]])</f>
        <v>30</v>
      </c>
      <c r="AB1344">
        <f>Data__1___3[[#This Row],[OUTPUT IN THOUSAND]]/Data__1___3[[#This Row],[Total Workers]]</f>
        <v>0.39022623333333334</v>
      </c>
    </row>
    <row r="1345" spans="1:28" x14ac:dyDescent="0.25">
      <c r="A1345" s="1">
        <v>40427</v>
      </c>
      <c r="B1345">
        <f t="shared" si="220"/>
        <v>2010</v>
      </c>
      <c r="C1345">
        <f>DAY(Data__1___3[[#This Row],[Date]])</f>
        <v>6</v>
      </c>
      <c r="D1345">
        <f>MONTH(Data__1___3[[#This Row],[Date]])</f>
        <v>9</v>
      </c>
      <c r="E1345">
        <f t="shared" si="221"/>
        <v>3</v>
      </c>
      <c r="F1345">
        <f>WEEKDAY(Data__1___3[[#This Row],[Date]])</f>
        <v>2</v>
      </c>
      <c r="G1345" t="str">
        <f>VLOOKUP(F1345,VLOOKUP!$D$2:$E$8,2,FALSE)</f>
        <v>Tuesday</v>
      </c>
      <c r="H1345" t="str">
        <f>VLOOKUP(D1345,VLOOKUP!$A$2:$B$13,2,FALSE)</f>
        <v>September</v>
      </c>
      <c r="I1345" t="str">
        <f>VLOOKUP(E1345,VLOOKUP!$G$2:$H$5,2,FALSE)</f>
        <v>Quarter3</v>
      </c>
      <c r="J1345" t="str">
        <f t="shared" si="222"/>
        <v>2010_September</v>
      </c>
      <c r="K1345" t="str">
        <f t="shared" si="223"/>
        <v>2010_Quarter3</v>
      </c>
      <c r="L1345" t="str">
        <f t="shared" si="224"/>
        <v>2010_Tuesday</v>
      </c>
      <c r="M1345" t="s">
        <v>11</v>
      </c>
      <c r="N1345">
        <v>12</v>
      </c>
      <c r="O1345">
        <v>16</v>
      </c>
      <c r="P1345">
        <v>115200</v>
      </c>
      <c r="Q1345">
        <v>122880</v>
      </c>
      <c r="R1345">
        <v>1.0925548E-2</v>
      </c>
      <c r="S1345">
        <v>1.3656935E-2</v>
      </c>
      <c r="T1345">
        <f t="shared" si="225"/>
        <v>12537.066330000001</v>
      </c>
      <c r="U1345">
        <f t="shared" si="226"/>
        <v>4370.2192000000005</v>
      </c>
      <c r="V1345">
        <f t="shared" si="227"/>
        <v>238080</v>
      </c>
      <c r="W1345">
        <f t="shared" si="228"/>
        <v>2710.7219711029388</v>
      </c>
      <c r="X1345">
        <f>SUM(Data__1___3[[#This Row],[ cost of raw material]],Data__1___3[[#This Row],[operating cost]],Data__1___3[[#This Row],[Total Labor Cost (In USD)]])</f>
        <v>19618.00750110294</v>
      </c>
      <c r="Y1345">
        <f t="shared" si="229"/>
        <v>1795.6085590492064</v>
      </c>
      <c r="Z1345">
        <f t="shared" si="230"/>
        <v>10.925548000000001</v>
      </c>
      <c r="AA1345">
        <f>SUM(Data__1___3[[#This Row],[Num_Workers_Direct]],Data__1___3[[#This Row],[Num_Workers_Indirect]])</f>
        <v>28</v>
      </c>
      <c r="AB1345">
        <f>Data__1___3[[#This Row],[OUTPUT IN THOUSAND]]/Data__1___3[[#This Row],[Total Workers]]</f>
        <v>0.39019814285714288</v>
      </c>
    </row>
    <row r="1346" spans="1:28" x14ac:dyDescent="0.25">
      <c r="A1346" s="1">
        <v>40428</v>
      </c>
      <c r="B1346">
        <f t="shared" ref="B1346:B1409" si="231">YEAR(A1346)</f>
        <v>2010</v>
      </c>
      <c r="C1346">
        <f>DAY(Data__1___3[[#This Row],[Date]])</f>
        <v>7</v>
      </c>
      <c r="D1346">
        <f>MONTH(Data__1___3[[#This Row],[Date]])</f>
        <v>9</v>
      </c>
      <c r="E1346">
        <f t="shared" ref="E1346:E1409" si="232">IF(D1346&lt;=3,1,IF(D1346&lt;=6,2,IF(D1346&lt;=9,3,4)))</f>
        <v>3</v>
      </c>
      <c r="F1346">
        <f>WEEKDAY(Data__1___3[[#This Row],[Date]])</f>
        <v>3</v>
      </c>
      <c r="G1346" t="str">
        <f>VLOOKUP(F1346,VLOOKUP!$D$2:$E$8,2,FALSE)</f>
        <v>Wednesday</v>
      </c>
      <c r="H1346" t="str">
        <f>VLOOKUP(D1346,VLOOKUP!$A$2:$B$13,2,FALSE)</f>
        <v>September</v>
      </c>
      <c r="I1346" t="str">
        <f>VLOOKUP(E1346,VLOOKUP!$G$2:$H$5,2,FALSE)</f>
        <v>Quarter3</v>
      </c>
      <c r="J1346" t="str">
        <f t="shared" ref="J1346:J1409" si="233">CONCATENATE(B1346,"_",H1346)</f>
        <v>2010_September</v>
      </c>
      <c r="K1346" t="str">
        <f t="shared" ref="K1346:K1409" si="234">CONCATENATE(B1346,"_",I1346)</f>
        <v>2010_Quarter3</v>
      </c>
      <c r="L1346" t="str">
        <f t="shared" ref="L1346:L1409" si="235">CONCATENATE(B1346,"_",G1346)</f>
        <v>2010_Wednesday</v>
      </c>
      <c r="M1346" t="s">
        <v>11</v>
      </c>
      <c r="N1346">
        <v>13</v>
      </c>
      <c r="O1346">
        <v>15</v>
      </c>
      <c r="P1346">
        <v>124800</v>
      </c>
      <c r="Q1346">
        <v>115200</v>
      </c>
      <c r="R1346">
        <v>1.0924797999999999E-2</v>
      </c>
      <c r="S1346">
        <v>1.3655998000000001E-2</v>
      </c>
      <c r="T1346">
        <f t="shared" ref="T1346:T1409" si="236">IF(M1346="Mexico",S1346*1000*700,IF(M1346="Frankfurt",S1346*1000*530,IF(M1346="Gary",S1346*1000*608,IF(M1346="Sunchem",S1346*1000*918))))</f>
        <v>12536.206164000001</v>
      </c>
      <c r="U1346">
        <f t="shared" ref="U1346:U1409" si="237">IF(M1346="Mexico",R1346*1000*110,IF(M1346="Frankfurt",R1346*1000*90,IF(M1346="Gary",R1346*1000*150,IF(M1346="Sunchem",R1346*1000*400))))</f>
        <v>4369.9191999999994</v>
      </c>
      <c r="V1346">
        <f t="shared" ref="V1346:V1409" si="238">SUM(P1346,Q1346)</f>
        <v>240000</v>
      </c>
      <c r="W1346">
        <f t="shared" ref="W1346:W1409" si="239">V1346/VLOOKUP(M1346,$AD$2:$AE$5,2,FALSE)</f>
        <v>2732.5826321602208</v>
      </c>
      <c r="X1346">
        <f>SUM(Data__1___3[[#This Row],[ cost of raw material]],Data__1___3[[#This Row],[operating cost]],Data__1___3[[#This Row],[Total Labor Cost (In USD)]])</f>
        <v>19638.707996160221</v>
      </c>
      <c r="Y1346">
        <f t="shared" ref="Y1346:Y1409" si="240">X1346/Z1346</f>
        <v>1797.626646841454</v>
      </c>
      <c r="Z1346">
        <f t="shared" ref="Z1346:Z1409" si="241">R1346*1000</f>
        <v>10.924797999999999</v>
      </c>
      <c r="AA1346">
        <f>SUM(Data__1___3[[#This Row],[Num_Workers_Direct]],Data__1___3[[#This Row],[Num_Workers_Indirect]])</f>
        <v>28</v>
      </c>
      <c r="AB1346">
        <f>Data__1___3[[#This Row],[OUTPUT IN THOUSAND]]/Data__1___3[[#This Row],[Total Workers]]</f>
        <v>0.39017135714285711</v>
      </c>
    </row>
    <row r="1347" spans="1:28" x14ac:dyDescent="0.25">
      <c r="A1347" s="1">
        <v>40429</v>
      </c>
      <c r="B1347">
        <f t="shared" si="231"/>
        <v>2010</v>
      </c>
      <c r="C1347">
        <f>DAY(Data__1___3[[#This Row],[Date]])</f>
        <v>8</v>
      </c>
      <c r="D1347">
        <f>MONTH(Data__1___3[[#This Row],[Date]])</f>
        <v>9</v>
      </c>
      <c r="E1347">
        <f t="shared" si="232"/>
        <v>3</v>
      </c>
      <c r="F1347">
        <f>WEEKDAY(Data__1___3[[#This Row],[Date]])</f>
        <v>4</v>
      </c>
      <c r="G1347" t="str">
        <f>VLOOKUP(F1347,VLOOKUP!$D$2:$E$8,2,FALSE)</f>
        <v>Thursday</v>
      </c>
      <c r="H1347" t="str">
        <f>VLOOKUP(D1347,VLOOKUP!$A$2:$B$13,2,FALSE)</f>
        <v>September</v>
      </c>
      <c r="I1347" t="str">
        <f>VLOOKUP(E1347,VLOOKUP!$G$2:$H$5,2,FALSE)</f>
        <v>Quarter3</v>
      </c>
      <c r="J1347" t="str">
        <f t="shared" si="233"/>
        <v>2010_September</v>
      </c>
      <c r="K1347" t="str">
        <f t="shared" si="234"/>
        <v>2010_Quarter3</v>
      </c>
      <c r="L1347" t="str">
        <f t="shared" si="235"/>
        <v>2010_Thursday</v>
      </c>
      <c r="M1347" t="s">
        <v>11</v>
      </c>
      <c r="N1347">
        <v>13</v>
      </c>
      <c r="O1347">
        <v>15</v>
      </c>
      <c r="P1347">
        <v>124800</v>
      </c>
      <c r="Q1347">
        <v>115200</v>
      </c>
      <c r="R1347">
        <v>1.0928068000000001E-2</v>
      </c>
      <c r="S1347">
        <v>1.3660085000000001E-2</v>
      </c>
      <c r="T1347">
        <f t="shared" si="236"/>
        <v>12539.95803</v>
      </c>
      <c r="U1347">
        <f t="shared" si="237"/>
        <v>4371.2272000000003</v>
      </c>
      <c r="V1347">
        <f t="shared" si="238"/>
        <v>240000</v>
      </c>
      <c r="W1347">
        <f t="shared" si="239"/>
        <v>2732.5826321602208</v>
      </c>
      <c r="X1347">
        <f>SUM(Data__1___3[[#This Row],[ cost of raw material]],Data__1___3[[#This Row],[operating cost]],Data__1___3[[#This Row],[Total Labor Cost (In USD)]])</f>
        <v>19643.767862160221</v>
      </c>
      <c r="Y1347">
        <f t="shared" si="240"/>
        <v>1797.5517595754545</v>
      </c>
      <c r="Z1347">
        <f t="shared" si="241"/>
        <v>10.928068000000001</v>
      </c>
      <c r="AA1347">
        <f>SUM(Data__1___3[[#This Row],[Num_Workers_Direct]],Data__1___3[[#This Row],[Num_Workers_Indirect]])</f>
        <v>28</v>
      </c>
      <c r="AB1347">
        <f>Data__1___3[[#This Row],[OUTPUT IN THOUSAND]]/Data__1___3[[#This Row],[Total Workers]]</f>
        <v>0.39028814285714292</v>
      </c>
    </row>
    <row r="1348" spans="1:28" x14ac:dyDescent="0.25">
      <c r="A1348" s="1">
        <v>40430</v>
      </c>
      <c r="B1348">
        <f t="shared" si="231"/>
        <v>2010</v>
      </c>
      <c r="C1348">
        <f>DAY(Data__1___3[[#This Row],[Date]])</f>
        <v>9</v>
      </c>
      <c r="D1348">
        <f>MONTH(Data__1___3[[#This Row],[Date]])</f>
        <v>9</v>
      </c>
      <c r="E1348">
        <f t="shared" si="232"/>
        <v>3</v>
      </c>
      <c r="F1348">
        <f>WEEKDAY(Data__1___3[[#This Row],[Date]])</f>
        <v>5</v>
      </c>
      <c r="G1348" t="str">
        <f>VLOOKUP(F1348,VLOOKUP!$D$2:$E$8,2,FALSE)</f>
        <v>Friday</v>
      </c>
      <c r="H1348" t="str">
        <f>VLOOKUP(D1348,VLOOKUP!$A$2:$B$13,2,FALSE)</f>
        <v>September</v>
      </c>
      <c r="I1348" t="str">
        <f>VLOOKUP(E1348,VLOOKUP!$G$2:$H$5,2,FALSE)</f>
        <v>Quarter3</v>
      </c>
      <c r="J1348" t="str">
        <f t="shared" si="233"/>
        <v>2010_September</v>
      </c>
      <c r="K1348" t="str">
        <f t="shared" si="234"/>
        <v>2010_Quarter3</v>
      </c>
      <c r="L1348" t="str">
        <f t="shared" si="235"/>
        <v>2010_Friday</v>
      </c>
      <c r="M1348" t="s">
        <v>11</v>
      </c>
      <c r="N1348">
        <v>12</v>
      </c>
      <c r="O1348">
        <v>17</v>
      </c>
      <c r="P1348">
        <v>115200</v>
      </c>
      <c r="Q1348">
        <v>130560</v>
      </c>
      <c r="R1348">
        <v>1.132448E-2</v>
      </c>
      <c r="S1348">
        <v>1.4155600000000001E-2</v>
      </c>
      <c r="T1348">
        <f t="shared" si="236"/>
        <v>12994.840800000002</v>
      </c>
      <c r="U1348">
        <f t="shared" si="237"/>
        <v>4529.7919999999995</v>
      </c>
      <c r="V1348">
        <f t="shared" si="238"/>
        <v>245760</v>
      </c>
      <c r="W1348">
        <f t="shared" si="239"/>
        <v>2798.1646153320658</v>
      </c>
      <c r="X1348">
        <f>SUM(Data__1___3[[#This Row],[ cost of raw material]],Data__1___3[[#This Row],[operating cost]],Data__1___3[[#This Row],[Total Labor Cost (In USD)]])</f>
        <v>20322.797415332065</v>
      </c>
      <c r="Y1348">
        <f t="shared" si="240"/>
        <v>1794.5898986383538</v>
      </c>
      <c r="Z1348">
        <f t="shared" si="241"/>
        <v>11.324479999999999</v>
      </c>
      <c r="AA1348">
        <f>SUM(Data__1___3[[#This Row],[Num_Workers_Direct]],Data__1___3[[#This Row],[Num_Workers_Indirect]])</f>
        <v>29</v>
      </c>
      <c r="AB1348">
        <f>Data__1___3[[#This Row],[OUTPUT IN THOUSAND]]/Data__1___3[[#This Row],[Total Workers]]</f>
        <v>0.39049931034482754</v>
      </c>
    </row>
    <row r="1349" spans="1:28" x14ac:dyDescent="0.25">
      <c r="A1349" s="1">
        <v>40431</v>
      </c>
      <c r="B1349">
        <f t="shared" si="231"/>
        <v>2010</v>
      </c>
      <c r="C1349">
        <f>DAY(Data__1___3[[#This Row],[Date]])</f>
        <v>10</v>
      </c>
      <c r="D1349">
        <f>MONTH(Data__1___3[[#This Row],[Date]])</f>
        <v>9</v>
      </c>
      <c r="E1349">
        <f t="shared" si="232"/>
        <v>3</v>
      </c>
      <c r="F1349">
        <f>WEEKDAY(Data__1___3[[#This Row],[Date]])</f>
        <v>6</v>
      </c>
      <c r="G1349" t="str">
        <f>VLOOKUP(F1349,VLOOKUP!$D$2:$E$8,2,FALSE)</f>
        <v>Saturday</v>
      </c>
      <c r="H1349" t="str">
        <f>VLOOKUP(D1349,VLOOKUP!$A$2:$B$13,2,FALSE)</f>
        <v>September</v>
      </c>
      <c r="I1349" t="str">
        <f>VLOOKUP(E1349,VLOOKUP!$G$2:$H$5,2,FALSE)</f>
        <v>Quarter3</v>
      </c>
      <c r="J1349" t="str">
        <f t="shared" si="233"/>
        <v>2010_September</v>
      </c>
      <c r="K1349" t="str">
        <f t="shared" si="234"/>
        <v>2010_Quarter3</v>
      </c>
      <c r="L1349" t="str">
        <f t="shared" si="235"/>
        <v>2010_Saturday</v>
      </c>
      <c r="M1349" t="s">
        <v>11</v>
      </c>
      <c r="N1349">
        <v>14</v>
      </c>
      <c r="O1349">
        <v>15</v>
      </c>
      <c r="P1349">
        <v>134400</v>
      </c>
      <c r="Q1349">
        <v>115200</v>
      </c>
      <c r="R1349">
        <v>1.1319691E-2</v>
      </c>
      <c r="S1349">
        <v>1.4149614E-2</v>
      </c>
      <c r="T1349">
        <f t="shared" si="236"/>
        <v>12989.345652</v>
      </c>
      <c r="U1349">
        <f t="shared" si="237"/>
        <v>4527.8764000000001</v>
      </c>
      <c r="V1349">
        <f t="shared" si="238"/>
        <v>249600</v>
      </c>
      <c r="W1349">
        <f t="shared" si="239"/>
        <v>2841.8859374466297</v>
      </c>
      <c r="X1349">
        <f>SUM(Data__1___3[[#This Row],[ cost of raw material]],Data__1___3[[#This Row],[operating cost]],Data__1___3[[#This Row],[Total Labor Cost (In USD)]])</f>
        <v>20359.107989446631</v>
      </c>
      <c r="Y1349">
        <f t="shared" si="240"/>
        <v>1798.5568678020124</v>
      </c>
      <c r="Z1349">
        <f t="shared" si="241"/>
        <v>11.319691000000001</v>
      </c>
      <c r="AA1349">
        <f>SUM(Data__1___3[[#This Row],[Num_Workers_Direct]],Data__1___3[[#This Row],[Num_Workers_Indirect]])</f>
        <v>29</v>
      </c>
      <c r="AB1349">
        <f>Data__1___3[[#This Row],[OUTPUT IN THOUSAND]]/Data__1___3[[#This Row],[Total Workers]]</f>
        <v>0.39033417241379315</v>
      </c>
    </row>
    <row r="1350" spans="1:28" x14ac:dyDescent="0.25">
      <c r="A1350" s="1">
        <v>40432</v>
      </c>
      <c r="B1350">
        <f t="shared" si="231"/>
        <v>2010</v>
      </c>
      <c r="C1350">
        <f>DAY(Data__1___3[[#This Row],[Date]])</f>
        <v>11</v>
      </c>
      <c r="D1350">
        <f>MONTH(Data__1___3[[#This Row],[Date]])</f>
        <v>9</v>
      </c>
      <c r="E1350">
        <f t="shared" si="232"/>
        <v>3</v>
      </c>
      <c r="F1350">
        <f>WEEKDAY(Data__1___3[[#This Row],[Date]])</f>
        <v>7</v>
      </c>
      <c r="G1350" t="str">
        <f>VLOOKUP(F1350,VLOOKUP!$D$2:$E$8,2,FALSE)</f>
        <v>Sunday</v>
      </c>
      <c r="H1350" t="str">
        <f>VLOOKUP(D1350,VLOOKUP!$A$2:$B$13,2,FALSE)</f>
        <v>September</v>
      </c>
      <c r="I1350" t="str">
        <f>VLOOKUP(E1350,VLOOKUP!$G$2:$H$5,2,FALSE)</f>
        <v>Quarter3</v>
      </c>
      <c r="J1350" t="str">
        <f t="shared" si="233"/>
        <v>2010_September</v>
      </c>
      <c r="K1350" t="str">
        <f t="shared" si="234"/>
        <v>2010_Quarter3</v>
      </c>
      <c r="L1350" t="str">
        <f t="shared" si="235"/>
        <v>2010_Sunday</v>
      </c>
      <c r="M1350" t="s">
        <v>11</v>
      </c>
      <c r="N1350">
        <v>14</v>
      </c>
      <c r="O1350">
        <v>14</v>
      </c>
      <c r="P1350">
        <v>134400</v>
      </c>
      <c r="Q1350">
        <v>107520</v>
      </c>
      <c r="R1350">
        <v>1.0927935999999999E-2</v>
      </c>
      <c r="S1350">
        <v>1.3659920000000001E-2</v>
      </c>
      <c r="T1350">
        <f t="shared" si="236"/>
        <v>12539.806560000001</v>
      </c>
      <c r="U1350">
        <f t="shared" si="237"/>
        <v>4371.1743999999999</v>
      </c>
      <c r="V1350">
        <f t="shared" si="238"/>
        <v>241920</v>
      </c>
      <c r="W1350">
        <f t="shared" si="239"/>
        <v>2754.4432932175023</v>
      </c>
      <c r="X1350">
        <f>SUM(Data__1___3[[#This Row],[ cost of raw material]],Data__1___3[[#This Row],[operating cost]],Data__1___3[[#This Row],[Total Labor Cost (In USD)]])</f>
        <v>19665.424253217505</v>
      </c>
      <c r="Y1350">
        <f t="shared" si="240"/>
        <v>1799.5552182239635</v>
      </c>
      <c r="Z1350">
        <f t="shared" si="241"/>
        <v>10.927935999999999</v>
      </c>
      <c r="AA1350">
        <f>SUM(Data__1___3[[#This Row],[Num_Workers_Direct]],Data__1___3[[#This Row],[Num_Workers_Indirect]])</f>
        <v>28</v>
      </c>
      <c r="AB1350">
        <f>Data__1___3[[#This Row],[OUTPUT IN THOUSAND]]/Data__1___3[[#This Row],[Total Workers]]</f>
        <v>0.39028342857142856</v>
      </c>
    </row>
    <row r="1351" spans="1:28" x14ac:dyDescent="0.25">
      <c r="A1351" s="1">
        <v>40433</v>
      </c>
      <c r="B1351">
        <f t="shared" si="231"/>
        <v>2010</v>
      </c>
      <c r="C1351">
        <f>DAY(Data__1___3[[#This Row],[Date]])</f>
        <v>12</v>
      </c>
      <c r="D1351">
        <f>MONTH(Data__1___3[[#This Row],[Date]])</f>
        <v>9</v>
      </c>
      <c r="E1351">
        <f t="shared" si="232"/>
        <v>3</v>
      </c>
      <c r="F1351">
        <f>WEEKDAY(Data__1___3[[#This Row],[Date]])</f>
        <v>1</v>
      </c>
      <c r="G1351" t="str">
        <f>VLOOKUP(F1351,VLOOKUP!$D$2:$E$8,2,FALSE)</f>
        <v>Monday</v>
      </c>
      <c r="H1351" t="str">
        <f>VLOOKUP(D1351,VLOOKUP!$A$2:$B$13,2,FALSE)</f>
        <v>September</v>
      </c>
      <c r="I1351" t="str">
        <f>VLOOKUP(E1351,VLOOKUP!$G$2:$H$5,2,FALSE)</f>
        <v>Quarter3</v>
      </c>
      <c r="J1351" t="str">
        <f t="shared" si="233"/>
        <v>2010_September</v>
      </c>
      <c r="K1351" t="str">
        <f t="shared" si="234"/>
        <v>2010_Quarter3</v>
      </c>
      <c r="L1351" t="str">
        <f t="shared" si="235"/>
        <v>2010_Monday</v>
      </c>
      <c r="M1351" t="s">
        <v>11</v>
      </c>
      <c r="N1351">
        <v>14</v>
      </c>
      <c r="O1351">
        <v>13</v>
      </c>
      <c r="P1351">
        <v>134400</v>
      </c>
      <c r="Q1351">
        <v>99840</v>
      </c>
      <c r="R1351">
        <v>1.0544115999999999E-2</v>
      </c>
      <c r="S1351">
        <v>1.3180145000000001E-2</v>
      </c>
      <c r="T1351">
        <f t="shared" si="236"/>
        <v>12099.37311</v>
      </c>
      <c r="U1351">
        <f t="shared" si="237"/>
        <v>4217.6463999999996</v>
      </c>
      <c r="V1351">
        <f t="shared" si="238"/>
        <v>234240</v>
      </c>
      <c r="W1351">
        <f t="shared" si="239"/>
        <v>2667.0006489883754</v>
      </c>
      <c r="X1351">
        <f>SUM(Data__1___3[[#This Row],[ cost of raw material]],Data__1___3[[#This Row],[operating cost]],Data__1___3[[#This Row],[Total Labor Cost (In USD)]])</f>
        <v>18984.020158988376</v>
      </c>
      <c r="Y1351">
        <f t="shared" si="240"/>
        <v>1800.4373395539633</v>
      </c>
      <c r="Z1351">
        <f t="shared" si="241"/>
        <v>10.544115999999999</v>
      </c>
      <c r="AA1351">
        <f>SUM(Data__1___3[[#This Row],[Num_Workers_Direct]],Data__1___3[[#This Row],[Num_Workers_Indirect]])</f>
        <v>27</v>
      </c>
      <c r="AB1351">
        <f>Data__1___3[[#This Row],[OUTPUT IN THOUSAND]]/Data__1___3[[#This Row],[Total Workers]]</f>
        <v>0.39052281481481477</v>
      </c>
    </row>
    <row r="1352" spans="1:28" x14ac:dyDescent="0.25">
      <c r="A1352" s="1">
        <v>40434</v>
      </c>
      <c r="B1352">
        <f t="shared" si="231"/>
        <v>2010</v>
      </c>
      <c r="C1352">
        <f>DAY(Data__1___3[[#This Row],[Date]])</f>
        <v>13</v>
      </c>
      <c r="D1352">
        <f>MONTH(Data__1___3[[#This Row],[Date]])</f>
        <v>9</v>
      </c>
      <c r="E1352">
        <f t="shared" si="232"/>
        <v>3</v>
      </c>
      <c r="F1352">
        <f>WEEKDAY(Data__1___3[[#This Row],[Date]])</f>
        <v>2</v>
      </c>
      <c r="G1352" t="str">
        <f>VLOOKUP(F1352,VLOOKUP!$D$2:$E$8,2,FALSE)</f>
        <v>Tuesday</v>
      </c>
      <c r="H1352" t="str">
        <f>VLOOKUP(D1352,VLOOKUP!$A$2:$B$13,2,FALSE)</f>
        <v>September</v>
      </c>
      <c r="I1352" t="str">
        <f>VLOOKUP(E1352,VLOOKUP!$G$2:$H$5,2,FALSE)</f>
        <v>Quarter3</v>
      </c>
      <c r="J1352" t="str">
        <f t="shared" si="233"/>
        <v>2010_September</v>
      </c>
      <c r="K1352" t="str">
        <f t="shared" si="234"/>
        <v>2010_Quarter3</v>
      </c>
      <c r="L1352" t="str">
        <f t="shared" si="235"/>
        <v>2010_Tuesday</v>
      </c>
      <c r="M1352" t="s">
        <v>11</v>
      </c>
      <c r="N1352">
        <v>13</v>
      </c>
      <c r="O1352">
        <v>16</v>
      </c>
      <c r="P1352">
        <v>124800</v>
      </c>
      <c r="Q1352">
        <v>122880</v>
      </c>
      <c r="R1352">
        <v>1.1316949999999999E-2</v>
      </c>
      <c r="S1352">
        <v>1.4146186999999999E-2</v>
      </c>
      <c r="T1352">
        <f t="shared" si="236"/>
        <v>12986.199665999999</v>
      </c>
      <c r="U1352">
        <f t="shared" si="237"/>
        <v>4526.78</v>
      </c>
      <c r="V1352">
        <f t="shared" si="238"/>
        <v>247680</v>
      </c>
      <c r="W1352">
        <f t="shared" si="239"/>
        <v>2820.0252763893477</v>
      </c>
      <c r="X1352">
        <f>SUM(Data__1___3[[#This Row],[ cost of raw material]],Data__1___3[[#This Row],[operating cost]],Data__1___3[[#This Row],[Total Labor Cost (In USD)]])</f>
        <v>20333.004942389347</v>
      </c>
      <c r="Y1352">
        <f t="shared" si="240"/>
        <v>1796.6859394438741</v>
      </c>
      <c r="Z1352">
        <f t="shared" si="241"/>
        <v>11.316949999999999</v>
      </c>
      <c r="AA1352">
        <f>SUM(Data__1___3[[#This Row],[Num_Workers_Direct]],Data__1___3[[#This Row],[Num_Workers_Indirect]])</f>
        <v>29</v>
      </c>
      <c r="AB1352">
        <f>Data__1___3[[#This Row],[OUTPUT IN THOUSAND]]/Data__1___3[[#This Row],[Total Workers]]</f>
        <v>0.39023965517241377</v>
      </c>
    </row>
    <row r="1353" spans="1:28" x14ac:dyDescent="0.25">
      <c r="A1353" s="1">
        <v>40435</v>
      </c>
      <c r="B1353">
        <f t="shared" si="231"/>
        <v>2010</v>
      </c>
      <c r="C1353">
        <f>DAY(Data__1___3[[#This Row],[Date]])</f>
        <v>14</v>
      </c>
      <c r="D1353">
        <f>MONTH(Data__1___3[[#This Row],[Date]])</f>
        <v>9</v>
      </c>
      <c r="E1353">
        <f t="shared" si="232"/>
        <v>3</v>
      </c>
      <c r="F1353">
        <f>WEEKDAY(Data__1___3[[#This Row],[Date]])</f>
        <v>3</v>
      </c>
      <c r="G1353" t="str">
        <f>VLOOKUP(F1353,VLOOKUP!$D$2:$E$8,2,FALSE)</f>
        <v>Wednesday</v>
      </c>
      <c r="H1353" t="str">
        <f>VLOOKUP(D1353,VLOOKUP!$A$2:$B$13,2,FALSE)</f>
        <v>September</v>
      </c>
      <c r="I1353" t="str">
        <f>VLOOKUP(E1353,VLOOKUP!$G$2:$H$5,2,FALSE)</f>
        <v>Quarter3</v>
      </c>
      <c r="J1353" t="str">
        <f t="shared" si="233"/>
        <v>2010_September</v>
      </c>
      <c r="K1353" t="str">
        <f t="shared" si="234"/>
        <v>2010_Quarter3</v>
      </c>
      <c r="L1353" t="str">
        <f t="shared" si="235"/>
        <v>2010_Wednesday</v>
      </c>
      <c r="M1353" t="s">
        <v>11</v>
      </c>
      <c r="N1353">
        <v>13</v>
      </c>
      <c r="O1353">
        <v>13</v>
      </c>
      <c r="P1353">
        <v>124800</v>
      </c>
      <c r="Q1353">
        <v>99840</v>
      </c>
      <c r="R1353">
        <v>1.0149547E-2</v>
      </c>
      <c r="S1353">
        <v>1.2686934E-2</v>
      </c>
      <c r="T1353">
        <f t="shared" si="236"/>
        <v>11646.605412000001</v>
      </c>
      <c r="U1353">
        <f t="shared" si="237"/>
        <v>4059.8188</v>
      </c>
      <c r="V1353">
        <f t="shared" si="238"/>
        <v>224640</v>
      </c>
      <c r="W1353">
        <f t="shared" si="239"/>
        <v>2557.6973437019665</v>
      </c>
      <c r="X1353">
        <f>SUM(Data__1___3[[#This Row],[ cost of raw material]],Data__1___3[[#This Row],[operating cost]],Data__1___3[[#This Row],[Total Labor Cost (In USD)]])</f>
        <v>18264.121555701968</v>
      </c>
      <c r="Y1353">
        <f t="shared" si="240"/>
        <v>1799.5011556379775</v>
      </c>
      <c r="Z1353">
        <f t="shared" si="241"/>
        <v>10.149547</v>
      </c>
      <c r="AA1353">
        <f>SUM(Data__1___3[[#This Row],[Num_Workers_Direct]],Data__1___3[[#This Row],[Num_Workers_Indirect]])</f>
        <v>26</v>
      </c>
      <c r="AB1353">
        <f>Data__1___3[[#This Row],[OUTPUT IN THOUSAND]]/Data__1___3[[#This Row],[Total Workers]]</f>
        <v>0.39036719230769229</v>
      </c>
    </row>
    <row r="1354" spans="1:28" x14ac:dyDescent="0.25">
      <c r="A1354" s="1">
        <v>40436</v>
      </c>
      <c r="B1354">
        <f t="shared" si="231"/>
        <v>2010</v>
      </c>
      <c r="C1354">
        <f>DAY(Data__1___3[[#This Row],[Date]])</f>
        <v>15</v>
      </c>
      <c r="D1354">
        <f>MONTH(Data__1___3[[#This Row],[Date]])</f>
        <v>9</v>
      </c>
      <c r="E1354">
        <f t="shared" si="232"/>
        <v>3</v>
      </c>
      <c r="F1354">
        <f>WEEKDAY(Data__1___3[[#This Row],[Date]])</f>
        <v>4</v>
      </c>
      <c r="G1354" t="str">
        <f>VLOOKUP(F1354,VLOOKUP!$D$2:$E$8,2,FALSE)</f>
        <v>Thursday</v>
      </c>
      <c r="H1354" t="str">
        <f>VLOOKUP(D1354,VLOOKUP!$A$2:$B$13,2,FALSE)</f>
        <v>September</v>
      </c>
      <c r="I1354" t="str">
        <f>VLOOKUP(E1354,VLOOKUP!$G$2:$H$5,2,FALSE)</f>
        <v>Quarter3</v>
      </c>
      <c r="J1354" t="str">
        <f t="shared" si="233"/>
        <v>2010_September</v>
      </c>
      <c r="K1354" t="str">
        <f t="shared" si="234"/>
        <v>2010_Quarter3</v>
      </c>
      <c r="L1354" t="str">
        <f t="shared" si="235"/>
        <v>2010_Thursday</v>
      </c>
      <c r="M1354" t="s">
        <v>11</v>
      </c>
      <c r="N1354">
        <v>13</v>
      </c>
      <c r="O1354">
        <v>15</v>
      </c>
      <c r="P1354">
        <v>124800</v>
      </c>
      <c r="Q1354">
        <v>115200</v>
      </c>
      <c r="R1354">
        <v>1.0931748999999999E-2</v>
      </c>
      <c r="S1354">
        <v>1.3664686000000001E-2</v>
      </c>
      <c r="T1354">
        <f t="shared" si="236"/>
        <v>12544.181747999999</v>
      </c>
      <c r="U1354">
        <f t="shared" si="237"/>
        <v>4372.6995999999999</v>
      </c>
      <c r="V1354">
        <f t="shared" si="238"/>
        <v>240000</v>
      </c>
      <c r="W1354">
        <f t="shared" si="239"/>
        <v>2732.5826321602208</v>
      </c>
      <c r="X1354">
        <f>SUM(Data__1___3[[#This Row],[ cost of raw material]],Data__1___3[[#This Row],[operating cost]],Data__1___3[[#This Row],[Total Labor Cost (In USD)]])</f>
        <v>19649.463980160221</v>
      </c>
      <c r="Y1354">
        <f t="shared" si="240"/>
        <v>1797.4675397468623</v>
      </c>
      <c r="Z1354">
        <f t="shared" si="241"/>
        <v>10.931749</v>
      </c>
      <c r="AA1354">
        <f>SUM(Data__1___3[[#This Row],[Num_Workers_Direct]],Data__1___3[[#This Row],[Num_Workers_Indirect]])</f>
        <v>28</v>
      </c>
      <c r="AB1354">
        <f>Data__1___3[[#This Row],[OUTPUT IN THOUSAND]]/Data__1___3[[#This Row],[Total Workers]]</f>
        <v>0.39041960714285712</v>
      </c>
    </row>
    <row r="1355" spans="1:28" x14ac:dyDescent="0.25">
      <c r="A1355" s="1">
        <v>40437</v>
      </c>
      <c r="B1355">
        <f t="shared" si="231"/>
        <v>2010</v>
      </c>
      <c r="C1355">
        <f>DAY(Data__1___3[[#This Row],[Date]])</f>
        <v>16</v>
      </c>
      <c r="D1355">
        <f>MONTH(Data__1___3[[#This Row],[Date]])</f>
        <v>9</v>
      </c>
      <c r="E1355">
        <f t="shared" si="232"/>
        <v>3</v>
      </c>
      <c r="F1355">
        <f>WEEKDAY(Data__1___3[[#This Row],[Date]])</f>
        <v>5</v>
      </c>
      <c r="G1355" t="str">
        <f>VLOOKUP(F1355,VLOOKUP!$D$2:$E$8,2,FALSE)</f>
        <v>Friday</v>
      </c>
      <c r="H1355" t="str">
        <f>VLOOKUP(D1355,VLOOKUP!$A$2:$B$13,2,FALSE)</f>
        <v>September</v>
      </c>
      <c r="I1355" t="str">
        <f>VLOOKUP(E1355,VLOOKUP!$G$2:$H$5,2,FALSE)</f>
        <v>Quarter3</v>
      </c>
      <c r="J1355" t="str">
        <f t="shared" si="233"/>
        <v>2010_September</v>
      </c>
      <c r="K1355" t="str">
        <f t="shared" si="234"/>
        <v>2010_Quarter3</v>
      </c>
      <c r="L1355" t="str">
        <f t="shared" si="235"/>
        <v>2010_Friday</v>
      </c>
      <c r="M1355" t="s">
        <v>11</v>
      </c>
      <c r="N1355">
        <v>13</v>
      </c>
      <c r="O1355">
        <v>14</v>
      </c>
      <c r="P1355">
        <v>124800</v>
      </c>
      <c r="Q1355">
        <v>107520</v>
      </c>
      <c r="R1355">
        <v>1.0534668000000001E-2</v>
      </c>
      <c r="S1355">
        <v>1.3168335E-2</v>
      </c>
      <c r="T1355">
        <f t="shared" si="236"/>
        <v>12088.531529999998</v>
      </c>
      <c r="U1355">
        <f t="shared" si="237"/>
        <v>4213.8671999999997</v>
      </c>
      <c r="V1355">
        <f t="shared" si="238"/>
        <v>232320</v>
      </c>
      <c r="W1355">
        <f t="shared" si="239"/>
        <v>2645.1399879310934</v>
      </c>
      <c r="X1355">
        <f>SUM(Data__1___3[[#This Row],[ cost of raw material]],Data__1___3[[#This Row],[operating cost]],Data__1___3[[#This Row],[Total Labor Cost (In USD)]])</f>
        <v>18947.538717931089</v>
      </c>
      <c r="Y1355">
        <f t="shared" si="240"/>
        <v>1798.5890697201933</v>
      </c>
      <c r="Z1355">
        <f t="shared" si="241"/>
        <v>10.534668</v>
      </c>
      <c r="AA1355">
        <f>SUM(Data__1___3[[#This Row],[Num_Workers_Direct]],Data__1___3[[#This Row],[Num_Workers_Indirect]])</f>
        <v>27</v>
      </c>
      <c r="AB1355">
        <f>Data__1___3[[#This Row],[OUTPUT IN THOUSAND]]/Data__1___3[[#This Row],[Total Workers]]</f>
        <v>0.3901728888888889</v>
      </c>
    </row>
    <row r="1356" spans="1:28" x14ac:dyDescent="0.25">
      <c r="A1356" s="1">
        <v>40438</v>
      </c>
      <c r="B1356">
        <f t="shared" si="231"/>
        <v>2010</v>
      </c>
      <c r="C1356">
        <f>DAY(Data__1___3[[#This Row],[Date]])</f>
        <v>17</v>
      </c>
      <c r="D1356">
        <f>MONTH(Data__1___3[[#This Row],[Date]])</f>
        <v>9</v>
      </c>
      <c r="E1356">
        <f t="shared" si="232"/>
        <v>3</v>
      </c>
      <c r="F1356">
        <f>WEEKDAY(Data__1___3[[#This Row],[Date]])</f>
        <v>6</v>
      </c>
      <c r="G1356" t="str">
        <f>VLOOKUP(F1356,VLOOKUP!$D$2:$E$8,2,FALSE)</f>
        <v>Saturday</v>
      </c>
      <c r="H1356" t="str">
        <f>VLOOKUP(D1356,VLOOKUP!$A$2:$B$13,2,FALSE)</f>
        <v>September</v>
      </c>
      <c r="I1356" t="str">
        <f>VLOOKUP(E1356,VLOOKUP!$G$2:$H$5,2,FALSE)</f>
        <v>Quarter3</v>
      </c>
      <c r="J1356" t="str">
        <f t="shared" si="233"/>
        <v>2010_September</v>
      </c>
      <c r="K1356" t="str">
        <f t="shared" si="234"/>
        <v>2010_Quarter3</v>
      </c>
      <c r="L1356" t="str">
        <f t="shared" si="235"/>
        <v>2010_Saturday</v>
      </c>
      <c r="M1356" t="s">
        <v>11</v>
      </c>
      <c r="N1356">
        <v>12</v>
      </c>
      <c r="O1356">
        <v>17</v>
      </c>
      <c r="P1356">
        <v>115200</v>
      </c>
      <c r="Q1356">
        <v>130560</v>
      </c>
      <c r="R1356">
        <v>1.1325185E-2</v>
      </c>
      <c r="S1356">
        <v>1.4156481E-2</v>
      </c>
      <c r="T1356">
        <f t="shared" si="236"/>
        <v>12995.649557999999</v>
      </c>
      <c r="U1356">
        <f t="shared" si="237"/>
        <v>4530.0739999999996</v>
      </c>
      <c r="V1356">
        <f t="shared" si="238"/>
        <v>245760</v>
      </c>
      <c r="W1356">
        <f t="shared" si="239"/>
        <v>2798.1646153320658</v>
      </c>
      <c r="X1356">
        <f>SUM(Data__1___3[[#This Row],[ cost of raw material]],Data__1___3[[#This Row],[operating cost]],Data__1___3[[#This Row],[Total Labor Cost (In USD)]])</f>
        <v>20323.888173332063</v>
      </c>
      <c r="Y1356">
        <f t="shared" si="240"/>
        <v>1794.5744968697697</v>
      </c>
      <c r="Z1356">
        <f t="shared" si="241"/>
        <v>11.325184999999999</v>
      </c>
      <c r="AA1356">
        <f>SUM(Data__1___3[[#This Row],[Num_Workers_Direct]],Data__1___3[[#This Row],[Num_Workers_Indirect]])</f>
        <v>29</v>
      </c>
      <c r="AB1356">
        <f>Data__1___3[[#This Row],[OUTPUT IN THOUSAND]]/Data__1___3[[#This Row],[Total Workers]]</f>
        <v>0.39052362068965513</v>
      </c>
    </row>
    <row r="1357" spans="1:28" x14ac:dyDescent="0.25">
      <c r="A1357" s="1">
        <v>40439</v>
      </c>
      <c r="B1357">
        <f t="shared" si="231"/>
        <v>2010</v>
      </c>
      <c r="C1357">
        <f>DAY(Data__1___3[[#This Row],[Date]])</f>
        <v>18</v>
      </c>
      <c r="D1357">
        <f>MONTH(Data__1___3[[#This Row],[Date]])</f>
        <v>9</v>
      </c>
      <c r="E1357">
        <f t="shared" si="232"/>
        <v>3</v>
      </c>
      <c r="F1357">
        <f>WEEKDAY(Data__1___3[[#This Row],[Date]])</f>
        <v>7</v>
      </c>
      <c r="G1357" t="str">
        <f>VLOOKUP(F1357,VLOOKUP!$D$2:$E$8,2,FALSE)</f>
        <v>Sunday</v>
      </c>
      <c r="H1357" t="str">
        <f>VLOOKUP(D1357,VLOOKUP!$A$2:$B$13,2,FALSE)</f>
        <v>September</v>
      </c>
      <c r="I1357" t="str">
        <f>VLOOKUP(E1357,VLOOKUP!$G$2:$H$5,2,FALSE)</f>
        <v>Quarter3</v>
      </c>
      <c r="J1357" t="str">
        <f t="shared" si="233"/>
        <v>2010_September</v>
      </c>
      <c r="K1357" t="str">
        <f t="shared" si="234"/>
        <v>2010_Quarter3</v>
      </c>
      <c r="L1357" t="str">
        <f t="shared" si="235"/>
        <v>2010_Sunday</v>
      </c>
      <c r="M1357" t="s">
        <v>11</v>
      </c>
      <c r="N1357">
        <v>12</v>
      </c>
      <c r="O1357">
        <v>13</v>
      </c>
      <c r="P1357">
        <v>115200</v>
      </c>
      <c r="Q1357">
        <v>99840</v>
      </c>
      <c r="R1357">
        <v>9.7576599999999996E-3</v>
      </c>
      <c r="S1357">
        <v>1.2197075E-2</v>
      </c>
      <c r="T1357">
        <f t="shared" si="236"/>
        <v>11196.914849999999</v>
      </c>
      <c r="U1357">
        <f t="shared" si="237"/>
        <v>3903.0639999999999</v>
      </c>
      <c r="V1357">
        <f t="shared" si="238"/>
        <v>215040</v>
      </c>
      <c r="W1357">
        <f t="shared" si="239"/>
        <v>2448.3940384155576</v>
      </c>
      <c r="X1357">
        <f>SUM(Data__1___3[[#This Row],[ cost of raw material]],Data__1___3[[#This Row],[operating cost]],Data__1___3[[#This Row],[Total Labor Cost (In USD)]])</f>
        <v>17548.372888415557</v>
      </c>
      <c r="Y1357">
        <f t="shared" si="240"/>
        <v>1798.4202040669134</v>
      </c>
      <c r="Z1357">
        <f t="shared" si="241"/>
        <v>9.7576599999999996</v>
      </c>
      <c r="AA1357">
        <f>SUM(Data__1___3[[#This Row],[Num_Workers_Direct]],Data__1___3[[#This Row],[Num_Workers_Indirect]])</f>
        <v>25</v>
      </c>
      <c r="AB1357">
        <f>Data__1___3[[#This Row],[OUTPUT IN THOUSAND]]/Data__1___3[[#This Row],[Total Workers]]</f>
        <v>0.3903064</v>
      </c>
    </row>
    <row r="1358" spans="1:28" x14ac:dyDescent="0.25">
      <c r="A1358" s="1">
        <v>40440</v>
      </c>
      <c r="B1358">
        <f t="shared" si="231"/>
        <v>2010</v>
      </c>
      <c r="C1358">
        <f>DAY(Data__1___3[[#This Row],[Date]])</f>
        <v>19</v>
      </c>
      <c r="D1358">
        <f>MONTH(Data__1___3[[#This Row],[Date]])</f>
        <v>9</v>
      </c>
      <c r="E1358">
        <f t="shared" si="232"/>
        <v>3</v>
      </c>
      <c r="F1358">
        <f>WEEKDAY(Data__1___3[[#This Row],[Date]])</f>
        <v>1</v>
      </c>
      <c r="G1358" t="str">
        <f>VLOOKUP(F1358,VLOOKUP!$D$2:$E$8,2,FALSE)</f>
        <v>Monday</v>
      </c>
      <c r="H1358" t="str">
        <f>VLOOKUP(D1358,VLOOKUP!$A$2:$B$13,2,FALSE)</f>
        <v>September</v>
      </c>
      <c r="I1358" t="str">
        <f>VLOOKUP(E1358,VLOOKUP!$G$2:$H$5,2,FALSE)</f>
        <v>Quarter3</v>
      </c>
      <c r="J1358" t="str">
        <f t="shared" si="233"/>
        <v>2010_September</v>
      </c>
      <c r="K1358" t="str">
        <f t="shared" si="234"/>
        <v>2010_Quarter3</v>
      </c>
      <c r="L1358" t="str">
        <f t="shared" si="235"/>
        <v>2010_Monday</v>
      </c>
      <c r="M1358" t="s">
        <v>11</v>
      </c>
      <c r="N1358">
        <v>14</v>
      </c>
      <c r="O1358">
        <v>16</v>
      </c>
      <c r="P1358">
        <v>134400</v>
      </c>
      <c r="Q1358">
        <v>122880</v>
      </c>
      <c r="R1358">
        <v>1.1710025000000001E-2</v>
      </c>
      <c r="S1358">
        <v>1.4637531000000001E-2</v>
      </c>
      <c r="T1358">
        <f t="shared" si="236"/>
        <v>13437.253458000001</v>
      </c>
      <c r="U1358">
        <f t="shared" si="237"/>
        <v>4684.01</v>
      </c>
      <c r="V1358">
        <f t="shared" si="238"/>
        <v>257280</v>
      </c>
      <c r="W1358">
        <f t="shared" si="239"/>
        <v>2929.3285816757566</v>
      </c>
      <c r="X1358">
        <f>SUM(Data__1___3[[#This Row],[ cost of raw material]],Data__1___3[[#This Row],[operating cost]],Data__1___3[[#This Row],[Total Labor Cost (In USD)]])</f>
        <v>21050.592039675757</v>
      </c>
      <c r="Y1358">
        <f t="shared" si="240"/>
        <v>1797.655601903135</v>
      </c>
      <c r="Z1358">
        <f t="shared" si="241"/>
        <v>11.710025</v>
      </c>
      <c r="AA1358">
        <f>SUM(Data__1___3[[#This Row],[Num_Workers_Direct]],Data__1___3[[#This Row],[Num_Workers_Indirect]])</f>
        <v>30</v>
      </c>
      <c r="AB1358">
        <f>Data__1___3[[#This Row],[OUTPUT IN THOUSAND]]/Data__1___3[[#This Row],[Total Workers]]</f>
        <v>0.39033416666666665</v>
      </c>
    </row>
    <row r="1359" spans="1:28" x14ac:dyDescent="0.25">
      <c r="A1359" s="1">
        <v>40441</v>
      </c>
      <c r="B1359">
        <f t="shared" si="231"/>
        <v>2010</v>
      </c>
      <c r="C1359">
        <f>DAY(Data__1___3[[#This Row],[Date]])</f>
        <v>20</v>
      </c>
      <c r="D1359">
        <f>MONTH(Data__1___3[[#This Row],[Date]])</f>
        <v>9</v>
      </c>
      <c r="E1359">
        <f t="shared" si="232"/>
        <v>3</v>
      </c>
      <c r="F1359">
        <f>WEEKDAY(Data__1___3[[#This Row],[Date]])</f>
        <v>2</v>
      </c>
      <c r="G1359" t="str">
        <f>VLOOKUP(F1359,VLOOKUP!$D$2:$E$8,2,FALSE)</f>
        <v>Tuesday</v>
      </c>
      <c r="H1359" t="str">
        <f>VLOOKUP(D1359,VLOOKUP!$A$2:$B$13,2,FALSE)</f>
        <v>September</v>
      </c>
      <c r="I1359" t="str">
        <f>VLOOKUP(E1359,VLOOKUP!$G$2:$H$5,2,FALSE)</f>
        <v>Quarter3</v>
      </c>
      <c r="J1359" t="str">
        <f t="shared" si="233"/>
        <v>2010_September</v>
      </c>
      <c r="K1359" t="str">
        <f t="shared" si="234"/>
        <v>2010_Quarter3</v>
      </c>
      <c r="L1359" t="str">
        <f t="shared" si="235"/>
        <v>2010_Tuesday</v>
      </c>
      <c r="M1359" t="s">
        <v>11</v>
      </c>
      <c r="N1359">
        <v>13</v>
      </c>
      <c r="O1359">
        <v>14</v>
      </c>
      <c r="P1359">
        <v>124800</v>
      </c>
      <c r="Q1359">
        <v>107520</v>
      </c>
      <c r="R1359">
        <v>1.0537128E-2</v>
      </c>
      <c r="S1359">
        <v>1.317141E-2</v>
      </c>
      <c r="T1359">
        <f t="shared" si="236"/>
        <v>12091.354380000001</v>
      </c>
      <c r="U1359">
        <f t="shared" si="237"/>
        <v>4214.8512000000001</v>
      </c>
      <c r="V1359">
        <f t="shared" si="238"/>
        <v>232320</v>
      </c>
      <c r="W1359">
        <f t="shared" si="239"/>
        <v>2645.1399879310934</v>
      </c>
      <c r="X1359">
        <f>SUM(Data__1___3[[#This Row],[ cost of raw material]],Data__1___3[[#This Row],[operating cost]],Data__1___3[[#This Row],[Total Labor Cost (In USD)]])</f>
        <v>18951.345567931094</v>
      </c>
      <c r="Y1359">
        <f t="shared" si="240"/>
        <v>1798.5304504160047</v>
      </c>
      <c r="Z1359">
        <f t="shared" si="241"/>
        <v>10.537127999999999</v>
      </c>
      <c r="AA1359">
        <f>SUM(Data__1___3[[#This Row],[Num_Workers_Direct]],Data__1___3[[#This Row],[Num_Workers_Indirect]])</f>
        <v>27</v>
      </c>
      <c r="AB1359">
        <f>Data__1___3[[#This Row],[OUTPUT IN THOUSAND]]/Data__1___3[[#This Row],[Total Workers]]</f>
        <v>0.39026399999999994</v>
      </c>
    </row>
    <row r="1360" spans="1:28" x14ac:dyDescent="0.25">
      <c r="A1360" s="1">
        <v>40442</v>
      </c>
      <c r="B1360">
        <f t="shared" si="231"/>
        <v>2010</v>
      </c>
      <c r="C1360">
        <f>DAY(Data__1___3[[#This Row],[Date]])</f>
        <v>21</v>
      </c>
      <c r="D1360">
        <f>MONTH(Data__1___3[[#This Row],[Date]])</f>
        <v>9</v>
      </c>
      <c r="E1360">
        <f t="shared" si="232"/>
        <v>3</v>
      </c>
      <c r="F1360">
        <f>WEEKDAY(Data__1___3[[#This Row],[Date]])</f>
        <v>3</v>
      </c>
      <c r="G1360" t="str">
        <f>VLOOKUP(F1360,VLOOKUP!$D$2:$E$8,2,FALSE)</f>
        <v>Wednesday</v>
      </c>
      <c r="H1360" t="str">
        <f>VLOOKUP(D1360,VLOOKUP!$A$2:$B$13,2,FALSE)</f>
        <v>September</v>
      </c>
      <c r="I1360" t="str">
        <f>VLOOKUP(E1360,VLOOKUP!$G$2:$H$5,2,FALSE)</f>
        <v>Quarter3</v>
      </c>
      <c r="J1360" t="str">
        <f t="shared" si="233"/>
        <v>2010_September</v>
      </c>
      <c r="K1360" t="str">
        <f t="shared" si="234"/>
        <v>2010_Quarter3</v>
      </c>
      <c r="L1360" t="str">
        <f t="shared" si="235"/>
        <v>2010_Wednesday</v>
      </c>
      <c r="M1360" t="s">
        <v>11</v>
      </c>
      <c r="N1360">
        <v>13</v>
      </c>
      <c r="O1360">
        <v>15</v>
      </c>
      <c r="P1360">
        <v>124800</v>
      </c>
      <c r="Q1360">
        <v>115200</v>
      </c>
      <c r="R1360">
        <v>1.0933913E-2</v>
      </c>
      <c r="S1360">
        <v>1.3667390999999999E-2</v>
      </c>
      <c r="T1360">
        <f t="shared" si="236"/>
        <v>12546.664937999998</v>
      </c>
      <c r="U1360">
        <f t="shared" si="237"/>
        <v>4373.5652</v>
      </c>
      <c r="V1360">
        <f t="shared" si="238"/>
        <v>240000</v>
      </c>
      <c r="W1360">
        <f t="shared" si="239"/>
        <v>2732.5826321602208</v>
      </c>
      <c r="X1360">
        <f>SUM(Data__1___3[[#This Row],[ cost of raw material]],Data__1___3[[#This Row],[operating cost]],Data__1___3[[#This Row],[Total Labor Cost (In USD)]])</f>
        <v>19652.812770160221</v>
      </c>
      <c r="Y1360">
        <f t="shared" si="240"/>
        <v>1797.4180670872558</v>
      </c>
      <c r="Z1360">
        <f t="shared" si="241"/>
        <v>10.933913</v>
      </c>
      <c r="AA1360">
        <f>SUM(Data__1___3[[#This Row],[Num_Workers_Direct]],Data__1___3[[#This Row],[Num_Workers_Indirect]])</f>
        <v>28</v>
      </c>
      <c r="AB1360">
        <f>Data__1___3[[#This Row],[OUTPUT IN THOUSAND]]/Data__1___3[[#This Row],[Total Workers]]</f>
        <v>0.3904968928571429</v>
      </c>
    </row>
    <row r="1361" spans="1:28" x14ac:dyDescent="0.25">
      <c r="A1361" s="1">
        <v>40443</v>
      </c>
      <c r="B1361">
        <f t="shared" si="231"/>
        <v>2010</v>
      </c>
      <c r="C1361">
        <f>DAY(Data__1___3[[#This Row],[Date]])</f>
        <v>22</v>
      </c>
      <c r="D1361">
        <f>MONTH(Data__1___3[[#This Row],[Date]])</f>
        <v>9</v>
      </c>
      <c r="E1361">
        <f t="shared" si="232"/>
        <v>3</v>
      </c>
      <c r="F1361">
        <f>WEEKDAY(Data__1___3[[#This Row],[Date]])</f>
        <v>4</v>
      </c>
      <c r="G1361" t="str">
        <f>VLOOKUP(F1361,VLOOKUP!$D$2:$E$8,2,FALSE)</f>
        <v>Thursday</v>
      </c>
      <c r="H1361" t="str">
        <f>VLOOKUP(D1361,VLOOKUP!$A$2:$B$13,2,FALSE)</f>
        <v>September</v>
      </c>
      <c r="I1361" t="str">
        <f>VLOOKUP(E1361,VLOOKUP!$G$2:$H$5,2,FALSE)</f>
        <v>Quarter3</v>
      </c>
      <c r="J1361" t="str">
        <f t="shared" si="233"/>
        <v>2010_September</v>
      </c>
      <c r="K1361" t="str">
        <f t="shared" si="234"/>
        <v>2010_Quarter3</v>
      </c>
      <c r="L1361" t="str">
        <f t="shared" si="235"/>
        <v>2010_Thursday</v>
      </c>
      <c r="M1361" t="s">
        <v>11</v>
      </c>
      <c r="N1361">
        <v>12</v>
      </c>
      <c r="O1361">
        <v>14</v>
      </c>
      <c r="P1361">
        <v>115200</v>
      </c>
      <c r="Q1361">
        <v>107520</v>
      </c>
      <c r="R1361">
        <v>1.0153307E-2</v>
      </c>
      <c r="S1361">
        <v>1.2691634E-2</v>
      </c>
      <c r="T1361">
        <f t="shared" si="236"/>
        <v>11650.920012</v>
      </c>
      <c r="U1361">
        <f t="shared" si="237"/>
        <v>4061.3227999999999</v>
      </c>
      <c r="V1361">
        <f t="shared" si="238"/>
        <v>222720</v>
      </c>
      <c r="W1361">
        <f t="shared" si="239"/>
        <v>2535.836682644685</v>
      </c>
      <c r="X1361">
        <f>SUM(Data__1___3[[#This Row],[ cost of raw material]],Data__1___3[[#This Row],[operating cost]],Data__1___3[[#This Row],[Total Labor Cost (In USD)]])</f>
        <v>18248.079494644684</v>
      </c>
      <c r="Y1361">
        <f t="shared" si="240"/>
        <v>1797.2547756750273</v>
      </c>
      <c r="Z1361">
        <f t="shared" si="241"/>
        <v>10.153307</v>
      </c>
      <c r="AA1361">
        <f>SUM(Data__1___3[[#This Row],[Num_Workers_Direct]],Data__1___3[[#This Row],[Num_Workers_Indirect]])</f>
        <v>26</v>
      </c>
      <c r="AB1361">
        <f>Data__1___3[[#This Row],[OUTPUT IN THOUSAND]]/Data__1___3[[#This Row],[Total Workers]]</f>
        <v>0.3905118076923077</v>
      </c>
    </row>
    <row r="1362" spans="1:28" x14ac:dyDescent="0.25">
      <c r="A1362" s="1">
        <v>40444</v>
      </c>
      <c r="B1362">
        <f t="shared" si="231"/>
        <v>2010</v>
      </c>
      <c r="C1362">
        <f>DAY(Data__1___3[[#This Row],[Date]])</f>
        <v>23</v>
      </c>
      <c r="D1362">
        <f>MONTH(Data__1___3[[#This Row],[Date]])</f>
        <v>9</v>
      </c>
      <c r="E1362">
        <f t="shared" si="232"/>
        <v>3</v>
      </c>
      <c r="F1362">
        <f>WEEKDAY(Data__1___3[[#This Row],[Date]])</f>
        <v>5</v>
      </c>
      <c r="G1362" t="str">
        <f>VLOOKUP(F1362,VLOOKUP!$D$2:$E$8,2,FALSE)</f>
        <v>Friday</v>
      </c>
      <c r="H1362" t="str">
        <f>VLOOKUP(D1362,VLOOKUP!$A$2:$B$13,2,FALSE)</f>
        <v>September</v>
      </c>
      <c r="I1362" t="str">
        <f>VLOOKUP(E1362,VLOOKUP!$G$2:$H$5,2,FALSE)</f>
        <v>Quarter3</v>
      </c>
      <c r="J1362" t="str">
        <f t="shared" si="233"/>
        <v>2010_September</v>
      </c>
      <c r="K1362" t="str">
        <f t="shared" si="234"/>
        <v>2010_Quarter3</v>
      </c>
      <c r="L1362" t="str">
        <f t="shared" si="235"/>
        <v>2010_Friday</v>
      </c>
      <c r="M1362" t="s">
        <v>11</v>
      </c>
      <c r="N1362">
        <v>14</v>
      </c>
      <c r="O1362">
        <v>17</v>
      </c>
      <c r="P1362">
        <v>134400</v>
      </c>
      <c r="Q1362">
        <v>130560</v>
      </c>
      <c r="R1362">
        <v>1.2106331E-2</v>
      </c>
      <c r="S1362">
        <v>1.5132913E-2</v>
      </c>
      <c r="T1362">
        <f t="shared" si="236"/>
        <v>13892.014134000001</v>
      </c>
      <c r="U1362">
        <f t="shared" si="237"/>
        <v>4842.5324000000001</v>
      </c>
      <c r="V1362">
        <f t="shared" si="238"/>
        <v>264960</v>
      </c>
      <c r="W1362">
        <f t="shared" si="239"/>
        <v>3016.7712259048835</v>
      </c>
      <c r="X1362">
        <f>SUM(Data__1___3[[#This Row],[ cost of raw material]],Data__1___3[[#This Row],[operating cost]],Data__1___3[[#This Row],[Total Labor Cost (In USD)]])</f>
        <v>21751.317759904883</v>
      </c>
      <c r="Y1362">
        <f t="shared" si="240"/>
        <v>1796.6894974129557</v>
      </c>
      <c r="Z1362">
        <f t="shared" si="241"/>
        <v>12.106330999999999</v>
      </c>
      <c r="AA1362">
        <f>SUM(Data__1___3[[#This Row],[Num_Workers_Direct]],Data__1___3[[#This Row],[Num_Workers_Indirect]])</f>
        <v>31</v>
      </c>
      <c r="AB1362">
        <f>Data__1___3[[#This Row],[OUTPUT IN THOUSAND]]/Data__1___3[[#This Row],[Total Workers]]</f>
        <v>0.39052680645161286</v>
      </c>
    </row>
    <row r="1363" spans="1:28" x14ac:dyDescent="0.25">
      <c r="A1363" s="1">
        <v>40445</v>
      </c>
      <c r="B1363">
        <f t="shared" si="231"/>
        <v>2010</v>
      </c>
      <c r="C1363">
        <f>DAY(Data__1___3[[#This Row],[Date]])</f>
        <v>24</v>
      </c>
      <c r="D1363">
        <f>MONTH(Data__1___3[[#This Row],[Date]])</f>
        <v>9</v>
      </c>
      <c r="E1363">
        <f t="shared" si="232"/>
        <v>3</v>
      </c>
      <c r="F1363">
        <f>WEEKDAY(Data__1___3[[#This Row],[Date]])</f>
        <v>6</v>
      </c>
      <c r="G1363" t="str">
        <f>VLOOKUP(F1363,VLOOKUP!$D$2:$E$8,2,FALSE)</f>
        <v>Saturday</v>
      </c>
      <c r="H1363" t="str">
        <f>VLOOKUP(D1363,VLOOKUP!$A$2:$B$13,2,FALSE)</f>
        <v>September</v>
      </c>
      <c r="I1363" t="str">
        <f>VLOOKUP(E1363,VLOOKUP!$G$2:$H$5,2,FALSE)</f>
        <v>Quarter3</v>
      </c>
      <c r="J1363" t="str">
        <f t="shared" si="233"/>
        <v>2010_September</v>
      </c>
      <c r="K1363" t="str">
        <f t="shared" si="234"/>
        <v>2010_Quarter3</v>
      </c>
      <c r="L1363" t="str">
        <f t="shared" si="235"/>
        <v>2010_Saturday</v>
      </c>
      <c r="M1363" t="s">
        <v>11</v>
      </c>
      <c r="N1363">
        <v>13</v>
      </c>
      <c r="O1363">
        <v>15</v>
      </c>
      <c r="P1363">
        <v>124800</v>
      </c>
      <c r="Q1363">
        <v>115200</v>
      </c>
      <c r="R1363">
        <v>1.0924926E-2</v>
      </c>
      <c r="S1363">
        <v>1.3656158E-2</v>
      </c>
      <c r="T1363">
        <f t="shared" si="236"/>
        <v>12536.353043999999</v>
      </c>
      <c r="U1363">
        <f t="shared" si="237"/>
        <v>4369.9704000000002</v>
      </c>
      <c r="V1363">
        <f t="shared" si="238"/>
        <v>240000</v>
      </c>
      <c r="W1363">
        <f t="shared" si="239"/>
        <v>2732.5826321602208</v>
      </c>
      <c r="X1363">
        <f>SUM(Data__1___3[[#This Row],[ cost of raw material]],Data__1___3[[#This Row],[operating cost]],Data__1___3[[#This Row],[Total Labor Cost (In USD)]])</f>
        <v>19638.906076160223</v>
      </c>
      <c r="Y1363">
        <f t="shared" si="240"/>
        <v>1797.6237162759935</v>
      </c>
      <c r="Z1363">
        <f t="shared" si="241"/>
        <v>10.924925999999999</v>
      </c>
      <c r="AA1363">
        <f>SUM(Data__1___3[[#This Row],[Num_Workers_Direct]],Data__1___3[[#This Row],[Num_Workers_Indirect]])</f>
        <v>28</v>
      </c>
      <c r="AB1363">
        <f>Data__1___3[[#This Row],[OUTPUT IN THOUSAND]]/Data__1___3[[#This Row],[Total Workers]]</f>
        <v>0.39017592857142852</v>
      </c>
    </row>
    <row r="1364" spans="1:28" x14ac:dyDescent="0.25">
      <c r="A1364" s="1">
        <v>40446</v>
      </c>
      <c r="B1364">
        <f t="shared" si="231"/>
        <v>2010</v>
      </c>
      <c r="C1364">
        <f>DAY(Data__1___3[[#This Row],[Date]])</f>
        <v>25</v>
      </c>
      <c r="D1364">
        <f>MONTH(Data__1___3[[#This Row],[Date]])</f>
        <v>9</v>
      </c>
      <c r="E1364">
        <f t="shared" si="232"/>
        <v>3</v>
      </c>
      <c r="F1364">
        <f>WEEKDAY(Data__1___3[[#This Row],[Date]])</f>
        <v>7</v>
      </c>
      <c r="G1364" t="str">
        <f>VLOOKUP(F1364,VLOOKUP!$D$2:$E$8,2,FALSE)</f>
        <v>Sunday</v>
      </c>
      <c r="H1364" t="str">
        <f>VLOOKUP(D1364,VLOOKUP!$A$2:$B$13,2,FALSE)</f>
        <v>September</v>
      </c>
      <c r="I1364" t="str">
        <f>VLOOKUP(E1364,VLOOKUP!$G$2:$H$5,2,FALSE)</f>
        <v>Quarter3</v>
      </c>
      <c r="J1364" t="str">
        <f t="shared" si="233"/>
        <v>2010_September</v>
      </c>
      <c r="K1364" t="str">
        <f t="shared" si="234"/>
        <v>2010_Quarter3</v>
      </c>
      <c r="L1364" t="str">
        <f t="shared" si="235"/>
        <v>2010_Sunday</v>
      </c>
      <c r="M1364" t="s">
        <v>11</v>
      </c>
      <c r="N1364">
        <v>12</v>
      </c>
      <c r="O1364">
        <v>17</v>
      </c>
      <c r="P1364">
        <v>115200</v>
      </c>
      <c r="Q1364">
        <v>130560</v>
      </c>
      <c r="R1364">
        <v>1.1322789999999999E-2</v>
      </c>
      <c r="S1364">
        <v>1.4153488000000001E-2</v>
      </c>
      <c r="T1364">
        <f t="shared" si="236"/>
        <v>12992.901984000002</v>
      </c>
      <c r="U1364">
        <f t="shared" si="237"/>
        <v>4529.116</v>
      </c>
      <c r="V1364">
        <f t="shared" si="238"/>
        <v>245760</v>
      </c>
      <c r="W1364">
        <f t="shared" si="239"/>
        <v>2798.1646153320658</v>
      </c>
      <c r="X1364">
        <f>SUM(Data__1___3[[#This Row],[ cost of raw material]],Data__1___3[[#This Row],[operating cost]],Data__1___3[[#This Row],[Total Labor Cost (In USD)]])</f>
        <v>20320.182599332067</v>
      </c>
      <c r="Y1364">
        <f t="shared" si="240"/>
        <v>1794.6268189493992</v>
      </c>
      <c r="Z1364">
        <f t="shared" si="241"/>
        <v>11.322789999999999</v>
      </c>
      <c r="AA1364">
        <f>SUM(Data__1___3[[#This Row],[Num_Workers_Direct]],Data__1___3[[#This Row],[Num_Workers_Indirect]])</f>
        <v>29</v>
      </c>
      <c r="AB1364">
        <f>Data__1___3[[#This Row],[OUTPUT IN THOUSAND]]/Data__1___3[[#This Row],[Total Workers]]</f>
        <v>0.39044103448275858</v>
      </c>
    </row>
    <row r="1365" spans="1:28" x14ac:dyDescent="0.25">
      <c r="A1365" s="1">
        <v>40447</v>
      </c>
      <c r="B1365">
        <f t="shared" si="231"/>
        <v>2010</v>
      </c>
      <c r="C1365">
        <f>DAY(Data__1___3[[#This Row],[Date]])</f>
        <v>26</v>
      </c>
      <c r="D1365">
        <f>MONTH(Data__1___3[[#This Row],[Date]])</f>
        <v>9</v>
      </c>
      <c r="E1365">
        <f t="shared" si="232"/>
        <v>3</v>
      </c>
      <c r="F1365">
        <f>WEEKDAY(Data__1___3[[#This Row],[Date]])</f>
        <v>1</v>
      </c>
      <c r="G1365" t="str">
        <f>VLOOKUP(F1365,VLOOKUP!$D$2:$E$8,2,FALSE)</f>
        <v>Monday</v>
      </c>
      <c r="H1365" t="str">
        <f>VLOOKUP(D1365,VLOOKUP!$A$2:$B$13,2,FALSE)</f>
        <v>September</v>
      </c>
      <c r="I1365" t="str">
        <f>VLOOKUP(E1365,VLOOKUP!$G$2:$H$5,2,FALSE)</f>
        <v>Quarter3</v>
      </c>
      <c r="J1365" t="str">
        <f t="shared" si="233"/>
        <v>2010_September</v>
      </c>
      <c r="K1365" t="str">
        <f t="shared" si="234"/>
        <v>2010_Quarter3</v>
      </c>
      <c r="L1365" t="str">
        <f t="shared" si="235"/>
        <v>2010_Monday</v>
      </c>
      <c r="M1365" t="s">
        <v>11</v>
      </c>
      <c r="N1365">
        <v>12</v>
      </c>
      <c r="O1365">
        <v>15</v>
      </c>
      <c r="P1365">
        <v>115200</v>
      </c>
      <c r="Q1365">
        <v>115200</v>
      </c>
      <c r="R1365">
        <v>1.053333E-2</v>
      </c>
      <c r="S1365">
        <v>1.3166662000000001E-2</v>
      </c>
      <c r="T1365">
        <f t="shared" si="236"/>
        <v>12086.995716000001</v>
      </c>
      <c r="U1365">
        <f t="shared" si="237"/>
        <v>4213.3320000000003</v>
      </c>
      <c r="V1365">
        <f t="shared" si="238"/>
        <v>230400</v>
      </c>
      <c r="W1365">
        <f t="shared" si="239"/>
        <v>2623.2793268738119</v>
      </c>
      <c r="X1365">
        <f>SUM(Data__1___3[[#This Row],[ cost of raw material]],Data__1___3[[#This Row],[operating cost]],Data__1___3[[#This Row],[Total Labor Cost (In USD)]])</f>
        <v>18923.607042873813</v>
      </c>
      <c r="Y1365">
        <f t="shared" si="240"/>
        <v>1796.5455409517988</v>
      </c>
      <c r="Z1365">
        <f t="shared" si="241"/>
        <v>10.533330000000001</v>
      </c>
      <c r="AA1365">
        <f>SUM(Data__1___3[[#This Row],[Num_Workers_Direct]],Data__1___3[[#This Row],[Num_Workers_Indirect]])</f>
        <v>27</v>
      </c>
      <c r="AB1365">
        <f>Data__1___3[[#This Row],[OUTPUT IN THOUSAND]]/Data__1___3[[#This Row],[Total Workers]]</f>
        <v>0.39012333333333338</v>
      </c>
    </row>
    <row r="1366" spans="1:28" x14ac:dyDescent="0.25">
      <c r="A1366" s="1">
        <v>40448</v>
      </c>
      <c r="B1366">
        <f t="shared" si="231"/>
        <v>2010</v>
      </c>
      <c r="C1366">
        <f>DAY(Data__1___3[[#This Row],[Date]])</f>
        <v>27</v>
      </c>
      <c r="D1366">
        <f>MONTH(Data__1___3[[#This Row],[Date]])</f>
        <v>9</v>
      </c>
      <c r="E1366">
        <f t="shared" si="232"/>
        <v>3</v>
      </c>
      <c r="F1366">
        <f>WEEKDAY(Data__1___3[[#This Row],[Date]])</f>
        <v>2</v>
      </c>
      <c r="G1366" t="str">
        <f>VLOOKUP(F1366,VLOOKUP!$D$2:$E$8,2,FALSE)</f>
        <v>Tuesday</v>
      </c>
      <c r="H1366" t="str">
        <f>VLOOKUP(D1366,VLOOKUP!$A$2:$B$13,2,FALSE)</f>
        <v>September</v>
      </c>
      <c r="I1366" t="str">
        <f>VLOOKUP(E1366,VLOOKUP!$G$2:$H$5,2,FALSE)</f>
        <v>Quarter3</v>
      </c>
      <c r="J1366" t="str">
        <f t="shared" si="233"/>
        <v>2010_September</v>
      </c>
      <c r="K1366" t="str">
        <f t="shared" si="234"/>
        <v>2010_Quarter3</v>
      </c>
      <c r="L1366" t="str">
        <f t="shared" si="235"/>
        <v>2010_Tuesday</v>
      </c>
      <c r="M1366" t="s">
        <v>11</v>
      </c>
      <c r="N1366">
        <v>14</v>
      </c>
      <c r="O1366">
        <v>14</v>
      </c>
      <c r="P1366">
        <v>134400</v>
      </c>
      <c r="Q1366">
        <v>107520</v>
      </c>
      <c r="R1366">
        <v>1.0923547E-2</v>
      </c>
      <c r="S1366">
        <v>1.3654433000000001E-2</v>
      </c>
      <c r="T1366">
        <f t="shared" si="236"/>
        <v>12534.769494</v>
      </c>
      <c r="U1366">
        <f t="shared" si="237"/>
        <v>4369.4188000000004</v>
      </c>
      <c r="V1366">
        <f t="shared" si="238"/>
        <v>241920</v>
      </c>
      <c r="W1366">
        <f t="shared" si="239"/>
        <v>2754.4432932175023</v>
      </c>
      <c r="X1366">
        <f>SUM(Data__1___3[[#This Row],[ cost of raw material]],Data__1___3[[#This Row],[operating cost]],Data__1___3[[#This Row],[Total Labor Cost (In USD)]])</f>
        <v>19658.631587217504</v>
      </c>
      <c r="Y1366">
        <f t="shared" si="240"/>
        <v>1799.6564291083751</v>
      </c>
      <c r="Z1366">
        <f t="shared" si="241"/>
        <v>10.923547000000001</v>
      </c>
      <c r="AA1366">
        <f>SUM(Data__1___3[[#This Row],[Num_Workers_Direct]],Data__1___3[[#This Row],[Num_Workers_Indirect]])</f>
        <v>28</v>
      </c>
      <c r="AB1366">
        <f>Data__1___3[[#This Row],[OUTPUT IN THOUSAND]]/Data__1___3[[#This Row],[Total Workers]]</f>
        <v>0.39012667857142863</v>
      </c>
    </row>
    <row r="1367" spans="1:28" x14ac:dyDescent="0.25">
      <c r="A1367" s="1">
        <v>40449</v>
      </c>
      <c r="B1367">
        <f t="shared" si="231"/>
        <v>2010</v>
      </c>
      <c r="C1367">
        <f>DAY(Data__1___3[[#This Row],[Date]])</f>
        <v>28</v>
      </c>
      <c r="D1367">
        <f>MONTH(Data__1___3[[#This Row],[Date]])</f>
        <v>9</v>
      </c>
      <c r="E1367">
        <f t="shared" si="232"/>
        <v>3</v>
      </c>
      <c r="F1367">
        <f>WEEKDAY(Data__1___3[[#This Row],[Date]])</f>
        <v>3</v>
      </c>
      <c r="G1367" t="str">
        <f>VLOOKUP(F1367,VLOOKUP!$D$2:$E$8,2,FALSE)</f>
        <v>Wednesday</v>
      </c>
      <c r="H1367" t="str">
        <f>VLOOKUP(D1367,VLOOKUP!$A$2:$B$13,2,FALSE)</f>
        <v>September</v>
      </c>
      <c r="I1367" t="str">
        <f>VLOOKUP(E1367,VLOOKUP!$G$2:$H$5,2,FALSE)</f>
        <v>Quarter3</v>
      </c>
      <c r="J1367" t="str">
        <f t="shared" si="233"/>
        <v>2010_September</v>
      </c>
      <c r="K1367" t="str">
        <f t="shared" si="234"/>
        <v>2010_Quarter3</v>
      </c>
      <c r="L1367" t="str">
        <f t="shared" si="235"/>
        <v>2010_Wednesday</v>
      </c>
      <c r="M1367" t="s">
        <v>11</v>
      </c>
      <c r="N1367">
        <v>12</v>
      </c>
      <c r="O1367">
        <v>13</v>
      </c>
      <c r="P1367">
        <v>115200</v>
      </c>
      <c r="Q1367">
        <v>99840</v>
      </c>
      <c r="R1367">
        <v>9.7559910000000003E-3</v>
      </c>
      <c r="S1367">
        <v>1.2194989E-2</v>
      </c>
      <c r="T1367">
        <f t="shared" si="236"/>
        <v>11194.999902</v>
      </c>
      <c r="U1367">
        <f t="shared" si="237"/>
        <v>3902.3964000000001</v>
      </c>
      <c r="V1367">
        <f t="shared" si="238"/>
        <v>215040</v>
      </c>
      <c r="W1367">
        <f t="shared" si="239"/>
        <v>2448.3940384155576</v>
      </c>
      <c r="X1367">
        <f>SUM(Data__1___3[[#This Row],[ cost of raw material]],Data__1___3[[#This Row],[operating cost]],Data__1___3[[#This Row],[Total Labor Cost (In USD)]])</f>
        <v>17545.790340415559</v>
      </c>
      <c r="Y1367">
        <f t="shared" si="240"/>
        <v>1798.4631536063901</v>
      </c>
      <c r="Z1367">
        <f t="shared" si="241"/>
        <v>9.7559909999999999</v>
      </c>
      <c r="AA1367">
        <f>SUM(Data__1___3[[#This Row],[Num_Workers_Direct]],Data__1___3[[#This Row],[Num_Workers_Indirect]])</f>
        <v>25</v>
      </c>
      <c r="AB1367">
        <f>Data__1___3[[#This Row],[OUTPUT IN THOUSAND]]/Data__1___3[[#This Row],[Total Workers]]</f>
        <v>0.39023964</v>
      </c>
    </row>
    <row r="1368" spans="1:28" x14ac:dyDescent="0.25">
      <c r="A1368" s="1">
        <v>40450</v>
      </c>
      <c r="B1368">
        <f t="shared" si="231"/>
        <v>2010</v>
      </c>
      <c r="C1368">
        <f>DAY(Data__1___3[[#This Row],[Date]])</f>
        <v>29</v>
      </c>
      <c r="D1368">
        <f>MONTH(Data__1___3[[#This Row],[Date]])</f>
        <v>9</v>
      </c>
      <c r="E1368">
        <f t="shared" si="232"/>
        <v>3</v>
      </c>
      <c r="F1368">
        <f>WEEKDAY(Data__1___3[[#This Row],[Date]])</f>
        <v>4</v>
      </c>
      <c r="G1368" t="str">
        <f>VLOOKUP(F1368,VLOOKUP!$D$2:$E$8,2,FALSE)</f>
        <v>Thursday</v>
      </c>
      <c r="H1368" t="str">
        <f>VLOOKUP(D1368,VLOOKUP!$A$2:$B$13,2,FALSE)</f>
        <v>September</v>
      </c>
      <c r="I1368" t="str">
        <f>VLOOKUP(E1368,VLOOKUP!$G$2:$H$5,2,FALSE)</f>
        <v>Quarter3</v>
      </c>
      <c r="J1368" t="str">
        <f t="shared" si="233"/>
        <v>2010_September</v>
      </c>
      <c r="K1368" t="str">
        <f t="shared" si="234"/>
        <v>2010_Quarter3</v>
      </c>
      <c r="L1368" t="str">
        <f t="shared" si="235"/>
        <v>2010_Thursday</v>
      </c>
      <c r="M1368" t="s">
        <v>11</v>
      </c>
      <c r="N1368">
        <v>12</v>
      </c>
      <c r="O1368">
        <v>16</v>
      </c>
      <c r="P1368">
        <v>115200</v>
      </c>
      <c r="Q1368">
        <v>122880</v>
      </c>
      <c r="R1368">
        <v>1.0932572999999999E-2</v>
      </c>
      <c r="S1368">
        <v>1.3665716E-2</v>
      </c>
      <c r="T1368">
        <f t="shared" si="236"/>
        <v>12545.127288</v>
      </c>
      <c r="U1368">
        <f t="shared" si="237"/>
        <v>4373.0291999999999</v>
      </c>
      <c r="V1368">
        <f t="shared" si="238"/>
        <v>238080</v>
      </c>
      <c r="W1368">
        <f t="shared" si="239"/>
        <v>2710.7219711029388</v>
      </c>
      <c r="X1368">
        <f>SUM(Data__1___3[[#This Row],[ cost of raw material]],Data__1___3[[#This Row],[operating cost]],Data__1___3[[#This Row],[Total Labor Cost (In USD)]])</f>
        <v>19628.87845910294</v>
      </c>
      <c r="Y1368">
        <f t="shared" si="240"/>
        <v>1795.4491096563399</v>
      </c>
      <c r="Z1368">
        <f t="shared" si="241"/>
        <v>10.932573</v>
      </c>
      <c r="AA1368">
        <f>SUM(Data__1___3[[#This Row],[Num_Workers_Direct]],Data__1___3[[#This Row],[Num_Workers_Indirect]])</f>
        <v>28</v>
      </c>
      <c r="AB1368">
        <f>Data__1___3[[#This Row],[OUTPUT IN THOUSAND]]/Data__1___3[[#This Row],[Total Workers]]</f>
        <v>0.39044903571428569</v>
      </c>
    </row>
    <row r="1369" spans="1:28" x14ac:dyDescent="0.25">
      <c r="A1369" s="1">
        <v>40451</v>
      </c>
      <c r="B1369">
        <f t="shared" si="231"/>
        <v>2010</v>
      </c>
      <c r="C1369">
        <f>DAY(Data__1___3[[#This Row],[Date]])</f>
        <v>30</v>
      </c>
      <c r="D1369">
        <f>MONTH(Data__1___3[[#This Row],[Date]])</f>
        <v>9</v>
      </c>
      <c r="E1369">
        <f t="shared" si="232"/>
        <v>3</v>
      </c>
      <c r="F1369">
        <f>WEEKDAY(Data__1___3[[#This Row],[Date]])</f>
        <v>5</v>
      </c>
      <c r="G1369" t="str">
        <f>VLOOKUP(F1369,VLOOKUP!$D$2:$E$8,2,FALSE)</f>
        <v>Friday</v>
      </c>
      <c r="H1369" t="str">
        <f>VLOOKUP(D1369,VLOOKUP!$A$2:$B$13,2,FALSE)</f>
        <v>September</v>
      </c>
      <c r="I1369" t="str">
        <f>VLOOKUP(E1369,VLOOKUP!$G$2:$H$5,2,FALSE)</f>
        <v>Quarter3</v>
      </c>
      <c r="J1369" t="str">
        <f t="shared" si="233"/>
        <v>2010_September</v>
      </c>
      <c r="K1369" t="str">
        <f t="shared" si="234"/>
        <v>2010_Quarter3</v>
      </c>
      <c r="L1369" t="str">
        <f t="shared" si="235"/>
        <v>2010_Friday</v>
      </c>
      <c r="M1369" t="s">
        <v>11</v>
      </c>
      <c r="N1369">
        <v>14</v>
      </c>
      <c r="O1369">
        <v>16</v>
      </c>
      <c r="P1369">
        <v>134400</v>
      </c>
      <c r="Q1369">
        <v>122880</v>
      </c>
      <c r="R1369">
        <v>1.1715079999999999E-2</v>
      </c>
      <c r="S1369">
        <v>1.464385E-2</v>
      </c>
      <c r="T1369">
        <f t="shared" si="236"/>
        <v>13443.0543</v>
      </c>
      <c r="U1369">
        <f t="shared" si="237"/>
        <v>4686.0319999999992</v>
      </c>
      <c r="V1369">
        <f t="shared" si="238"/>
        <v>257280</v>
      </c>
      <c r="W1369">
        <f t="shared" si="239"/>
        <v>2929.3285816757566</v>
      </c>
      <c r="X1369">
        <f>SUM(Data__1___3[[#This Row],[ cost of raw material]],Data__1___3[[#This Row],[operating cost]],Data__1___3[[#This Row],[Total Labor Cost (In USD)]])</f>
        <v>21058.414881675755</v>
      </c>
      <c r="Y1369">
        <f t="shared" si="240"/>
        <v>1797.5476805686139</v>
      </c>
      <c r="Z1369">
        <f t="shared" si="241"/>
        <v>11.715079999999999</v>
      </c>
      <c r="AA1369">
        <f>SUM(Data__1___3[[#This Row],[Num_Workers_Direct]],Data__1___3[[#This Row],[Num_Workers_Indirect]])</f>
        <v>30</v>
      </c>
      <c r="AB1369">
        <f>Data__1___3[[#This Row],[OUTPUT IN THOUSAND]]/Data__1___3[[#This Row],[Total Workers]]</f>
        <v>0.39050266666666661</v>
      </c>
    </row>
    <row r="1370" spans="1:28" x14ac:dyDescent="0.25">
      <c r="A1370" s="1">
        <v>40452</v>
      </c>
      <c r="B1370">
        <f t="shared" si="231"/>
        <v>2010</v>
      </c>
      <c r="C1370">
        <f>DAY(Data__1___3[[#This Row],[Date]])</f>
        <v>1</v>
      </c>
      <c r="D1370">
        <f>MONTH(Data__1___3[[#This Row],[Date]])</f>
        <v>10</v>
      </c>
      <c r="E1370">
        <f t="shared" si="232"/>
        <v>4</v>
      </c>
      <c r="F1370">
        <f>WEEKDAY(Data__1___3[[#This Row],[Date]])</f>
        <v>6</v>
      </c>
      <c r="G1370" t="str">
        <f>VLOOKUP(F1370,VLOOKUP!$D$2:$E$8,2,FALSE)</f>
        <v>Saturday</v>
      </c>
      <c r="H1370" t="str">
        <f>VLOOKUP(D1370,VLOOKUP!$A$2:$B$13,2,FALSE)</f>
        <v>October</v>
      </c>
      <c r="I1370" t="str">
        <f>VLOOKUP(E1370,VLOOKUP!$G$2:$H$5,2,FALSE)</f>
        <v>Quarter4</v>
      </c>
      <c r="J1370" t="str">
        <f t="shared" si="233"/>
        <v>2010_October</v>
      </c>
      <c r="K1370" t="str">
        <f t="shared" si="234"/>
        <v>2010_Quarter4</v>
      </c>
      <c r="L1370" t="str">
        <f t="shared" si="235"/>
        <v>2010_Saturday</v>
      </c>
      <c r="M1370" t="s">
        <v>11</v>
      </c>
      <c r="N1370">
        <v>12</v>
      </c>
      <c r="O1370">
        <v>15</v>
      </c>
      <c r="P1370">
        <v>115200</v>
      </c>
      <c r="Q1370">
        <v>115200</v>
      </c>
      <c r="R1370">
        <v>1.0539023E-2</v>
      </c>
      <c r="S1370">
        <v>1.3173778000000001E-2</v>
      </c>
      <c r="T1370">
        <f t="shared" si="236"/>
        <v>12093.528204</v>
      </c>
      <c r="U1370">
        <f t="shared" si="237"/>
        <v>4215.6091999999999</v>
      </c>
      <c r="V1370">
        <f t="shared" si="238"/>
        <v>230400</v>
      </c>
      <c r="W1370">
        <f t="shared" si="239"/>
        <v>2623.2793268738119</v>
      </c>
      <c r="X1370">
        <f>SUM(Data__1___3[[#This Row],[ cost of raw material]],Data__1___3[[#This Row],[operating cost]],Data__1___3[[#This Row],[Total Labor Cost (In USD)]])</f>
        <v>18932.416730873814</v>
      </c>
      <c r="Y1370">
        <f t="shared" si="240"/>
        <v>1796.4109890332163</v>
      </c>
      <c r="Z1370">
        <f t="shared" si="241"/>
        <v>10.539023</v>
      </c>
      <c r="AA1370">
        <f>SUM(Data__1___3[[#This Row],[Num_Workers_Direct]],Data__1___3[[#This Row],[Num_Workers_Indirect]])</f>
        <v>27</v>
      </c>
      <c r="AB1370">
        <f>Data__1___3[[#This Row],[OUTPUT IN THOUSAND]]/Data__1___3[[#This Row],[Total Workers]]</f>
        <v>0.3903341851851852</v>
      </c>
    </row>
    <row r="1371" spans="1:28" x14ac:dyDescent="0.25">
      <c r="A1371" s="1">
        <v>40453</v>
      </c>
      <c r="B1371">
        <f t="shared" si="231"/>
        <v>2010</v>
      </c>
      <c r="C1371">
        <f>DAY(Data__1___3[[#This Row],[Date]])</f>
        <v>2</v>
      </c>
      <c r="D1371">
        <f>MONTH(Data__1___3[[#This Row],[Date]])</f>
        <v>10</v>
      </c>
      <c r="E1371">
        <f t="shared" si="232"/>
        <v>4</v>
      </c>
      <c r="F1371">
        <f>WEEKDAY(Data__1___3[[#This Row],[Date]])</f>
        <v>7</v>
      </c>
      <c r="G1371" t="str">
        <f>VLOOKUP(F1371,VLOOKUP!$D$2:$E$8,2,FALSE)</f>
        <v>Sunday</v>
      </c>
      <c r="H1371" t="str">
        <f>VLOOKUP(D1371,VLOOKUP!$A$2:$B$13,2,FALSE)</f>
        <v>October</v>
      </c>
      <c r="I1371" t="str">
        <f>VLOOKUP(E1371,VLOOKUP!$G$2:$H$5,2,FALSE)</f>
        <v>Quarter4</v>
      </c>
      <c r="J1371" t="str">
        <f t="shared" si="233"/>
        <v>2010_October</v>
      </c>
      <c r="K1371" t="str">
        <f t="shared" si="234"/>
        <v>2010_Quarter4</v>
      </c>
      <c r="L1371" t="str">
        <f t="shared" si="235"/>
        <v>2010_Sunday</v>
      </c>
      <c r="M1371" t="s">
        <v>11</v>
      </c>
      <c r="N1371">
        <v>14</v>
      </c>
      <c r="O1371">
        <v>16</v>
      </c>
      <c r="P1371">
        <v>134400</v>
      </c>
      <c r="Q1371">
        <v>122880</v>
      </c>
      <c r="R1371">
        <v>1.1715288000000001E-2</v>
      </c>
      <c r="S1371">
        <v>1.464411E-2</v>
      </c>
      <c r="T1371">
        <f t="shared" si="236"/>
        <v>13443.29298</v>
      </c>
      <c r="U1371">
        <f t="shared" si="237"/>
        <v>4686.1152000000002</v>
      </c>
      <c r="V1371">
        <f t="shared" si="238"/>
        <v>257280</v>
      </c>
      <c r="W1371">
        <f t="shared" si="239"/>
        <v>2929.3285816757566</v>
      </c>
      <c r="X1371">
        <f>SUM(Data__1___3[[#This Row],[ cost of raw material]],Data__1___3[[#This Row],[operating cost]],Data__1___3[[#This Row],[Total Labor Cost (In USD)]])</f>
        <v>21058.736761675755</v>
      </c>
      <c r="Y1371">
        <f t="shared" si="240"/>
        <v>1797.5432410774497</v>
      </c>
      <c r="Z1371">
        <f t="shared" si="241"/>
        <v>11.715288000000001</v>
      </c>
      <c r="AA1371">
        <f>SUM(Data__1___3[[#This Row],[Num_Workers_Direct]],Data__1___3[[#This Row],[Num_Workers_Indirect]])</f>
        <v>30</v>
      </c>
      <c r="AB1371">
        <f>Data__1___3[[#This Row],[OUTPUT IN THOUSAND]]/Data__1___3[[#This Row],[Total Workers]]</f>
        <v>0.39050960000000001</v>
      </c>
    </row>
    <row r="1372" spans="1:28" x14ac:dyDescent="0.25">
      <c r="A1372" s="1">
        <v>40454</v>
      </c>
      <c r="B1372">
        <f t="shared" si="231"/>
        <v>2010</v>
      </c>
      <c r="C1372">
        <f>DAY(Data__1___3[[#This Row],[Date]])</f>
        <v>3</v>
      </c>
      <c r="D1372">
        <f>MONTH(Data__1___3[[#This Row],[Date]])</f>
        <v>10</v>
      </c>
      <c r="E1372">
        <f t="shared" si="232"/>
        <v>4</v>
      </c>
      <c r="F1372">
        <f>WEEKDAY(Data__1___3[[#This Row],[Date]])</f>
        <v>1</v>
      </c>
      <c r="G1372" t="str">
        <f>VLOOKUP(F1372,VLOOKUP!$D$2:$E$8,2,FALSE)</f>
        <v>Monday</v>
      </c>
      <c r="H1372" t="str">
        <f>VLOOKUP(D1372,VLOOKUP!$A$2:$B$13,2,FALSE)</f>
        <v>October</v>
      </c>
      <c r="I1372" t="str">
        <f>VLOOKUP(E1372,VLOOKUP!$G$2:$H$5,2,FALSE)</f>
        <v>Quarter4</v>
      </c>
      <c r="J1372" t="str">
        <f t="shared" si="233"/>
        <v>2010_October</v>
      </c>
      <c r="K1372" t="str">
        <f t="shared" si="234"/>
        <v>2010_Quarter4</v>
      </c>
      <c r="L1372" t="str">
        <f t="shared" si="235"/>
        <v>2010_Monday</v>
      </c>
      <c r="M1372" t="s">
        <v>11</v>
      </c>
      <c r="N1372">
        <v>13</v>
      </c>
      <c r="O1372">
        <v>17</v>
      </c>
      <c r="P1372">
        <v>124800</v>
      </c>
      <c r="Q1372">
        <v>130560</v>
      </c>
      <c r="R1372">
        <v>1.1715708999999999E-2</v>
      </c>
      <c r="S1372">
        <v>1.4644636000000001E-2</v>
      </c>
      <c r="T1372">
        <f t="shared" si="236"/>
        <v>13443.775847999999</v>
      </c>
      <c r="U1372">
        <f t="shared" si="237"/>
        <v>4686.2835999999998</v>
      </c>
      <c r="V1372">
        <f t="shared" si="238"/>
        <v>255360</v>
      </c>
      <c r="W1372">
        <f t="shared" si="239"/>
        <v>2907.4679206184746</v>
      </c>
      <c r="X1372">
        <f>SUM(Data__1___3[[#This Row],[ cost of raw material]],Data__1___3[[#This Row],[operating cost]],Data__1___3[[#This Row],[Total Labor Cost (In USD)]])</f>
        <v>21037.527368618474</v>
      </c>
      <c r="Y1372">
        <f t="shared" si="240"/>
        <v>1795.6683089874009</v>
      </c>
      <c r="Z1372">
        <f t="shared" si="241"/>
        <v>11.715709</v>
      </c>
      <c r="AA1372">
        <f>SUM(Data__1___3[[#This Row],[Num_Workers_Direct]],Data__1___3[[#This Row],[Num_Workers_Indirect]])</f>
        <v>30</v>
      </c>
      <c r="AB1372">
        <f>Data__1___3[[#This Row],[OUTPUT IN THOUSAND]]/Data__1___3[[#This Row],[Total Workers]]</f>
        <v>0.39052363333333334</v>
      </c>
    </row>
    <row r="1373" spans="1:28" x14ac:dyDescent="0.25">
      <c r="A1373" s="1">
        <v>40455</v>
      </c>
      <c r="B1373">
        <f t="shared" si="231"/>
        <v>2010</v>
      </c>
      <c r="C1373">
        <f>DAY(Data__1___3[[#This Row],[Date]])</f>
        <v>4</v>
      </c>
      <c r="D1373">
        <f>MONTH(Data__1___3[[#This Row],[Date]])</f>
        <v>10</v>
      </c>
      <c r="E1373">
        <f t="shared" si="232"/>
        <v>4</v>
      </c>
      <c r="F1373">
        <f>WEEKDAY(Data__1___3[[#This Row],[Date]])</f>
        <v>2</v>
      </c>
      <c r="G1373" t="str">
        <f>VLOOKUP(F1373,VLOOKUP!$D$2:$E$8,2,FALSE)</f>
        <v>Tuesday</v>
      </c>
      <c r="H1373" t="str">
        <f>VLOOKUP(D1373,VLOOKUP!$A$2:$B$13,2,FALSE)</f>
        <v>October</v>
      </c>
      <c r="I1373" t="str">
        <f>VLOOKUP(E1373,VLOOKUP!$G$2:$H$5,2,FALSE)</f>
        <v>Quarter4</v>
      </c>
      <c r="J1373" t="str">
        <f t="shared" si="233"/>
        <v>2010_October</v>
      </c>
      <c r="K1373" t="str">
        <f t="shared" si="234"/>
        <v>2010_Quarter4</v>
      </c>
      <c r="L1373" t="str">
        <f t="shared" si="235"/>
        <v>2010_Tuesday</v>
      </c>
      <c r="M1373" t="s">
        <v>11</v>
      </c>
      <c r="N1373">
        <v>13</v>
      </c>
      <c r="O1373">
        <v>15</v>
      </c>
      <c r="P1373">
        <v>124800</v>
      </c>
      <c r="Q1373">
        <v>115200</v>
      </c>
      <c r="R1373">
        <v>1.0932156E-2</v>
      </c>
      <c r="S1373">
        <v>1.3665194E-2</v>
      </c>
      <c r="T1373">
        <f t="shared" si="236"/>
        <v>12544.648091999999</v>
      </c>
      <c r="U1373">
        <f t="shared" si="237"/>
        <v>4372.8624</v>
      </c>
      <c r="V1373">
        <f t="shared" si="238"/>
        <v>240000</v>
      </c>
      <c r="W1373">
        <f t="shared" si="239"/>
        <v>2732.5826321602208</v>
      </c>
      <c r="X1373">
        <f>SUM(Data__1___3[[#This Row],[ cost of raw material]],Data__1___3[[#This Row],[operating cost]],Data__1___3[[#This Row],[Total Labor Cost (In USD)]])</f>
        <v>19650.093124160223</v>
      </c>
      <c r="Y1373">
        <f t="shared" si="240"/>
        <v>1797.4581705713147</v>
      </c>
      <c r="Z1373">
        <f t="shared" si="241"/>
        <v>10.932156000000001</v>
      </c>
      <c r="AA1373">
        <f>SUM(Data__1___3[[#This Row],[Num_Workers_Direct]],Data__1___3[[#This Row],[Num_Workers_Indirect]])</f>
        <v>28</v>
      </c>
      <c r="AB1373">
        <f>Data__1___3[[#This Row],[OUTPUT IN THOUSAND]]/Data__1___3[[#This Row],[Total Workers]]</f>
        <v>0.3904341428571429</v>
      </c>
    </row>
    <row r="1374" spans="1:28" x14ac:dyDescent="0.25">
      <c r="A1374" s="1">
        <v>40456</v>
      </c>
      <c r="B1374">
        <f t="shared" si="231"/>
        <v>2010</v>
      </c>
      <c r="C1374">
        <f>DAY(Data__1___3[[#This Row],[Date]])</f>
        <v>5</v>
      </c>
      <c r="D1374">
        <f>MONTH(Data__1___3[[#This Row],[Date]])</f>
        <v>10</v>
      </c>
      <c r="E1374">
        <f t="shared" si="232"/>
        <v>4</v>
      </c>
      <c r="F1374">
        <f>WEEKDAY(Data__1___3[[#This Row],[Date]])</f>
        <v>3</v>
      </c>
      <c r="G1374" t="str">
        <f>VLOOKUP(F1374,VLOOKUP!$D$2:$E$8,2,FALSE)</f>
        <v>Wednesday</v>
      </c>
      <c r="H1374" t="str">
        <f>VLOOKUP(D1374,VLOOKUP!$A$2:$B$13,2,FALSE)</f>
        <v>October</v>
      </c>
      <c r="I1374" t="str">
        <f>VLOOKUP(E1374,VLOOKUP!$G$2:$H$5,2,FALSE)</f>
        <v>Quarter4</v>
      </c>
      <c r="J1374" t="str">
        <f t="shared" si="233"/>
        <v>2010_October</v>
      </c>
      <c r="K1374" t="str">
        <f t="shared" si="234"/>
        <v>2010_Quarter4</v>
      </c>
      <c r="L1374" t="str">
        <f t="shared" si="235"/>
        <v>2010_Wednesday</v>
      </c>
      <c r="M1374" t="s">
        <v>11</v>
      </c>
      <c r="N1374">
        <v>12</v>
      </c>
      <c r="O1374">
        <v>16</v>
      </c>
      <c r="P1374">
        <v>115200</v>
      </c>
      <c r="Q1374">
        <v>122880</v>
      </c>
      <c r="R1374">
        <v>1.0929154E-2</v>
      </c>
      <c r="S1374">
        <v>1.3661441999999999E-2</v>
      </c>
      <c r="T1374">
        <f t="shared" si="236"/>
        <v>12541.203755999999</v>
      </c>
      <c r="U1374">
        <f t="shared" si="237"/>
        <v>4371.6616000000004</v>
      </c>
      <c r="V1374">
        <f t="shared" si="238"/>
        <v>238080</v>
      </c>
      <c r="W1374">
        <f t="shared" si="239"/>
        <v>2710.7219711029388</v>
      </c>
      <c r="X1374">
        <f>SUM(Data__1___3[[#This Row],[ cost of raw material]],Data__1___3[[#This Row],[operating cost]],Data__1___3[[#This Row],[Total Labor Cost (In USD)]])</f>
        <v>19623.587327102938</v>
      </c>
      <c r="Y1374">
        <f t="shared" si="240"/>
        <v>1795.5266553205249</v>
      </c>
      <c r="Z1374">
        <f t="shared" si="241"/>
        <v>10.929154</v>
      </c>
      <c r="AA1374">
        <f>SUM(Data__1___3[[#This Row],[Num_Workers_Direct]],Data__1___3[[#This Row],[Num_Workers_Indirect]])</f>
        <v>28</v>
      </c>
      <c r="AB1374">
        <f>Data__1___3[[#This Row],[OUTPUT IN THOUSAND]]/Data__1___3[[#This Row],[Total Workers]]</f>
        <v>0.39032692857142859</v>
      </c>
    </row>
    <row r="1375" spans="1:28" x14ac:dyDescent="0.25">
      <c r="A1375" s="1">
        <v>40457</v>
      </c>
      <c r="B1375">
        <f t="shared" si="231"/>
        <v>2010</v>
      </c>
      <c r="C1375">
        <f>DAY(Data__1___3[[#This Row],[Date]])</f>
        <v>6</v>
      </c>
      <c r="D1375">
        <f>MONTH(Data__1___3[[#This Row],[Date]])</f>
        <v>10</v>
      </c>
      <c r="E1375">
        <f t="shared" si="232"/>
        <v>4</v>
      </c>
      <c r="F1375">
        <f>WEEKDAY(Data__1___3[[#This Row],[Date]])</f>
        <v>4</v>
      </c>
      <c r="G1375" t="str">
        <f>VLOOKUP(F1375,VLOOKUP!$D$2:$E$8,2,FALSE)</f>
        <v>Thursday</v>
      </c>
      <c r="H1375" t="str">
        <f>VLOOKUP(D1375,VLOOKUP!$A$2:$B$13,2,FALSE)</f>
        <v>October</v>
      </c>
      <c r="I1375" t="str">
        <f>VLOOKUP(E1375,VLOOKUP!$G$2:$H$5,2,FALSE)</f>
        <v>Quarter4</v>
      </c>
      <c r="J1375" t="str">
        <f t="shared" si="233"/>
        <v>2010_October</v>
      </c>
      <c r="K1375" t="str">
        <f t="shared" si="234"/>
        <v>2010_Quarter4</v>
      </c>
      <c r="L1375" t="str">
        <f t="shared" si="235"/>
        <v>2010_Thursday</v>
      </c>
      <c r="M1375" t="s">
        <v>11</v>
      </c>
      <c r="N1375">
        <v>12</v>
      </c>
      <c r="O1375">
        <v>15</v>
      </c>
      <c r="P1375">
        <v>115200</v>
      </c>
      <c r="Q1375">
        <v>115200</v>
      </c>
      <c r="R1375">
        <v>1.0542783999999999E-2</v>
      </c>
      <c r="S1375">
        <v>1.3178479999999999E-2</v>
      </c>
      <c r="T1375">
        <f t="shared" si="236"/>
        <v>12097.844639999999</v>
      </c>
      <c r="U1375">
        <f t="shared" si="237"/>
        <v>4217.1135999999997</v>
      </c>
      <c r="V1375">
        <f t="shared" si="238"/>
        <v>230400</v>
      </c>
      <c r="W1375">
        <f t="shared" si="239"/>
        <v>2623.2793268738119</v>
      </c>
      <c r="X1375">
        <f>SUM(Data__1___3[[#This Row],[ cost of raw material]],Data__1___3[[#This Row],[operating cost]],Data__1___3[[#This Row],[Total Labor Cost (In USD)]])</f>
        <v>18938.237566873813</v>
      </c>
      <c r="Y1375">
        <f t="shared" si="240"/>
        <v>1796.3222586058687</v>
      </c>
      <c r="Z1375">
        <f t="shared" si="241"/>
        <v>10.542783999999999</v>
      </c>
      <c r="AA1375">
        <f>SUM(Data__1___3[[#This Row],[Num_Workers_Direct]],Data__1___3[[#This Row],[Num_Workers_Indirect]])</f>
        <v>27</v>
      </c>
      <c r="AB1375">
        <f>Data__1___3[[#This Row],[OUTPUT IN THOUSAND]]/Data__1___3[[#This Row],[Total Workers]]</f>
        <v>0.39047348148148148</v>
      </c>
    </row>
    <row r="1376" spans="1:28" x14ac:dyDescent="0.25">
      <c r="A1376" s="1">
        <v>40458</v>
      </c>
      <c r="B1376">
        <f t="shared" si="231"/>
        <v>2010</v>
      </c>
      <c r="C1376">
        <f>DAY(Data__1___3[[#This Row],[Date]])</f>
        <v>7</v>
      </c>
      <c r="D1376">
        <f>MONTH(Data__1___3[[#This Row],[Date]])</f>
        <v>10</v>
      </c>
      <c r="E1376">
        <f t="shared" si="232"/>
        <v>4</v>
      </c>
      <c r="F1376">
        <f>WEEKDAY(Data__1___3[[#This Row],[Date]])</f>
        <v>5</v>
      </c>
      <c r="G1376" t="str">
        <f>VLOOKUP(F1376,VLOOKUP!$D$2:$E$8,2,FALSE)</f>
        <v>Friday</v>
      </c>
      <c r="H1376" t="str">
        <f>VLOOKUP(D1376,VLOOKUP!$A$2:$B$13,2,FALSE)</f>
        <v>October</v>
      </c>
      <c r="I1376" t="str">
        <f>VLOOKUP(E1376,VLOOKUP!$G$2:$H$5,2,FALSE)</f>
        <v>Quarter4</v>
      </c>
      <c r="J1376" t="str">
        <f t="shared" si="233"/>
        <v>2010_October</v>
      </c>
      <c r="K1376" t="str">
        <f t="shared" si="234"/>
        <v>2010_Quarter4</v>
      </c>
      <c r="L1376" t="str">
        <f t="shared" si="235"/>
        <v>2010_Friday</v>
      </c>
      <c r="M1376" t="s">
        <v>11</v>
      </c>
      <c r="N1376">
        <v>13</v>
      </c>
      <c r="O1376">
        <v>17</v>
      </c>
      <c r="P1376">
        <v>124800</v>
      </c>
      <c r="Q1376">
        <v>130560</v>
      </c>
      <c r="R1376">
        <v>1.171385E-2</v>
      </c>
      <c r="S1376">
        <v>1.4642313000000001E-2</v>
      </c>
      <c r="T1376">
        <f t="shared" si="236"/>
        <v>13441.643334</v>
      </c>
      <c r="U1376">
        <f t="shared" si="237"/>
        <v>4685.54</v>
      </c>
      <c r="V1376">
        <f t="shared" si="238"/>
        <v>255360</v>
      </c>
      <c r="W1376">
        <f t="shared" si="239"/>
        <v>2907.4679206184746</v>
      </c>
      <c r="X1376">
        <f>SUM(Data__1___3[[#This Row],[ cost of raw material]],Data__1___3[[#This Row],[operating cost]],Data__1___3[[#This Row],[Total Labor Cost (In USD)]])</f>
        <v>21034.651254618475</v>
      </c>
      <c r="Y1376">
        <f t="shared" si="240"/>
        <v>1795.7077523289504</v>
      </c>
      <c r="Z1376">
        <f t="shared" si="241"/>
        <v>11.713849999999999</v>
      </c>
      <c r="AA1376">
        <f>SUM(Data__1___3[[#This Row],[Num_Workers_Direct]],Data__1___3[[#This Row],[Num_Workers_Indirect]])</f>
        <v>30</v>
      </c>
      <c r="AB1376">
        <f>Data__1___3[[#This Row],[OUTPUT IN THOUSAND]]/Data__1___3[[#This Row],[Total Workers]]</f>
        <v>0.39046166666666665</v>
      </c>
    </row>
    <row r="1377" spans="1:28" x14ac:dyDescent="0.25">
      <c r="A1377" s="1">
        <v>40459</v>
      </c>
      <c r="B1377">
        <f t="shared" si="231"/>
        <v>2010</v>
      </c>
      <c r="C1377">
        <f>DAY(Data__1___3[[#This Row],[Date]])</f>
        <v>8</v>
      </c>
      <c r="D1377">
        <f>MONTH(Data__1___3[[#This Row],[Date]])</f>
        <v>10</v>
      </c>
      <c r="E1377">
        <f t="shared" si="232"/>
        <v>4</v>
      </c>
      <c r="F1377">
        <f>WEEKDAY(Data__1___3[[#This Row],[Date]])</f>
        <v>6</v>
      </c>
      <c r="G1377" t="str">
        <f>VLOOKUP(F1377,VLOOKUP!$D$2:$E$8,2,FALSE)</f>
        <v>Saturday</v>
      </c>
      <c r="H1377" t="str">
        <f>VLOOKUP(D1377,VLOOKUP!$A$2:$B$13,2,FALSE)</f>
        <v>October</v>
      </c>
      <c r="I1377" t="str">
        <f>VLOOKUP(E1377,VLOOKUP!$G$2:$H$5,2,FALSE)</f>
        <v>Quarter4</v>
      </c>
      <c r="J1377" t="str">
        <f t="shared" si="233"/>
        <v>2010_October</v>
      </c>
      <c r="K1377" t="str">
        <f t="shared" si="234"/>
        <v>2010_Quarter4</v>
      </c>
      <c r="L1377" t="str">
        <f t="shared" si="235"/>
        <v>2010_Saturday</v>
      </c>
      <c r="M1377" t="s">
        <v>11</v>
      </c>
      <c r="N1377">
        <v>14</v>
      </c>
      <c r="O1377">
        <v>13</v>
      </c>
      <c r="P1377">
        <v>134400</v>
      </c>
      <c r="Q1377">
        <v>99840</v>
      </c>
      <c r="R1377">
        <v>1.0538422E-2</v>
      </c>
      <c r="S1377">
        <v>1.3173027E-2</v>
      </c>
      <c r="T1377">
        <f t="shared" si="236"/>
        <v>12092.838786</v>
      </c>
      <c r="U1377">
        <f t="shared" si="237"/>
        <v>4215.3688000000002</v>
      </c>
      <c r="V1377">
        <f t="shared" si="238"/>
        <v>234240</v>
      </c>
      <c r="W1377">
        <f t="shared" si="239"/>
        <v>2667.0006489883754</v>
      </c>
      <c r="X1377">
        <f>SUM(Data__1___3[[#This Row],[ cost of raw material]],Data__1___3[[#This Row],[operating cost]],Data__1___3[[#This Row],[Total Labor Cost (In USD)]])</f>
        <v>18975.208234988375</v>
      </c>
      <c r="Y1377">
        <f t="shared" si="240"/>
        <v>1800.5739602179883</v>
      </c>
      <c r="Z1377">
        <f t="shared" si="241"/>
        <v>10.538422000000001</v>
      </c>
      <c r="AA1377">
        <f>SUM(Data__1___3[[#This Row],[Num_Workers_Direct]],Data__1___3[[#This Row],[Num_Workers_Indirect]])</f>
        <v>27</v>
      </c>
      <c r="AB1377">
        <f>Data__1___3[[#This Row],[OUTPUT IN THOUSAND]]/Data__1___3[[#This Row],[Total Workers]]</f>
        <v>0.39031192592592595</v>
      </c>
    </row>
    <row r="1378" spans="1:28" x14ac:dyDescent="0.25">
      <c r="A1378" s="1">
        <v>40460</v>
      </c>
      <c r="B1378">
        <f t="shared" si="231"/>
        <v>2010</v>
      </c>
      <c r="C1378">
        <f>DAY(Data__1___3[[#This Row],[Date]])</f>
        <v>9</v>
      </c>
      <c r="D1378">
        <f>MONTH(Data__1___3[[#This Row],[Date]])</f>
        <v>10</v>
      </c>
      <c r="E1378">
        <f t="shared" si="232"/>
        <v>4</v>
      </c>
      <c r="F1378">
        <f>WEEKDAY(Data__1___3[[#This Row],[Date]])</f>
        <v>7</v>
      </c>
      <c r="G1378" t="str">
        <f>VLOOKUP(F1378,VLOOKUP!$D$2:$E$8,2,FALSE)</f>
        <v>Sunday</v>
      </c>
      <c r="H1378" t="str">
        <f>VLOOKUP(D1378,VLOOKUP!$A$2:$B$13,2,FALSE)</f>
        <v>October</v>
      </c>
      <c r="I1378" t="str">
        <f>VLOOKUP(E1378,VLOOKUP!$G$2:$H$5,2,FALSE)</f>
        <v>Quarter4</v>
      </c>
      <c r="J1378" t="str">
        <f t="shared" si="233"/>
        <v>2010_October</v>
      </c>
      <c r="K1378" t="str">
        <f t="shared" si="234"/>
        <v>2010_Quarter4</v>
      </c>
      <c r="L1378" t="str">
        <f t="shared" si="235"/>
        <v>2010_Sunday</v>
      </c>
      <c r="M1378" t="s">
        <v>11</v>
      </c>
      <c r="N1378">
        <v>14</v>
      </c>
      <c r="O1378">
        <v>13</v>
      </c>
      <c r="P1378">
        <v>134400</v>
      </c>
      <c r="Q1378">
        <v>99840</v>
      </c>
      <c r="R1378">
        <v>1.054011E-2</v>
      </c>
      <c r="S1378">
        <v>1.3175137999999999E-2</v>
      </c>
      <c r="T1378">
        <f t="shared" si="236"/>
        <v>12094.776683999999</v>
      </c>
      <c r="U1378">
        <f t="shared" si="237"/>
        <v>4216.0439999999999</v>
      </c>
      <c r="V1378">
        <f t="shared" si="238"/>
        <v>234240</v>
      </c>
      <c r="W1378">
        <f t="shared" si="239"/>
        <v>2667.0006489883754</v>
      </c>
      <c r="X1378">
        <f>SUM(Data__1___3[[#This Row],[ cost of raw material]],Data__1___3[[#This Row],[operating cost]],Data__1___3[[#This Row],[Total Labor Cost (In USD)]])</f>
        <v>18977.821332988373</v>
      </c>
      <c r="Y1378">
        <f t="shared" si="240"/>
        <v>1800.533517485906</v>
      </c>
      <c r="Z1378">
        <f t="shared" si="241"/>
        <v>10.54011</v>
      </c>
      <c r="AA1378">
        <f>SUM(Data__1___3[[#This Row],[Num_Workers_Direct]],Data__1___3[[#This Row],[Num_Workers_Indirect]])</f>
        <v>27</v>
      </c>
      <c r="AB1378">
        <f>Data__1___3[[#This Row],[OUTPUT IN THOUSAND]]/Data__1___3[[#This Row],[Total Workers]]</f>
        <v>0.39037444444444447</v>
      </c>
    </row>
    <row r="1379" spans="1:28" x14ac:dyDescent="0.25">
      <c r="A1379" s="1">
        <v>40461</v>
      </c>
      <c r="B1379">
        <f t="shared" si="231"/>
        <v>2010</v>
      </c>
      <c r="C1379">
        <f>DAY(Data__1___3[[#This Row],[Date]])</f>
        <v>10</v>
      </c>
      <c r="D1379">
        <f>MONTH(Data__1___3[[#This Row],[Date]])</f>
        <v>10</v>
      </c>
      <c r="E1379">
        <f t="shared" si="232"/>
        <v>4</v>
      </c>
      <c r="F1379">
        <f>WEEKDAY(Data__1___3[[#This Row],[Date]])</f>
        <v>1</v>
      </c>
      <c r="G1379" t="str">
        <f>VLOOKUP(F1379,VLOOKUP!$D$2:$E$8,2,FALSE)</f>
        <v>Monday</v>
      </c>
      <c r="H1379" t="str">
        <f>VLOOKUP(D1379,VLOOKUP!$A$2:$B$13,2,FALSE)</f>
        <v>October</v>
      </c>
      <c r="I1379" t="str">
        <f>VLOOKUP(E1379,VLOOKUP!$G$2:$H$5,2,FALSE)</f>
        <v>Quarter4</v>
      </c>
      <c r="J1379" t="str">
        <f t="shared" si="233"/>
        <v>2010_October</v>
      </c>
      <c r="K1379" t="str">
        <f t="shared" si="234"/>
        <v>2010_Quarter4</v>
      </c>
      <c r="L1379" t="str">
        <f t="shared" si="235"/>
        <v>2010_Monday</v>
      </c>
      <c r="M1379" t="s">
        <v>11</v>
      </c>
      <c r="N1379">
        <v>12</v>
      </c>
      <c r="O1379">
        <v>16</v>
      </c>
      <c r="P1379">
        <v>115200</v>
      </c>
      <c r="Q1379">
        <v>122880</v>
      </c>
      <c r="R1379">
        <v>1.0935022000000001E-2</v>
      </c>
      <c r="S1379">
        <v>1.3668777E-2</v>
      </c>
      <c r="T1379">
        <f t="shared" si="236"/>
        <v>12547.937286</v>
      </c>
      <c r="U1379">
        <f t="shared" si="237"/>
        <v>4374.0087999999996</v>
      </c>
      <c r="V1379">
        <f t="shared" si="238"/>
        <v>238080</v>
      </c>
      <c r="W1379">
        <f t="shared" si="239"/>
        <v>2710.7219711029388</v>
      </c>
      <c r="X1379">
        <f>SUM(Data__1___3[[#This Row],[ cost of raw material]],Data__1___3[[#This Row],[operating cost]],Data__1___3[[#This Row],[Total Labor Cost (In USD)]])</f>
        <v>19632.668057102939</v>
      </c>
      <c r="Y1379">
        <f t="shared" si="240"/>
        <v>1795.3935581568048</v>
      </c>
      <c r="Z1379">
        <f t="shared" si="241"/>
        <v>10.935022</v>
      </c>
      <c r="AA1379">
        <f>SUM(Data__1___3[[#This Row],[Num_Workers_Direct]],Data__1___3[[#This Row],[Num_Workers_Indirect]])</f>
        <v>28</v>
      </c>
      <c r="AB1379">
        <f>Data__1___3[[#This Row],[OUTPUT IN THOUSAND]]/Data__1___3[[#This Row],[Total Workers]]</f>
        <v>0.39053650000000001</v>
      </c>
    </row>
    <row r="1380" spans="1:28" x14ac:dyDescent="0.25">
      <c r="A1380" s="1">
        <v>40462</v>
      </c>
      <c r="B1380">
        <f t="shared" si="231"/>
        <v>2010</v>
      </c>
      <c r="C1380">
        <f>DAY(Data__1___3[[#This Row],[Date]])</f>
        <v>11</v>
      </c>
      <c r="D1380">
        <f>MONTH(Data__1___3[[#This Row],[Date]])</f>
        <v>10</v>
      </c>
      <c r="E1380">
        <f t="shared" si="232"/>
        <v>4</v>
      </c>
      <c r="F1380">
        <f>WEEKDAY(Data__1___3[[#This Row],[Date]])</f>
        <v>2</v>
      </c>
      <c r="G1380" t="str">
        <f>VLOOKUP(F1380,VLOOKUP!$D$2:$E$8,2,FALSE)</f>
        <v>Tuesday</v>
      </c>
      <c r="H1380" t="str">
        <f>VLOOKUP(D1380,VLOOKUP!$A$2:$B$13,2,FALSE)</f>
        <v>October</v>
      </c>
      <c r="I1380" t="str">
        <f>VLOOKUP(E1380,VLOOKUP!$G$2:$H$5,2,FALSE)</f>
        <v>Quarter4</v>
      </c>
      <c r="J1380" t="str">
        <f t="shared" si="233"/>
        <v>2010_October</v>
      </c>
      <c r="K1380" t="str">
        <f t="shared" si="234"/>
        <v>2010_Quarter4</v>
      </c>
      <c r="L1380" t="str">
        <f t="shared" si="235"/>
        <v>2010_Tuesday</v>
      </c>
      <c r="M1380" t="s">
        <v>11</v>
      </c>
      <c r="N1380">
        <v>14</v>
      </c>
      <c r="O1380">
        <v>16</v>
      </c>
      <c r="P1380">
        <v>134400</v>
      </c>
      <c r="Q1380">
        <v>122880</v>
      </c>
      <c r="R1380">
        <v>1.1711879E-2</v>
      </c>
      <c r="S1380">
        <v>1.4639849E-2</v>
      </c>
      <c r="T1380">
        <f t="shared" si="236"/>
        <v>13439.381382</v>
      </c>
      <c r="U1380">
        <f t="shared" si="237"/>
        <v>4684.7515999999996</v>
      </c>
      <c r="V1380">
        <f t="shared" si="238"/>
        <v>257280</v>
      </c>
      <c r="W1380">
        <f t="shared" si="239"/>
        <v>2929.3285816757566</v>
      </c>
      <c r="X1380">
        <f>SUM(Data__1___3[[#This Row],[ cost of raw material]],Data__1___3[[#This Row],[operating cost]],Data__1___3[[#This Row],[Total Labor Cost (In USD)]])</f>
        <v>21053.461563675755</v>
      </c>
      <c r="Y1380">
        <f t="shared" si="240"/>
        <v>1797.6160412582606</v>
      </c>
      <c r="Z1380">
        <f t="shared" si="241"/>
        <v>11.711879</v>
      </c>
      <c r="AA1380">
        <f>SUM(Data__1___3[[#This Row],[Num_Workers_Direct]],Data__1___3[[#This Row],[Num_Workers_Indirect]])</f>
        <v>30</v>
      </c>
      <c r="AB1380">
        <f>Data__1___3[[#This Row],[OUTPUT IN THOUSAND]]/Data__1___3[[#This Row],[Total Workers]]</f>
        <v>0.39039596666666665</v>
      </c>
    </row>
    <row r="1381" spans="1:28" x14ac:dyDescent="0.25">
      <c r="A1381" s="1">
        <v>40463</v>
      </c>
      <c r="B1381">
        <f t="shared" si="231"/>
        <v>2010</v>
      </c>
      <c r="C1381">
        <f>DAY(Data__1___3[[#This Row],[Date]])</f>
        <v>12</v>
      </c>
      <c r="D1381">
        <f>MONTH(Data__1___3[[#This Row],[Date]])</f>
        <v>10</v>
      </c>
      <c r="E1381">
        <f t="shared" si="232"/>
        <v>4</v>
      </c>
      <c r="F1381">
        <f>WEEKDAY(Data__1___3[[#This Row],[Date]])</f>
        <v>3</v>
      </c>
      <c r="G1381" t="str">
        <f>VLOOKUP(F1381,VLOOKUP!$D$2:$E$8,2,FALSE)</f>
        <v>Wednesday</v>
      </c>
      <c r="H1381" t="str">
        <f>VLOOKUP(D1381,VLOOKUP!$A$2:$B$13,2,FALSE)</f>
        <v>October</v>
      </c>
      <c r="I1381" t="str">
        <f>VLOOKUP(E1381,VLOOKUP!$G$2:$H$5,2,FALSE)</f>
        <v>Quarter4</v>
      </c>
      <c r="J1381" t="str">
        <f t="shared" si="233"/>
        <v>2010_October</v>
      </c>
      <c r="K1381" t="str">
        <f t="shared" si="234"/>
        <v>2010_Quarter4</v>
      </c>
      <c r="L1381" t="str">
        <f t="shared" si="235"/>
        <v>2010_Wednesday</v>
      </c>
      <c r="M1381" t="s">
        <v>11</v>
      </c>
      <c r="N1381">
        <v>14</v>
      </c>
      <c r="O1381">
        <v>14</v>
      </c>
      <c r="P1381">
        <v>134400</v>
      </c>
      <c r="Q1381">
        <v>107520</v>
      </c>
      <c r="R1381">
        <v>1.0927701999999999E-2</v>
      </c>
      <c r="S1381">
        <v>1.3659627000000001E-2</v>
      </c>
      <c r="T1381">
        <f t="shared" si="236"/>
        <v>12539.537586</v>
      </c>
      <c r="U1381">
        <f t="shared" si="237"/>
        <v>4371.0807999999997</v>
      </c>
      <c r="V1381">
        <f t="shared" si="238"/>
        <v>241920</v>
      </c>
      <c r="W1381">
        <f t="shared" si="239"/>
        <v>2754.4432932175023</v>
      </c>
      <c r="X1381">
        <f>SUM(Data__1___3[[#This Row],[ cost of raw material]],Data__1___3[[#This Row],[operating cost]],Data__1___3[[#This Row],[Total Labor Cost (In USD)]])</f>
        <v>19665.061679217506</v>
      </c>
      <c r="Y1381">
        <f t="shared" si="240"/>
        <v>1799.5605735970387</v>
      </c>
      <c r="Z1381">
        <f t="shared" si="241"/>
        <v>10.927702</v>
      </c>
      <c r="AA1381">
        <f>SUM(Data__1___3[[#This Row],[Num_Workers_Direct]],Data__1___3[[#This Row],[Num_Workers_Indirect]])</f>
        <v>28</v>
      </c>
      <c r="AB1381">
        <f>Data__1___3[[#This Row],[OUTPUT IN THOUSAND]]/Data__1___3[[#This Row],[Total Workers]]</f>
        <v>0.39027507142857143</v>
      </c>
    </row>
    <row r="1382" spans="1:28" x14ac:dyDescent="0.25">
      <c r="A1382" s="1">
        <v>40464</v>
      </c>
      <c r="B1382">
        <f t="shared" si="231"/>
        <v>2010</v>
      </c>
      <c r="C1382">
        <f>DAY(Data__1___3[[#This Row],[Date]])</f>
        <v>13</v>
      </c>
      <c r="D1382">
        <f>MONTH(Data__1___3[[#This Row],[Date]])</f>
        <v>10</v>
      </c>
      <c r="E1382">
        <f t="shared" si="232"/>
        <v>4</v>
      </c>
      <c r="F1382">
        <f>WEEKDAY(Data__1___3[[#This Row],[Date]])</f>
        <v>4</v>
      </c>
      <c r="G1382" t="str">
        <f>VLOOKUP(F1382,VLOOKUP!$D$2:$E$8,2,FALSE)</f>
        <v>Thursday</v>
      </c>
      <c r="H1382" t="str">
        <f>VLOOKUP(D1382,VLOOKUP!$A$2:$B$13,2,FALSE)</f>
        <v>October</v>
      </c>
      <c r="I1382" t="str">
        <f>VLOOKUP(E1382,VLOOKUP!$G$2:$H$5,2,FALSE)</f>
        <v>Quarter4</v>
      </c>
      <c r="J1382" t="str">
        <f t="shared" si="233"/>
        <v>2010_October</v>
      </c>
      <c r="K1382" t="str">
        <f t="shared" si="234"/>
        <v>2010_Quarter4</v>
      </c>
      <c r="L1382" t="str">
        <f t="shared" si="235"/>
        <v>2010_Thursday</v>
      </c>
      <c r="M1382" t="s">
        <v>11</v>
      </c>
      <c r="N1382">
        <v>12</v>
      </c>
      <c r="O1382">
        <v>16</v>
      </c>
      <c r="P1382">
        <v>115200</v>
      </c>
      <c r="Q1382">
        <v>122880</v>
      </c>
      <c r="R1382">
        <v>1.0931832000000001E-2</v>
      </c>
      <c r="S1382">
        <v>1.3664791000000001E-2</v>
      </c>
      <c r="T1382">
        <f t="shared" si="236"/>
        <v>12544.278138000001</v>
      </c>
      <c r="U1382">
        <f t="shared" si="237"/>
        <v>4372.7327999999998</v>
      </c>
      <c r="V1382">
        <f t="shared" si="238"/>
        <v>238080</v>
      </c>
      <c r="W1382">
        <f t="shared" si="239"/>
        <v>2710.7219711029388</v>
      </c>
      <c r="X1382">
        <f>SUM(Data__1___3[[#This Row],[ cost of raw material]],Data__1___3[[#This Row],[operating cost]],Data__1___3[[#This Row],[Total Labor Cost (In USD)]])</f>
        <v>19627.732909102939</v>
      </c>
      <c r="Y1382">
        <f t="shared" si="240"/>
        <v>1795.4660215326157</v>
      </c>
      <c r="Z1382">
        <f t="shared" si="241"/>
        <v>10.931832</v>
      </c>
      <c r="AA1382">
        <f>SUM(Data__1___3[[#This Row],[Num_Workers_Direct]],Data__1___3[[#This Row],[Num_Workers_Indirect]])</f>
        <v>28</v>
      </c>
      <c r="AB1382">
        <f>Data__1___3[[#This Row],[OUTPUT IN THOUSAND]]/Data__1___3[[#This Row],[Total Workers]]</f>
        <v>0.39042257142857145</v>
      </c>
    </row>
    <row r="1383" spans="1:28" x14ac:dyDescent="0.25">
      <c r="A1383" s="1">
        <v>40465</v>
      </c>
      <c r="B1383">
        <f t="shared" si="231"/>
        <v>2010</v>
      </c>
      <c r="C1383">
        <f>DAY(Data__1___3[[#This Row],[Date]])</f>
        <v>14</v>
      </c>
      <c r="D1383">
        <f>MONTH(Data__1___3[[#This Row],[Date]])</f>
        <v>10</v>
      </c>
      <c r="E1383">
        <f t="shared" si="232"/>
        <v>4</v>
      </c>
      <c r="F1383">
        <f>WEEKDAY(Data__1___3[[#This Row],[Date]])</f>
        <v>5</v>
      </c>
      <c r="G1383" t="str">
        <f>VLOOKUP(F1383,VLOOKUP!$D$2:$E$8,2,FALSE)</f>
        <v>Friday</v>
      </c>
      <c r="H1383" t="str">
        <f>VLOOKUP(D1383,VLOOKUP!$A$2:$B$13,2,FALSE)</f>
        <v>October</v>
      </c>
      <c r="I1383" t="str">
        <f>VLOOKUP(E1383,VLOOKUP!$G$2:$H$5,2,FALSE)</f>
        <v>Quarter4</v>
      </c>
      <c r="J1383" t="str">
        <f t="shared" si="233"/>
        <v>2010_October</v>
      </c>
      <c r="K1383" t="str">
        <f t="shared" si="234"/>
        <v>2010_Quarter4</v>
      </c>
      <c r="L1383" t="str">
        <f t="shared" si="235"/>
        <v>2010_Friday</v>
      </c>
      <c r="M1383" t="s">
        <v>11</v>
      </c>
      <c r="N1383">
        <v>14</v>
      </c>
      <c r="O1383">
        <v>16</v>
      </c>
      <c r="P1383">
        <v>134400</v>
      </c>
      <c r="Q1383">
        <v>122880</v>
      </c>
      <c r="R1383">
        <v>1.1713664E-2</v>
      </c>
      <c r="S1383">
        <v>1.464208E-2</v>
      </c>
      <c r="T1383">
        <f t="shared" si="236"/>
        <v>13441.42944</v>
      </c>
      <c r="U1383">
        <f t="shared" si="237"/>
        <v>4685.4655999999995</v>
      </c>
      <c r="V1383">
        <f t="shared" si="238"/>
        <v>257280</v>
      </c>
      <c r="W1383">
        <f t="shared" si="239"/>
        <v>2929.3285816757566</v>
      </c>
      <c r="X1383">
        <f>SUM(Data__1___3[[#This Row],[ cost of raw material]],Data__1___3[[#This Row],[operating cost]],Data__1___3[[#This Row],[Total Labor Cost (In USD)]])</f>
        <v>21056.223621675756</v>
      </c>
      <c r="Y1383">
        <f t="shared" si="240"/>
        <v>1797.5779074485795</v>
      </c>
      <c r="Z1383">
        <f t="shared" si="241"/>
        <v>11.713664</v>
      </c>
      <c r="AA1383">
        <f>SUM(Data__1___3[[#This Row],[Num_Workers_Direct]],Data__1___3[[#This Row],[Num_Workers_Indirect]])</f>
        <v>30</v>
      </c>
      <c r="AB1383">
        <f>Data__1___3[[#This Row],[OUTPUT IN THOUSAND]]/Data__1___3[[#This Row],[Total Workers]]</f>
        <v>0.39045546666666664</v>
      </c>
    </row>
    <row r="1384" spans="1:28" x14ac:dyDescent="0.25">
      <c r="A1384" s="1">
        <v>40466</v>
      </c>
      <c r="B1384">
        <f t="shared" si="231"/>
        <v>2010</v>
      </c>
      <c r="C1384">
        <f>DAY(Data__1___3[[#This Row],[Date]])</f>
        <v>15</v>
      </c>
      <c r="D1384">
        <f>MONTH(Data__1___3[[#This Row],[Date]])</f>
        <v>10</v>
      </c>
      <c r="E1384">
        <f t="shared" si="232"/>
        <v>4</v>
      </c>
      <c r="F1384">
        <f>WEEKDAY(Data__1___3[[#This Row],[Date]])</f>
        <v>6</v>
      </c>
      <c r="G1384" t="str">
        <f>VLOOKUP(F1384,VLOOKUP!$D$2:$E$8,2,FALSE)</f>
        <v>Saturday</v>
      </c>
      <c r="H1384" t="str">
        <f>VLOOKUP(D1384,VLOOKUP!$A$2:$B$13,2,FALSE)</f>
        <v>October</v>
      </c>
      <c r="I1384" t="str">
        <f>VLOOKUP(E1384,VLOOKUP!$G$2:$H$5,2,FALSE)</f>
        <v>Quarter4</v>
      </c>
      <c r="J1384" t="str">
        <f t="shared" si="233"/>
        <v>2010_October</v>
      </c>
      <c r="K1384" t="str">
        <f t="shared" si="234"/>
        <v>2010_Quarter4</v>
      </c>
      <c r="L1384" t="str">
        <f t="shared" si="235"/>
        <v>2010_Saturday</v>
      </c>
      <c r="M1384" t="s">
        <v>11</v>
      </c>
      <c r="N1384">
        <v>13</v>
      </c>
      <c r="O1384">
        <v>13</v>
      </c>
      <c r="P1384">
        <v>124800</v>
      </c>
      <c r="Q1384">
        <v>99840</v>
      </c>
      <c r="R1384">
        <v>1.0152840999999999E-2</v>
      </c>
      <c r="S1384">
        <v>1.2691051E-2</v>
      </c>
      <c r="T1384">
        <f t="shared" si="236"/>
        <v>11650.384818</v>
      </c>
      <c r="U1384">
        <f t="shared" si="237"/>
        <v>4061.1363999999994</v>
      </c>
      <c r="V1384">
        <f t="shared" si="238"/>
        <v>224640</v>
      </c>
      <c r="W1384">
        <f t="shared" si="239"/>
        <v>2557.6973437019665</v>
      </c>
      <c r="X1384">
        <f>SUM(Data__1___3[[#This Row],[ cost of raw material]],Data__1___3[[#This Row],[operating cost]],Data__1___3[[#This Row],[Total Labor Cost (In USD)]])</f>
        <v>18269.218561701968</v>
      </c>
      <c r="Y1384">
        <f t="shared" si="240"/>
        <v>1799.4193508695714</v>
      </c>
      <c r="Z1384">
        <f t="shared" si="241"/>
        <v>10.152840999999999</v>
      </c>
      <c r="AA1384">
        <f>SUM(Data__1___3[[#This Row],[Num_Workers_Direct]],Data__1___3[[#This Row],[Num_Workers_Indirect]])</f>
        <v>26</v>
      </c>
      <c r="AB1384">
        <f>Data__1___3[[#This Row],[OUTPUT IN THOUSAND]]/Data__1___3[[#This Row],[Total Workers]]</f>
        <v>0.39049388461538459</v>
      </c>
    </row>
    <row r="1385" spans="1:28" x14ac:dyDescent="0.25">
      <c r="A1385" s="1">
        <v>40467</v>
      </c>
      <c r="B1385">
        <f t="shared" si="231"/>
        <v>2010</v>
      </c>
      <c r="C1385">
        <f>DAY(Data__1___3[[#This Row],[Date]])</f>
        <v>16</v>
      </c>
      <c r="D1385">
        <f>MONTH(Data__1___3[[#This Row],[Date]])</f>
        <v>10</v>
      </c>
      <c r="E1385">
        <f t="shared" si="232"/>
        <v>4</v>
      </c>
      <c r="F1385">
        <f>WEEKDAY(Data__1___3[[#This Row],[Date]])</f>
        <v>7</v>
      </c>
      <c r="G1385" t="str">
        <f>VLOOKUP(F1385,VLOOKUP!$D$2:$E$8,2,FALSE)</f>
        <v>Sunday</v>
      </c>
      <c r="H1385" t="str">
        <f>VLOOKUP(D1385,VLOOKUP!$A$2:$B$13,2,FALSE)</f>
        <v>October</v>
      </c>
      <c r="I1385" t="str">
        <f>VLOOKUP(E1385,VLOOKUP!$G$2:$H$5,2,FALSE)</f>
        <v>Quarter4</v>
      </c>
      <c r="J1385" t="str">
        <f t="shared" si="233"/>
        <v>2010_October</v>
      </c>
      <c r="K1385" t="str">
        <f t="shared" si="234"/>
        <v>2010_Quarter4</v>
      </c>
      <c r="L1385" t="str">
        <f t="shared" si="235"/>
        <v>2010_Sunday</v>
      </c>
      <c r="M1385" t="s">
        <v>11</v>
      </c>
      <c r="N1385">
        <v>14</v>
      </c>
      <c r="O1385">
        <v>15</v>
      </c>
      <c r="P1385">
        <v>134400</v>
      </c>
      <c r="Q1385">
        <v>115200</v>
      </c>
      <c r="R1385">
        <v>1.1320487000000001E-2</v>
      </c>
      <c r="S1385">
        <v>1.4150609E-2</v>
      </c>
      <c r="T1385">
        <f t="shared" si="236"/>
        <v>12990.259061999999</v>
      </c>
      <c r="U1385">
        <f t="shared" si="237"/>
        <v>4528.1948000000002</v>
      </c>
      <c r="V1385">
        <f t="shared" si="238"/>
        <v>249600</v>
      </c>
      <c r="W1385">
        <f t="shared" si="239"/>
        <v>2841.8859374466297</v>
      </c>
      <c r="X1385">
        <f>SUM(Data__1___3[[#This Row],[ cost of raw material]],Data__1___3[[#This Row],[operating cost]],Data__1___3[[#This Row],[Total Labor Cost (In USD)]])</f>
        <v>20360.339799446629</v>
      </c>
      <c r="Y1385">
        <f t="shared" si="240"/>
        <v>1798.5392147393154</v>
      </c>
      <c r="Z1385">
        <f t="shared" si="241"/>
        <v>11.320487</v>
      </c>
      <c r="AA1385">
        <f>SUM(Data__1___3[[#This Row],[Num_Workers_Direct]],Data__1___3[[#This Row],[Num_Workers_Indirect]])</f>
        <v>29</v>
      </c>
      <c r="AB1385">
        <f>Data__1___3[[#This Row],[OUTPUT IN THOUSAND]]/Data__1___3[[#This Row],[Total Workers]]</f>
        <v>0.39036162068965519</v>
      </c>
    </row>
    <row r="1386" spans="1:28" x14ac:dyDescent="0.25">
      <c r="A1386" s="1">
        <v>40468</v>
      </c>
      <c r="B1386">
        <f t="shared" si="231"/>
        <v>2010</v>
      </c>
      <c r="C1386">
        <f>DAY(Data__1___3[[#This Row],[Date]])</f>
        <v>17</v>
      </c>
      <c r="D1386">
        <f>MONTH(Data__1___3[[#This Row],[Date]])</f>
        <v>10</v>
      </c>
      <c r="E1386">
        <f t="shared" si="232"/>
        <v>4</v>
      </c>
      <c r="F1386">
        <f>WEEKDAY(Data__1___3[[#This Row],[Date]])</f>
        <v>1</v>
      </c>
      <c r="G1386" t="str">
        <f>VLOOKUP(F1386,VLOOKUP!$D$2:$E$8,2,FALSE)</f>
        <v>Monday</v>
      </c>
      <c r="H1386" t="str">
        <f>VLOOKUP(D1386,VLOOKUP!$A$2:$B$13,2,FALSE)</f>
        <v>October</v>
      </c>
      <c r="I1386" t="str">
        <f>VLOOKUP(E1386,VLOOKUP!$G$2:$H$5,2,FALSE)</f>
        <v>Quarter4</v>
      </c>
      <c r="J1386" t="str">
        <f t="shared" si="233"/>
        <v>2010_October</v>
      </c>
      <c r="K1386" t="str">
        <f t="shared" si="234"/>
        <v>2010_Quarter4</v>
      </c>
      <c r="L1386" t="str">
        <f t="shared" si="235"/>
        <v>2010_Monday</v>
      </c>
      <c r="M1386" t="s">
        <v>11</v>
      </c>
      <c r="N1386">
        <v>14</v>
      </c>
      <c r="O1386">
        <v>15</v>
      </c>
      <c r="P1386">
        <v>134400</v>
      </c>
      <c r="Q1386">
        <v>115200</v>
      </c>
      <c r="R1386">
        <v>1.1324366000000001E-2</v>
      </c>
      <c r="S1386">
        <v>1.4155457999999999E-2</v>
      </c>
      <c r="T1386">
        <f t="shared" si="236"/>
        <v>12994.710444</v>
      </c>
      <c r="U1386">
        <f t="shared" si="237"/>
        <v>4529.7464000000009</v>
      </c>
      <c r="V1386">
        <f t="shared" si="238"/>
        <v>249600</v>
      </c>
      <c r="W1386">
        <f t="shared" si="239"/>
        <v>2841.8859374466297</v>
      </c>
      <c r="X1386">
        <f>SUM(Data__1___3[[#This Row],[ cost of raw material]],Data__1___3[[#This Row],[operating cost]],Data__1___3[[#This Row],[Total Labor Cost (In USD)]])</f>
        <v>20366.34278144663</v>
      </c>
      <c r="Y1386">
        <f t="shared" si="240"/>
        <v>1798.4532451041082</v>
      </c>
      <c r="Z1386">
        <f t="shared" si="241"/>
        <v>11.324366000000001</v>
      </c>
      <c r="AA1386">
        <f>SUM(Data__1___3[[#This Row],[Num_Workers_Direct]],Data__1___3[[#This Row],[Num_Workers_Indirect]])</f>
        <v>29</v>
      </c>
      <c r="AB1386">
        <f>Data__1___3[[#This Row],[OUTPUT IN THOUSAND]]/Data__1___3[[#This Row],[Total Workers]]</f>
        <v>0.39049537931034489</v>
      </c>
    </row>
    <row r="1387" spans="1:28" x14ac:dyDescent="0.25">
      <c r="A1387" s="1">
        <v>40469</v>
      </c>
      <c r="B1387">
        <f t="shared" si="231"/>
        <v>2010</v>
      </c>
      <c r="C1387">
        <f>DAY(Data__1___3[[#This Row],[Date]])</f>
        <v>18</v>
      </c>
      <c r="D1387">
        <f>MONTH(Data__1___3[[#This Row],[Date]])</f>
        <v>10</v>
      </c>
      <c r="E1387">
        <f t="shared" si="232"/>
        <v>4</v>
      </c>
      <c r="F1387">
        <f>WEEKDAY(Data__1___3[[#This Row],[Date]])</f>
        <v>2</v>
      </c>
      <c r="G1387" t="str">
        <f>VLOOKUP(F1387,VLOOKUP!$D$2:$E$8,2,FALSE)</f>
        <v>Tuesday</v>
      </c>
      <c r="H1387" t="str">
        <f>VLOOKUP(D1387,VLOOKUP!$A$2:$B$13,2,FALSE)</f>
        <v>October</v>
      </c>
      <c r="I1387" t="str">
        <f>VLOOKUP(E1387,VLOOKUP!$G$2:$H$5,2,FALSE)</f>
        <v>Quarter4</v>
      </c>
      <c r="J1387" t="str">
        <f t="shared" si="233"/>
        <v>2010_October</v>
      </c>
      <c r="K1387" t="str">
        <f t="shared" si="234"/>
        <v>2010_Quarter4</v>
      </c>
      <c r="L1387" t="str">
        <f t="shared" si="235"/>
        <v>2010_Tuesday</v>
      </c>
      <c r="M1387" t="s">
        <v>11</v>
      </c>
      <c r="N1387">
        <v>13</v>
      </c>
      <c r="O1387">
        <v>16</v>
      </c>
      <c r="P1387">
        <v>124800</v>
      </c>
      <c r="Q1387">
        <v>122880</v>
      </c>
      <c r="R1387">
        <v>1.131975E-2</v>
      </c>
      <c r="S1387">
        <v>1.4149688000000001E-2</v>
      </c>
      <c r="T1387">
        <f t="shared" si="236"/>
        <v>12989.413584000002</v>
      </c>
      <c r="U1387">
        <f t="shared" si="237"/>
        <v>4527.8999999999996</v>
      </c>
      <c r="V1387">
        <f t="shared" si="238"/>
        <v>247680</v>
      </c>
      <c r="W1387">
        <f t="shared" si="239"/>
        <v>2820.0252763893477</v>
      </c>
      <c r="X1387">
        <f>SUM(Data__1___3[[#This Row],[ cost of raw material]],Data__1___3[[#This Row],[operating cost]],Data__1___3[[#This Row],[Total Labor Cost (In USD)]])</f>
        <v>20337.338860389351</v>
      </c>
      <c r="Y1387">
        <f t="shared" si="240"/>
        <v>1796.6243830817245</v>
      </c>
      <c r="Z1387">
        <f t="shared" si="241"/>
        <v>11.319749999999999</v>
      </c>
      <c r="AA1387">
        <f>SUM(Data__1___3[[#This Row],[Num_Workers_Direct]],Data__1___3[[#This Row],[Num_Workers_Indirect]])</f>
        <v>29</v>
      </c>
      <c r="AB1387">
        <f>Data__1___3[[#This Row],[OUTPUT IN THOUSAND]]/Data__1___3[[#This Row],[Total Workers]]</f>
        <v>0.39033620689655169</v>
      </c>
    </row>
    <row r="1388" spans="1:28" x14ac:dyDescent="0.25">
      <c r="A1388" s="1">
        <v>40470</v>
      </c>
      <c r="B1388">
        <f t="shared" si="231"/>
        <v>2010</v>
      </c>
      <c r="C1388">
        <f>DAY(Data__1___3[[#This Row],[Date]])</f>
        <v>19</v>
      </c>
      <c r="D1388">
        <f>MONTH(Data__1___3[[#This Row],[Date]])</f>
        <v>10</v>
      </c>
      <c r="E1388">
        <f t="shared" si="232"/>
        <v>4</v>
      </c>
      <c r="F1388">
        <f>WEEKDAY(Data__1___3[[#This Row],[Date]])</f>
        <v>3</v>
      </c>
      <c r="G1388" t="str">
        <f>VLOOKUP(F1388,VLOOKUP!$D$2:$E$8,2,FALSE)</f>
        <v>Wednesday</v>
      </c>
      <c r="H1388" t="str">
        <f>VLOOKUP(D1388,VLOOKUP!$A$2:$B$13,2,FALSE)</f>
        <v>October</v>
      </c>
      <c r="I1388" t="str">
        <f>VLOOKUP(E1388,VLOOKUP!$G$2:$H$5,2,FALSE)</f>
        <v>Quarter4</v>
      </c>
      <c r="J1388" t="str">
        <f t="shared" si="233"/>
        <v>2010_October</v>
      </c>
      <c r="K1388" t="str">
        <f t="shared" si="234"/>
        <v>2010_Quarter4</v>
      </c>
      <c r="L1388" t="str">
        <f t="shared" si="235"/>
        <v>2010_Wednesday</v>
      </c>
      <c r="M1388" t="s">
        <v>11</v>
      </c>
      <c r="N1388">
        <v>13</v>
      </c>
      <c r="O1388">
        <v>16</v>
      </c>
      <c r="P1388">
        <v>124800</v>
      </c>
      <c r="Q1388">
        <v>122880</v>
      </c>
      <c r="R1388">
        <v>1.1318185E-2</v>
      </c>
      <c r="S1388">
        <v>1.4147732E-2</v>
      </c>
      <c r="T1388">
        <f t="shared" si="236"/>
        <v>12987.617976</v>
      </c>
      <c r="U1388">
        <f t="shared" si="237"/>
        <v>4527.2739999999994</v>
      </c>
      <c r="V1388">
        <f t="shared" si="238"/>
        <v>247680</v>
      </c>
      <c r="W1388">
        <f t="shared" si="239"/>
        <v>2820.0252763893477</v>
      </c>
      <c r="X1388">
        <f>SUM(Data__1___3[[#This Row],[ cost of raw material]],Data__1___3[[#This Row],[operating cost]],Data__1___3[[#This Row],[Total Labor Cost (In USD)]])</f>
        <v>20334.917252389347</v>
      </c>
      <c r="Y1388">
        <f t="shared" si="240"/>
        <v>1796.6588505479763</v>
      </c>
      <c r="Z1388">
        <f t="shared" si="241"/>
        <v>11.318185</v>
      </c>
      <c r="AA1388">
        <f>SUM(Data__1___3[[#This Row],[Num_Workers_Direct]],Data__1___3[[#This Row],[Num_Workers_Indirect]])</f>
        <v>29</v>
      </c>
      <c r="AB1388">
        <f>Data__1___3[[#This Row],[OUTPUT IN THOUSAND]]/Data__1___3[[#This Row],[Total Workers]]</f>
        <v>0.39028224137931034</v>
      </c>
    </row>
    <row r="1389" spans="1:28" x14ac:dyDescent="0.25">
      <c r="A1389" s="1">
        <v>40471</v>
      </c>
      <c r="B1389">
        <f t="shared" si="231"/>
        <v>2010</v>
      </c>
      <c r="C1389">
        <f>DAY(Data__1___3[[#This Row],[Date]])</f>
        <v>20</v>
      </c>
      <c r="D1389">
        <f>MONTH(Data__1___3[[#This Row],[Date]])</f>
        <v>10</v>
      </c>
      <c r="E1389">
        <f t="shared" si="232"/>
        <v>4</v>
      </c>
      <c r="F1389">
        <f>WEEKDAY(Data__1___3[[#This Row],[Date]])</f>
        <v>4</v>
      </c>
      <c r="G1389" t="str">
        <f>VLOOKUP(F1389,VLOOKUP!$D$2:$E$8,2,FALSE)</f>
        <v>Thursday</v>
      </c>
      <c r="H1389" t="str">
        <f>VLOOKUP(D1389,VLOOKUP!$A$2:$B$13,2,FALSE)</f>
        <v>October</v>
      </c>
      <c r="I1389" t="str">
        <f>VLOOKUP(E1389,VLOOKUP!$G$2:$H$5,2,FALSE)</f>
        <v>Quarter4</v>
      </c>
      <c r="J1389" t="str">
        <f t="shared" si="233"/>
        <v>2010_October</v>
      </c>
      <c r="K1389" t="str">
        <f t="shared" si="234"/>
        <v>2010_Quarter4</v>
      </c>
      <c r="L1389" t="str">
        <f t="shared" si="235"/>
        <v>2010_Thursday</v>
      </c>
      <c r="M1389" t="s">
        <v>11</v>
      </c>
      <c r="N1389">
        <v>13</v>
      </c>
      <c r="O1389">
        <v>16</v>
      </c>
      <c r="P1389">
        <v>124800</v>
      </c>
      <c r="Q1389">
        <v>122880</v>
      </c>
      <c r="R1389">
        <v>1.1322255E-2</v>
      </c>
      <c r="S1389">
        <v>1.4152819000000001E-2</v>
      </c>
      <c r="T1389">
        <f t="shared" si="236"/>
        <v>12992.287842000002</v>
      </c>
      <c r="U1389">
        <f t="shared" si="237"/>
        <v>4528.902</v>
      </c>
      <c r="V1389">
        <f t="shared" si="238"/>
        <v>247680</v>
      </c>
      <c r="W1389">
        <f t="shared" si="239"/>
        <v>2820.0252763893477</v>
      </c>
      <c r="X1389">
        <f>SUM(Data__1___3[[#This Row],[ cost of raw material]],Data__1___3[[#This Row],[operating cost]],Data__1___3[[#This Row],[Total Labor Cost (In USD)]])</f>
        <v>20341.215118389347</v>
      </c>
      <c r="Y1389">
        <f t="shared" si="240"/>
        <v>1796.5692451185164</v>
      </c>
      <c r="Z1389">
        <f t="shared" si="241"/>
        <v>11.322255</v>
      </c>
      <c r="AA1389">
        <f>SUM(Data__1___3[[#This Row],[Num_Workers_Direct]],Data__1___3[[#This Row],[Num_Workers_Indirect]])</f>
        <v>29</v>
      </c>
      <c r="AB1389">
        <f>Data__1___3[[#This Row],[OUTPUT IN THOUSAND]]/Data__1___3[[#This Row],[Total Workers]]</f>
        <v>0.39042258620689657</v>
      </c>
    </row>
    <row r="1390" spans="1:28" x14ac:dyDescent="0.25">
      <c r="A1390" s="1">
        <v>40472</v>
      </c>
      <c r="B1390">
        <f t="shared" si="231"/>
        <v>2010</v>
      </c>
      <c r="C1390">
        <f>DAY(Data__1___3[[#This Row],[Date]])</f>
        <v>21</v>
      </c>
      <c r="D1390">
        <f>MONTH(Data__1___3[[#This Row],[Date]])</f>
        <v>10</v>
      </c>
      <c r="E1390">
        <f t="shared" si="232"/>
        <v>4</v>
      </c>
      <c r="F1390">
        <f>WEEKDAY(Data__1___3[[#This Row],[Date]])</f>
        <v>5</v>
      </c>
      <c r="G1390" t="str">
        <f>VLOOKUP(F1390,VLOOKUP!$D$2:$E$8,2,FALSE)</f>
        <v>Friday</v>
      </c>
      <c r="H1390" t="str">
        <f>VLOOKUP(D1390,VLOOKUP!$A$2:$B$13,2,FALSE)</f>
        <v>October</v>
      </c>
      <c r="I1390" t="str">
        <f>VLOOKUP(E1390,VLOOKUP!$G$2:$H$5,2,FALSE)</f>
        <v>Quarter4</v>
      </c>
      <c r="J1390" t="str">
        <f t="shared" si="233"/>
        <v>2010_October</v>
      </c>
      <c r="K1390" t="str">
        <f t="shared" si="234"/>
        <v>2010_Quarter4</v>
      </c>
      <c r="L1390" t="str">
        <f t="shared" si="235"/>
        <v>2010_Friday</v>
      </c>
      <c r="M1390" t="s">
        <v>11</v>
      </c>
      <c r="N1390">
        <v>14</v>
      </c>
      <c r="O1390">
        <v>16</v>
      </c>
      <c r="P1390">
        <v>134400</v>
      </c>
      <c r="Q1390">
        <v>122880</v>
      </c>
      <c r="R1390">
        <v>1.1703447000000001E-2</v>
      </c>
      <c r="S1390">
        <v>1.4629308000000001E-2</v>
      </c>
      <c r="T1390">
        <f t="shared" si="236"/>
        <v>13429.704744000001</v>
      </c>
      <c r="U1390">
        <f t="shared" si="237"/>
        <v>4681.3788000000004</v>
      </c>
      <c r="V1390">
        <f t="shared" si="238"/>
        <v>257280</v>
      </c>
      <c r="W1390">
        <f t="shared" si="239"/>
        <v>2929.3285816757566</v>
      </c>
      <c r="X1390">
        <f>SUM(Data__1___3[[#This Row],[ cost of raw material]],Data__1___3[[#This Row],[operating cost]],Data__1___3[[#This Row],[Total Labor Cost (In USD)]])</f>
        <v>21040.412125675757</v>
      </c>
      <c r="Y1390">
        <f t="shared" si="240"/>
        <v>1797.7961642989246</v>
      </c>
      <c r="Z1390">
        <f t="shared" si="241"/>
        <v>11.703447000000001</v>
      </c>
      <c r="AA1390">
        <f>SUM(Data__1___3[[#This Row],[Num_Workers_Direct]],Data__1___3[[#This Row],[Num_Workers_Indirect]])</f>
        <v>30</v>
      </c>
      <c r="AB1390">
        <f>Data__1___3[[#This Row],[OUTPUT IN THOUSAND]]/Data__1___3[[#This Row],[Total Workers]]</f>
        <v>0.39011490000000004</v>
      </c>
    </row>
    <row r="1391" spans="1:28" x14ac:dyDescent="0.25">
      <c r="A1391" s="1">
        <v>40473</v>
      </c>
      <c r="B1391">
        <f t="shared" si="231"/>
        <v>2010</v>
      </c>
      <c r="C1391">
        <f>DAY(Data__1___3[[#This Row],[Date]])</f>
        <v>22</v>
      </c>
      <c r="D1391">
        <f>MONTH(Data__1___3[[#This Row],[Date]])</f>
        <v>10</v>
      </c>
      <c r="E1391">
        <f t="shared" si="232"/>
        <v>4</v>
      </c>
      <c r="F1391">
        <f>WEEKDAY(Data__1___3[[#This Row],[Date]])</f>
        <v>6</v>
      </c>
      <c r="G1391" t="str">
        <f>VLOOKUP(F1391,VLOOKUP!$D$2:$E$8,2,FALSE)</f>
        <v>Saturday</v>
      </c>
      <c r="H1391" t="str">
        <f>VLOOKUP(D1391,VLOOKUP!$A$2:$B$13,2,FALSE)</f>
        <v>October</v>
      </c>
      <c r="I1391" t="str">
        <f>VLOOKUP(E1391,VLOOKUP!$G$2:$H$5,2,FALSE)</f>
        <v>Quarter4</v>
      </c>
      <c r="J1391" t="str">
        <f t="shared" si="233"/>
        <v>2010_October</v>
      </c>
      <c r="K1391" t="str">
        <f t="shared" si="234"/>
        <v>2010_Quarter4</v>
      </c>
      <c r="L1391" t="str">
        <f t="shared" si="235"/>
        <v>2010_Saturday</v>
      </c>
      <c r="M1391" t="s">
        <v>11</v>
      </c>
      <c r="N1391">
        <v>13</v>
      </c>
      <c r="O1391">
        <v>13</v>
      </c>
      <c r="P1391">
        <v>124800</v>
      </c>
      <c r="Q1391">
        <v>99840</v>
      </c>
      <c r="R1391">
        <v>1.0151825E-2</v>
      </c>
      <c r="S1391">
        <v>1.2689782E-2</v>
      </c>
      <c r="T1391">
        <f t="shared" si="236"/>
        <v>11649.219876000001</v>
      </c>
      <c r="U1391">
        <f t="shared" si="237"/>
        <v>4060.73</v>
      </c>
      <c r="V1391">
        <f t="shared" si="238"/>
        <v>224640</v>
      </c>
      <c r="W1391">
        <f t="shared" si="239"/>
        <v>2557.6973437019665</v>
      </c>
      <c r="X1391">
        <f>SUM(Data__1___3[[#This Row],[ cost of raw material]],Data__1___3[[#This Row],[operating cost]],Data__1___3[[#This Row],[Total Labor Cost (In USD)]])</f>
        <v>18267.647219701968</v>
      </c>
      <c r="Y1391">
        <f t="shared" si="240"/>
        <v>1799.4446535181573</v>
      </c>
      <c r="Z1391">
        <f t="shared" si="241"/>
        <v>10.151825000000001</v>
      </c>
      <c r="AA1391">
        <f>SUM(Data__1___3[[#This Row],[Num_Workers_Direct]],Data__1___3[[#This Row],[Num_Workers_Indirect]])</f>
        <v>26</v>
      </c>
      <c r="AB1391">
        <f>Data__1___3[[#This Row],[OUTPUT IN THOUSAND]]/Data__1___3[[#This Row],[Total Workers]]</f>
        <v>0.39045480769230773</v>
      </c>
    </row>
    <row r="1392" spans="1:28" x14ac:dyDescent="0.25">
      <c r="A1392" s="1">
        <v>40474</v>
      </c>
      <c r="B1392">
        <f t="shared" si="231"/>
        <v>2010</v>
      </c>
      <c r="C1392">
        <f>DAY(Data__1___3[[#This Row],[Date]])</f>
        <v>23</v>
      </c>
      <c r="D1392">
        <f>MONTH(Data__1___3[[#This Row],[Date]])</f>
        <v>10</v>
      </c>
      <c r="E1392">
        <f t="shared" si="232"/>
        <v>4</v>
      </c>
      <c r="F1392">
        <f>WEEKDAY(Data__1___3[[#This Row],[Date]])</f>
        <v>7</v>
      </c>
      <c r="G1392" t="str">
        <f>VLOOKUP(F1392,VLOOKUP!$D$2:$E$8,2,FALSE)</f>
        <v>Sunday</v>
      </c>
      <c r="H1392" t="str">
        <f>VLOOKUP(D1392,VLOOKUP!$A$2:$B$13,2,FALSE)</f>
        <v>October</v>
      </c>
      <c r="I1392" t="str">
        <f>VLOOKUP(E1392,VLOOKUP!$G$2:$H$5,2,FALSE)</f>
        <v>Quarter4</v>
      </c>
      <c r="J1392" t="str">
        <f t="shared" si="233"/>
        <v>2010_October</v>
      </c>
      <c r="K1392" t="str">
        <f t="shared" si="234"/>
        <v>2010_Quarter4</v>
      </c>
      <c r="L1392" t="str">
        <f t="shared" si="235"/>
        <v>2010_Sunday</v>
      </c>
      <c r="M1392" t="s">
        <v>11</v>
      </c>
      <c r="N1392">
        <v>12</v>
      </c>
      <c r="O1392">
        <v>14</v>
      </c>
      <c r="P1392">
        <v>115200</v>
      </c>
      <c r="Q1392">
        <v>107520</v>
      </c>
      <c r="R1392">
        <v>1.0152585E-2</v>
      </c>
      <c r="S1392">
        <v>1.2690731E-2</v>
      </c>
      <c r="T1392">
        <f t="shared" si="236"/>
        <v>11650.091058</v>
      </c>
      <c r="U1392">
        <f t="shared" si="237"/>
        <v>4061.0340000000001</v>
      </c>
      <c r="V1392">
        <f t="shared" si="238"/>
        <v>222720</v>
      </c>
      <c r="W1392">
        <f t="shared" si="239"/>
        <v>2535.836682644685</v>
      </c>
      <c r="X1392">
        <f>SUM(Data__1___3[[#This Row],[ cost of raw material]],Data__1___3[[#This Row],[operating cost]],Data__1___3[[#This Row],[Total Labor Cost (In USD)]])</f>
        <v>18246.961740644685</v>
      </c>
      <c r="Y1392">
        <f t="shared" si="240"/>
        <v>1797.2724917491146</v>
      </c>
      <c r="Z1392">
        <f t="shared" si="241"/>
        <v>10.152585</v>
      </c>
      <c r="AA1392">
        <f>SUM(Data__1___3[[#This Row],[Num_Workers_Direct]],Data__1___3[[#This Row],[Num_Workers_Indirect]])</f>
        <v>26</v>
      </c>
      <c r="AB1392">
        <f>Data__1___3[[#This Row],[OUTPUT IN THOUSAND]]/Data__1___3[[#This Row],[Total Workers]]</f>
        <v>0.39048403846153845</v>
      </c>
    </row>
    <row r="1393" spans="1:28" x14ac:dyDescent="0.25">
      <c r="A1393" s="1">
        <v>40475</v>
      </c>
      <c r="B1393">
        <f t="shared" si="231"/>
        <v>2010</v>
      </c>
      <c r="C1393">
        <f>DAY(Data__1___3[[#This Row],[Date]])</f>
        <v>24</v>
      </c>
      <c r="D1393">
        <f>MONTH(Data__1___3[[#This Row],[Date]])</f>
        <v>10</v>
      </c>
      <c r="E1393">
        <f t="shared" si="232"/>
        <v>4</v>
      </c>
      <c r="F1393">
        <f>WEEKDAY(Data__1___3[[#This Row],[Date]])</f>
        <v>1</v>
      </c>
      <c r="G1393" t="str">
        <f>VLOOKUP(F1393,VLOOKUP!$D$2:$E$8,2,FALSE)</f>
        <v>Monday</v>
      </c>
      <c r="H1393" t="str">
        <f>VLOOKUP(D1393,VLOOKUP!$A$2:$B$13,2,FALSE)</f>
        <v>October</v>
      </c>
      <c r="I1393" t="str">
        <f>VLOOKUP(E1393,VLOOKUP!$G$2:$H$5,2,FALSE)</f>
        <v>Quarter4</v>
      </c>
      <c r="J1393" t="str">
        <f t="shared" si="233"/>
        <v>2010_October</v>
      </c>
      <c r="K1393" t="str">
        <f t="shared" si="234"/>
        <v>2010_Quarter4</v>
      </c>
      <c r="L1393" t="str">
        <f t="shared" si="235"/>
        <v>2010_Monday</v>
      </c>
      <c r="M1393" t="s">
        <v>11</v>
      </c>
      <c r="N1393">
        <v>13</v>
      </c>
      <c r="O1393">
        <v>17</v>
      </c>
      <c r="P1393">
        <v>124800</v>
      </c>
      <c r="Q1393">
        <v>130560</v>
      </c>
      <c r="R1393">
        <v>1.1714877E-2</v>
      </c>
      <c r="S1393">
        <v>1.4643596E-2</v>
      </c>
      <c r="T1393">
        <f t="shared" si="236"/>
        <v>13442.821128</v>
      </c>
      <c r="U1393">
        <f t="shared" si="237"/>
        <v>4685.9507999999996</v>
      </c>
      <c r="V1393">
        <f t="shared" si="238"/>
        <v>255360</v>
      </c>
      <c r="W1393">
        <f t="shared" si="239"/>
        <v>2907.4679206184746</v>
      </c>
      <c r="X1393">
        <f>SUM(Data__1___3[[#This Row],[ cost of raw material]],Data__1___3[[#This Row],[operating cost]],Data__1___3[[#This Row],[Total Labor Cost (In USD)]])</f>
        <v>21036.239848618472</v>
      </c>
      <c r="Y1393">
        <f t="shared" si="240"/>
        <v>1795.6859341005861</v>
      </c>
      <c r="Z1393">
        <f t="shared" si="241"/>
        <v>11.714877</v>
      </c>
      <c r="AA1393">
        <f>SUM(Data__1___3[[#This Row],[Num_Workers_Direct]],Data__1___3[[#This Row],[Num_Workers_Indirect]])</f>
        <v>30</v>
      </c>
      <c r="AB1393">
        <f>Data__1___3[[#This Row],[OUTPUT IN THOUSAND]]/Data__1___3[[#This Row],[Total Workers]]</f>
        <v>0.39049590000000001</v>
      </c>
    </row>
    <row r="1394" spans="1:28" x14ac:dyDescent="0.25">
      <c r="A1394" s="1">
        <v>40476</v>
      </c>
      <c r="B1394">
        <f t="shared" si="231"/>
        <v>2010</v>
      </c>
      <c r="C1394">
        <f>DAY(Data__1___3[[#This Row],[Date]])</f>
        <v>25</v>
      </c>
      <c r="D1394">
        <f>MONTH(Data__1___3[[#This Row],[Date]])</f>
        <v>10</v>
      </c>
      <c r="E1394">
        <f t="shared" si="232"/>
        <v>4</v>
      </c>
      <c r="F1394">
        <f>WEEKDAY(Data__1___3[[#This Row],[Date]])</f>
        <v>2</v>
      </c>
      <c r="G1394" t="str">
        <f>VLOOKUP(F1394,VLOOKUP!$D$2:$E$8,2,FALSE)</f>
        <v>Tuesday</v>
      </c>
      <c r="H1394" t="str">
        <f>VLOOKUP(D1394,VLOOKUP!$A$2:$B$13,2,FALSE)</f>
        <v>October</v>
      </c>
      <c r="I1394" t="str">
        <f>VLOOKUP(E1394,VLOOKUP!$G$2:$H$5,2,FALSE)</f>
        <v>Quarter4</v>
      </c>
      <c r="J1394" t="str">
        <f t="shared" si="233"/>
        <v>2010_October</v>
      </c>
      <c r="K1394" t="str">
        <f t="shared" si="234"/>
        <v>2010_Quarter4</v>
      </c>
      <c r="L1394" t="str">
        <f t="shared" si="235"/>
        <v>2010_Tuesday</v>
      </c>
      <c r="M1394" t="s">
        <v>11</v>
      </c>
      <c r="N1394">
        <v>13</v>
      </c>
      <c r="O1394">
        <v>14</v>
      </c>
      <c r="P1394">
        <v>124800</v>
      </c>
      <c r="Q1394">
        <v>107520</v>
      </c>
      <c r="R1394">
        <v>1.0544447E-2</v>
      </c>
      <c r="S1394">
        <v>1.3180558E-2</v>
      </c>
      <c r="T1394">
        <f t="shared" si="236"/>
        <v>12099.752243999999</v>
      </c>
      <c r="U1394">
        <f t="shared" si="237"/>
        <v>4217.7788</v>
      </c>
      <c r="V1394">
        <f t="shared" si="238"/>
        <v>232320</v>
      </c>
      <c r="W1394">
        <f t="shared" si="239"/>
        <v>2645.1399879310934</v>
      </c>
      <c r="X1394">
        <f>SUM(Data__1___3[[#This Row],[ cost of raw material]],Data__1___3[[#This Row],[operating cost]],Data__1___3[[#This Row],[Total Labor Cost (In USD)]])</f>
        <v>18962.671031931091</v>
      </c>
      <c r="Y1394">
        <f t="shared" si="240"/>
        <v>1798.3561425204273</v>
      </c>
      <c r="Z1394">
        <f t="shared" si="241"/>
        <v>10.544447</v>
      </c>
      <c r="AA1394">
        <f>SUM(Data__1___3[[#This Row],[Num_Workers_Direct]],Data__1___3[[#This Row],[Num_Workers_Indirect]])</f>
        <v>27</v>
      </c>
      <c r="AB1394">
        <f>Data__1___3[[#This Row],[OUTPUT IN THOUSAND]]/Data__1___3[[#This Row],[Total Workers]]</f>
        <v>0.39053507407407406</v>
      </c>
    </row>
    <row r="1395" spans="1:28" x14ac:dyDescent="0.25">
      <c r="A1395" s="1">
        <v>40477</v>
      </c>
      <c r="B1395">
        <f t="shared" si="231"/>
        <v>2010</v>
      </c>
      <c r="C1395">
        <f>DAY(Data__1___3[[#This Row],[Date]])</f>
        <v>26</v>
      </c>
      <c r="D1395">
        <f>MONTH(Data__1___3[[#This Row],[Date]])</f>
        <v>10</v>
      </c>
      <c r="E1395">
        <f t="shared" si="232"/>
        <v>4</v>
      </c>
      <c r="F1395">
        <f>WEEKDAY(Data__1___3[[#This Row],[Date]])</f>
        <v>3</v>
      </c>
      <c r="G1395" t="str">
        <f>VLOOKUP(F1395,VLOOKUP!$D$2:$E$8,2,FALSE)</f>
        <v>Wednesday</v>
      </c>
      <c r="H1395" t="str">
        <f>VLOOKUP(D1395,VLOOKUP!$A$2:$B$13,2,FALSE)</f>
        <v>October</v>
      </c>
      <c r="I1395" t="str">
        <f>VLOOKUP(E1395,VLOOKUP!$G$2:$H$5,2,FALSE)</f>
        <v>Quarter4</v>
      </c>
      <c r="J1395" t="str">
        <f t="shared" si="233"/>
        <v>2010_October</v>
      </c>
      <c r="K1395" t="str">
        <f t="shared" si="234"/>
        <v>2010_Quarter4</v>
      </c>
      <c r="L1395" t="str">
        <f t="shared" si="235"/>
        <v>2010_Wednesday</v>
      </c>
      <c r="M1395" t="s">
        <v>11</v>
      </c>
      <c r="N1395">
        <v>14</v>
      </c>
      <c r="O1395">
        <v>15</v>
      </c>
      <c r="P1395">
        <v>134400</v>
      </c>
      <c r="Q1395">
        <v>115200</v>
      </c>
      <c r="R1395">
        <v>1.1318287999999999E-2</v>
      </c>
      <c r="S1395">
        <v>1.414786E-2</v>
      </c>
      <c r="T1395">
        <f t="shared" si="236"/>
        <v>12987.735479999999</v>
      </c>
      <c r="U1395">
        <f t="shared" si="237"/>
        <v>4527.3152</v>
      </c>
      <c r="V1395">
        <f t="shared" si="238"/>
        <v>249600</v>
      </c>
      <c r="W1395">
        <f t="shared" si="239"/>
        <v>2841.8859374466297</v>
      </c>
      <c r="X1395">
        <f>SUM(Data__1___3[[#This Row],[ cost of raw material]],Data__1___3[[#This Row],[operating cost]],Data__1___3[[#This Row],[Total Labor Cost (In USD)]])</f>
        <v>20356.93661744663</v>
      </c>
      <c r="Y1395">
        <f t="shared" si="240"/>
        <v>1798.5879682021373</v>
      </c>
      <c r="Z1395">
        <f t="shared" si="241"/>
        <v>11.318287999999999</v>
      </c>
      <c r="AA1395">
        <f>SUM(Data__1___3[[#This Row],[Num_Workers_Direct]],Data__1___3[[#This Row],[Num_Workers_Indirect]])</f>
        <v>29</v>
      </c>
      <c r="AB1395">
        <f>Data__1___3[[#This Row],[OUTPUT IN THOUSAND]]/Data__1___3[[#This Row],[Total Workers]]</f>
        <v>0.39028579310344824</v>
      </c>
    </row>
    <row r="1396" spans="1:28" x14ac:dyDescent="0.25">
      <c r="A1396" s="1">
        <v>40478</v>
      </c>
      <c r="B1396">
        <f t="shared" si="231"/>
        <v>2010</v>
      </c>
      <c r="C1396">
        <f>DAY(Data__1___3[[#This Row],[Date]])</f>
        <v>27</v>
      </c>
      <c r="D1396">
        <f>MONTH(Data__1___3[[#This Row],[Date]])</f>
        <v>10</v>
      </c>
      <c r="E1396">
        <f t="shared" si="232"/>
        <v>4</v>
      </c>
      <c r="F1396">
        <f>WEEKDAY(Data__1___3[[#This Row],[Date]])</f>
        <v>4</v>
      </c>
      <c r="G1396" t="str">
        <f>VLOOKUP(F1396,VLOOKUP!$D$2:$E$8,2,FALSE)</f>
        <v>Thursday</v>
      </c>
      <c r="H1396" t="str">
        <f>VLOOKUP(D1396,VLOOKUP!$A$2:$B$13,2,FALSE)</f>
        <v>October</v>
      </c>
      <c r="I1396" t="str">
        <f>VLOOKUP(E1396,VLOOKUP!$G$2:$H$5,2,FALSE)</f>
        <v>Quarter4</v>
      </c>
      <c r="J1396" t="str">
        <f t="shared" si="233"/>
        <v>2010_October</v>
      </c>
      <c r="K1396" t="str">
        <f t="shared" si="234"/>
        <v>2010_Quarter4</v>
      </c>
      <c r="L1396" t="str">
        <f t="shared" si="235"/>
        <v>2010_Thursday</v>
      </c>
      <c r="M1396" t="s">
        <v>11</v>
      </c>
      <c r="N1396">
        <v>12</v>
      </c>
      <c r="O1396">
        <v>13</v>
      </c>
      <c r="P1396">
        <v>115200</v>
      </c>
      <c r="Q1396">
        <v>99840</v>
      </c>
      <c r="R1396">
        <v>9.75788E-3</v>
      </c>
      <c r="S1396">
        <v>1.2197349999999999E-2</v>
      </c>
      <c r="T1396">
        <f t="shared" si="236"/>
        <v>11197.167299999999</v>
      </c>
      <c r="U1396">
        <f t="shared" si="237"/>
        <v>3903.152</v>
      </c>
      <c r="V1396">
        <f t="shared" si="238"/>
        <v>215040</v>
      </c>
      <c r="W1396">
        <f t="shared" si="239"/>
        <v>2448.3940384155576</v>
      </c>
      <c r="X1396">
        <f>SUM(Data__1___3[[#This Row],[ cost of raw material]],Data__1___3[[#This Row],[operating cost]],Data__1___3[[#This Row],[Total Labor Cost (In USD)]])</f>
        <v>17548.713338415557</v>
      </c>
      <c r="Y1396">
        <f t="shared" si="240"/>
        <v>1798.414546849885</v>
      </c>
      <c r="Z1396">
        <f t="shared" si="241"/>
        <v>9.7578800000000001</v>
      </c>
      <c r="AA1396">
        <f>SUM(Data__1___3[[#This Row],[Num_Workers_Direct]],Data__1___3[[#This Row],[Num_Workers_Indirect]])</f>
        <v>25</v>
      </c>
      <c r="AB1396">
        <f>Data__1___3[[#This Row],[OUTPUT IN THOUSAND]]/Data__1___3[[#This Row],[Total Workers]]</f>
        <v>0.39031520000000003</v>
      </c>
    </row>
    <row r="1397" spans="1:28" x14ac:dyDescent="0.25">
      <c r="A1397" s="1">
        <v>40479</v>
      </c>
      <c r="B1397">
        <f t="shared" si="231"/>
        <v>2010</v>
      </c>
      <c r="C1397">
        <f>DAY(Data__1___3[[#This Row],[Date]])</f>
        <v>28</v>
      </c>
      <c r="D1397">
        <f>MONTH(Data__1___3[[#This Row],[Date]])</f>
        <v>10</v>
      </c>
      <c r="E1397">
        <f t="shared" si="232"/>
        <v>4</v>
      </c>
      <c r="F1397">
        <f>WEEKDAY(Data__1___3[[#This Row],[Date]])</f>
        <v>5</v>
      </c>
      <c r="G1397" t="str">
        <f>VLOOKUP(F1397,VLOOKUP!$D$2:$E$8,2,FALSE)</f>
        <v>Friday</v>
      </c>
      <c r="H1397" t="str">
        <f>VLOOKUP(D1397,VLOOKUP!$A$2:$B$13,2,FALSE)</f>
        <v>October</v>
      </c>
      <c r="I1397" t="str">
        <f>VLOOKUP(E1397,VLOOKUP!$G$2:$H$5,2,FALSE)</f>
        <v>Quarter4</v>
      </c>
      <c r="J1397" t="str">
        <f t="shared" si="233"/>
        <v>2010_October</v>
      </c>
      <c r="K1397" t="str">
        <f t="shared" si="234"/>
        <v>2010_Quarter4</v>
      </c>
      <c r="L1397" t="str">
        <f t="shared" si="235"/>
        <v>2010_Friday</v>
      </c>
      <c r="M1397" t="s">
        <v>11</v>
      </c>
      <c r="N1397">
        <v>12</v>
      </c>
      <c r="O1397">
        <v>17</v>
      </c>
      <c r="P1397">
        <v>115200</v>
      </c>
      <c r="Q1397">
        <v>130560</v>
      </c>
      <c r="R1397">
        <v>1.1318557999999999E-2</v>
      </c>
      <c r="S1397">
        <v>1.4148197E-2</v>
      </c>
      <c r="T1397">
        <f t="shared" si="236"/>
        <v>12988.044845999999</v>
      </c>
      <c r="U1397">
        <f t="shared" si="237"/>
        <v>4527.4232000000002</v>
      </c>
      <c r="V1397">
        <f t="shared" si="238"/>
        <v>245760</v>
      </c>
      <c r="W1397">
        <f t="shared" si="239"/>
        <v>2798.1646153320658</v>
      </c>
      <c r="X1397">
        <f>SUM(Data__1___3[[#This Row],[ cost of raw material]],Data__1___3[[#This Row],[operating cost]],Data__1___3[[#This Row],[Total Labor Cost (In USD)]])</f>
        <v>20313.632661332063</v>
      </c>
      <c r="Y1397">
        <f t="shared" si="240"/>
        <v>1794.7191383683385</v>
      </c>
      <c r="Z1397">
        <f t="shared" si="241"/>
        <v>11.318557999999999</v>
      </c>
      <c r="AA1397">
        <f>SUM(Data__1___3[[#This Row],[Num_Workers_Direct]],Data__1___3[[#This Row],[Num_Workers_Indirect]])</f>
        <v>29</v>
      </c>
      <c r="AB1397">
        <f>Data__1___3[[#This Row],[OUTPUT IN THOUSAND]]/Data__1___3[[#This Row],[Total Workers]]</f>
        <v>0.39029510344827584</v>
      </c>
    </row>
    <row r="1398" spans="1:28" x14ac:dyDescent="0.25">
      <c r="A1398" s="1">
        <v>40480</v>
      </c>
      <c r="B1398">
        <f t="shared" si="231"/>
        <v>2010</v>
      </c>
      <c r="C1398">
        <f>DAY(Data__1___3[[#This Row],[Date]])</f>
        <v>29</v>
      </c>
      <c r="D1398">
        <f>MONTH(Data__1___3[[#This Row],[Date]])</f>
        <v>10</v>
      </c>
      <c r="E1398">
        <f t="shared" si="232"/>
        <v>4</v>
      </c>
      <c r="F1398">
        <f>WEEKDAY(Data__1___3[[#This Row],[Date]])</f>
        <v>6</v>
      </c>
      <c r="G1398" t="str">
        <f>VLOOKUP(F1398,VLOOKUP!$D$2:$E$8,2,FALSE)</f>
        <v>Saturday</v>
      </c>
      <c r="H1398" t="str">
        <f>VLOOKUP(D1398,VLOOKUP!$A$2:$B$13,2,FALSE)</f>
        <v>October</v>
      </c>
      <c r="I1398" t="str">
        <f>VLOOKUP(E1398,VLOOKUP!$G$2:$H$5,2,FALSE)</f>
        <v>Quarter4</v>
      </c>
      <c r="J1398" t="str">
        <f t="shared" si="233"/>
        <v>2010_October</v>
      </c>
      <c r="K1398" t="str">
        <f t="shared" si="234"/>
        <v>2010_Quarter4</v>
      </c>
      <c r="L1398" t="str">
        <f t="shared" si="235"/>
        <v>2010_Saturday</v>
      </c>
      <c r="M1398" t="s">
        <v>11</v>
      </c>
      <c r="N1398">
        <v>13</v>
      </c>
      <c r="O1398">
        <v>13</v>
      </c>
      <c r="P1398">
        <v>124800</v>
      </c>
      <c r="Q1398">
        <v>99840</v>
      </c>
      <c r="R1398">
        <v>1.0149595000000001E-2</v>
      </c>
      <c r="S1398">
        <v>1.2686993000000001E-2</v>
      </c>
      <c r="T1398">
        <f t="shared" si="236"/>
        <v>11646.659574000001</v>
      </c>
      <c r="U1398">
        <f t="shared" si="237"/>
        <v>4059.8380000000006</v>
      </c>
      <c r="V1398">
        <f t="shared" si="238"/>
        <v>224640</v>
      </c>
      <c r="W1398">
        <f t="shared" si="239"/>
        <v>2557.6973437019665</v>
      </c>
      <c r="X1398">
        <f>SUM(Data__1___3[[#This Row],[ cost of raw material]],Data__1___3[[#This Row],[operating cost]],Data__1___3[[#This Row],[Total Labor Cost (In USD)]])</f>
        <v>18264.194917701967</v>
      </c>
      <c r="Y1398">
        <f t="shared" si="240"/>
        <v>1799.4998734138617</v>
      </c>
      <c r="Z1398">
        <f t="shared" si="241"/>
        <v>10.149595000000001</v>
      </c>
      <c r="AA1398">
        <f>SUM(Data__1___3[[#This Row],[Num_Workers_Direct]],Data__1___3[[#This Row],[Num_Workers_Indirect]])</f>
        <v>26</v>
      </c>
      <c r="AB1398">
        <f>Data__1___3[[#This Row],[OUTPUT IN THOUSAND]]/Data__1___3[[#This Row],[Total Workers]]</f>
        <v>0.39036903846153853</v>
      </c>
    </row>
    <row r="1399" spans="1:28" x14ac:dyDescent="0.25">
      <c r="A1399" s="1">
        <v>40481</v>
      </c>
      <c r="B1399">
        <f t="shared" si="231"/>
        <v>2010</v>
      </c>
      <c r="C1399">
        <f>DAY(Data__1___3[[#This Row],[Date]])</f>
        <v>30</v>
      </c>
      <c r="D1399">
        <f>MONTH(Data__1___3[[#This Row],[Date]])</f>
        <v>10</v>
      </c>
      <c r="E1399">
        <f t="shared" si="232"/>
        <v>4</v>
      </c>
      <c r="F1399">
        <f>WEEKDAY(Data__1___3[[#This Row],[Date]])</f>
        <v>7</v>
      </c>
      <c r="G1399" t="str">
        <f>VLOOKUP(F1399,VLOOKUP!$D$2:$E$8,2,FALSE)</f>
        <v>Sunday</v>
      </c>
      <c r="H1399" t="str">
        <f>VLOOKUP(D1399,VLOOKUP!$A$2:$B$13,2,FALSE)</f>
        <v>October</v>
      </c>
      <c r="I1399" t="str">
        <f>VLOOKUP(E1399,VLOOKUP!$G$2:$H$5,2,FALSE)</f>
        <v>Quarter4</v>
      </c>
      <c r="J1399" t="str">
        <f t="shared" si="233"/>
        <v>2010_October</v>
      </c>
      <c r="K1399" t="str">
        <f t="shared" si="234"/>
        <v>2010_Quarter4</v>
      </c>
      <c r="L1399" t="str">
        <f t="shared" si="235"/>
        <v>2010_Sunday</v>
      </c>
      <c r="M1399" t="s">
        <v>11</v>
      </c>
      <c r="N1399">
        <v>12</v>
      </c>
      <c r="O1399">
        <v>13</v>
      </c>
      <c r="P1399">
        <v>115200</v>
      </c>
      <c r="Q1399">
        <v>99840</v>
      </c>
      <c r="R1399">
        <v>9.7558249999999992E-3</v>
      </c>
      <c r="S1399">
        <v>1.2194781E-2</v>
      </c>
      <c r="T1399">
        <f t="shared" si="236"/>
        <v>11194.808958000001</v>
      </c>
      <c r="U1399">
        <f t="shared" si="237"/>
        <v>3902.33</v>
      </c>
      <c r="V1399">
        <f t="shared" si="238"/>
        <v>215040</v>
      </c>
      <c r="W1399">
        <f t="shared" si="239"/>
        <v>2448.3940384155576</v>
      </c>
      <c r="X1399">
        <f>SUM(Data__1___3[[#This Row],[ cost of raw material]],Data__1___3[[#This Row],[operating cost]],Data__1___3[[#This Row],[Total Labor Cost (In USD)]])</f>
        <v>17545.532996415561</v>
      </c>
      <c r="Y1399">
        <f t="shared" si="240"/>
        <v>1798.4673768149348</v>
      </c>
      <c r="Z1399">
        <f t="shared" si="241"/>
        <v>9.7558249999999997</v>
      </c>
      <c r="AA1399">
        <f>SUM(Data__1___3[[#This Row],[Num_Workers_Direct]],Data__1___3[[#This Row],[Num_Workers_Indirect]])</f>
        <v>25</v>
      </c>
      <c r="AB1399">
        <f>Data__1___3[[#This Row],[OUTPUT IN THOUSAND]]/Data__1___3[[#This Row],[Total Workers]]</f>
        <v>0.390233</v>
      </c>
    </row>
    <row r="1400" spans="1:28" x14ac:dyDescent="0.25">
      <c r="A1400" s="1">
        <v>40482</v>
      </c>
      <c r="B1400">
        <f t="shared" si="231"/>
        <v>2010</v>
      </c>
      <c r="C1400">
        <f>DAY(Data__1___3[[#This Row],[Date]])</f>
        <v>31</v>
      </c>
      <c r="D1400">
        <f>MONTH(Data__1___3[[#This Row],[Date]])</f>
        <v>10</v>
      </c>
      <c r="E1400">
        <f t="shared" si="232"/>
        <v>4</v>
      </c>
      <c r="F1400">
        <f>WEEKDAY(Data__1___3[[#This Row],[Date]])</f>
        <v>1</v>
      </c>
      <c r="G1400" t="str">
        <f>VLOOKUP(F1400,VLOOKUP!$D$2:$E$8,2,FALSE)</f>
        <v>Monday</v>
      </c>
      <c r="H1400" t="str">
        <f>VLOOKUP(D1400,VLOOKUP!$A$2:$B$13,2,FALSE)</f>
        <v>October</v>
      </c>
      <c r="I1400" t="str">
        <f>VLOOKUP(E1400,VLOOKUP!$G$2:$H$5,2,FALSE)</f>
        <v>Quarter4</v>
      </c>
      <c r="J1400" t="str">
        <f t="shared" si="233"/>
        <v>2010_October</v>
      </c>
      <c r="K1400" t="str">
        <f t="shared" si="234"/>
        <v>2010_Quarter4</v>
      </c>
      <c r="L1400" t="str">
        <f t="shared" si="235"/>
        <v>2010_Monday</v>
      </c>
      <c r="M1400" t="s">
        <v>11</v>
      </c>
      <c r="N1400">
        <v>14</v>
      </c>
      <c r="O1400">
        <v>17</v>
      </c>
      <c r="P1400">
        <v>134400</v>
      </c>
      <c r="Q1400">
        <v>130560</v>
      </c>
      <c r="R1400">
        <v>1.2102626E-2</v>
      </c>
      <c r="S1400">
        <v>1.5128282999999999E-2</v>
      </c>
      <c r="T1400">
        <f t="shared" si="236"/>
        <v>13887.763794</v>
      </c>
      <c r="U1400">
        <f t="shared" si="237"/>
        <v>4841.0504000000001</v>
      </c>
      <c r="V1400">
        <f t="shared" si="238"/>
        <v>264960</v>
      </c>
      <c r="W1400">
        <f t="shared" si="239"/>
        <v>3016.7712259048835</v>
      </c>
      <c r="X1400">
        <f>SUM(Data__1___3[[#This Row],[ cost of raw material]],Data__1___3[[#This Row],[operating cost]],Data__1___3[[#This Row],[Total Labor Cost (In USD)]])</f>
        <v>21745.585419904881</v>
      </c>
      <c r="Y1400">
        <f t="shared" si="240"/>
        <v>1796.7658770836081</v>
      </c>
      <c r="Z1400">
        <f t="shared" si="241"/>
        <v>12.102626000000001</v>
      </c>
      <c r="AA1400">
        <f>SUM(Data__1___3[[#This Row],[Num_Workers_Direct]],Data__1___3[[#This Row],[Num_Workers_Indirect]])</f>
        <v>31</v>
      </c>
      <c r="AB1400">
        <f>Data__1___3[[#This Row],[OUTPUT IN THOUSAND]]/Data__1___3[[#This Row],[Total Workers]]</f>
        <v>0.39040729032258065</v>
      </c>
    </row>
    <row r="1401" spans="1:28" x14ac:dyDescent="0.25">
      <c r="A1401" s="1">
        <v>40483</v>
      </c>
      <c r="B1401">
        <f t="shared" si="231"/>
        <v>2010</v>
      </c>
      <c r="C1401">
        <f>DAY(Data__1___3[[#This Row],[Date]])</f>
        <v>1</v>
      </c>
      <c r="D1401">
        <f>MONTH(Data__1___3[[#This Row],[Date]])</f>
        <v>11</v>
      </c>
      <c r="E1401">
        <f t="shared" si="232"/>
        <v>4</v>
      </c>
      <c r="F1401">
        <f>WEEKDAY(Data__1___3[[#This Row],[Date]])</f>
        <v>2</v>
      </c>
      <c r="G1401" t="str">
        <f>VLOOKUP(F1401,VLOOKUP!$D$2:$E$8,2,FALSE)</f>
        <v>Tuesday</v>
      </c>
      <c r="H1401" t="str">
        <f>VLOOKUP(D1401,VLOOKUP!$A$2:$B$13,2,FALSE)</f>
        <v>November</v>
      </c>
      <c r="I1401" t="str">
        <f>VLOOKUP(E1401,VLOOKUP!$G$2:$H$5,2,FALSE)</f>
        <v>Quarter4</v>
      </c>
      <c r="J1401" t="str">
        <f t="shared" si="233"/>
        <v>2010_November</v>
      </c>
      <c r="K1401" t="str">
        <f t="shared" si="234"/>
        <v>2010_Quarter4</v>
      </c>
      <c r="L1401" t="str">
        <f t="shared" si="235"/>
        <v>2010_Tuesday</v>
      </c>
      <c r="M1401" t="s">
        <v>11</v>
      </c>
      <c r="N1401">
        <v>13</v>
      </c>
      <c r="O1401">
        <v>17</v>
      </c>
      <c r="P1401">
        <v>124800</v>
      </c>
      <c r="Q1401">
        <v>130560</v>
      </c>
      <c r="R1401">
        <v>1.1710445999999999E-2</v>
      </c>
      <c r="S1401">
        <v>1.4638056999999999E-2</v>
      </c>
      <c r="T1401">
        <f t="shared" si="236"/>
        <v>13437.736326</v>
      </c>
      <c r="U1401">
        <f t="shared" si="237"/>
        <v>4684.1783999999998</v>
      </c>
      <c r="V1401">
        <f t="shared" si="238"/>
        <v>255360</v>
      </c>
      <c r="W1401">
        <f t="shared" si="239"/>
        <v>2907.4679206184746</v>
      </c>
      <c r="X1401">
        <f>SUM(Data__1___3[[#This Row],[ cost of raw material]],Data__1___3[[#This Row],[operating cost]],Data__1___3[[#This Row],[Total Labor Cost (In USD)]])</f>
        <v>21029.382646618473</v>
      </c>
      <c r="Y1401">
        <f t="shared" si="240"/>
        <v>1795.7798231270162</v>
      </c>
      <c r="Z1401">
        <f t="shared" si="241"/>
        <v>11.710445999999999</v>
      </c>
      <c r="AA1401">
        <f>SUM(Data__1___3[[#This Row],[Num_Workers_Direct]],Data__1___3[[#This Row],[Num_Workers_Indirect]])</f>
        <v>30</v>
      </c>
      <c r="AB1401">
        <f>Data__1___3[[#This Row],[OUTPUT IN THOUSAND]]/Data__1___3[[#This Row],[Total Workers]]</f>
        <v>0.39034819999999998</v>
      </c>
    </row>
    <row r="1402" spans="1:28" x14ac:dyDescent="0.25">
      <c r="A1402" s="1">
        <v>40484</v>
      </c>
      <c r="B1402">
        <f t="shared" si="231"/>
        <v>2010</v>
      </c>
      <c r="C1402">
        <f>DAY(Data__1___3[[#This Row],[Date]])</f>
        <v>2</v>
      </c>
      <c r="D1402">
        <f>MONTH(Data__1___3[[#This Row],[Date]])</f>
        <v>11</v>
      </c>
      <c r="E1402">
        <f t="shared" si="232"/>
        <v>4</v>
      </c>
      <c r="F1402">
        <f>WEEKDAY(Data__1___3[[#This Row],[Date]])</f>
        <v>3</v>
      </c>
      <c r="G1402" t="str">
        <f>VLOOKUP(F1402,VLOOKUP!$D$2:$E$8,2,FALSE)</f>
        <v>Wednesday</v>
      </c>
      <c r="H1402" t="str">
        <f>VLOOKUP(D1402,VLOOKUP!$A$2:$B$13,2,FALSE)</f>
        <v>November</v>
      </c>
      <c r="I1402" t="str">
        <f>VLOOKUP(E1402,VLOOKUP!$G$2:$H$5,2,FALSE)</f>
        <v>Quarter4</v>
      </c>
      <c r="J1402" t="str">
        <f t="shared" si="233"/>
        <v>2010_November</v>
      </c>
      <c r="K1402" t="str">
        <f t="shared" si="234"/>
        <v>2010_Quarter4</v>
      </c>
      <c r="L1402" t="str">
        <f t="shared" si="235"/>
        <v>2010_Wednesday</v>
      </c>
      <c r="M1402" t="s">
        <v>11</v>
      </c>
      <c r="N1402">
        <v>13</v>
      </c>
      <c r="O1402">
        <v>13</v>
      </c>
      <c r="P1402">
        <v>124800</v>
      </c>
      <c r="Q1402">
        <v>99840</v>
      </c>
      <c r="R1402">
        <v>1.0147908000000001E-2</v>
      </c>
      <c r="S1402">
        <v>1.2684885E-2</v>
      </c>
      <c r="T1402">
        <f t="shared" si="236"/>
        <v>11644.72443</v>
      </c>
      <c r="U1402">
        <f t="shared" si="237"/>
        <v>4059.1632000000004</v>
      </c>
      <c r="V1402">
        <f t="shared" si="238"/>
        <v>224640</v>
      </c>
      <c r="W1402">
        <f t="shared" si="239"/>
        <v>2557.6973437019665</v>
      </c>
      <c r="X1402">
        <f>SUM(Data__1___3[[#This Row],[ cost of raw material]],Data__1___3[[#This Row],[operating cost]],Data__1___3[[#This Row],[Total Labor Cost (In USD)]])</f>
        <v>18261.584973701967</v>
      </c>
      <c r="Y1402">
        <f t="shared" si="240"/>
        <v>1799.5418340116964</v>
      </c>
      <c r="Z1402">
        <f t="shared" si="241"/>
        <v>10.147908000000001</v>
      </c>
      <c r="AA1402">
        <f>SUM(Data__1___3[[#This Row],[Num_Workers_Direct]],Data__1___3[[#This Row],[Num_Workers_Indirect]])</f>
        <v>26</v>
      </c>
      <c r="AB1402">
        <f>Data__1___3[[#This Row],[OUTPUT IN THOUSAND]]/Data__1___3[[#This Row],[Total Workers]]</f>
        <v>0.39030415384615391</v>
      </c>
    </row>
    <row r="1403" spans="1:28" x14ac:dyDescent="0.25">
      <c r="A1403" s="1">
        <v>40485</v>
      </c>
      <c r="B1403">
        <f t="shared" si="231"/>
        <v>2010</v>
      </c>
      <c r="C1403">
        <f>DAY(Data__1___3[[#This Row],[Date]])</f>
        <v>3</v>
      </c>
      <c r="D1403">
        <f>MONTH(Data__1___3[[#This Row],[Date]])</f>
        <v>11</v>
      </c>
      <c r="E1403">
        <f t="shared" si="232"/>
        <v>4</v>
      </c>
      <c r="F1403">
        <f>WEEKDAY(Data__1___3[[#This Row],[Date]])</f>
        <v>4</v>
      </c>
      <c r="G1403" t="str">
        <f>VLOOKUP(F1403,VLOOKUP!$D$2:$E$8,2,FALSE)</f>
        <v>Thursday</v>
      </c>
      <c r="H1403" t="str">
        <f>VLOOKUP(D1403,VLOOKUP!$A$2:$B$13,2,FALSE)</f>
        <v>November</v>
      </c>
      <c r="I1403" t="str">
        <f>VLOOKUP(E1403,VLOOKUP!$G$2:$H$5,2,FALSE)</f>
        <v>Quarter4</v>
      </c>
      <c r="J1403" t="str">
        <f t="shared" si="233"/>
        <v>2010_November</v>
      </c>
      <c r="K1403" t="str">
        <f t="shared" si="234"/>
        <v>2010_Quarter4</v>
      </c>
      <c r="L1403" t="str">
        <f t="shared" si="235"/>
        <v>2010_Thursday</v>
      </c>
      <c r="M1403" t="s">
        <v>11</v>
      </c>
      <c r="N1403">
        <v>14</v>
      </c>
      <c r="O1403">
        <v>13</v>
      </c>
      <c r="P1403">
        <v>134400</v>
      </c>
      <c r="Q1403">
        <v>99840</v>
      </c>
      <c r="R1403">
        <v>1.0541389999999999E-2</v>
      </c>
      <c r="S1403">
        <v>1.3176737000000001E-2</v>
      </c>
      <c r="T1403">
        <f t="shared" si="236"/>
        <v>12096.244566000001</v>
      </c>
      <c r="U1403">
        <f t="shared" si="237"/>
        <v>4216.5559999999996</v>
      </c>
      <c r="V1403">
        <f t="shared" si="238"/>
        <v>234240</v>
      </c>
      <c r="W1403">
        <f t="shared" si="239"/>
        <v>2667.0006489883754</v>
      </c>
      <c r="X1403">
        <f>SUM(Data__1___3[[#This Row],[ cost of raw material]],Data__1___3[[#This Row],[operating cost]],Data__1___3[[#This Row],[Total Labor Cost (In USD)]])</f>
        <v>18979.801214988376</v>
      </c>
      <c r="Y1403">
        <f t="shared" si="240"/>
        <v>1800.5027055244495</v>
      </c>
      <c r="Z1403">
        <f t="shared" si="241"/>
        <v>10.54139</v>
      </c>
      <c r="AA1403">
        <f>SUM(Data__1___3[[#This Row],[Num_Workers_Direct]],Data__1___3[[#This Row],[Num_Workers_Indirect]])</f>
        <v>27</v>
      </c>
      <c r="AB1403">
        <f>Data__1___3[[#This Row],[OUTPUT IN THOUSAND]]/Data__1___3[[#This Row],[Total Workers]]</f>
        <v>0.39042185185185185</v>
      </c>
    </row>
    <row r="1404" spans="1:28" x14ac:dyDescent="0.25">
      <c r="A1404" s="1">
        <v>40486</v>
      </c>
      <c r="B1404">
        <f t="shared" si="231"/>
        <v>2010</v>
      </c>
      <c r="C1404">
        <f>DAY(Data__1___3[[#This Row],[Date]])</f>
        <v>4</v>
      </c>
      <c r="D1404">
        <f>MONTH(Data__1___3[[#This Row],[Date]])</f>
        <v>11</v>
      </c>
      <c r="E1404">
        <f t="shared" si="232"/>
        <v>4</v>
      </c>
      <c r="F1404">
        <f>WEEKDAY(Data__1___3[[#This Row],[Date]])</f>
        <v>5</v>
      </c>
      <c r="G1404" t="str">
        <f>VLOOKUP(F1404,VLOOKUP!$D$2:$E$8,2,FALSE)</f>
        <v>Friday</v>
      </c>
      <c r="H1404" t="str">
        <f>VLOOKUP(D1404,VLOOKUP!$A$2:$B$13,2,FALSE)</f>
        <v>November</v>
      </c>
      <c r="I1404" t="str">
        <f>VLOOKUP(E1404,VLOOKUP!$G$2:$H$5,2,FALSE)</f>
        <v>Quarter4</v>
      </c>
      <c r="J1404" t="str">
        <f t="shared" si="233"/>
        <v>2010_November</v>
      </c>
      <c r="K1404" t="str">
        <f t="shared" si="234"/>
        <v>2010_Quarter4</v>
      </c>
      <c r="L1404" t="str">
        <f t="shared" si="235"/>
        <v>2010_Friday</v>
      </c>
      <c r="M1404" t="s">
        <v>11</v>
      </c>
      <c r="N1404">
        <v>13</v>
      </c>
      <c r="O1404">
        <v>15</v>
      </c>
      <c r="P1404">
        <v>124800</v>
      </c>
      <c r="Q1404">
        <v>115200</v>
      </c>
      <c r="R1404">
        <v>1.0923593000000001E-2</v>
      </c>
      <c r="S1404">
        <v>1.3654491E-2</v>
      </c>
      <c r="T1404">
        <f t="shared" si="236"/>
        <v>12534.822738000001</v>
      </c>
      <c r="U1404">
        <f t="shared" si="237"/>
        <v>4369.4372000000003</v>
      </c>
      <c r="V1404">
        <f t="shared" si="238"/>
        <v>240000</v>
      </c>
      <c r="W1404">
        <f t="shared" si="239"/>
        <v>2732.5826321602208</v>
      </c>
      <c r="X1404">
        <f>SUM(Data__1___3[[#This Row],[ cost of raw material]],Data__1___3[[#This Row],[operating cost]],Data__1___3[[#This Row],[Total Labor Cost (In USD)]])</f>
        <v>19636.842570160225</v>
      </c>
      <c r="Y1404">
        <f t="shared" si="240"/>
        <v>1797.6541757057612</v>
      </c>
      <c r="Z1404">
        <f t="shared" si="241"/>
        <v>10.923593</v>
      </c>
      <c r="AA1404">
        <f>SUM(Data__1___3[[#This Row],[Num_Workers_Direct]],Data__1___3[[#This Row],[Num_Workers_Indirect]])</f>
        <v>28</v>
      </c>
      <c r="AB1404">
        <f>Data__1___3[[#This Row],[OUTPUT IN THOUSAND]]/Data__1___3[[#This Row],[Total Workers]]</f>
        <v>0.39012832142857146</v>
      </c>
    </row>
    <row r="1405" spans="1:28" x14ac:dyDescent="0.25">
      <c r="A1405" s="1">
        <v>40487</v>
      </c>
      <c r="B1405">
        <f t="shared" si="231"/>
        <v>2010</v>
      </c>
      <c r="C1405">
        <f>DAY(Data__1___3[[#This Row],[Date]])</f>
        <v>5</v>
      </c>
      <c r="D1405">
        <f>MONTH(Data__1___3[[#This Row],[Date]])</f>
        <v>11</v>
      </c>
      <c r="E1405">
        <f t="shared" si="232"/>
        <v>4</v>
      </c>
      <c r="F1405">
        <f>WEEKDAY(Data__1___3[[#This Row],[Date]])</f>
        <v>6</v>
      </c>
      <c r="G1405" t="str">
        <f>VLOOKUP(F1405,VLOOKUP!$D$2:$E$8,2,FALSE)</f>
        <v>Saturday</v>
      </c>
      <c r="H1405" t="str">
        <f>VLOOKUP(D1405,VLOOKUP!$A$2:$B$13,2,FALSE)</f>
        <v>November</v>
      </c>
      <c r="I1405" t="str">
        <f>VLOOKUP(E1405,VLOOKUP!$G$2:$H$5,2,FALSE)</f>
        <v>Quarter4</v>
      </c>
      <c r="J1405" t="str">
        <f t="shared" si="233"/>
        <v>2010_November</v>
      </c>
      <c r="K1405" t="str">
        <f t="shared" si="234"/>
        <v>2010_Quarter4</v>
      </c>
      <c r="L1405" t="str">
        <f t="shared" si="235"/>
        <v>2010_Saturday</v>
      </c>
      <c r="M1405" t="s">
        <v>11</v>
      </c>
      <c r="N1405">
        <v>12</v>
      </c>
      <c r="O1405">
        <v>17</v>
      </c>
      <c r="P1405">
        <v>115200</v>
      </c>
      <c r="Q1405">
        <v>130560</v>
      </c>
      <c r="R1405">
        <v>1.1321090000000001E-2</v>
      </c>
      <c r="S1405">
        <v>1.4151362000000001E-2</v>
      </c>
      <c r="T1405">
        <f t="shared" si="236"/>
        <v>12990.950316</v>
      </c>
      <c r="U1405">
        <f t="shared" si="237"/>
        <v>4528.4359999999997</v>
      </c>
      <c r="V1405">
        <f t="shared" si="238"/>
        <v>245760</v>
      </c>
      <c r="W1405">
        <f t="shared" si="239"/>
        <v>2798.1646153320658</v>
      </c>
      <c r="X1405">
        <f>SUM(Data__1___3[[#This Row],[ cost of raw material]],Data__1___3[[#This Row],[operating cost]],Data__1___3[[#This Row],[Total Labor Cost (In USD)]])</f>
        <v>20317.550931332065</v>
      </c>
      <c r="Y1405">
        <f t="shared" si="240"/>
        <v>1794.663846973398</v>
      </c>
      <c r="Z1405">
        <f t="shared" si="241"/>
        <v>11.32109</v>
      </c>
      <c r="AA1405">
        <f>SUM(Data__1___3[[#This Row],[Num_Workers_Direct]],Data__1___3[[#This Row],[Num_Workers_Indirect]])</f>
        <v>29</v>
      </c>
      <c r="AB1405">
        <f>Data__1___3[[#This Row],[OUTPUT IN THOUSAND]]/Data__1___3[[#This Row],[Total Workers]]</f>
        <v>0.39038241379310346</v>
      </c>
    </row>
    <row r="1406" spans="1:28" x14ac:dyDescent="0.25">
      <c r="A1406" s="1">
        <v>40488</v>
      </c>
      <c r="B1406">
        <f t="shared" si="231"/>
        <v>2010</v>
      </c>
      <c r="C1406">
        <f>DAY(Data__1___3[[#This Row],[Date]])</f>
        <v>6</v>
      </c>
      <c r="D1406">
        <f>MONTH(Data__1___3[[#This Row],[Date]])</f>
        <v>11</v>
      </c>
      <c r="E1406">
        <f t="shared" si="232"/>
        <v>4</v>
      </c>
      <c r="F1406">
        <f>WEEKDAY(Data__1___3[[#This Row],[Date]])</f>
        <v>7</v>
      </c>
      <c r="G1406" t="str">
        <f>VLOOKUP(F1406,VLOOKUP!$D$2:$E$8,2,FALSE)</f>
        <v>Sunday</v>
      </c>
      <c r="H1406" t="str">
        <f>VLOOKUP(D1406,VLOOKUP!$A$2:$B$13,2,FALSE)</f>
        <v>November</v>
      </c>
      <c r="I1406" t="str">
        <f>VLOOKUP(E1406,VLOOKUP!$G$2:$H$5,2,FALSE)</f>
        <v>Quarter4</v>
      </c>
      <c r="J1406" t="str">
        <f t="shared" si="233"/>
        <v>2010_November</v>
      </c>
      <c r="K1406" t="str">
        <f t="shared" si="234"/>
        <v>2010_Quarter4</v>
      </c>
      <c r="L1406" t="str">
        <f t="shared" si="235"/>
        <v>2010_Sunday</v>
      </c>
      <c r="M1406" t="s">
        <v>11</v>
      </c>
      <c r="N1406">
        <v>12</v>
      </c>
      <c r="O1406">
        <v>13</v>
      </c>
      <c r="P1406">
        <v>115200</v>
      </c>
      <c r="Q1406">
        <v>99840</v>
      </c>
      <c r="R1406">
        <v>9.7580670000000005E-3</v>
      </c>
      <c r="S1406">
        <v>1.2197583999999999E-2</v>
      </c>
      <c r="T1406">
        <f t="shared" si="236"/>
        <v>11197.382111999999</v>
      </c>
      <c r="U1406">
        <f t="shared" si="237"/>
        <v>3903.2268000000004</v>
      </c>
      <c r="V1406">
        <f t="shared" si="238"/>
        <v>215040</v>
      </c>
      <c r="W1406">
        <f t="shared" si="239"/>
        <v>2448.3940384155576</v>
      </c>
      <c r="X1406">
        <f>SUM(Data__1___3[[#This Row],[ cost of raw material]],Data__1___3[[#This Row],[operating cost]],Data__1___3[[#This Row],[Total Labor Cost (In USD)]])</f>
        <v>17549.002950415557</v>
      </c>
      <c r="Y1406">
        <f t="shared" si="240"/>
        <v>1798.409761934977</v>
      </c>
      <c r="Z1406">
        <f t="shared" si="241"/>
        <v>9.7580670000000005</v>
      </c>
      <c r="AA1406">
        <f>SUM(Data__1___3[[#This Row],[Num_Workers_Direct]],Data__1___3[[#This Row],[Num_Workers_Indirect]])</f>
        <v>25</v>
      </c>
      <c r="AB1406">
        <f>Data__1___3[[#This Row],[OUTPUT IN THOUSAND]]/Data__1___3[[#This Row],[Total Workers]]</f>
        <v>0.39032268000000003</v>
      </c>
    </row>
    <row r="1407" spans="1:28" x14ac:dyDescent="0.25">
      <c r="A1407" s="1">
        <v>40489</v>
      </c>
      <c r="B1407">
        <f t="shared" si="231"/>
        <v>2010</v>
      </c>
      <c r="C1407">
        <f>DAY(Data__1___3[[#This Row],[Date]])</f>
        <v>7</v>
      </c>
      <c r="D1407">
        <f>MONTH(Data__1___3[[#This Row],[Date]])</f>
        <v>11</v>
      </c>
      <c r="E1407">
        <f t="shared" si="232"/>
        <v>4</v>
      </c>
      <c r="F1407">
        <f>WEEKDAY(Data__1___3[[#This Row],[Date]])</f>
        <v>1</v>
      </c>
      <c r="G1407" t="str">
        <f>VLOOKUP(F1407,VLOOKUP!$D$2:$E$8,2,FALSE)</f>
        <v>Monday</v>
      </c>
      <c r="H1407" t="str">
        <f>VLOOKUP(D1407,VLOOKUP!$A$2:$B$13,2,FALSE)</f>
        <v>November</v>
      </c>
      <c r="I1407" t="str">
        <f>VLOOKUP(E1407,VLOOKUP!$G$2:$H$5,2,FALSE)</f>
        <v>Quarter4</v>
      </c>
      <c r="J1407" t="str">
        <f t="shared" si="233"/>
        <v>2010_November</v>
      </c>
      <c r="K1407" t="str">
        <f t="shared" si="234"/>
        <v>2010_Quarter4</v>
      </c>
      <c r="L1407" t="str">
        <f t="shared" si="235"/>
        <v>2010_Monday</v>
      </c>
      <c r="M1407" t="s">
        <v>11</v>
      </c>
      <c r="N1407">
        <v>12</v>
      </c>
      <c r="O1407">
        <v>15</v>
      </c>
      <c r="P1407">
        <v>115200</v>
      </c>
      <c r="Q1407">
        <v>115200</v>
      </c>
      <c r="R1407">
        <v>1.0533148000000001E-2</v>
      </c>
      <c r="S1407">
        <v>1.3166435000000001E-2</v>
      </c>
      <c r="T1407">
        <f t="shared" si="236"/>
        <v>12086.787329999999</v>
      </c>
      <c r="U1407">
        <f t="shared" si="237"/>
        <v>4213.2592000000004</v>
      </c>
      <c r="V1407">
        <f t="shared" si="238"/>
        <v>230400</v>
      </c>
      <c r="W1407">
        <f t="shared" si="239"/>
        <v>2623.2793268738119</v>
      </c>
      <c r="X1407">
        <f>SUM(Data__1___3[[#This Row],[ cost of raw material]],Data__1___3[[#This Row],[operating cost]],Data__1___3[[#This Row],[Total Labor Cost (In USD)]])</f>
        <v>18923.325856873813</v>
      </c>
      <c r="Y1407">
        <f t="shared" si="240"/>
        <v>1796.5498877328803</v>
      </c>
      <c r="Z1407">
        <f t="shared" si="241"/>
        <v>10.533148000000001</v>
      </c>
      <c r="AA1407">
        <f>SUM(Data__1___3[[#This Row],[Num_Workers_Direct]],Data__1___3[[#This Row],[Num_Workers_Indirect]])</f>
        <v>27</v>
      </c>
      <c r="AB1407">
        <f>Data__1___3[[#This Row],[OUTPUT IN THOUSAND]]/Data__1___3[[#This Row],[Total Workers]]</f>
        <v>0.39011659259259263</v>
      </c>
    </row>
    <row r="1408" spans="1:28" x14ac:dyDescent="0.25">
      <c r="A1408" s="1">
        <v>40490</v>
      </c>
      <c r="B1408">
        <f t="shared" si="231"/>
        <v>2010</v>
      </c>
      <c r="C1408">
        <f>DAY(Data__1___3[[#This Row],[Date]])</f>
        <v>8</v>
      </c>
      <c r="D1408">
        <f>MONTH(Data__1___3[[#This Row],[Date]])</f>
        <v>11</v>
      </c>
      <c r="E1408">
        <f t="shared" si="232"/>
        <v>4</v>
      </c>
      <c r="F1408">
        <f>WEEKDAY(Data__1___3[[#This Row],[Date]])</f>
        <v>2</v>
      </c>
      <c r="G1408" t="str">
        <f>VLOOKUP(F1408,VLOOKUP!$D$2:$E$8,2,FALSE)</f>
        <v>Tuesday</v>
      </c>
      <c r="H1408" t="str">
        <f>VLOOKUP(D1408,VLOOKUP!$A$2:$B$13,2,FALSE)</f>
        <v>November</v>
      </c>
      <c r="I1408" t="str">
        <f>VLOOKUP(E1408,VLOOKUP!$G$2:$H$5,2,FALSE)</f>
        <v>Quarter4</v>
      </c>
      <c r="J1408" t="str">
        <f t="shared" si="233"/>
        <v>2010_November</v>
      </c>
      <c r="K1408" t="str">
        <f t="shared" si="234"/>
        <v>2010_Quarter4</v>
      </c>
      <c r="L1408" t="str">
        <f t="shared" si="235"/>
        <v>2010_Tuesday</v>
      </c>
      <c r="M1408" t="s">
        <v>11</v>
      </c>
      <c r="N1408">
        <v>12</v>
      </c>
      <c r="O1408">
        <v>13</v>
      </c>
      <c r="P1408">
        <v>115200</v>
      </c>
      <c r="Q1408">
        <v>99840</v>
      </c>
      <c r="R1408">
        <v>9.7576599999999996E-3</v>
      </c>
      <c r="S1408">
        <v>1.2197075E-2</v>
      </c>
      <c r="T1408">
        <f t="shared" si="236"/>
        <v>11196.914849999999</v>
      </c>
      <c r="U1408">
        <f t="shared" si="237"/>
        <v>3903.0639999999999</v>
      </c>
      <c r="V1408">
        <f t="shared" si="238"/>
        <v>215040</v>
      </c>
      <c r="W1408">
        <f t="shared" si="239"/>
        <v>2448.3940384155576</v>
      </c>
      <c r="X1408">
        <f>SUM(Data__1___3[[#This Row],[ cost of raw material]],Data__1___3[[#This Row],[operating cost]],Data__1___3[[#This Row],[Total Labor Cost (In USD)]])</f>
        <v>17548.372888415557</v>
      </c>
      <c r="Y1408">
        <f t="shared" si="240"/>
        <v>1798.4202040669134</v>
      </c>
      <c r="Z1408">
        <f t="shared" si="241"/>
        <v>9.7576599999999996</v>
      </c>
      <c r="AA1408">
        <f>SUM(Data__1___3[[#This Row],[Num_Workers_Direct]],Data__1___3[[#This Row],[Num_Workers_Indirect]])</f>
        <v>25</v>
      </c>
      <c r="AB1408">
        <f>Data__1___3[[#This Row],[OUTPUT IN THOUSAND]]/Data__1___3[[#This Row],[Total Workers]]</f>
        <v>0.3903064</v>
      </c>
    </row>
    <row r="1409" spans="1:28" x14ac:dyDescent="0.25">
      <c r="A1409" s="1">
        <v>40491</v>
      </c>
      <c r="B1409">
        <f t="shared" si="231"/>
        <v>2010</v>
      </c>
      <c r="C1409">
        <f>DAY(Data__1___3[[#This Row],[Date]])</f>
        <v>9</v>
      </c>
      <c r="D1409">
        <f>MONTH(Data__1___3[[#This Row],[Date]])</f>
        <v>11</v>
      </c>
      <c r="E1409">
        <f t="shared" si="232"/>
        <v>4</v>
      </c>
      <c r="F1409">
        <f>WEEKDAY(Data__1___3[[#This Row],[Date]])</f>
        <v>3</v>
      </c>
      <c r="G1409" t="str">
        <f>VLOOKUP(F1409,VLOOKUP!$D$2:$E$8,2,FALSE)</f>
        <v>Wednesday</v>
      </c>
      <c r="H1409" t="str">
        <f>VLOOKUP(D1409,VLOOKUP!$A$2:$B$13,2,FALSE)</f>
        <v>November</v>
      </c>
      <c r="I1409" t="str">
        <f>VLOOKUP(E1409,VLOOKUP!$G$2:$H$5,2,FALSE)</f>
        <v>Quarter4</v>
      </c>
      <c r="J1409" t="str">
        <f t="shared" si="233"/>
        <v>2010_November</v>
      </c>
      <c r="K1409" t="str">
        <f t="shared" si="234"/>
        <v>2010_Quarter4</v>
      </c>
      <c r="L1409" t="str">
        <f t="shared" si="235"/>
        <v>2010_Wednesday</v>
      </c>
      <c r="M1409" t="s">
        <v>11</v>
      </c>
      <c r="N1409">
        <v>14</v>
      </c>
      <c r="O1409">
        <v>14</v>
      </c>
      <c r="P1409">
        <v>134400</v>
      </c>
      <c r="Q1409">
        <v>107520</v>
      </c>
      <c r="R1409">
        <v>1.0930876000000001E-2</v>
      </c>
      <c r="S1409">
        <v>1.3663595000000001E-2</v>
      </c>
      <c r="T1409">
        <f t="shared" si="236"/>
        <v>12543.18021</v>
      </c>
      <c r="U1409">
        <f t="shared" si="237"/>
        <v>4372.3504000000003</v>
      </c>
      <c r="V1409">
        <f t="shared" si="238"/>
        <v>241920</v>
      </c>
      <c r="W1409">
        <f t="shared" si="239"/>
        <v>2754.4432932175023</v>
      </c>
      <c r="X1409">
        <f>SUM(Data__1___3[[#This Row],[ cost of raw material]],Data__1___3[[#This Row],[operating cost]],Data__1___3[[#This Row],[Total Labor Cost (In USD)]])</f>
        <v>19669.973903217506</v>
      </c>
      <c r="Y1409">
        <f t="shared" si="240"/>
        <v>1799.4874247240114</v>
      </c>
      <c r="Z1409">
        <f t="shared" si="241"/>
        <v>10.930876000000001</v>
      </c>
      <c r="AA1409">
        <f>SUM(Data__1___3[[#This Row],[Num_Workers_Direct]],Data__1___3[[#This Row],[Num_Workers_Indirect]])</f>
        <v>28</v>
      </c>
      <c r="AB1409">
        <f>Data__1___3[[#This Row],[OUTPUT IN THOUSAND]]/Data__1___3[[#This Row],[Total Workers]]</f>
        <v>0.39038842857142864</v>
      </c>
    </row>
    <row r="1410" spans="1:28" x14ac:dyDescent="0.25">
      <c r="A1410" s="1">
        <v>40492</v>
      </c>
      <c r="B1410">
        <f t="shared" ref="B1410:B1461" si="242">YEAR(A1410)</f>
        <v>2010</v>
      </c>
      <c r="C1410">
        <f>DAY(Data__1___3[[#This Row],[Date]])</f>
        <v>10</v>
      </c>
      <c r="D1410">
        <f>MONTH(Data__1___3[[#This Row],[Date]])</f>
        <v>11</v>
      </c>
      <c r="E1410">
        <f t="shared" ref="E1410:E1461" si="243">IF(D1410&lt;=3,1,IF(D1410&lt;=6,2,IF(D1410&lt;=9,3,4)))</f>
        <v>4</v>
      </c>
      <c r="F1410">
        <f>WEEKDAY(Data__1___3[[#This Row],[Date]])</f>
        <v>4</v>
      </c>
      <c r="G1410" t="str">
        <f>VLOOKUP(F1410,VLOOKUP!$D$2:$E$8,2,FALSE)</f>
        <v>Thursday</v>
      </c>
      <c r="H1410" t="str">
        <f>VLOOKUP(D1410,VLOOKUP!$A$2:$B$13,2,FALSE)</f>
        <v>November</v>
      </c>
      <c r="I1410" t="str">
        <f>VLOOKUP(E1410,VLOOKUP!$G$2:$H$5,2,FALSE)</f>
        <v>Quarter4</v>
      </c>
      <c r="J1410" t="str">
        <f t="shared" ref="J1410:J1461" si="244">CONCATENATE(B1410,"_",H1410)</f>
        <v>2010_November</v>
      </c>
      <c r="K1410" t="str">
        <f t="shared" ref="K1410:K1461" si="245">CONCATENATE(B1410,"_",I1410)</f>
        <v>2010_Quarter4</v>
      </c>
      <c r="L1410" t="str">
        <f t="shared" ref="L1410:L1461" si="246">CONCATENATE(B1410,"_",G1410)</f>
        <v>2010_Thursday</v>
      </c>
      <c r="M1410" t="s">
        <v>11</v>
      </c>
      <c r="N1410">
        <v>12</v>
      </c>
      <c r="O1410">
        <v>13</v>
      </c>
      <c r="P1410">
        <v>115200</v>
      </c>
      <c r="Q1410">
        <v>99840</v>
      </c>
      <c r="R1410">
        <v>9.759406E-3</v>
      </c>
      <c r="S1410">
        <v>1.2199257E-2</v>
      </c>
      <c r="T1410">
        <f t="shared" ref="T1410:T1461" si="247">IF(M1410="Mexico",S1410*1000*700,IF(M1410="Frankfurt",S1410*1000*530,IF(M1410="Gary",S1410*1000*608,IF(M1410="Sunchem",S1410*1000*918))))</f>
        <v>11198.917926</v>
      </c>
      <c r="U1410">
        <f t="shared" ref="U1410:U1461" si="248">IF(M1410="Mexico",R1410*1000*110,IF(M1410="Frankfurt",R1410*1000*90,IF(M1410="Gary",R1410*1000*150,IF(M1410="Sunchem",R1410*1000*400))))</f>
        <v>3903.7624000000001</v>
      </c>
      <c r="V1410">
        <f t="shared" ref="V1410:V1461" si="249">SUM(P1410,Q1410)</f>
        <v>215040</v>
      </c>
      <c r="W1410">
        <f t="shared" ref="W1410:W1461" si="250">V1410/VLOOKUP(M1410,$AD$2:$AE$5,2,FALSE)</f>
        <v>2448.3940384155576</v>
      </c>
      <c r="X1410">
        <f>SUM(Data__1___3[[#This Row],[ cost of raw material]],Data__1___3[[#This Row],[operating cost]],Data__1___3[[#This Row],[Total Labor Cost (In USD)]])</f>
        <v>17551.074364415559</v>
      </c>
      <c r="Y1410">
        <f t="shared" ref="Y1410:Y1461" si="251">X1410/Z1410</f>
        <v>1798.3752663241553</v>
      </c>
      <c r="Z1410">
        <f t="shared" ref="Z1410:Z1461" si="252">R1410*1000</f>
        <v>9.7594060000000002</v>
      </c>
      <c r="AA1410">
        <f>SUM(Data__1___3[[#This Row],[Num_Workers_Direct]],Data__1___3[[#This Row],[Num_Workers_Indirect]])</f>
        <v>25</v>
      </c>
      <c r="AB1410">
        <f>Data__1___3[[#This Row],[OUTPUT IN THOUSAND]]/Data__1___3[[#This Row],[Total Workers]]</f>
        <v>0.39037623999999999</v>
      </c>
    </row>
    <row r="1411" spans="1:28" x14ac:dyDescent="0.25">
      <c r="A1411" s="1">
        <v>40493</v>
      </c>
      <c r="B1411">
        <f t="shared" si="242"/>
        <v>2010</v>
      </c>
      <c r="C1411">
        <f>DAY(Data__1___3[[#This Row],[Date]])</f>
        <v>11</v>
      </c>
      <c r="D1411">
        <f>MONTH(Data__1___3[[#This Row],[Date]])</f>
        <v>11</v>
      </c>
      <c r="E1411">
        <f t="shared" si="243"/>
        <v>4</v>
      </c>
      <c r="F1411">
        <f>WEEKDAY(Data__1___3[[#This Row],[Date]])</f>
        <v>5</v>
      </c>
      <c r="G1411" t="str">
        <f>VLOOKUP(F1411,VLOOKUP!$D$2:$E$8,2,FALSE)</f>
        <v>Friday</v>
      </c>
      <c r="H1411" t="str">
        <f>VLOOKUP(D1411,VLOOKUP!$A$2:$B$13,2,FALSE)</f>
        <v>November</v>
      </c>
      <c r="I1411" t="str">
        <f>VLOOKUP(E1411,VLOOKUP!$G$2:$H$5,2,FALSE)</f>
        <v>Quarter4</v>
      </c>
      <c r="J1411" t="str">
        <f t="shared" si="244"/>
        <v>2010_November</v>
      </c>
      <c r="K1411" t="str">
        <f t="shared" si="245"/>
        <v>2010_Quarter4</v>
      </c>
      <c r="L1411" t="str">
        <f t="shared" si="246"/>
        <v>2010_Friday</v>
      </c>
      <c r="M1411" t="s">
        <v>11</v>
      </c>
      <c r="N1411">
        <v>13</v>
      </c>
      <c r="O1411">
        <v>17</v>
      </c>
      <c r="P1411">
        <v>124800</v>
      </c>
      <c r="Q1411">
        <v>130560</v>
      </c>
      <c r="R1411">
        <v>1.1706456000000001E-2</v>
      </c>
      <c r="S1411">
        <v>1.463307E-2</v>
      </c>
      <c r="T1411">
        <f t="shared" si="247"/>
        <v>13433.15826</v>
      </c>
      <c r="U1411">
        <f t="shared" si="248"/>
        <v>4682.5824000000002</v>
      </c>
      <c r="V1411">
        <f t="shared" si="249"/>
        <v>255360</v>
      </c>
      <c r="W1411">
        <f t="shared" si="250"/>
        <v>2907.4679206184746</v>
      </c>
      <c r="X1411">
        <f>SUM(Data__1___3[[#This Row],[ cost of raw material]],Data__1___3[[#This Row],[operating cost]],Data__1___3[[#This Row],[Total Labor Cost (In USD)]])</f>
        <v>21023.208580618473</v>
      </c>
      <c r="Y1411">
        <f t="shared" si="251"/>
        <v>1795.8644854273975</v>
      </c>
      <c r="Z1411">
        <f t="shared" si="252"/>
        <v>11.706456000000001</v>
      </c>
      <c r="AA1411">
        <f>SUM(Data__1___3[[#This Row],[Num_Workers_Direct]],Data__1___3[[#This Row],[Num_Workers_Indirect]])</f>
        <v>30</v>
      </c>
      <c r="AB1411">
        <f>Data__1___3[[#This Row],[OUTPUT IN THOUSAND]]/Data__1___3[[#This Row],[Total Workers]]</f>
        <v>0.39021520000000004</v>
      </c>
    </row>
    <row r="1412" spans="1:28" x14ac:dyDescent="0.25">
      <c r="A1412" s="1">
        <v>40494</v>
      </c>
      <c r="B1412">
        <f t="shared" si="242"/>
        <v>2010</v>
      </c>
      <c r="C1412">
        <f>DAY(Data__1___3[[#This Row],[Date]])</f>
        <v>12</v>
      </c>
      <c r="D1412">
        <f>MONTH(Data__1___3[[#This Row],[Date]])</f>
        <v>11</v>
      </c>
      <c r="E1412">
        <f t="shared" si="243"/>
        <v>4</v>
      </c>
      <c r="F1412">
        <f>WEEKDAY(Data__1___3[[#This Row],[Date]])</f>
        <v>6</v>
      </c>
      <c r="G1412" t="str">
        <f>VLOOKUP(F1412,VLOOKUP!$D$2:$E$8,2,FALSE)</f>
        <v>Saturday</v>
      </c>
      <c r="H1412" t="str">
        <f>VLOOKUP(D1412,VLOOKUP!$A$2:$B$13,2,FALSE)</f>
        <v>November</v>
      </c>
      <c r="I1412" t="str">
        <f>VLOOKUP(E1412,VLOOKUP!$G$2:$H$5,2,FALSE)</f>
        <v>Quarter4</v>
      </c>
      <c r="J1412" t="str">
        <f t="shared" si="244"/>
        <v>2010_November</v>
      </c>
      <c r="K1412" t="str">
        <f t="shared" si="245"/>
        <v>2010_Quarter4</v>
      </c>
      <c r="L1412" t="str">
        <f t="shared" si="246"/>
        <v>2010_Saturday</v>
      </c>
      <c r="M1412" t="s">
        <v>11</v>
      </c>
      <c r="N1412">
        <v>12</v>
      </c>
      <c r="O1412">
        <v>15</v>
      </c>
      <c r="P1412">
        <v>115200</v>
      </c>
      <c r="Q1412">
        <v>115200</v>
      </c>
      <c r="R1412">
        <v>1.0536541999999999E-2</v>
      </c>
      <c r="S1412">
        <v>1.3170677E-2</v>
      </c>
      <c r="T1412">
        <f t="shared" si="247"/>
        <v>12090.681486000001</v>
      </c>
      <c r="U1412">
        <f t="shared" si="248"/>
        <v>4214.6167999999998</v>
      </c>
      <c r="V1412">
        <f t="shared" si="249"/>
        <v>230400</v>
      </c>
      <c r="W1412">
        <f t="shared" si="250"/>
        <v>2623.2793268738119</v>
      </c>
      <c r="X1412">
        <f>SUM(Data__1___3[[#This Row],[ cost of raw material]],Data__1___3[[#This Row],[operating cost]],Data__1___3[[#This Row],[Total Labor Cost (In USD)]])</f>
        <v>18928.577612873814</v>
      </c>
      <c r="Y1412">
        <f t="shared" si="251"/>
        <v>1796.469620950955</v>
      </c>
      <c r="Z1412">
        <f t="shared" si="252"/>
        <v>10.536541999999999</v>
      </c>
      <c r="AA1412">
        <f>SUM(Data__1___3[[#This Row],[Num_Workers_Direct]],Data__1___3[[#This Row],[Num_Workers_Indirect]])</f>
        <v>27</v>
      </c>
      <c r="AB1412">
        <f>Data__1___3[[#This Row],[OUTPUT IN THOUSAND]]/Data__1___3[[#This Row],[Total Workers]]</f>
        <v>0.39024229629629625</v>
      </c>
    </row>
    <row r="1413" spans="1:28" x14ac:dyDescent="0.25">
      <c r="A1413" s="1">
        <v>40495</v>
      </c>
      <c r="B1413">
        <f t="shared" si="242"/>
        <v>2010</v>
      </c>
      <c r="C1413">
        <f>DAY(Data__1___3[[#This Row],[Date]])</f>
        <v>13</v>
      </c>
      <c r="D1413">
        <f>MONTH(Data__1___3[[#This Row],[Date]])</f>
        <v>11</v>
      </c>
      <c r="E1413">
        <f t="shared" si="243"/>
        <v>4</v>
      </c>
      <c r="F1413">
        <f>WEEKDAY(Data__1___3[[#This Row],[Date]])</f>
        <v>7</v>
      </c>
      <c r="G1413" t="str">
        <f>VLOOKUP(F1413,VLOOKUP!$D$2:$E$8,2,FALSE)</f>
        <v>Sunday</v>
      </c>
      <c r="H1413" t="str">
        <f>VLOOKUP(D1413,VLOOKUP!$A$2:$B$13,2,FALSE)</f>
        <v>November</v>
      </c>
      <c r="I1413" t="str">
        <f>VLOOKUP(E1413,VLOOKUP!$G$2:$H$5,2,FALSE)</f>
        <v>Quarter4</v>
      </c>
      <c r="J1413" t="str">
        <f t="shared" si="244"/>
        <v>2010_November</v>
      </c>
      <c r="K1413" t="str">
        <f t="shared" si="245"/>
        <v>2010_Quarter4</v>
      </c>
      <c r="L1413" t="str">
        <f t="shared" si="246"/>
        <v>2010_Sunday</v>
      </c>
      <c r="M1413" t="s">
        <v>11</v>
      </c>
      <c r="N1413">
        <v>14</v>
      </c>
      <c r="O1413">
        <v>13</v>
      </c>
      <c r="P1413">
        <v>134400</v>
      </c>
      <c r="Q1413">
        <v>99840</v>
      </c>
      <c r="R1413">
        <v>1.0538451000000001E-2</v>
      </c>
      <c r="S1413">
        <v>1.3173064E-2</v>
      </c>
      <c r="T1413">
        <f t="shared" si="247"/>
        <v>12092.872751999999</v>
      </c>
      <c r="U1413">
        <f t="shared" si="248"/>
        <v>4215.3804</v>
      </c>
      <c r="V1413">
        <f t="shared" si="249"/>
        <v>234240</v>
      </c>
      <c r="W1413">
        <f t="shared" si="250"/>
        <v>2667.0006489883754</v>
      </c>
      <c r="X1413">
        <f>SUM(Data__1___3[[#This Row],[ cost of raw material]],Data__1___3[[#This Row],[operating cost]],Data__1___3[[#This Row],[Total Labor Cost (In USD)]])</f>
        <v>18975.253800988376</v>
      </c>
      <c r="Y1413">
        <f t="shared" si="251"/>
        <v>1800.5733291342699</v>
      </c>
      <c r="Z1413">
        <f t="shared" si="252"/>
        <v>10.538451</v>
      </c>
      <c r="AA1413">
        <f>SUM(Data__1___3[[#This Row],[Num_Workers_Direct]],Data__1___3[[#This Row],[Num_Workers_Indirect]])</f>
        <v>27</v>
      </c>
      <c r="AB1413">
        <f>Data__1___3[[#This Row],[OUTPUT IN THOUSAND]]/Data__1___3[[#This Row],[Total Workers]]</f>
        <v>0.39031300000000002</v>
      </c>
    </row>
    <row r="1414" spans="1:28" x14ac:dyDescent="0.25">
      <c r="A1414" s="1">
        <v>40496</v>
      </c>
      <c r="B1414">
        <f t="shared" si="242"/>
        <v>2010</v>
      </c>
      <c r="C1414">
        <f>DAY(Data__1___3[[#This Row],[Date]])</f>
        <v>14</v>
      </c>
      <c r="D1414">
        <f>MONTH(Data__1___3[[#This Row],[Date]])</f>
        <v>11</v>
      </c>
      <c r="E1414">
        <f t="shared" si="243"/>
        <v>4</v>
      </c>
      <c r="F1414">
        <f>WEEKDAY(Data__1___3[[#This Row],[Date]])</f>
        <v>1</v>
      </c>
      <c r="G1414" t="str">
        <f>VLOOKUP(F1414,VLOOKUP!$D$2:$E$8,2,FALSE)</f>
        <v>Monday</v>
      </c>
      <c r="H1414" t="str">
        <f>VLOOKUP(D1414,VLOOKUP!$A$2:$B$13,2,FALSE)</f>
        <v>November</v>
      </c>
      <c r="I1414" t="str">
        <f>VLOOKUP(E1414,VLOOKUP!$G$2:$H$5,2,FALSE)</f>
        <v>Quarter4</v>
      </c>
      <c r="J1414" t="str">
        <f t="shared" si="244"/>
        <v>2010_November</v>
      </c>
      <c r="K1414" t="str">
        <f t="shared" si="245"/>
        <v>2010_Quarter4</v>
      </c>
      <c r="L1414" t="str">
        <f t="shared" si="246"/>
        <v>2010_Monday</v>
      </c>
      <c r="M1414" t="s">
        <v>11</v>
      </c>
      <c r="N1414">
        <v>13</v>
      </c>
      <c r="O1414">
        <v>17</v>
      </c>
      <c r="P1414">
        <v>124800</v>
      </c>
      <c r="Q1414">
        <v>130560</v>
      </c>
      <c r="R1414">
        <v>1.1711978E-2</v>
      </c>
      <c r="S1414">
        <v>1.4639971999999999E-2</v>
      </c>
      <c r="T1414">
        <f t="shared" si="247"/>
        <v>13439.494296000001</v>
      </c>
      <c r="U1414">
        <f t="shared" si="248"/>
        <v>4684.7911999999997</v>
      </c>
      <c r="V1414">
        <f t="shared" si="249"/>
        <v>255360</v>
      </c>
      <c r="W1414">
        <f t="shared" si="250"/>
        <v>2907.4679206184746</v>
      </c>
      <c r="X1414">
        <f>SUM(Data__1___3[[#This Row],[ cost of raw material]],Data__1___3[[#This Row],[operating cost]],Data__1___3[[#This Row],[Total Labor Cost (In USD)]])</f>
        <v>21031.753416618474</v>
      </c>
      <c r="Y1414">
        <f t="shared" si="251"/>
        <v>1795.7473465727544</v>
      </c>
      <c r="Z1414">
        <f t="shared" si="252"/>
        <v>11.711978</v>
      </c>
      <c r="AA1414">
        <f>SUM(Data__1___3[[#This Row],[Num_Workers_Direct]],Data__1___3[[#This Row],[Num_Workers_Indirect]])</f>
        <v>30</v>
      </c>
      <c r="AB1414">
        <f>Data__1___3[[#This Row],[OUTPUT IN THOUSAND]]/Data__1___3[[#This Row],[Total Workers]]</f>
        <v>0.39039926666666669</v>
      </c>
    </row>
    <row r="1415" spans="1:28" x14ac:dyDescent="0.25">
      <c r="A1415" s="1">
        <v>40497</v>
      </c>
      <c r="B1415">
        <f t="shared" si="242"/>
        <v>2010</v>
      </c>
      <c r="C1415">
        <f>DAY(Data__1___3[[#This Row],[Date]])</f>
        <v>15</v>
      </c>
      <c r="D1415">
        <f>MONTH(Data__1___3[[#This Row],[Date]])</f>
        <v>11</v>
      </c>
      <c r="E1415">
        <f t="shared" si="243"/>
        <v>4</v>
      </c>
      <c r="F1415">
        <f>WEEKDAY(Data__1___3[[#This Row],[Date]])</f>
        <v>2</v>
      </c>
      <c r="G1415" t="str">
        <f>VLOOKUP(F1415,VLOOKUP!$D$2:$E$8,2,FALSE)</f>
        <v>Tuesday</v>
      </c>
      <c r="H1415" t="str">
        <f>VLOOKUP(D1415,VLOOKUP!$A$2:$B$13,2,FALSE)</f>
        <v>November</v>
      </c>
      <c r="I1415" t="str">
        <f>VLOOKUP(E1415,VLOOKUP!$G$2:$H$5,2,FALSE)</f>
        <v>Quarter4</v>
      </c>
      <c r="J1415" t="str">
        <f t="shared" si="244"/>
        <v>2010_November</v>
      </c>
      <c r="K1415" t="str">
        <f t="shared" si="245"/>
        <v>2010_Quarter4</v>
      </c>
      <c r="L1415" t="str">
        <f t="shared" si="246"/>
        <v>2010_Tuesday</v>
      </c>
      <c r="M1415" t="s">
        <v>11</v>
      </c>
      <c r="N1415">
        <v>14</v>
      </c>
      <c r="O1415">
        <v>13</v>
      </c>
      <c r="P1415">
        <v>134400</v>
      </c>
      <c r="Q1415">
        <v>99840</v>
      </c>
      <c r="R1415">
        <v>1.0544504999999999E-2</v>
      </c>
      <c r="S1415">
        <v>1.3180631E-2</v>
      </c>
      <c r="T1415">
        <f t="shared" si="247"/>
        <v>12099.819258</v>
      </c>
      <c r="U1415">
        <f t="shared" si="248"/>
        <v>4217.8019999999997</v>
      </c>
      <c r="V1415">
        <f t="shared" si="249"/>
        <v>234240</v>
      </c>
      <c r="W1415">
        <f t="shared" si="250"/>
        <v>2667.0006489883754</v>
      </c>
      <c r="X1415">
        <f>SUM(Data__1___3[[#This Row],[ cost of raw material]],Data__1___3[[#This Row],[operating cost]],Data__1___3[[#This Row],[Total Labor Cost (In USD)]])</f>
        <v>18984.621906988374</v>
      </c>
      <c r="Y1415">
        <f t="shared" si="251"/>
        <v>1800.4279866137267</v>
      </c>
      <c r="Z1415">
        <f t="shared" si="252"/>
        <v>10.544504999999999</v>
      </c>
      <c r="AA1415">
        <f>SUM(Data__1___3[[#This Row],[Num_Workers_Direct]],Data__1___3[[#This Row],[Num_Workers_Indirect]])</f>
        <v>27</v>
      </c>
      <c r="AB1415">
        <f>Data__1___3[[#This Row],[OUTPUT IN THOUSAND]]/Data__1___3[[#This Row],[Total Workers]]</f>
        <v>0.3905372222222222</v>
      </c>
    </row>
    <row r="1416" spans="1:28" x14ac:dyDescent="0.25">
      <c r="A1416" s="1">
        <v>40498</v>
      </c>
      <c r="B1416">
        <f t="shared" si="242"/>
        <v>2010</v>
      </c>
      <c r="C1416">
        <f>DAY(Data__1___3[[#This Row],[Date]])</f>
        <v>16</v>
      </c>
      <c r="D1416">
        <f>MONTH(Data__1___3[[#This Row],[Date]])</f>
        <v>11</v>
      </c>
      <c r="E1416">
        <f t="shared" si="243"/>
        <v>4</v>
      </c>
      <c r="F1416">
        <f>WEEKDAY(Data__1___3[[#This Row],[Date]])</f>
        <v>3</v>
      </c>
      <c r="G1416" t="str">
        <f>VLOOKUP(F1416,VLOOKUP!$D$2:$E$8,2,FALSE)</f>
        <v>Wednesday</v>
      </c>
      <c r="H1416" t="str">
        <f>VLOOKUP(D1416,VLOOKUP!$A$2:$B$13,2,FALSE)</f>
        <v>November</v>
      </c>
      <c r="I1416" t="str">
        <f>VLOOKUP(E1416,VLOOKUP!$G$2:$H$5,2,FALSE)</f>
        <v>Quarter4</v>
      </c>
      <c r="J1416" t="str">
        <f t="shared" si="244"/>
        <v>2010_November</v>
      </c>
      <c r="K1416" t="str">
        <f t="shared" si="245"/>
        <v>2010_Quarter4</v>
      </c>
      <c r="L1416" t="str">
        <f t="shared" si="246"/>
        <v>2010_Wednesday</v>
      </c>
      <c r="M1416" t="s">
        <v>11</v>
      </c>
      <c r="N1416">
        <v>12</v>
      </c>
      <c r="O1416">
        <v>14</v>
      </c>
      <c r="P1416">
        <v>115200</v>
      </c>
      <c r="Q1416">
        <v>107520</v>
      </c>
      <c r="R1416">
        <v>1.0147908000000001E-2</v>
      </c>
      <c r="S1416">
        <v>1.2684885E-2</v>
      </c>
      <c r="T1416">
        <f t="shared" si="247"/>
        <v>11644.72443</v>
      </c>
      <c r="U1416">
        <f t="shared" si="248"/>
        <v>4059.1632000000004</v>
      </c>
      <c r="V1416">
        <f t="shared" si="249"/>
        <v>222720</v>
      </c>
      <c r="W1416">
        <f t="shared" si="250"/>
        <v>2535.836682644685</v>
      </c>
      <c r="X1416">
        <f>SUM(Data__1___3[[#This Row],[ cost of raw material]],Data__1___3[[#This Row],[operating cost]],Data__1___3[[#This Row],[Total Labor Cost (In USD)]])</f>
        <v>18239.724312644685</v>
      </c>
      <c r="Y1416">
        <f t="shared" si="251"/>
        <v>1797.3876303021946</v>
      </c>
      <c r="Z1416">
        <f t="shared" si="252"/>
        <v>10.147908000000001</v>
      </c>
      <c r="AA1416">
        <f>SUM(Data__1___3[[#This Row],[Num_Workers_Direct]],Data__1___3[[#This Row],[Num_Workers_Indirect]])</f>
        <v>26</v>
      </c>
      <c r="AB1416">
        <f>Data__1___3[[#This Row],[OUTPUT IN THOUSAND]]/Data__1___3[[#This Row],[Total Workers]]</f>
        <v>0.39030415384615391</v>
      </c>
    </row>
    <row r="1417" spans="1:28" x14ac:dyDescent="0.25">
      <c r="A1417" s="1">
        <v>40499</v>
      </c>
      <c r="B1417">
        <f t="shared" si="242"/>
        <v>2010</v>
      </c>
      <c r="C1417">
        <f>DAY(Data__1___3[[#This Row],[Date]])</f>
        <v>17</v>
      </c>
      <c r="D1417">
        <f>MONTH(Data__1___3[[#This Row],[Date]])</f>
        <v>11</v>
      </c>
      <c r="E1417">
        <f t="shared" si="243"/>
        <v>4</v>
      </c>
      <c r="F1417">
        <f>WEEKDAY(Data__1___3[[#This Row],[Date]])</f>
        <v>4</v>
      </c>
      <c r="G1417" t="str">
        <f>VLOOKUP(F1417,VLOOKUP!$D$2:$E$8,2,FALSE)</f>
        <v>Thursday</v>
      </c>
      <c r="H1417" t="str">
        <f>VLOOKUP(D1417,VLOOKUP!$A$2:$B$13,2,FALSE)</f>
        <v>November</v>
      </c>
      <c r="I1417" t="str">
        <f>VLOOKUP(E1417,VLOOKUP!$G$2:$H$5,2,FALSE)</f>
        <v>Quarter4</v>
      </c>
      <c r="J1417" t="str">
        <f t="shared" si="244"/>
        <v>2010_November</v>
      </c>
      <c r="K1417" t="str">
        <f t="shared" si="245"/>
        <v>2010_Quarter4</v>
      </c>
      <c r="L1417" t="str">
        <f t="shared" si="246"/>
        <v>2010_Thursday</v>
      </c>
      <c r="M1417" t="s">
        <v>11</v>
      </c>
      <c r="N1417">
        <v>13</v>
      </c>
      <c r="O1417">
        <v>13</v>
      </c>
      <c r="P1417">
        <v>124800</v>
      </c>
      <c r="Q1417">
        <v>99840</v>
      </c>
      <c r="R1417">
        <v>1.0153707E-2</v>
      </c>
      <c r="S1417">
        <v>1.2692133E-2</v>
      </c>
      <c r="T1417">
        <f t="shared" si="247"/>
        <v>11651.378094</v>
      </c>
      <c r="U1417">
        <f t="shared" si="248"/>
        <v>4061.4827999999998</v>
      </c>
      <c r="V1417">
        <f t="shared" si="249"/>
        <v>224640</v>
      </c>
      <c r="W1417">
        <f t="shared" si="250"/>
        <v>2557.6973437019665</v>
      </c>
      <c r="X1417">
        <f>SUM(Data__1___3[[#This Row],[ cost of raw material]],Data__1___3[[#This Row],[operating cost]],Data__1___3[[#This Row],[Total Labor Cost (In USD)]])</f>
        <v>18270.558237701967</v>
      </c>
      <c r="Y1417">
        <f t="shared" si="251"/>
        <v>1799.3978197028898</v>
      </c>
      <c r="Z1417">
        <f t="shared" si="252"/>
        <v>10.153706999999999</v>
      </c>
      <c r="AA1417">
        <f>SUM(Data__1___3[[#This Row],[Num_Workers_Direct]],Data__1___3[[#This Row],[Num_Workers_Indirect]])</f>
        <v>26</v>
      </c>
      <c r="AB1417">
        <f>Data__1___3[[#This Row],[OUTPUT IN THOUSAND]]/Data__1___3[[#This Row],[Total Workers]]</f>
        <v>0.39052719230769228</v>
      </c>
    </row>
    <row r="1418" spans="1:28" x14ac:dyDescent="0.25">
      <c r="A1418" s="1">
        <v>40500</v>
      </c>
      <c r="B1418">
        <f t="shared" si="242"/>
        <v>2010</v>
      </c>
      <c r="C1418">
        <f>DAY(Data__1___3[[#This Row],[Date]])</f>
        <v>18</v>
      </c>
      <c r="D1418">
        <f>MONTH(Data__1___3[[#This Row],[Date]])</f>
        <v>11</v>
      </c>
      <c r="E1418">
        <f t="shared" si="243"/>
        <v>4</v>
      </c>
      <c r="F1418">
        <f>WEEKDAY(Data__1___3[[#This Row],[Date]])</f>
        <v>5</v>
      </c>
      <c r="G1418" t="str">
        <f>VLOOKUP(F1418,VLOOKUP!$D$2:$E$8,2,FALSE)</f>
        <v>Friday</v>
      </c>
      <c r="H1418" t="str">
        <f>VLOOKUP(D1418,VLOOKUP!$A$2:$B$13,2,FALSE)</f>
        <v>November</v>
      </c>
      <c r="I1418" t="str">
        <f>VLOOKUP(E1418,VLOOKUP!$G$2:$H$5,2,FALSE)</f>
        <v>Quarter4</v>
      </c>
      <c r="J1418" t="str">
        <f t="shared" si="244"/>
        <v>2010_November</v>
      </c>
      <c r="K1418" t="str">
        <f t="shared" si="245"/>
        <v>2010_Quarter4</v>
      </c>
      <c r="L1418" t="str">
        <f t="shared" si="246"/>
        <v>2010_Friday</v>
      </c>
      <c r="M1418" t="s">
        <v>11</v>
      </c>
      <c r="N1418">
        <v>12</v>
      </c>
      <c r="O1418">
        <v>17</v>
      </c>
      <c r="P1418">
        <v>115200</v>
      </c>
      <c r="Q1418">
        <v>130560</v>
      </c>
      <c r="R1418">
        <v>1.1318046999999999E-2</v>
      </c>
      <c r="S1418">
        <v>1.4147557999999999E-2</v>
      </c>
      <c r="T1418">
        <f t="shared" si="247"/>
        <v>12987.458243999999</v>
      </c>
      <c r="U1418">
        <f t="shared" si="248"/>
        <v>4527.2187999999996</v>
      </c>
      <c r="V1418">
        <f t="shared" si="249"/>
        <v>245760</v>
      </c>
      <c r="W1418">
        <f t="shared" si="250"/>
        <v>2798.1646153320658</v>
      </c>
      <c r="X1418">
        <f>SUM(Data__1___3[[#This Row],[ cost of raw material]],Data__1___3[[#This Row],[operating cost]],Data__1___3[[#This Row],[Total Labor Cost (In USD)]])</f>
        <v>20312.841659332065</v>
      </c>
      <c r="Y1418">
        <f t="shared" si="251"/>
        <v>1794.7302798205437</v>
      </c>
      <c r="Z1418">
        <f t="shared" si="252"/>
        <v>11.318047</v>
      </c>
      <c r="AA1418">
        <f>SUM(Data__1___3[[#This Row],[Num_Workers_Direct]],Data__1___3[[#This Row],[Num_Workers_Indirect]])</f>
        <v>29</v>
      </c>
      <c r="AB1418">
        <f>Data__1___3[[#This Row],[OUTPUT IN THOUSAND]]/Data__1___3[[#This Row],[Total Workers]]</f>
        <v>0.39027748275862068</v>
      </c>
    </row>
    <row r="1419" spans="1:28" x14ac:dyDescent="0.25">
      <c r="A1419" s="1">
        <v>40501</v>
      </c>
      <c r="B1419">
        <f t="shared" si="242"/>
        <v>2010</v>
      </c>
      <c r="C1419">
        <f>DAY(Data__1___3[[#This Row],[Date]])</f>
        <v>19</v>
      </c>
      <c r="D1419">
        <f>MONTH(Data__1___3[[#This Row],[Date]])</f>
        <v>11</v>
      </c>
      <c r="E1419">
        <f t="shared" si="243"/>
        <v>4</v>
      </c>
      <c r="F1419">
        <f>WEEKDAY(Data__1___3[[#This Row],[Date]])</f>
        <v>6</v>
      </c>
      <c r="G1419" t="str">
        <f>VLOOKUP(F1419,VLOOKUP!$D$2:$E$8,2,FALSE)</f>
        <v>Saturday</v>
      </c>
      <c r="H1419" t="str">
        <f>VLOOKUP(D1419,VLOOKUP!$A$2:$B$13,2,FALSE)</f>
        <v>November</v>
      </c>
      <c r="I1419" t="str">
        <f>VLOOKUP(E1419,VLOOKUP!$G$2:$H$5,2,FALSE)</f>
        <v>Quarter4</v>
      </c>
      <c r="J1419" t="str">
        <f t="shared" si="244"/>
        <v>2010_November</v>
      </c>
      <c r="K1419" t="str">
        <f t="shared" si="245"/>
        <v>2010_Quarter4</v>
      </c>
      <c r="L1419" t="str">
        <f t="shared" si="246"/>
        <v>2010_Saturday</v>
      </c>
      <c r="M1419" t="s">
        <v>11</v>
      </c>
      <c r="N1419">
        <v>14</v>
      </c>
      <c r="O1419">
        <v>13</v>
      </c>
      <c r="P1419">
        <v>134400</v>
      </c>
      <c r="Q1419">
        <v>99840</v>
      </c>
      <c r="R1419">
        <v>1.0543495E-2</v>
      </c>
      <c r="S1419">
        <v>1.3179368E-2</v>
      </c>
      <c r="T1419">
        <f t="shared" si="247"/>
        <v>12098.659824</v>
      </c>
      <c r="U1419">
        <f t="shared" si="248"/>
        <v>4217.3980000000001</v>
      </c>
      <c r="V1419">
        <f t="shared" si="249"/>
        <v>234240</v>
      </c>
      <c r="W1419">
        <f t="shared" si="250"/>
        <v>2667.0006489883754</v>
      </c>
      <c r="X1419">
        <f>SUM(Data__1___3[[#This Row],[ cost of raw material]],Data__1___3[[#This Row],[operating cost]],Data__1___3[[#This Row],[Total Labor Cost (In USD)]])</f>
        <v>18983.058472988374</v>
      </c>
      <c r="Y1419">
        <f t="shared" si="251"/>
        <v>1800.4521719779232</v>
      </c>
      <c r="Z1419">
        <f t="shared" si="252"/>
        <v>10.543495</v>
      </c>
      <c r="AA1419">
        <f>SUM(Data__1___3[[#This Row],[Num_Workers_Direct]],Data__1___3[[#This Row],[Num_Workers_Indirect]])</f>
        <v>27</v>
      </c>
      <c r="AB1419">
        <f>Data__1___3[[#This Row],[OUTPUT IN THOUSAND]]/Data__1___3[[#This Row],[Total Workers]]</f>
        <v>0.39049981481481483</v>
      </c>
    </row>
    <row r="1420" spans="1:28" x14ac:dyDescent="0.25">
      <c r="A1420" s="1">
        <v>40502</v>
      </c>
      <c r="B1420">
        <f t="shared" si="242"/>
        <v>2010</v>
      </c>
      <c r="C1420">
        <f>DAY(Data__1___3[[#This Row],[Date]])</f>
        <v>20</v>
      </c>
      <c r="D1420">
        <f>MONTH(Data__1___3[[#This Row],[Date]])</f>
        <v>11</v>
      </c>
      <c r="E1420">
        <f t="shared" si="243"/>
        <v>4</v>
      </c>
      <c r="F1420">
        <f>WEEKDAY(Data__1___3[[#This Row],[Date]])</f>
        <v>7</v>
      </c>
      <c r="G1420" t="str">
        <f>VLOOKUP(F1420,VLOOKUP!$D$2:$E$8,2,FALSE)</f>
        <v>Sunday</v>
      </c>
      <c r="H1420" t="str">
        <f>VLOOKUP(D1420,VLOOKUP!$A$2:$B$13,2,FALSE)</f>
        <v>November</v>
      </c>
      <c r="I1420" t="str">
        <f>VLOOKUP(E1420,VLOOKUP!$G$2:$H$5,2,FALSE)</f>
        <v>Quarter4</v>
      </c>
      <c r="J1420" t="str">
        <f t="shared" si="244"/>
        <v>2010_November</v>
      </c>
      <c r="K1420" t="str">
        <f t="shared" si="245"/>
        <v>2010_Quarter4</v>
      </c>
      <c r="L1420" t="str">
        <f t="shared" si="246"/>
        <v>2010_Sunday</v>
      </c>
      <c r="M1420" t="s">
        <v>11</v>
      </c>
      <c r="N1420">
        <v>12</v>
      </c>
      <c r="O1420">
        <v>17</v>
      </c>
      <c r="P1420">
        <v>115200</v>
      </c>
      <c r="Q1420">
        <v>130560</v>
      </c>
      <c r="R1420">
        <v>1.1323681E-2</v>
      </c>
      <c r="S1420">
        <v>1.4154602000000001E-2</v>
      </c>
      <c r="T1420">
        <f t="shared" si="247"/>
        <v>12993.924636</v>
      </c>
      <c r="U1420">
        <f t="shared" si="248"/>
        <v>4529.4724000000006</v>
      </c>
      <c r="V1420">
        <f t="shared" si="249"/>
        <v>245760</v>
      </c>
      <c r="W1420">
        <f t="shared" si="250"/>
        <v>2798.1646153320658</v>
      </c>
      <c r="X1420">
        <f>SUM(Data__1___3[[#This Row],[ cost of raw material]],Data__1___3[[#This Row],[operating cost]],Data__1___3[[#This Row],[Total Labor Cost (In USD)]])</f>
        <v>20321.561651332067</v>
      </c>
      <c r="Y1420">
        <f t="shared" si="251"/>
        <v>1794.6073941267036</v>
      </c>
      <c r="Z1420">
        <f t="shared" si="252"/>
        <v>11.323681000000001</v>
      </c>
      <c r="AA1420">
        <f>SUM(Data__1___3[[#This Row],[Num_Workers_Direct]],Data__1___3[[#This Row],[Num_Workers_Indirect]])</f>
        <v>29</v>
      </c>
      <c r="AB1420">
        <f>Data__1___3[[#This Row],[OUTPUT IN THOUSAND]]/Data__1___3[[#This Row],[Total Workers]]</f>
        <v>0.39047175862068967</v>
      </c>
    </row>
    <row r="1421" spans="1:28" x14ac:dyDescent="0.25">
      <c r="A1421" s="1">
        <v>40503</v>
      </c>
      <c r="B1421">
        <f t="shared" si="242"/>
        <v>2010</v>
      </c>
      <c r="C1421">
        <f>DAY(Data__1___3[[#This Row],[Date]])</f>
        <v>21</v>
      </c>
      <c r="D1421">
        <f>MONTH(Data__1___3[[#This Row],[Date]])</f>
        <v>11</v>
      </c>
      <c r="E1421">
        <f t="shared" si="243"/>
        <v>4</v>
      </c>
      <c r="F1421">
        <f>WEEKDAY(Data__1___3[[#This Row],[Date]])</f>
        <v>1</v>
      </c>
      <c r="G1421" t="str">
        <f>VLOOKUP(F1421,VLOOKUP!$D$2:$E$8,2,FALSE)</f>
        <v>Monday</v>
      </c>
      <c r="H1421" t="str">
        <f>VLOOKUP(D1421,VLOOKUP!$A$2:$B$13,2,FALSE)</f>
        <v>November</v>
      </c>
      <c r="I1421" t="str">
        <f>VLOOKUP(E1421,VLOOKUP!$G$2:$H$5,2,FALSE)</f>
        <v>Quarter4</v>
      </c>
      <c r="J1421" t="str">
        <f t="shared" si="244"/>
        <v>2010_November</v>
      </c>
      <c r="K1421" t="str">
        <f t="shared" si="245"/>
        <v>2010_Quarter4</v>
      </c>
      <c r="L1421" t="str">
        <f t="shared" si="246"/>
        <v>2010_Monday</v>
      </c>
      <c r="M1421" t="s">
        <v>11</v>
      </c>
      <c r="N1421">
        <v>12</v>
      </c>
      <c r="O1421">
        <v>13</v>
      </c>
      <c r="P1421">
        <v>115200</v>
      </c>
      <c r="Q1421">
        <v>99840</v>
      </c>
      <c r="R1421">
        <v>9.7564750000000006E-3</v>
      </c>
      <c r="S1421">
        <v>1.2195594000000001E-2</v>
      </c>
      <c r="T1421">
        <f t="shared" si="247"/>
        <v>11195.555291999999</v>
      </c>
      <c r="U1421">
        <f t="shared" si="248"/>
        <v>3902.59</v>
      </c>
      <c r="V1421">
        <f t="shared" si="249"/>
        <v>215040</v>
      </c>
      <c r="W1421">
        <f t="shared" si="250"/>
        <v>2448.3940384155576</v>
      </c>
      <c r="X1421">
        <f>SUM(Data__1___3[[#This Row],[ cost of raw material]],Data__1___3[[#This Row],[operating cost]],Data__1___3[[#This Row],[Total Labor Cost (In USD)]])</f>
        <v>17546.539330415559</v>
      </c>
      <c r="Y1421">
        <f t="shared" si="251"/>
        <v>1798.4507038059912</v>
      </c>
      <c r="Z1421">
        <f t="shared" si="252"/>
        <v>9.756475</v>
      </c>
      <c r="AA1421">
        <f>SUM(Data__1___3[[#This Row],[Num_Workers_Direct]],Data__1___3[[#This Row],[Num_Workers_Indirect]])</f>
        <v>25</v>
      </c>
      <c r="AB1421">
        <f>Data__1___3[[#This Row],[OUTPUT IN THOUSAND]]/Data__1___3[[#This Row],[Total Workers]]</f>
        <v>0.39025900000000002</v>
      </c>
    </row>
    <row r="1422" spans="1:28" x14ac:dyDescent="0.25">
      <c r="A1422" s="1">
        <v>40504</v>
      </c>
      <c r="B1422">
        <f t="shared" si="242"/>
        <v>2010</v>
      </c>
      <c r="C1422">
        <f>DAY(Data__1___3[[#This Row],[Date]])</f>
        <v>22</v>
      </c>
      <c r="D1422">
        <f>MONTH(Data__1___3[[#This Row],[Date]])</f>
        <v>11</v>
      </c>
      <c r="E1422">
        <f t="shared" si="243"/>
        <v>4</v>
      </c>
      <c r="F1422">
        <f>WEEKDAY(Data__1___3[[#This Row],[Date]])</f>
        <v>2</v>
      </c>
      <c r="G1422" t="str">
        <f>VLOOKUP(F1422,VLOOKUP!$D$2:$E$8,2,FALSE)</f>
        <v>Tuesday</v>
      </c>
      <c r="H1422" t="str">
        <f>VLOOKUP(D1422,VLOOKUP!$A$2:$B$13,2,FALSE)</f>
        <v>November</v>
      </c>
      <c r="I1422" t="str">
        <f>VLOOKUP(E1422,VLOOKUP!$G$2:$H$5,2,FALSE)</f>
        <v>Quarter4</v>
      </c>
      <c r="J1422" t="str">
        <f t="shared" si="244"/>
        <v>2010_November</v>
      </c>
      <c r="K1422" t="str">
        <f t="shared" si="245"/>
        <v>2010_Quarter4</v>
      </c>
      <c r="L1422" t="str">
        <f t="shared" si="246"/>
        <v>2010_Tuesday</v>
      </c>
      <c r="M1422" t="s">
        <v>11</v>
      </c>
      <c r="N1422">
        <v>13</v>
      </c>
      <c r="O1422">
        <v>17</v>
      </c>
      <c r="P1422">
        <v>124800</v>
      </c>
      <c r="Q1422">
        <v>130560</v>
      </c>
      <c r="R1422">
        <v>1.1709713E-2</v>
      </c>
      <c r="S1422">
        <v>1.4637140999999999E-2</v>
      </c>
      <c r="T1422">
        <f t="shared" si="247"/>
        <v>13436.895438</v>
      </c>
      <c r="U1422">
        <f t="shared" si="248"/>
        <v>4683.8852000000006</v>
      </c>
      <c r="V1422">
        <f t="shared" si="249"/>
        <v>255360</v>
      </c>
      <c r="W1422">
        <f t="shared" si="250"/>
        <v>2907.4679206184746</v>
      </c>
      <c r="X1422">
        <f>SUM(Data__1___3[[#This Row],[ cost of raw material]],Data__1___3[[#This Row],[operating cost]],Data__1___3[[#This Row],[Total Labor Cost (In USD)]])</f>
        <v>21028.248558618474</v>
      </c>
      <c r="Y1422">
        <f t="shared" si="251"/>
        <v>1795.7953844486601</v>
      </c>
      <c r="Z1422">
        <f t="shared" si="252"/>
        <v>11.709713000000001</v>
      </c>
      <c r="AA1422">
        <f>SUM(Data__1___3[[#This Row],[Num_Workers_Direct]],Data__1___3[[#This Row],[Num_Workers_Indirect]])</f>
        <v>30</v>
      </c>
      <c r="AB1422">
        <f>Data__1___3[[#This Row],[OUTPUT IN THOUSAND]]/Data__1___3[[#This Row],[Total Workers]]</f>
        <v>0.39032376666666668</v>
      </c>
    </row>
    <row r="1423" spans="1:28" x14ac:dyDescent="0.25">
      <c r="A1423" s="1">
        <v>40505</v>
      </c>
      <c r="B1423">
        <f t="shared" si="242"/>
        <v>2010</v>
      </c>
      <c r="C1423">
        <f>DAY(Data__1___3[[#This Row],[Date]])</f>
        <v>23</v>
      </c>
      <c r="D1423">
        <f>MONTH(Data__1___3[[#This Row],[Date]])</f>
        <v>11</v>
      </c>
      <c r="E1423">
        <f t="shared" si="243"/>
        <v>4</v>
      </c>
      <c r="F1423">
        <f>WEEKDAY(Data__1___3[[#This Row],[Date]])</f>
        <v>3</v>
      </c>
      <c r="G1423" t="str">
        <f>VLOOKUP(F1423,VLOOKUP!$D$2:$E$8,2,FALSE)</f>
        <v>Wednesday</v>
      </c>
      <c r="H1423" t="str">
        <f>VLOOKUP(D1423,VLOOKUP!$A$2:$B$13,2,FALSE)</f>
        <v>November</v>
      </c>
      <c r="I1423" t="str">
        <f>VLOOKUP(E1423,VLOOKUP!$G$2:$H$5,2,FALSE)</f>
        <v>Quarter4</v>
      </c>
      <c r="J1423" t="str">
        <f t="shared" si="244"/>
        <v>2010_November</v>
      </c>
      <c r="K1423" t="str">
        <f t="shared" si="245"/>
        <v>2010_Quarter4</v>
      </c>
      <c r="L1423" t="str">
        <f t="shared" si="246"/>
        <v>2010_Wednesday</v>
      </c>
      <c r="M1423" t="s">
        <v>11</v>
      </c>
      <c r="N1423">
        <v>13</v>
      </c>
      <c r="O1423">
        <v>17</v>
      </c>
      <c r="P1423">
        <v>124800</v>
      </c>
      <c r="Q1423">
        <v>130560</v>
      </c>
      <c r="R1423">
        <v>1.1714553000000001E-2</v>
      </c>
      <c r="S1423">
        <v>1.4643191E-2</v>
      </c>
      <c r="T1423">
        <f t="shared" si="247"/>
        <v>13442.449338</v>
      </c>
      <c r="U1423">
        <f t="shared" si="248"/>
        <v>4685.8212000000003</v>
      </c>
      <c r="V1423">
        <f t="shared" si="249"/>
        <v>255360</v>
      </c>
      <c r="W1423">
        <f t="shared" si="250"/>
        <v>2907.4679206184746</v>
      </c>
      <c r="X1423">
        <f>SUM(Data__1___3[[#This Row],[ cost of raw material]],Data__1___3[[#This Row],[operating cost]],Data__1___3[[#This Row],[Total Labor Cost (In USD)]])</f>
        <v>21035.738458618474</v>
      </c>
      <c r="Y1423">
        <f t="shared" si="251"/>
        <v>1795.6927984037013</v>
      </c>
      <c r="Z1423">
        <f t="shared" si="252"/>
        <v>11.714553</v>
      </c>
      <c r="AA1423">
        <f>SUM(Data__1___3[[#This Row],[Num_Workers_Direct]],Data__1___3[[#This Row],[Num_Workers_Indirect]])</f>
        <v>30</v>
      </c>
      <c r="AB1423">
        <f>Data__1___3[[#This Row],[OUTPUT IN THOUSAND]]/Data__1___3[[#This Row],[Total Workers]]</f>
        <v>0.39048510000000003</v>
      </c>
    </row>
    <row r="1424" spans="1:28" x14ac:dyDescent="0.25">
      <c r="A1424" s="1">
        <v>40506</v>
      </c>
      <c r="B1424">
        <f t="shared" si="242"/>
        <v>2010</v>
      </c>
      <c r="C1424">
        <f>DAY(Data__1___3[[#This Row],[Date]])</f>
        <v>24</v>
      </c>
      <c r="D1424">
        <f>MONTH(Data__1___3[[#This Row],[Date]])</f>
        <v>11</v>
      </c>
      <c r="E1424">
        <f t="shared" si="243"/>
        <v>4</v>
      </c>
      <c r="F1424">
        <f>WEEKDAY(Data__1___3[[#This Row],[Date]])</f>
        <v>4</v>
      </c>
      <c r="G1424" t="str">
        <f>VLOOKUP(F1424,VLOOKUP!$D$2:$E$8,2,FALSE)</f>
        <v>Thursday</v>
      </c>
      <c r="H1424" t="str">
        <f>VLOOKUP(D1424,VLOOKUP!$A$2:$B$13,2,FALSE)</f>
        <v>November</v>
      </c>
      <c r="I1424" t="str">
        <f>VLOOKUP(E1424,VLOOKUP!$G$2:$H$5,2,FALSE)</f>
        <v>Quarter4</v>
      </c>
      <c r="J1424" t="str">
        <f t="shared" si="244"/>
        <v>2010_November</v>
      </c>
      <c r="K1424" t="str">
        <f t="shared" si="245"/>
        <v>2010_Quarter4</v>
      </c>
      <c r="L1424" t="str">
        <f t="shared" si="246"/>
        <v>2010_Thursday</v>
      </c>
      <c r="M1424" t="s">
        <v>11</v>
      </c>
      <c r="N1424">
        <v>13</v>
      </c>
      <c r="O1424">
        <v>17</v>
      </c>
      <c r="P1424">
        <v>124800</v>
      </c>
      <c r="Q1424">
        <v>130560</v>
      </c>
      <c r="R1424">
        <v>1.1715484999999999E-2</v>
      </c>
      <c r="S1424">
        <v>1.4644356000000001E-2</v>
      </c>
      <c r="T1424">
        <f t="shared" si="247"/>
        <v>13443.518808000001</v>
      </c>
      <c r="U1424">
        <f t="shared" si="248"/>
        <v>4686.1939999999995</v>
      </c>
      <c r="V1424">
        <f t="shared" si="249"/>
        <v>255360</v>
      </c>
      <c r="W1424">
        <f t="shared" si="250"/>
        <v>2907.4679206184746</v>
      </c>
      <c r="X1424">
        <f>SUM(Data__1___3[[#This Row],[ cost of raw material]],Data__1___3[[#This Row],[operating cost]],Data__1___3[[#This Row],[Total Labor Cost (In USD)]])</f>
        <v>21037.180728618474</v>
      </c>
      <c r="Y1424">
        <f t="shared" si="251"/>
        <v>1795.6730539639184</v>
      </c>
      <c r="Z1424">
        <f t="shared" si="252"/>
        <v>11.715484999999999</v>
      </c>
      <c r="AA1424">
        <f>SUM(Data__1___3[[#This Row],[Num_Workers_Direct]],Data__1___3[[#This Row],[Num_Workers_Indirect]])</f>
        <v>30</v>
      </c>
      <c r="AB1424">
        <f>Data__1___3[[#This Row],[OUTPUT IN THOUSAND]]/Data__1___3[[#This Row],[Total Workers]]</f>
        <v>0.39051616666666666</v>
      </c>
    </row>
    <row r="1425" spans="1:28" x14ac:dyDescent="0.25">
      <c r="A1425" s="1">
        <v>40507</v>
      </c>
      <c r="B1425">
        <f t="shared" si="242"/>
        <v>2010</v>
      </c>
      <c r="C1425">
        <f>DAY(Data__1___3[[#This Row],[Date]])</f>
        <v>25</v>
      </c>
      <c r="D1425">
        <f>MONTH(Data__1___3[[#This Row],[Date]])</f>
        <v>11</v>
      </c>
      <c r="E1425">
        <f t="shared" si="243"/>
        <v>4</v>
      </c>
      <c r="F1425">
        <f>WEEKDAY(Data__1___3[[#This Row],[Date]])</f>
        <v>5</v>
      </c>
      <c r="G1425" t="str">
        <f>VLOOKUP(F1425,VLOOKUP!$D$2:$E$8,2,FALSE)</f>
        <v>Friday</v>
      </c>
      <c r="H1425" t="str">
        <f>VLOOKUP(D1425,VLOOKUP!$A$2:$B$13,2,FALSE)</f>
        <v>November</v>
      </c>
      <c r="I1425" t="str">
        <f>VLOOKUP(E1425,VLOOKUP!$G$2:$H$5,2,FALSE)</f>
        <v>Quarter4</v>
      </c>
      <c r="J1425" t="str">
        <f t="shared" si="244"/>
        <v>2010_November</v>
      </c>
      <c r="K1425" t="str">
        <f t="shared" si="245"/>
        <v>2010_Quarter4</v>
      </c>
      <c r="L1425" t="str">
        <f t="shared" si="246"/>
        <v>2010_Friday</v>
      </c>
      <c r="M1425" t="s">
        <v>11</v>
      </c>
      <c r="N1425">
        <v>13</v>
      </c>
      <c r="O1425">
        <v>13</v>
      </c>
      <c r="P1425">
        <v>124800</v>
      </c>
      <c r="Q1425">
        <v>99840</v>
      </c>
      <c r="R1425">
        <v>1.0145810999999999E-2</v>
      </c>
      <c r="S1425">
        <v>1.2682264E-2</v>
      </c>
      <c r="T1425">
        <f t="shared" si="247"/>
        <v>11642.318352</v>
      </c>
      <c r="U1425">
        <f t="shared" si="248"/>
        <v>4058.3244</v>
      </c>
      <c r="V1425">
        <f t="shared" si="249"/>
        <v>224640</v>
      </c>
      <c r="W1425">
        <f t="shared" si="250"/>
        <v>2557.6973437019665</v>
      </c>
      <c r="X1425">
        <f>SUM(Data__1___3[[#This Row],[ cost of raw material]],Data__1___3[[#This Row],[operating cost]],Data__1___3[[#This Row],[Total Labor Cost (In USD)]])</f>
        <v>18258.340095701966</v>
      </c>
      <c r="Y1425">
        <f t="shared" si="251"/>
        <v>1799.5939502226058</v>
      </c>
      <c r="Z1425">
        <f t="shared" si="252"/>
        <v>10.145811</v>
      </c>
      <c r="AA1425">
        <f>SUM(Data__1___3[[#This Row],[Num_Workers_Direct]],Data__1___3[[#This Row],[Num_Workers_Indirect]])</f>
        <v>26</v>
      </c>
      <c r="AB1425">
        <f>Data__1___3[[#This Row],[OUTPUT IN THOUSAND]]/Data__1___3[[#This Row],[Total Workers]]</f>
        <v>0.3902235</v>
      </c>
    </row>
    <row r="1426" spans="1:28" x14ac:dyDescent="0.25">
      <c r="A1426" s="1">
        <v>40508</v>
      </c>
      <c r="B1426">
        <f t="shared" si="242"/>
        <v>2010</v>
      </c>
      <c r="C1426">
        <f>DAY(Data__1___3[[#This Row],[Date]])</f>
        <v>26</v>
      </c>
      <c r="D1426">
        <f>MONTH(Data__1___3[[#This Row],[Date]])</f>
        <v>11</v>
      </c>
      <c r="E1426">
        <f t="shared" si="243"/>
        <v>4</v>
      </c>
      <c r="F1426">
        <f>WEEKDAY(Data__1___3[[#This Row],[Date]])</f>
        <v>6</v>
      </c>
      <c r="G1426" t="str">
        <f>VLOOKUP(F1426,VLOOKUP!$D$2:$E$8,2,FALSE)</f>
        <v>Saturday</v>
      </c>
      <c r="H1426" t="str">
        <f>VLOOKUP(D1426,VLOOKUP!$A$2:$B$13,2,FALSE)</f>
        <v>November</v>
      </c>
      <c r="I1426" t="str">
        <f>VLOOKUP(E1426,VLOOKUP!$G$2:$H$5,2,FALSE)</f>
        <v>Quarter4</v>
      </c>
      <c r="J1426" t="str">
        <f t="shared" si="244"/>
        <v>2010_November</v>
      </c>
      <c r="K1426" t="str">
        <f t="shared" si="245"/>
        <v>2010_Quarter4</v>
      </c>
      <c r="L1426" t="str">
        <f t="shared" si="246"/>
        <v>2010_Saturday</v>
      </c>
      <c r="M1426" t="s">
        <v>11</v>
      </c>
      <c r="N1426">
        <v>12</v>
      </c>
      <c r="O1426">
        <v>17</v>
      </c>
      <c r="P1426">
        <v>115200</v>
      </c>
      <c r="Q1426">
        <v>130560</v>
      </c>
      <c r="R1426">
        <v>1.1320648000000001E-2</v>
      </c>
      <c r="S1426">
        <v>1.4150810999999999E-2</v>
      </c>
      <c r="T1426">
        <f t="shared" si="247"/>
        <v>12990.444497999999</v>
      </c>
      <c r="U1426">
        <f t="shared" si="248"/>
        <v>4528.2592000000004</v>
      </c>
      <c r="V1426">
        <f t="shared" si="249"/>
        <v>245760</v>
      </c>
      <c r="W1426">
        <f t="shared" si="250"/>
        <v>2798.1646153320658</v>
      </c>
      <c r="X1426">
        <f>SUM(Data__1___3[[#This Row],[ cost of raw material]],Data__1___3[[#This Row],[operating cost]],Data__1___3[[#This Row],[Total Labor Cost (In USD)]])</f>
        <v>20316.868313332063</v>
      </c>
      <c r="Y1426">
        <f t="shared" si="251"/>
        <v>1794.6736188009788</v>
      </c>
      <c r="Z1426">
        <f t="shared" si="252"/>
        <v>11.320648</v>
      </c>
      <c r="AA1426">
        <f>SUM(Data__1___3[[#This Row],[Num_Workers_Direct]],Data__1___3[[#This Row],[Num_Workers_Indirect]])</f>
        <v>29</v>
      </c>
      <c r="AB1426">
        <f>Data__1___3[[#This Row],[OUTPUT IN THOUSAND]]/Data__1___3[[#This Row],[Total Workers]]</f>
        <v>0.3903671724137931</v>
      </c>
    </row>
    <row r="1427" spans="1:28" x14ac:dyDescent="0.25">
      <c r="A1427" s="1">
        <v>40509</v>
      </c>
      <c r="B1427">
        <f t="shared" si="242"/>
        <v>2010</v>
      </c>
      <c r="C1427">
        <f>DAY(Data__1___3[[#This Row],[Date]])</f>
        <v>27</v>
      </c>
      <c r="D1427">
        <f>MONTH(Data__1___3[[#This Row],[Date]])</f>
        <v>11</v>
      </c>
      <c r="E1427">
        <f t="shared" si="243"/>
        <v>4</v>
      </c>
      <c r="F1427">
        <f>WEEKDAY(Data__1___3[[#This Row],[Date]])</f>
        <v>7</v>
      </c>
      <c r="G1427" t="str">
        <f>VLOOKUP(F1427,VLOOKUP!$D$2:$E$8,2,FALSE)</f>
        <v>Sunday</v>
      </c>
      <c r="H1427" t="str">
        <f>VLOOKUP(D1427,VLOOKUP!$A$2:$B$13,2,FALSE)</f>
        <v>November</v>
      </c>
      <c r="I1427" t="str">
        <f>VLOOKUP(E1427,VLOOKUP!$G$2:$H$5,2,FALSE)</f>
        <v>Quarter4</v>
      </c>
      <c r="J1427" t="str">
        <f t="shared" si="244"/>
        <v>2010_November</v>
      </c>
      <c r="K1427" t="str">
        <f t="shared" si="245"/>
        <v>2010_Quarter4</v>
      </c>
      <c r="L1427" t="str">
        <f t="shared" si="246"/>
        <v>2010_Sunday</v>
      </c>
      <c r="M1427" t="s">
        <v>11</v>
      </c>
      <c r="N1427">
        <v>14</v>
      </c>
      <c r="O1427">
        <v>13</v>
      </c>
      <c r="P1427">
        <v>134400</v>
      </c>
      <c r="Q1427">
        <v>99840</v>
      </c>
      <c r="R1427">
        <v>1.0541165E-2</v>
      </c>
      <c r="S1427">
        <v>1.3176457000000001E-2</v>
      </c>
      <c r="T1427">
        <f t="shared" si="247"/>
        <v>12095.987526000001</v>
      </c>
      <c r="U1427">
        <f t="shared" si="248"/>
        <v>4216.4659999999994</v>
      </c>
      <c r="V1427">
        <f t="shared" si="249"/>
        <v>234240</v>
      </c>
      <c r="W1427">
        <f t="shared" si="250"/>
        <v>2667.0006489883754</v>
      </c>
      <c r="X1427">
        <f>SUM(Data__1___3[[#This Row],[ cost of raw material]],Data__1___3[[#This Row],[operating cost]],Data__1___3[[#This Row],[Total Labor Cost (In USD)]])</f>
        <v>18979.454174988376</v>
      </c>
      <c r="Y1427">
        <f t="shared" si="251"/>
        <v>1800.5082146981265</v>
      </c>
      <c r="Z1427">
        <f t="shared" si="252"/>
        <v>10.541164999999999</v>
      </c>
      <c r="AA1427">
        <f>SUM(Data__1___3[[#This Row],[Num_Workers_Direct]],Data__1___3[[#This Row],[Num_Workers_Indirect]])</f>
        <v>27</v>
      </c>
      <c r="AB1427">
        <f>Data__1___3[[#This Row],[OUTPUT IN THOUSAND]]/Data__1___3[[#This Row],[Total Workers]]</f>
        <v>0.39041351851851852</v>
      </c>
    </row>
    <row r="1428" spans="1:28" x14ac:dyDescent="0.25">
      <c r="A1428" s="1">
        <v>40510</v>
      </c>
      <c r="B1428">
        <f t="shared" si="242"/>
        <v>2010</v>
      </c>
      <c r="C1428">
        <f>DAY(Data__1___3[[#This Row],[Date]])</f>
        <v>28</v>
      </c>
      <c r="D1428">
        <f>MONTH(Data__1___3[[#This Row],[Date]])</f>
        <v>11</v>
      </c>
      <c r="E1428">
        <f t="shared" si="243"/>
        <v>4</v>
      </c>
      <c r="F1428">
        <f>WEEKDAY(Data__1___3[[#This Row],[Date]])</f>
        <v>1</v>
      </c>
      <c r="G1428" t="str">
        <f>VLOOKUP(F1428,VLOOKUP!$D$2:$E$8,2,FALSE)</f>
        <v>Monday</v>
      </c>
      <c r="H1428" t="str">
        <f>VLOOKUP(D1428,VLOOKUP!$A$2:$B$13,2,FALSE)</f>
        <v>November</v>
      </c>
      <c r="I1428" t="str">
        <f>VLOOKUP(E1428,VLOOKUP!$G$2:$H$5,2,FALSE)</f>
        <v>Quarter4</v>
      </c>
      <c r="J1428" t="str">
        <f t="shared" si="244"/>
        <v>2010_November</v>
      </c>
      <c r="K1428" t="str">
        <f t="shared" si="245"/>
        <v>2010_Quarter4</v>
      </c>
      <c r="L1428" t="str">
        <f t="shared" si="246"/>
        <v>2010_Monday</v>
      </c>
      <c r="M1428" t="s">
        <v>11</v>
      </c>
      <c r="N1428">
        <v>13</v>
      </c>
      <c r="O1428">
        <v>17</v>
      </c>
      <c r="P1428">
        <v>124800</v>
      </c>
      <c r="Q1428">
        <v>130560</v>
      </c>
      <c r="R1428">
        <v>1.1713922999999999E-2</v>
      </c>
      <c r="S1428">
        <v>1.4642403999999999E-2</v>
      </c>
      <c r="T1428">
        <f t="shared" si="247"/>
        <v>13441.726871999999</v>
      </c>
      <c r="U1428">
        <f t="shared" si="248"/>
        <v>4685.5691999999999</v>
      </c>
      <c r="V1428">
        <f t="shared" si="249"/>
        <v>255360</v>
      </c>
      <c r="W1428">
        <f t="shared" si="250"/>
        <v>2907.4679206184746</v>
      </c>
      <c r="X1428">
        <f>SUM(Data__1___3[[#This Row],[ cost of raw material]],Data__1___3[[#This Row],[operating cost]],Data__1___3[[#This Row],[Total Labor Cost (In USD)]])</f>
        <v>21034.763992618471</v>
      </c>
      <c r="Y1428">
        <f t="shared" si="251"/>
        <v>1795.7061859309192</v>
      </c>
      <c r="Z1428">
        <f t="shared" si="252"/>
        <v>11.713922999999999</v>
      </c>
      <c r="AA1428">
        <f>SUM(Data__1___3[[#This Row],[Num_Workers_Direct]],Data__1___3[[#This Row],[Num_Workers_Indirect]])</f>
        <v>30</v>
      </c>
      <c r="AB1428">
        <f>Data__1___3[[#This Row],[OUTPUT IN THOUSAND]]/Data__1___3[[#This Row],[Total Workers]]</f>
        <v>0.39046409999999998</v>
      </c>
    </row>
    <row r="1429" spans="1:28" x14ac:dyDescent="0.25">
      <c r="A1429" s="1">
        <v>40511</v>
      </c>
      <c r="B1429">
        <f t="shared" si="242"/>
        <v>2010</v>
      </c>
      <c r="C1429">
        <f>DAY(Data__1___3[[#This Row],[Date]])</f>
        <v>29</v>
      </c>
      <c r="D1429">
        <f>MONTH(Data__1___3[[#This Row],[Date]])</f>
        <v>11</v>
      </c>
      <c r="E1429">
        <f t="shared" si="243"/>
        <v>4</v>
      </c>
      <c r="F1429">
        <f>WEEKDAY(Data__1___3[[#This Row],[Date]])</f>
        <v>2</v>
      </c>
      <c r="G1429" t="str">
        <f>VLOOKUP(F1429,VLOOKUP!$D$2:$E$8,2,FALSE)</f>
        <v>Tuesday</v>
      </c>
      <c r="H1429" t="str">
        <f>VLOOKUP(D1429,VLOOKUP!$A$2:$B$13,2,FALSE)</f>
        <v>November</v>
      </c>
      <c r="I1429" t="str">
        <f>VLOOKUP(E1429,VLOOKUP!$G$2:$H$5,2,FALSE)</f>
        <v>Quarter4</v>
      </c>
      <c r="J1429" t="str">
        <f t="shared" si="244"/>
        <v>2010_November</v>
      </c>
      <c r="K1429" t="str">
        <f t="shared" si="245"/>
        <v>2010_Quarter4</v>
      </c>
      <c r="L1429" t="str">
        <f t="shared" si="246"/>
        <v>2010_Tuesday</v>
      </c>
      <c r="M1429" t="s">
        <v>11</v>
      </c>
      <c r="N1429">
        <v>12</v>
      </c>
      <c r="O1429">
        <v>13</v>
      </c>
      <c r="P1429">
        <v>115200</v>
      </c>
      <c r="Q1429">
        <v>99840</v>
      </c>
      <c r="R1429">
        <v>9.7602409999999994E-3</v>
      </c>
      <c r="S1429">
        <v>1.2200302E-2</v>
      </c>
      <c r="T1429">
        <f t="shared" si="247"/>
        <v>11199.877235999998</v>
      </c>
      <c r="U1429">
        <f t="shared" si="248"/>
        <v>3904.0963999999994</v>
      </c>
      <c r="V1429">
        <f t="shared" si="249"/>
        <v>215040</v>
      </c>
      <c r="W1429">
        <f t="shared" si="250"/>
        <v>2448.3940384155576</v>
      </c>
      <c r="X1429">
        <f>SUM(Data__1___3[[#This Row],[ cost of raw material]],Data__1___3[[#This Row],[operating cost]],Data__1___3[[#This Row],[Total Labor Cost (In USD)]])</f>
        <v>17552.367674415556</v>
      </c>
      <c r="Y1429">
        <f t="shared" si="251"/>
        <v>1798.3539212213673</v>
      </c>
      <c r="Z1429">
        <f t="shared" si="252"/>
        <v>9.7602409999999988</v>
      </c>
      <c r="AA1429">
        <f>SUM(Data__1___3[[#This Row],[Num_Workers_Direct]],Data__1___3[[#This Row],[Num_Workers_Indirect]])</f>
        <v>25</v>
      </c>
      <c r="AB1429">
        <f>Data__1___3[[#This Row],[OUTPUT IN THOUSAND]]/Data__1___3[[#This Row],[Total Workers]]</f>
        <v>0.39040963999999995</v>
      </c>
    </row>
    <row r="1430" spans="1:28" x14ac:dyDescent="0.25">
      <c r="A1430" s="1">
        <v>40512</v>
      </c>
      <c r="B1430">
        <f t="shared" si="242"/>
        <v>2010</v>
      </c>
      <c r="C1430">
        <f>DAY(Data__1___3[[#This Row],[Date]])</f>
        <v>30</v>
      </c>
      <c r="D1430">
        <f>MONTH(Data__1___3[[#This Row],[Date]])</f>
        <v>11</v>
      </c>
      <c r="E1430">
        <f t="shared" si="243"/>
        <v>4</v>
      </c>
      <c r="F1430">
        <f>WEEKDAY(Data__1___3[[#This Row],[Date]])</f>
        <v>3</v>
      </c>
      <c r="G1430" t="str">
        <f>VLOOKUP(F1430,VLOOKUP!$D$2:$E$8,2,FALSE)</f>
        <v>Wednesday</v>
      </c>
      <c r="H1430" t="str">
        <f>VLOOKUP(D1430,VLOOKUP!$A$2:$B$13,2,FALSE)</f>
        <v>November</v>
      </c>
      <c r="I1430" t="str">
        <f>VLOOKUP(E1430,VLOOKUP!$G$2:$H$5,2,FALSE)</f>
        <v>Quarter4</v>
      </c>
      <c r="J1430" t="str">
        <f t="shared" si="244"/>
        <v>2010_November</v>
      </c>
      <c r="K1430" t="str">
        <f t="shared" si="245"/>
        <v>2010_Quarter4</v>
      </c>
      <c r="L1430" t="str">
        <f t="shared" si="246"/>
        <v>2010_Wednesday</v>
      </c>
      <c r="M1430" t="s">
        <v>11</v>
      </c>
      <c r="N1430">
        <v>12</v>
      </c>
      <c r="O1430">
        <v>13</v>
      </c>
      <c r="P1430">
        <v>115200</v>
      </c>
      <c r="Q1430">
        <v>99840</v>
      </c>
      <c r="R1430">
        <v>9.7595600000000005E-3</v>
      </c>
      <c r="S1430">
        <v>1.2199450000000001E-2</v>
      </c>
      <c r="T1430">
        <f t="shared" si="247"/>
        <v>11199.0951</v>
      </c>
      <c r="U1430">
        <f t="shared" si="248"/>
        <v>3903.8240000000001</v>
      </c>
      <c r="V1430">
        <f t="shared" si="249"/>
        <v>215040</v>
      </c>
      <c r="W1430">
        <f t="shared" si="250"/>
        <v>2448.3940384155576</v>
      </c>
      <c r="X1430">
        <f>SUM(Data__1___3[[#This Row],[ cost of raw material]],Data__1___3[[#This Row],[operating cost]],Data__1___3[[#This Row],[Total Labor Cost (In USD)]])</f>
        <v>17551.313138415557</v>
      </c>
      <c r="Y1430">
        <f t="shared" si="251"/>
        <v>1798.3713546938136</v>
      </c>
      <c r="Z1430">
        <f t="shared" si="252"/>
        <v>9.7595600000000005</v>
      </c>
      <c r="AA1430">
        <f>SUM(Data__1___3[[#This Row],[Num_Workers_Direct]],Data__1___3[[#This Row],[Num_Workers_Indirect]])</f>
        <v>25</v>
      </c>
      <c r="AB1430">
        <f>Data__1___3[[#This Row],[OUTPUT IN THOUSAND]]/Data__1___3[[#This Row],[Total Workers]]</f>
        <v>0.39038240000000002</v>
      </c>
    </row>
    <row r="1431" spans="1:28" x14ac:dyDescent="0.25">
      <c r="A1431" s="1">
        <v>40513</v>
      </c>
      <c r="B1431">
        <f t="shared" si="242"/>
        <v>2010</v>
      </c>
      <c r="C1431">
        <f>DAY(Data__1___3[[#This Row],[Date]])</f>
        <v>1</v>
      </c>
      <c r="D1431">
        <f>MONTH(Data__1___3[[#This Row],[Date]])</f>
        <v>12</v>
      </c>
      <c r="E1431">
        <f t="shared" si="243"/>
        <v>4</v>
      </c>
      <c r="F1431">
        <f>WEEKDAY(Data__1___3[[#This Row],[Date]])</f>
        <v>4</v>
      </c>
      <c r="G1431" t="str">
        <f>VLOOKUP(F1431,VLOOKUP!$D$2:$E$8,2,FALSE)</f>
        <v>Thursday</v>
      </c>
      <c r="H1431" t="str">
        <f>VLOOKUP(D1431,VLOOKUP!$A$2:$B$13,2,FALSE)</f>
        <v>December</v>
      </c>
      <c r="I1431" t="str">
        <f>VLOOKUP(E1431,VLOOKUP!$G$2:$H$5,2,FALSE)</f>
        <v>Quarter4</v>
      </c>
      <c r="J1431" t="str">
        <f t="shared" si="244"/>
        <v>2010_December</v>
      </c>
      <c r="K1431" t="str">
        <f t="shared" si="245"/>
        <v>2010_Quarter4</v>
      </c>
      <c r="L1431" t="str">
        <f t="shared" si="246"/>
        <v>2010_Thursday</v>
      </c>
      <c r="M1431" t="s">
        <v>11</v>
      </c>
      <c r="N1431">
        <v>12</v>
      </c>
      <c r="O1431">
        <v>16</v>
      </c>
      <c r="P1431">
        <v>115200</v>
      </c>
      <c r="Q1431">
        <v>122880</v>
      </c>
      <c r="R1431">
        <v>1.0925628999999999E-2</v>
      </c>
      <c r="S1431">
        <v>1.3657036000000001E-2</v>
      </c>
      <c r="T1431">
        <f t="shared" si="247"/>
        <v>12537.159048000001</v>
      </c>
      <c r="U1431">
        <f t="shared" si="248"/>
        <v>4370.2515999999996</v>
      </c>
      <c r="V1431">
        <f t="shared" si="249"/>
        <v>238080</v>
      </c>
      <c r="W1431">
        <f t="shared" si="250"/>
        <v>2710.7219711029388</v>
      </c>
      <c r="X1431">
        <f>SUM(Data__1___3[[#This Row],[ cost of raw material]],Data__1___3[[#This Row],[operating cost]],Data__1___3[[#This Row],[Total Labor Cost (In USD)]])</f>
        <v>19618.13261910294</v>
      </c>
      <c r="Y1431">
        <f t="shared" si="251"/>
        <v>1795.6066986260419</v>
      </c>
      <c r="Z1431">
        <f t="shared" si="252"/>
        <v>10.925628999999999</v>
      </c>
      <c r="AA1431">
        <f>SUM(Data__1___3[[#This Row],[Num_Workers_Direct]],Data__1___3[[#This Row],[Num_Workers_Indirect]])</f>
        <v>28</v>
      </c>
      <c r="AB1431">
        <f>Data__1___3[[#This Row],[OUTPUT IN THOUSAND]]/Data__1___3[[#This Row],[Total Workers]]</f>
        <v>0.39020103571428566</v>
      </c>
    </row>
    <row r="1432" spans="1:28" x14ac:dyDescent="0.25">
      <c r="A1432" s="1">
        <v>40514</v>
      </c>
      <c r="B1432">
        <f t="shared" si="242"/>
        <v>2010</v>
      </c>
      <c r="C1432">
        <f>DAY(Data__1___3[[#This Row],[Date]])</f>
        <v>2</v>
      </c>
      <c r="D1432">
        <f>MONTH(Data__1___3[[#This Row],[Date]])</f>
        <v>12</v>
      </c>
      <c r="E1432">
        <f t="shared" si="243"/>
        <v>4</v>
      </c>
      <c r="F1432">
        <f>WEEKDAY(Data__1___3[[#This Row],[Date]])</f>
        <v>5</v>
      </c>
      <c r="G1432" t="str">
        <f>VLOOKUP(F1432,VLOOKUP!$D$2:$E$8,2,FALSE)</f>
        <v>Friday</v>
      </c>
      <c r="H1432" t="str">
        <f>VLOOKUP(D1432,VLOOKUP!$A$2:$B$13,2,FALSE)</f>
        <v>December</v>
      </c>
      <c r="I1432" t="str">
        <f>VLOOKUP(E1432,VLOOKUP!$G$2:$H$5,2,FALSE)</f>
        <v>Quarter4</v>
      </c>
      <c r="J1432" t="str">
        <f t="shared" si="244"/>
        <v>2010_December</v>
      </c>
      <c r="K1432" t="str">
        <f t="shared" si="245"/>
        <v>2010_Quarter4</v>
      </c>
      <c r="L1432" t="str">
        <f t="shared" si="246"/>
        <v>2010_Friday</v>
      </c>
      <c r="M1432" t="s">
        <v>11</v>
      </c>
      <c r="N1432">
        <v>13</v>
      </c>
      <c r="O1432">
        <v>14</v>
      </c>
      <c r="P1432">
        <v>124800</v>
      </c>
      <c r="Q1432">
        <v>107520</v>
      </c>
      <c r="R1432">
        <v>1.0537524E-2</v>
      </c>
      <c r="S1432">
        <v>1.3171904999999999E-2</v>
      </c>
      <c r="T1432">
        <f t="shared" si="247"/>
        <v>12091.808789999999</v>
      </c>
      <c r="U1432">
        <f t="shared" si="248"/>
        <v>4215.0095999999994</v>
      </c>
      <c r="V1432">
        <f t="shared" si="249"/>
        <v>232320</v>
      </c>
      <c r="W1432">
        <f t="shared" si="250"/>
        <v>2645.1399879310934</v>
      </c>
      <c r="X1432">
        <f>SUM(Data__1___3[[#This Row],[ cost of raw material]],Data__1___3[[#This Row],[operating cost]],Data__1___3[[#This Row],[Total Labor Cost (In USD)]])</f>
        <v>18951.958377931092</v>
      </c>
      <c r="Y1432">
        <f t="shared" si="251"/>
        <v>1798.521016695297</v>
      </c>
      <c r="Z1432">
        <f t="shared" si="252"/>
        <v>10.537523999999999</v>
      </c>
      <c r="AA1432">
        <f>SUM(Data__1___3[[#This Row],[Num_Workers_Direct]],Data__1___3[[#This Row],[Num_Workers_Indirect]])</f>
        <v>27</v>
      </c>
      <c r="AB1432">
        <f>Data__1___3[[#This Row],[OUTPUT IN THOUSAND]]/Data__1___3[[#This Row],[Total Workers]]</f>
        <v>0.39027866666666666</v>
      </c>
    </row>
    <row r="1433" spans="1:28" x14ac:dyDescent="0.25">
      <c r="A1433" s="1">
        <v>40515</v>
      </c>
      <c r="B1433">
        <f t="shared" si="242"/>
        <v>2010</v>
      </c>
      <c r="C1433">
        <f>DAY(Data__1___3[[#This Row],[Date]])</f>
        <v>3</v>
      </c>
      <c r="D1433">
        <f>MONTH(Data__1___3[[#This Row],[Date]])</f>
        <v>12</v>
      </c>
      <c r="E1433">
        <f t="shared" si="243"/>
        <v>4</v>
      </c>
      <c r="F1433">
        <f>WEEKDAY(Data__1___3[[#This Row],[Date]])</f>
        <v>6</v>
      </c>
      <c r="G1433" t="str">
        <f>VLOOKUP(F1433,VLOOKUP!$D$2:$E$8,2,FALSE)</f>
        <v>Saturday</v>
      </c>
      <c r="H1433" t="str">
        <f>VLOOKUP(D1433,VLOOKUP!$A$2:$B$13,2,FALSE)</f>
        <v>December</v>
      </c>
      <c r="I1433" t="str">
        <f>VLOOKUP(E1433,VLOOKUP!$G$2:$H$5,2,FALSE)</f>
        <v>Quarter4</v>
      </c>
      <c r="J1433" t="str">
        <f t="shared" si="244"/>
        <v>2010_December</v>
      </c>
      <c r="K1433" t="str">
        <f t="shared" si="245"/>
        <v>2010_Quarter4</v>
      </c>
      <c r="L1433" t="str">
        <f t="shared" si="246"/>
        <v>2010_Saturday</v>
      </c>
      <c r="M1433" t="s">
        <v>11</v>
      </c>
      <c r="N1433">
        <v>12</v>
      </c>
      <c r="O1433">
        <v>16</v>
      </c>
      <c r="P1433">
        <v>115200</v>
      </c>
      <c r="Q1433">
        <v>122880</v>
      </c>
      <c r="R1433">
        <v>1.092711E-2</v>
      </c>
      <c r="S1433">
        <v>1.3658887E-2</v>
      </c>
      <c r="T1433">
        <f t="shared" si="247"/>
        <v>12538.858265999999</v>
      </c>
      <c r="U1433">
        <f t="shared" si="248"/>
        <v>4370.8440000000001</v>
      </c>
      <c r="V1433">
        <f t="shared" si="249"/>
        <v>238080</v>
      </c>
      <c r="W1433">
        <f t="shared" si="250"/>
        <v>2710.7219711029388</v>
      </c>
      <c r="X1433">
        <f>SUM(Data__1___3[[#This Row],[ cost of raw material]],Data__1___3[[#This Row],[operating cost]],Data__1___3[[#This Row],[Total Labor Cost (In USD)]])</f>
        <v>19620.42423710294</v>
      </c>
      <c r="Y1433">
        <f t="shared" si="251"/>
        <v>1795.5730506147497</v>
      </c>
      <c r="Z1433">
        <f t="shared" si="252"/>
        <v>10.927110000000001</v>
      </c>
      <c r="AA1433">
        <f>SUM(Data__1___3[[#This Row],[Num_Workers_Direct]],Data__1___3[[#This Row],[Num_Workers_Indirect]])</f>
        <v>28</v>
      </c>
      <c r="AB1433">
        <f>Data__1___3[[#This Row],[OUTPUT IN THOUSAND]]/Data__1___3[[#This Row],[Total Workers]]</f>
        <v>0.3902539285714286</v>
      </c>
    </row>
    <row r="1434" spans="1:28" x14ac:dyDescent="0.25">
      <c r="A1434" s="1">
        <v>40516</v>
      </c>
      <c r="B1434">
        <f t="shared" si="242"/>
        <v>2010</v>
      </c>
      <c r="C1434">
        <f>DAY(Data__1___3[[#This Row],[Date]])</f>
        <v>4</v>
      </c>
      <c r="D1434">
        <f>MONTH(Data__1___3[[#This Row],[Date]])</f>
        <v>12</v>
      </c>
      <c r="E1434">
        <f t="shared" si="243"/>
        <v>4</v>
      </c>
      <c r="F1434">
        <f>WEEKDAY(Data__1___3[[#This Row],[Date]])</f>
        <v>7</v>
      </c>
      <c r="G1434" t="str">
        <f>VLOOKUP(F1434,VLOOKUP!$D$2:$E$8,2,FALSE)</f>
        <v>Sunday</v>
      </c>
      <c r="H1434" t="str">
        <f>VLOOKUP(D1434,VLOOKUP!$A$2:$B$13,2,FALSE)</f>
        <v>December</v>
      </c>
      <c r="I1434" t="str">
        <f>VLOOKUP(E1434,VLOOKUP!$G$2:$H$5,2,FALSE)</f>
        <v>Quarter4</v>
      </c>
      <c r="J1434" t="str">
        <f t="shared" si="244"/>
        <v>2010_December</v>
      </c>
      <c r="K1434" t="str">
        <f t="shared" si="245"/>
        <v>2010_Quarter4</v>
      </c>
      <c r="L1434" t="str">
        <f t="shared" si="246"/>
        <v>2010_Sunday</v>
      </c>
      <c r="M1434" t="s">
        <v>11</v>
      </c>
      <c r="N1434">
        <v>14</v>
      </c>
      <c r="O1434">
        <v>15</v>
      </c>
      <c r="P1434">
        <v>134400</v>
      </c>
      <c r="Q1434">
        <v>115200</v>
      </c>
      <c r="R1434">
        <v>1.1324508E-2</v>
      </c>
      <c r="S1434">
        <v>1.4155635E-2</v>
      </c>
      <c r="T1434">
        <f t="shared" si="247"/>
        <v>12994.87293</v>
      </c>
      <c r="U1434">
        <f t="shared" si="248"/>
        <v>4529.8032000000003</v>
      </c>
      <c r="V1434">
        <f t="shared" si="249"/>
        <v>249600</v>
      </c>
      <c r="W1434">
        <f t="shared" si="250"/>
        <v>2841.8859374466297</v>
      </c>
      <c r="X1434">
        <f>SUM(Data__1___3[[#This Row],[ cost of raw material]],Data__1___3[[#This Row],[operating cost]],Data__1___3[[#This Row],[Total Labor Cost (In USD)]])</f>
        <v>20366.56206744663</v>
      </c>
      <c r="Y1434">
        <f t="shared" si="251"/>
        <v>1798.4500578256141</v>
      </c>
      <c r="Z1434">
        <f t="shared" si="252"/>
        <v>11.324508</v>
      </c>
      <c r="AA1434">
        <f>SUM(Data__1___3[[#This Row],[Num_Workers_Direct]],Data__1___3[[#This Row],[Num_Workers_Indirect]])</f>
        <v>29</v>
      </c>
      <c r="AB1434">
        <f>Data__1___3[[#This Row],[OUTPUT IN THOUSAND]]/Data__1___3[[#This Row],[Total Workers]]</f>
        <v>0.39050027586206898</v>
      </c>
    </row>
    <row r="1435" spans="1:28" x14ac:dyDescent="0.25">
      <c r="A1435" s="1">
        <v>40517</v>
      </c>
      <c r="B1435">
        <f t="shared" si="242"/>
        <v>2010</v>
      </c>
      <c r="C1435">
        <f>DAY(Data__1___3[[#This Row],[Date]])</f>
        <v>5</v>
      </c>
      <c r="D1435">
        <f>MONTH(Data__1___3[[#This Row],[Date]])</f>
        <v>12</v>
      </c>
      <c r="E1435">
        <f t="shared" si="243"/>
        <v>4</v>
      </c>
      <c r="F1435">
        <f>WEEKDAY(Data__1___3[[#This Row],[Date]])</f>
        <v>1</v>
      </c>
      <c r="G1435" t="str">
        <f>VLOOKUP(F1435,VLOOKUP!$D$2:$E$8,2,FALSE)</f>
        <v>Monday</v>
      </c>
      <c r="H1435" t="str">
        <f>VLOOKUP(D1435,VLOOKUP!$A$2:$B$13,2,FALSE)</f>
        <v>December</v>
      </c>
      <c r="I1435" t="str">
        <f>VLOOKUP(E1435,VLOOKUP!$G$2:$H$5,2,FALSE)</f>
        <v>Quarter4</v>
      </c>
      <c r="J1435" t="str">
        <f t="shared" si="244"/>
        <v>2010_December</v>
      </c>
      <c r="K1435" t="str">
        <f t="shared" si="245"/>
        <v>2010_Quarter4</v>
      </c>
      <c r="L1435" t="str">
        <f t="shared" si="246"/>
        <v>2010_Monday</v>
      </c>
      <c r="M1435" t="s">
        <v>11</v>
      </c>
      <c r="N1435">
        <v>12</v>
      </c>
      <c r="O1435">
        <v>17</v>
      </c>
      <c r="P1435">
        <v>115200</v>
      </c>
      <c r="Q1435">
        <v>130560</v>
      </c>
      <c r="R1435">
        <v>1.1316796E-2</v>
      </c>
      <c r="S1435">
        <v>1.4145995E-2</v>
      </c>
      <c r="T1435">
        <f t="shared" si="247"/>
        <v>12986.02341</v>
      </c>
      <c r="U1435">
        <f t="shared" si="248"/>
        <v>4526.7183999999997</v>
      </c>
      <c r="V1435">
        <f t="shared" si="249"/>
        <v>245760</v>
      </c>
      <c r="W1435">
        <f t="shared" si="250"/>
        <v>2798.1646153320658</v>
      </c>
      <c r="X1435">
        <f>SUM(Data__1___3[[#This Row],[ cost of raw material]],Data__1___3[[#This Row],[operating cost]],Data__1___3[[#This Row],[Total Labor Cost (In USD)]])</f>
        <v>20310.906425332065</v>
      </c>
      <c r="Y1435">
        <f t="shared" si="251"/>
        <v>1794.7576703982349</v>
      </c>
      <c r="Z1435">
        <f t="shared" si="252"/>
        <v>11.316796</v>
      </c>
      <c r="AA1435">
        <f>SUM(Data__1___3[[#This Row],[Num_Workers_Direct]],Data__1___3[[#This Row],[Num_Workers_Indirect]])</f>
        <v>29</v>
      </c>
      <c r="AB1435">
        <f>Data__1___3[[#This Row],[OUTPUT IN THOUSAND]]/Data__1___3[[#This Row],[Total Workers]]</f>
        <v>0.39023434482758623</v>
      </c>
    </row>
    <row r="1436" spans="1:28" x14ac:dyDescent="0.25">
      <c r="A1436" s="1">
        <v>40518</v>
      </c>
      <c r="B1436">
        <f t="shared" si="242"/>
        <v>2010</v>
      </c>
      <c r="C1436">
        <f>DAY(Data__1___3[[#This Row],[Date]])</f>
        <v>6</v>
      </c>
      <c r="D1436">
        <f>MONTH(Data__1___3[[#This Row],[Date]])</f>
        <v>12</v>
      </c>
      <c r="E1436">
        <f t="shared" si="243"/>
        <v>4</v>
      </c>
      <c r="F1436">
        <f>WEEKDAY(Data__1___3[[#This Row],[Date]])</f>
        <v>2</v>
      </c>
      <c r="G1436" t="str">
        <f>VLOOKUP(F1436,VLOOKUP!$D$2:$E$8,2,FALSE)</f>
        <v>Tuesday</v>
      </c>
      <c r="H1436" t="str">
        <f>VLOOKUP(D1436,VLOOKUP!$A$2:$B$13,2,FALSE)</f>
        <v>December</v>
      </c>
      <c r="I1436" t="str">
        <f>VLOOKUP(E1436,VLOOKUP!$G$2:$H$5,2,FALSE)</f>
        <v>Quarter4</v>
      </c>
      <c r="J1436" t="str">
        <f t="shared" si="244"/>
        <v>2010_December</v>
      </c>
      <c r="K1436" t="str">
        <f t="shared" si="245"/>
        <v>2010_Quarter4</v>
      </c>
      <c r="L1436" t="str">
        <f t="shared" si="246"/>
        <v>2010_Tuesday</v>
      </c>
      <c r="M1436" t="s">
        <v>11</v>
      </c>
      <c r="N1436">
        <v>12</v>
      </c>
      <c r="O1436">
        <v>16</v>
      </c>
      <c r="P1436">
        <v>115200</v>
      </c>
      <c r="Q1436">
        <v>122880</v>
      </c>
      <c r="R1436">
        <v>1.0927869999999999E-2</v>
      </c>
      <c r="S1436">
        <v>1.3659836999999999E-2</v>
      </c>
      <c r="T1436">
        <f t="shared" si="247"/>
        <v>12539.730366</v>
      </c>
      <c r="U1436">
        <f t="shared" si="248"/>
        <v>4371.1479999999992</v>
      </c>
      <c r="V1436">
        <f t="shared" si="249"/>
        <v>238080</v>
      </c>
      <c r="W1436">
        <f t="shared" si="250"/>
        <v>2710.7219711029388</v>
      </c>
      <c r="X1436">
        <f>SUM(Data__1___3[[#This Row],[ cost of raw material]],Data__1___3[[#This Row],[operating cost]],Data__1___3[[#This Row],[Total Labor Cost (In USD)]])</f>
        <v>19621.600337102936</v>
      </c>
      <c r="Y1436">
        <f t="shared" si="251"/>
        <v>1795.5557978913494</v>
      </c>
      <c r="Z1436">
        <f t="shared" si="252"/>
        <v>10.927869999999999</v>
      </c>
      <c r="AA1436">
        <f>SUM(Data__1___3[[#This Row],[Num_Workers_Direct]],Data__1___3[[#This Row],[Num_Workers_Indirect]])</f>
        <v>28</v>
      </c>
      <c r="AB1436">
        <f>Data__1___3[[#This Row],[OUTPUT IN THOUSAND]]/Data__1___3[[#This Row],[Total Workers]]</f>
        <v>0.39028107142857138</v>
      </c>
    </row>
    <row r="1437" spans="1:28" x14ac:dyDescent="0.25">
      <c r="A1437" s="1">
        <v>40519</v>
      </c>
      <c r="B1437">
        <f t="shared" si="242"/>
        <v>2010</v>
      </c>
      <c r="C1437">
        <f>DAY(Data__1___3[[#This Row],[Date]])</f>
        <v>7</v>
      </c>
      <c r="D1437">
        <f>MONTH(Data__1___3[[#This Row],[Date]])</f>
        <v>12</v>
      </c>
      <c r="E1437">
        <f t="shared" si="243"/>
        <v>4</v>
      </c>
      <c r="F1437">
        <f>WEEKDAY(Data__1___3[[#This Row],[Date]])</f>
        <v>3</v>
      </c>
      <c r="G1437" t="str">
        <f>VLOOKUP(F1437,VLOOKUP!$D$2:$E$8,2,FALSE)</f>
        <v>Wednesday</v>
      </c>
      <c r="H1437" t="str">
        <f>VLOOKUP(D1437,VLOOKUP!$A$2:$B$13,2,FALSE)</f>
        <v>December</v>
      </c>
      <c r="I1437" t="str">
        <f>VLOOKUP(E1437,VLOOKUP!$G$2:$H$5,2,FALSE)</f>
        <v>Quarter4</v>
      </c>
      <c r="J1437" t="str">
        <f t="shared" si="244"/>
        <v>2010_December</v>
      </c>
      <c r="K1437" t="str">
        <f t="shared" si="245"/>
        <v>2010_Quarter4</v>
      </c>
      <c r="L1437" t="str">
        <f t="shared" si="246"/>
        <v>2010_Wednesday</v>
      </c>
      <c r="M1437" t="s">
        <v>11</v>
      </c>
      <c r="N1437">
        <v>13</v>
      </c>
      <c r="O1437">
        <v>13</v>
      </c>
      <c r="P1437">
        <v>124800</v>
      </c>
      <c r="Q1437">
        <v>99840</v>
      </c>
      <c r="R1437">
        <v>1.0153624999999999E-2</v>
      </c>
      <c r="S1437">
        <v>1.2692030999999999E-2</v>
      </c>
      <c r="T1437">
        <f t="shared" si="247"/>
        <v>11651.284458</v>
      </c>
      <c r="U1437">
        <f t="shared" si="248"/>
        <v>4061.45</v>
      </c>
      <c r="V1437">
        <f t="shared" si="249"/>
        <v>224640</v>
      </c>
      <c r="W1437">
        <f t="shared" si="250"/>
        <v>2557.6973437019665</v>
      </c>
      <c r="X1437">
        <f>SUM(Data__1___3[[#This Row],[ cost of raw material]],Data__1___3[[#This Row],[operating cost]],Data__1___3[[#This Row],[Total Labor Cost (In USD)]])</f>
        <v>18270.431801701965</v>
      </c>
      <c r="Y1437">
        <f t="shared" si="251"/>
        <v>1799.3998992184531</v>
      </c>
      <c r="Z1437">
        <f t="shared" si="252"/>
        <v>10.153625</v>
      </c>
      <c r="AA1437">
        <f>SUM(Data__1___3[[#This Row],[Num_Workers_Direct]],Data__1___3[[#This Row],[Num_Workers_Indirect]])</f>
        <v>26</v>
      </c>
      <c r="AB1437">
        <f>Data__1___3[[#This Row],[OUTPUT IN THOUSAND]]/Data__1___3[[#This Row],[Total Workers]]</f>
        <v>0.39052403846153844</v>
      </c>
    </row>
    <row r="1438" spans="1:28" x14ac:dyDescent="0.25">
      <c r="A1438" s="1">
        <v>40520</v>
      </c>
      <c r="B1438">
        <f t="shared" si="242"/>
        <v>2010</v>
      </c>
      <c r="C1438">
        <f>DAY(Data__1___3[[#This Row],[Date]])</f>
        <v>8</v>
      </c>
      <c r="D1438">
        <f>MONTH(Data__1___3[[#This Row],[Date]])</f>
        <v>12</v>
      </c>
      <c r="E1438">
        <f t="shared" si="243"/>
        <v>4</v>
      </c>
      <c r="F1438">
        <f>WEEKDAY(Data__1___3[[#This Row],[Date]])</f>
        <v>4</v>
      </c>
      <c r="G1438" t="str">
        <f>VLOOKUP(F1438,VLOOKUP!$D$2:$E$8,2,FALSE)</f>
        <v>Thursday</v>
      </c>
      <c r="H1438" t="str">
        <f>VLOOKUP(D1438,VLOOKUP!$A$2:$B$13,2,FALSE)</f>
        <v>December</v>
      </c>
      <c r="I1438" t="str">
        <f>VLOOKUP(E1438,VLOOKUP!$G$2:$H$5,2,FALSE)</f>
        <v>Quarter4</v>
      </c>
      <c r="J1438" t="str">
        <f t="shared" si="244"/>
        <v>2010_December</v>
      </c>
      <c r="K1438" t="str">
        <f t="shared" si="245"/>
        <v>2010_Quarter4</v>
      </c>
      <c r="L1438" t="str">
        <f t="shared" si="246"/>
        <v>2010_Thursday</v>
      </c>
      <c r="M1438" t="s">
        <v>11</v>
      </c>
      <c r="N1438">
        <v>14</v>
      </c>
      <c r="O1438">
        <v>14</v>
      </c>
      <c r="P1438">
        <v>134400</v>
      </c>
      <c r="Q1438">
        <v>107520</v>
      </c>
      <c r="R1438">
        <v>1.0934879E-2</v>
      </c>
      <c r="S1438">
        <v>1.3668598000000001E-2</v>
      </c>
      <c r="T1438">
        <f t="shared" si="247"/>
        <v>12547.772964000002</v>
      </c>
      <c r="U1438">
        <f t="shared" si="248"/>
        <v>4373.9516000000003</v>
      </c>
      <c r="V1438">
        <f t="shared" si="249"/>
        <v>241920</v>
      </c>
      <c r="W1438">
        <f t="shared" si="250"/>
        <v>2754.4432932175023</v>
      </c>
      <c r="X1438">
        <f>SUM(Data__1___3[[#This Row],[ cost of raw material]],Data__1___3[[#This Row],[operating cost]],Data__1___3[[#This Row],[Total Labor Cost (In USD)]])</f>
        <v>19676.167857217508</v>
      </c>
      <c r="Y1438">
        <f t="shared" si="251"/>
        <v>1799.3951151373058</v>
      </c>
      <c r="Z1438">
        <f t="shared" si="252"/>
        <v>10.934879</v>
      </c>
      <c r="AA1438">
        <f>SUM(Data__1___3[[#This Row],[Num_Workers_Direct]],Data__1___3[[#This Row],[Num_Workers_Indirect]])</f>
        <v>28</v>
      </c>
      <c r="AB1438">
        <f>Data__1___3[[#This Row],[OUTPUT IN THOUSAND]]/Data__1___3[[#This Row],[Total Workers]]</f>
        <v>0.39053139285714289</v>
      </c>
    </row>
    <row r="1439" spans="1:28" x14ac:dyDescent="0.25">
      <c r="A1439" s="1">
        <v>40521</v>
      </c>
      <c r="B1439">
        <f t="shared" si="242"/>
        <v>2010</v>
      </c>
      <c r="C1439">
        <f>DAY(Data__1___3[[#This Row],[Date]])</f>
        <v>9</v>
      </c>
      <c r="D1439">
        <f>MONTH(Data__1___3[[#This Row],[Date]])</f>
        <v>12</v>
      </c>
      <c r="E1439">
        <f t="shared" si="243"/>
        <v>4</v>
      </c>
      <c r="F1439">
        <f>WEEKDAY(Data__1___3[[#This Row],[Date]])</f>
        <v>5</v>
      </c>
      <c r="G1439" t="str">
        <f>VLOOKUP(F1439,VLOOKUP!$D$2:$E$8,2,FALSE)</f>
        <v>Friday</v>
      </c>
      <c r="H1439" t="str">
        <f>VLOOKUP(D1439,VLOOKUP!$A$2:$B$13,2,FALSE)</f>
        <v>December</v>
      </c>
      <c r="I1439" t="str">
        <f>VLOOKUP(E1439,VLOOKUP!$G$2:$H$5,2,FALSE)</f>
        <v>Quarter4</v>
      </c>
      <c r="J1439" t="str">
        <f t="shared" si="244"/>
        <v>2010_December</v>
      </c>
      <c r="K1439" t="str">
        <f t="shared" si="245"/>
        <v>2010_Quarter4</v>
      </c>
      <c r="L1439" t="str">
        <f t="shared" si="246"/>
        <v>2010_Friday</v>
      </c>
      <c r="M1439" t="s">
        <v>11</v>
      </c>
      <c r="N1439">
        <v>12</v>
      </c>
      <c r="O1439">
        <v>17</v>
      </c>
      <c r="P1439">
        <v>115200</v>
      </c>
      <c r="Q1439">
        <v>130560</v>
      </c>
      <c r="R1439">
        <v>1.132265E-2</v>
      </c>
      <c r="S1439">
        <v>1.4153313000000001E-2</v>
      </c>
      <c r="T1439">
        <f t="shared" si="247"/>
        <v>12992.741334</v>
      </c>
      <c r="U1439">
        <f t="shared" si="248"/>
        <v>4529.0599999999995</v>
      </c>
      <c r="V1439">
        <f t="shared" si="249"/>
        <v>245760</v>
      </c>
      <c r="W1439">
        <f t="shared" si="250"/>
        <v>2798.1646153320658</v>
      </c>
      <c r="X1439">
        <f>SUM(Data__1___3[[#This Row],[ cost of raw material]],Data__1___3[[#This Row],[operating cost]],Data__1___3[[#This Row],[Total Labor Cost (In USD)]])</f>
        <v>20319.965949332065</v>
      </c>
      <c r="Y1439">
        <f t="shared" si="251"/>
        <v>1794.6298745728311</v>
      </c>
      <c r="Z1439">
        <f t="shared" si="252"/>
        <v>11.322649999999999</v>
      </c>
      <c r="AA1439">
        <f>SUM(Data__1___3[[#This Row],[Num_Workers_Direct]],Data__1___3[[#This Row],[Num_Workers_Indirect]])</f>
        <v>29</v>
      </c>
      <c r="AB1439">
        <f>Data__1___3[[#This Row],[OUTPUT IN THOUSAND]]/Data__1___3[[#This Row],[Total Workers]]</f>
        <v>0.39043620689655173</v>
      </c>
    </row>
    <row r="1440" spans="1:28" x14ac:dyDescent="0.25">
      <c r="A1440" s="1">
        <v>40522</v>
      </c>
      <c r="B1440">
        <f t="shared" si="242"/>
        <v>2010</v>
      </c>
      <c r="C1440">
        <f>DAY(Data__1___3[[#This Row],[Date]])</f>
        <v>10</v>
      </c>
      <c r="D1440">
        <f>MONTH(Data__1___3[[#This Row],[Date]])</f>
        <v>12</v>
      </c>
      <c r="E1440">
        <f t="shared" si="243"/>
        <v>4</v>
      </c>
      <c r="F1440">
        <f>WEEKDAY(Data__1___3[[#This Row],[Date]])</f>
        <v>6</v>
      </c>
      <c r="G1440" t="str">
        <f>VLOOKUP(F1440,VLOOKUP!$D$2:$E$8,2,FALSE)</f>
        <v>Saturday</v>
      </c>
      <c r="H1440" t="str">
        <f>VLOOKUP(D1440,VLOOKUP!$A$2:$B$13,2,FALSE)</f>
        <v>December</v>
      </c>
      <c r="I1440" t="str">
        <f>VLOOKUP(E1440,VLOOKUP!$G$2:$H$5,2,FALSE)</f>
        <v>Quarter4</v>
      </c>
      <c r="J1440" t="str">
        <f t="shared" si="244"/>
        <v>2010_December</v>
      </c>
      <c r="K1440" t="str">
        <f t="shared" si="245"/>
        <v>2010_Quarter4</v>
      </c>
      <c r="L1440" t="str">
        <f t="shared" si="246"/>
        <v>2010_Saturday</v>
      </c>
      <c r="M1440" t="s">
        <v>11</v>
      </c>
      <c r="N1440">
        <v>12</v>
      </c>
      <c r="O1440">
        <v>17</v>
      </c>
      <c r="P1440">
        <v>115200</v>
      </c>
      <c r="Q1440">
        <v>130560</v>
      </c>
      <c r="R1440">
        <v>1.1323335E-2</v>
      </c>
      <c r="S1440">
        <v>1.4154168999999999E-2</v>
      </c>
      <c r="T1440">
        <f t="shared" si="247"/>
        <v>12993.527141999999</v>
      </c>
      <c r="U1440">
        <f t="shared" si="248"/>
        <v>4529.3339999999998</v>
      </c>
      <c r="V1440">
        <f t="shared" si="249"/>
        <v>245760</v>
      </c>
      <c r="W1440">
        <f t="shared" si="250"/>
        <v>2798.1646153320658</v>
      </c>
      <c r="X1440">
        <f>SUM(Data__1___3[[#This Row],[ cost of raw material]],Data__1___3[[#This Row],[operating cost]],Data__1___3[[#This Row],[Total Labor Cost (In USD)]])</f>
        <v>20321.025757332063</v>
      </c>
      <c r="Y1440">
        <f t="shared" si="251"/>
        <v>1794.614904295604</v>
      </c>
      <c r="Z1440">
        <f t="shared" si="252"/>
        <v>11.323335</v>
      </c>
      <c r="AA1440">
        <f>SUM(Data__1___3[[#This Row],[Num_Workers_Direct]],Data__1___3[[#This Row],[Num_Workers_Indirect]])</f>
        <v>29</v>
      </c>
      <c r="AB1440">
        <f>Data__1___3[[#This Row],[OUTPUT IN THOUSAND]]/Data__1___3[[#This Row],[Total Workers]]</f>
        <v>0.3904598275862069</v>
      </c>
    </row>
    <row r="1441" spans="1:28" x14ac:dyDescent="0.25">
      <c r="A1441" s="1">
        <v>40523</v>
      </c>
      <c r="B1441">
        <f t="shared" si="242"/>
        <v>2010</v>
      </c>
      <c r="C1441">
        <f>DAY(Data__1___3[[#This Row],[Date]])</f>
        <v>11</v>
      </c>
      <c r="D1441">
        <f>MONTH(Data__1___3[[#This Row],[Date]])</f>
        <v>12</v>
      </c>
      <c r="E1441">
        <f t="shared" si="243"/>
        <v>4</v>
      </c>
      <c r="F1441">
        <f>WEEKDAY(Data__1___3[[#This Row],[Date]])</f>
        <v>7</v>
      </c>
      <c r="G1441" t="str">
        <f>VLOOKUP(F1441,VLOOKUP!$D$2:$E$8,2,FALSE)</f>
        <v>Sunday</v>
      </c>
      <c r="H1441" t="str">
        <f>VLOOKUP(D1441,VLOOKUP!$A$2:$B$13,2,FALSE)</f>
        <v>December</v>
      </c>
      <c r="I1441" t="str">
        <f>VLOOKUP(E1441,VLOOKUP!$G$2:$H$5,2,FALSE)</f>
        <v>Quarter4</v>
      </c>
      <c r="J1441" t="str">
        <f t="shared" si="244"/>
        <v>2010_December</v>
      </c>
      <c r="K1441" t="str">
        <f t="shared" si="245"/>
        <v>2010_Quarter4</v>
      </c>
      <c r="L1441" t="str">
        <f t="shared" si="246"/>
        <v>2010_Sunday</v>
      </c>
      <c r="M1441" t="s">
        <v>11</v>
      </c>
      <c r="N1441">
        <v>13</v>
      </c>
      <c r="O1441">
        <v>17</v>
      </c>
      <c r="P1441">
        <v>124800</v>
      </c>
      <c r="Q1441">
        <v>130560</v>
      </c>
      <c r="R1441">
        <v>1.1708069E-2</v>
      </c>
      <c r="S1441">
        <v>1.4635086E-2</v>
      </c>
      <c r="T1441">
        <f t="shared" si="247"/>
        <v>13435.008948000001</v>
      </c>
      <c r="U1441">
        <f t="shared" si="248"/>
        <v>4683.2276000000002</v>
      </c>
      <c r="V1441">
        <f t="shared" si="249"/>
        <v>255360</v>
      </c>
      <c r="W1441">
        <f t="shared" si="250"/>
        <v>2907.4679206184746</v>
      </c>
      <c r="X1441">
        <f>SUM(Data__1___3[[#This Row],[ cost of raw material]],Data__1___3[[#This Row],[operating cost]],Data__1___3[[#This Row],[Total Labor Cost (In USD)]])</f>
        <v>21025.704468618474</v>
      </c>
      <c r="Y1441">
        <f t="shared" si="251"/>
        <v>1795.8302490887672</v>
      </c>
      <c r="Z1441">
        <f t="shared" si="252"/>
        <v>11.708069</v>
      </c>
      <c r="AA1441">
        <f>SUM(Data__1___3[[#This Row],[Num_Workers_Direct]],Data__1___3[[#This Row],[Num_Workers_Indirect]])</f>
        <v>30</v>
      </c>
      <c r="AB1441">
        <f>Data__1___3[[#This Row],[OUTPUT IN THOUSAND]]/Data__1___3[[#This Row],[Total Workers]]</f>
        <v>0.39026896666666666</v>
      </c>
    </row>
    <row r="1442" spans="1:28" x14ac:dyDescent="0.25">
      <c r="A1442" s="1">
        <v>40524</v>
      </c>
      <c r="B1442">
        <f t="shared" si="242"/>
        <v>2010</v>
      </c>
      <c r="C1442">
        <f>DAY(Data__1___3[[#This Row],[Date]])</f>
        <v>12</v>
      </c>
      <c r="D1442">
        <f>MONTH(Data__1___3[[#This Row],[Date]])</f>
        <v>12</v>
      </c>
      <c r="E1442">
        <f t="shared" si="243"/>
        <v>4</v>
      </c>
      <c r="F1442">
        <f>WEEKDAY(Data__1___3[[#This Row],[Date]])</f>
        <v>1</v>
      </c>
      <c r="G1442" t="str">
        <f>VLOOKUP(F1442,VLOOKUP!$D$2:$E$8,2,FALSE)</f>
        <v>Monday</v>
      </c>
      <c r="H1442" t="str">
        <f>VLOOKUP(D1442,VLOOKUP!$A$2:$B$13,2,FALSE)</f>
        <v>December</v>
      </c>
      <c r="I1442" t="str">
        <f>VLOOKUP(E1442,VLOOKUP!$G$2:$H$5,2,FALSE)</f>
        <v>Quarter4</v>
      </c>
      <c r="J1442" t="str">
        <f t="shared" si="244"/>
        <v>2010_December</v>
      </c>
      <c r="K1442" t="str">
        <f t="shared" si="245"/>
        <v>2010_Quarter4</v>
      </c>
      <c r="L1442" t="str">
        <f t="shared" si="246"/>
        <v>2010_Monday</v>
      </c>
      <c r="M1442" t="s">
        <v>11</v>
      </c>
      <c r="N1442">
        <v>13</v>
      </c>
      <c r="O1442">
        <v>17</v>
      </c>
      <c r="P1442">
        <v>124800</v>
      </c>
      <c r="Q1442">
        <v>130560</v>
      </c>
      <c r="R1442">
        <v>1.1707957999999999E-2</v>
      </c>
      <c r="S1442">
        <v>1.4634947000000001E-2</v>
      </c>
      <c r="T1442">
        <f t="shared" si="247"/>
        <v>13434.881346</v>
      </c>
      <c r="U1442">
        <f t="shared" si="248"/>
        <v>4683.1831999999995</v>
      </c>
      <c r="V1442">
        <f t="shared" si="249"/>
        <v>255360</v>
      </c>
      <c r="W1442">
        <f t="shared" si="250"/>
        <v>2907.4679206184746</v>
      </c>
      <c r="X1442">
        <f>SUM(Data__1___3[[#This Row],[ cost of raw material]],Data__1___3[[#This Row],[operating cost]],Data__1___3[[#This Row],[Total Labor Cost (In USD)]])</f>
        <v>21025.532466618475</v>
      </c>
      <c r="Y1442">
        <f t="shared" si="251"/>
        <v>1795.8325838389987</v>
      </c>
      <c r="Z1442">
        <f t="shared" si="252"/>
        <v>11.707958</v>
      </c>
      <c r="AA1442">
        <f>SUM(Data__1___3[[#This Row],[Num_Workers_Direct]],Data__1___3[[#This Row],[Num_Workers_Indirect]])</f>
        <v>30</v>
      </c>
      <c r="AB1442">
        <f>Data__1___3[[#This Row],[OUTPUT IN THOUSAND]]/Data__1___3[[#This Row],[Total Workers]]</f>
        <v>0.39026526666666667</v>
      </c>
    </row>
    <row r="1443" spans="1:28" x14ac:dyDescent="0.25">
      <c r="A1443" s="1">
        <v>40525</v>
      </c>
      <c r="B1443">
        <f t="shared" si="242"/>
        <v>2010</v>
      </c>
      <c r="C1443">
        <f>DAY(Data__1___3[[#This Row],[Date]])</f>
        <v>13</v>
      </c>
      <c r="D1443">
        <f>MONTH(Data__1___3[[#This Row],[Date]])</f>
        <v>12</v>
      </c>
      <c r="E1443">
        <f t="shared" si="243"/>
        <v>4</v>
      </c>
      <c r="F1443">
        <f>WEEKDAY(Data__1___3[[#This Row],[Date]])</f>
        <v>2</v>
      </c>
      <c r="G1443" t="str">
        <f>VLOOKUP(F1443,VLOOKUP!$D$2:$E$8,2,FALSE)</f>
        <v>Tuesday</v>
      </c>
      <c r="H1443" t="str">
        <f>VLOOKUP(D1443,VLOOKUP!$A$2:$B$13,2,FALSE)</f>
        <v>December</v>
      </c>
      <c r="I1443" t="str">
        <f>VLOOKUP(E1443,VLOOKUP!$G$2:$H$5,2,FALSE)</f>
        <v>Quarter4</v>
      </c>
      <c r="J1443" t="str">
        <f t="shared" si="244"/>
        <v>2010_December</v>
      </c>
      <c r="K1443" t="str">
        <f t="shared" si="245"/>
        <v>2010_Quarter4</v>
      </c>
      <c r="L1443" t="str">
        <f t="shared" si="246"/>
        <v>2010_Tuesday</v>
      </c>
      <c r="M1443" t="s">
        <v>11</v>
      </c>
      <c r="N1443">
        <v>13</v>
      </c>
      <c r="O1443">
        <v>17</v>
      </c>
      <c r="P1443">
        <v>124800</v>
      </c>
      <c r="Q1443">
        <v>130560</v>
      </c>
      <c r="R1443">
        <v>1.1714273000000001E-2</v>
      </c>
      <c r="S1443">
        <v>1.4642841E-2</v>
      </c>
      <c r="T1443">
        <f t="shared" si="247"/>
        <v>13442.128038000001</v>
      </c>
      <c r="U1443">
        <f t="shared" si="248"/>
        <v>4685.7092000000002</v>
      </c>
      <c r="V1443">
        <f t="shared" si="249"/>
        <v>255360</v>
      </c>
      <c r="W1443">
        <f t="shared" si="250"/>
        <v>2907.4679206184746</v>
      </c>
      <c r="X1443">
        <f>SUM(Data__1___3[[#This Row],[ cost of raw material]],Data__1___3[[#This Row],[operating cost]],Data__1___3[[#This Row],[Total Labor Cost (In USD)]])</f>
        <v>21035.305158618474</v>
      </c>
      <c r="Y1443">
        <f t="shared" si="251"/>
        <v>1795.6987308233702</v>
      </c>
      <c r="Z1443">
        <f t="shared" si="252"/>
        <v>11.714273</v>
      </c>
      <c r="AA1443">
        <f>SUM(Data__1___3[[#This Row],[Num_Workers_Direct]],Data__1___3[[#This Row],[Num_Workers_Indirect]])</f>
        <v>30</v>
      </c>
      <c r="AB1443">
        <f>Data__1___3[[#This Row],[OUTPUT IN THOUSAND]]/Data__1___3[[#This Row],[Total Workers]]</f>
        <v>0.39047576666666667</v>
      </c>
    </row>
    <row r="1444" spans="1:28" x14ac:dyDescent="0.25">
      <c r="A1444" s="1">
        <v>40526</v>
      </c>
      <c r="B1444">
        <f t="shared" si="242"/>
        <v>2010</v>
      </c>
      <c r="C1444">
        <f>DAY(Data__1___3[[#This Row],[Date]])</f>
        <v>14</v>
      </c>
      <c r="D1444">
        <f>MONTH(Data__1___3[[#This Row],[Date]])</f>
        <v>12</v>
      </c>
      <c r="E1444">
        <f t="shared" si="243"/>
        <v>4</v>
      </c>
      <c r="F1444">
        <f>WEEKDAY(Data__1___3[[#This Row],[Date]])</f>
        <v>3</v>
      </c>
      <c r="G1444" t="str">
        <f>VLOOKUP(F1444,VLOOKUP!$D$2:$E$8,2,FALSE)</f>
        <v>Wednesday</v>
      </c>
      <c r="H1444" t="str">
        <f>VLOOKUP(D1444,VLOOKUP!$A$2:$B$13,2,FALSE)</f>
        <v>December</v>
      </c>
      <c r="I1444" t="str">
        <f>VLOOKUP(E1444,VLOOKUP!$G$2:$H$5,2,FALSE)</f>
        <v>Quarter4</v>
      </c>
      <c r="J1444" t="str">
        <f t="shared" si="244"/>
        <v>2010_December</v>
      </c>
      <c r="K1444" t="str">
        <f t="shared" si="245"/>
        <v>2010_Quarter4</v>
      </c>
      <c r="L1444" t="str">
        <f t="shared" si="246"/>
        <v>2010_Wednesday</v>
      </c>
      <c r="M1444" t="s">
        <v>11</v>
      </c>
      <c r="N1444">
        <v>14</v>
      </c>
      <c r="O1444">
        <v>15</v>
      </c>
      <c r="P1444">
        <v>134400</v>
      </c>
      <c r="Q1444">
        <v>115200</v>
      </c>
      <c r="R1444">
        <v>1.132503E-2</v>
      </c>
      <c r="S1444">
        <v>1.4156288E-2</v>
      </c>
      <c r="T1444">
        <f t="shared" si="247"/>
        <v>12995.472384000001</v>
      </c>
      <c r="U1444">
        <f t="shared" si="248"/>
        <v>4530.0119999999997</v>
      </c>
      <c r="V1444">
        <f t="shared" si="249"/>
        <v>249600</v>
      </c>
      <c r="W1444">
        <f t="shared" si="250"/>
        <v>2841.8859374466297</v>
      </c>
      <c r="X1444">
        <f>SUM(Data__1___3[[#This Row],[ cost of raw material]],Data__1___3[[#This Row],[operating cost]],Data__1___3[[#This Row],[Total Labor Cost (In USD)]])</f>
        <v>20367.37032144663</v>
      </c>
      <c r="Y1444">
        <f t="shared" si="251"/>
        <v>1798.4385314163962</v>
      </c>
      <c r="Z1444">
        <f t="shared" si="252"/>
        <v>11.32503</v>
      </c>
      <c r="AA1444">
        <f>SUM(Data__1___3[[#This Row],[Num_Workers_Direct]],Data__1___3[[#This Row],[Num_Workers_Indirect]])</f>
        <v>29</v>
      </c>
      <c r="AB1444">
        <f>Data__1___3[[#This Row],[OUTPUT IN THOUSAND]]/Data__1___3[[#This Row],[Total Workers]]</f>
        <v>0.39051827586206894</v>
      </c>
    </row>
    <row r="1445" spans="1:28" x14ac:dyDescent="0.25">
      <c r="A1445" s="1">
        <v>40527</v>
      </c>
      <c r="B1445">
        <f t="shared" si="242"/>
        <v>2010</v>
      </c>
      <c r="C1445">
        <f>DAY(Data__1___3[[#This Row],[Date]])</f>
        <v>15</v>
      </c>
      <c r="D1445">
        <f>MONTH(Data__1___3[[#This Row],[Date]])</f>
        <v>12</v>
      </c>
      <c r="E1445">
        <f t="shared" si="243"/>
        <v>4</v>
      </c>
      <c r="F1445">
        <f>WEEKDAY(Data__1___3[[#This Row],[Date]])</f>
        <v>4</v>
      </c>
      <c r="G1445" t="str">
        <f>VLOOKUP(F1445,VLOOKUP!$D$2:$E$8,2,FALSE)</f>
        <v>Thursday</v>
      </c>
      <c r="H1445" t="str">
        <f>VLOOKUP(D1445,VLOOKUP!$A$2:$B$13,2,FALSE)</f>
        <v>December</v>
      </c>
      <c r="I1445" t="str">
        <f>VLOOKUP(E1445,VLOOKUP!$G$2:$H$5,2,FALSE)</f>
        <v>Quarter4</v>
      </c>
      <c r="J1445" t="str">
        <f t="shared" si="244"/>
        <v>2010_December</v>
      </c>
      <c r="K1445" t="str">
        <f t="shared" si="245"/>
        <v>2010_Quarter4</v>
      </c>
      <c r="L1445" t="str">
        <f t="shared" si="246"/>
        <v>2010_Thursday</v>
      </c>
      <c r="M1445" t="s">
        <v>11</v>
      </c>
      <c r="N1445">
        <v>12</v>
      </c>
      <c r="O1445">
        <v>17</v>
      </c>
      <c r="P1445">
        <v>115200</v>
      </c>
      <c r="Q1445">
        <v>130560</v>
      </c>
      <c r="R1445">
        <v>1.1324452E-2</v>
      </c>
      <c r="S1445">
        <v>1.4155565E-2</v>
      </c>
      <c r="T1445">
        <f t="shared" si="247"/>
        <v>12994.808669999999</v>
      </c>
      <c r="U1445">
        <f t="shared" si="248"/>
        <v>4529.7808000000005</v>
      </c>
      <c r="V1445">
        <f t="shared" si="249"/>
        <v>245760</v>
      </c>
      <c r="W1445">
        <f t="shared" si="250"/>
        <v>2798.1646153320658</v>
      </c>
      <c r="X1445">
        <f>SUM(Data__1___3[[#This Row],[ cost of raw material]],Data__1___3[[#This Row],[operating cost]],Data__1___3[[#This Row],[Total Labor Cost (In USD)]])</f>
        <v>20322.754085332064</v>
      </c>
      <c r="Y1445">
        <f t="shared" si="251"/>
        <v>1794.5905095745086</v>
      </c>
      <c r="Z1445">
        <f t="shared" si="252"/>
        <v>11.324452000000001</v>
      </c>
      <c r="AA1445">
        <f>SUM(Data__1___3[[#This Row],[Num_Workers_Direct]],Data__1___3[[#This Row],[Num_Workers_Indirect]])</f>
        <v>29</v>
      </c>
      <c r="AB1445">
        <f>Data__1___3[[#This Row],[OUTPUT IN THOUSAND]]/Data__1___3[[#This Row],[Total Workers]]</f>
        <v>0.39049834482758622</v>
      </c>
    </row>
    <row r="1446" spans="1:28" x14ac:dyDescent="0.25">
      <c r="A1446" s="1">
        <v>40528</v>
      </c>
      <c r="B1446">
        <f t="shared" si="242"/>
        <v>2010</v>
      </c>
      <c r="C1446">
        <f>DAY(Data__1___3[[#This Row],[Date]])</f>
        <v>16</v>
      </c>
      <c r="D1446">
        <f>MONTH(Data__1___3[[#This Row],[Date]])</f>
        <v>12</v>
      </c>
      <c r="E1446">
        <f t="shared" si="243"/>
        <v>4</v>
      </c>
      <c r="F1446">
        <f>WEEKDAY(Data__1___3[[#This Row],[Date]])</f>
        <v>5</v>
      </c>
      <c r="G1446" t="str">
        <f>VLOOKUP(F1446,VLOOKUP!$D$2:$E$8,2,FALSE)</f>
        <v>Friday</v>
      </c>
      <c r="H1446" t="str">
        <f>VLOOKUP(D1446,VLOOKUP!$A$2:$B$13,2,FALSE)</f>
        <v>December</v>
      </c>
      <c r="I1446" t="str">
        <f>VLOOKUP(E1446,VLOOKUP!$G$2:$H$5,2,FALSE)</f>
        <v>Quarter4</v>
      </c>
      <c r="J1446" t="str">
        <f t="shared" si="244"/>
        <v>2010_December</v>
      </c>
      <c r="K1446" t="str">
        <f t="shared" si="245"/>
        <v>2010_Quarter4</v>
      </c>
      <c r="L1446" t="str">
        <f t="shared" si="246"/>
        <v>2010_Friday</v>
      </c>
      <c r="M1446" t="s">
        <v>11</v>
      </c>
      <c r="N1446">
        <v>14</v>
      </c>
      <c r="O1446">
        <v>16</v>
      </c>
      <c r="P1446">
        <v>134400</v>
      </c>
      <c r="Q1446">
        <v>122880</v>
      </c>
      <c r="R1446">
        <v>1.1704674999999999E-2</v>
      </c>
      <c r="S1446">
        <v>1.4630844E-2</v>
      </c>
      <c r="T1446">
        <f t="shared" si="247"/>
        <v>13431.114792</v>
      </c>
      <c r="U1446">
        <f t="shared" si="248"/>
        <v>4681.87</v>
      </c>
      <c r="V1446">
        <f t="shared" si="249"/>
        <v>257280</v>
      </c>
      <c r="W1446">
        <f t="shared" si="250"/>
        <v>2929.3285816757566</v>
      </c>
      <c r="X1446">
        <f>SUM(Data__1___3[[#This Row],[ cost of raw material]],Data__1___3[[#This Row],[operating cost]],Data__1___3[[#This Row],[Total Labor Cost (In USD)]])</f>
        <v>21042.313373675755</v>
      </c>
      <c r="Y1446">
        <f t="shared" si="251"/>
        <v>1797.7699828210314</v>
      </c>
      <c r="Z1446">
        <f t="shared" si="252"/>
        <v>11.704675</v>
      </c>
      <c r="AA1446">
        <f>SUM(Data__1___3[[#This Row],[Num_Workers_Direct]],Data__1___3[[#This Row],[Num_Workers_Indirect]])</f>
        <v>30</v>
      </c>
      <c r="AB1446">
        <f>Data__1___3[[#This Row],[OUTPUT IN THOUSAND]]/Data__1___3[[#This Row],[Total Workers]]</f>
        <v>0.39015583333333331</v>
      </c>
    </row>
    <row r="1447" spans="1:28" x14ac:dyDescent="0.25">
      <c r="A1447" s="1">
        <v>40529</v>
      </c>
      <c r="B1447">
        <f t="shared" si="242"/>
        <v>2010</v>
      </c>
      <c r="C1447">
        <f>DAY(Data__1___3[[#This Row],[Date]])</f>
        <v>17</v>
      </c>
      <c r="D1447">
        <f>MONTH(Data__1___3[[#This Row],[Date]])</f>
        <v>12</v>
      </c>
      <c r="E1447">
        <f t="shared" si="243"/>
        <v>4</v>
      </c>
      <c r="F1447">
        <f>WEEKDAY(Data__1___3[[#This Row],[Date]])</f>
        <v>6</v>
      </c>
      <c r="G1447" t="str">
        <f>VLOOKUP(F1447,VLOOKUP!$D$2:$E$8,2,FALSE)</f>
        <v>Saturday</v>
      </c>
      <c r="H1447" t="str">
        <f>VLOOKUP(D1447,VLOOKUP!$A$2:$B$13,2,FALSE)</f>
        <v>December</v>
      </c>
      <c r="I1447" t="str">
        <f>VLOOKUP(E1447,VLOOKUP!$G$2:$H$5,2,FALSE)</f>
        <v>Quarter4</v>
      </c>
      <c r="J1447" t="str">
        <f t="shared" si="244"/>
        <v>2010_December</v>
      </c>
      <c r="K1447" t="str">
        <f t="shared" si="245"/>
        <v>2010_Quarter4</v>
      </c>
      <c r="L1447" t="str">
        <f t="shared" si="246"/>
        <v>2010_Saturday</v>
      </c>
      <c r="M1447" t="s">
        <v>11</v>
      </c>
      <c r="N1447">
        <v>12</v>
      </c>
      <c r="O1447">
        <v>17</v>
      </c>
      <c r="P1447">
        <v>115200</v>
      </c>
      <c r="Q1447">
        <v>130560</v>
      </c>
      <c r="R1447">
        <v>1.1321115E-2</v>
      </c>
      <c r="S1447">
        <v>1.4151393999999999E-2</v>
      </c>
      <c r="T1447">
        <f t="shared" si="247"/>
        <v>12990.979691999999</v>
      </c>
      <c r="U1447">
        <f t="shared" si="248"/>
        <v>4528.4459999999999</v>
      </c>
      <c r="V1447">
        <f t="shared" si="249"/>
        <v>245760</v>
      </c>
      <c r="W1447">
        <f t="shared" si="250"/>
        <v>2798.1646153320658</v>
      </c>
      <c r="X1447">
        <f>SUM(Data__1___3[[#This Row],[ cost of raw material]],Data__1___3[[#This Row],[operating cost]],Data__1___3[[#This Row],[Total Labor Cost (In USD)]])</f>
        <v>20317.590307332062</v>
      </c>
      <c r="Y1447">
        <f t="shared" si="251"/>
        <v>1794.6633619861705</v>
      </c>
      <c r="Z1447">
        <f t="shared" si="252"/>
        <v>11.321114999999999</v>
      </c>
      <c r="AA1447">
        <f>SUM(Data__1___3[[#This Row],[Num_Workers_Direct]],Data__1___3[[#This Row],[Num_Workers_Indirect]])</f>
        <v>29</v>
      </c>
      <c r="AB1447">
        <f>Data__1___3[[#This Row],[OUTPUT IN THOUSAND]]/Data__1___3[[#This Row],[Total Workers]]</f>
        <v>0.39038327586206895</v>
      </c>
    </row>
    <row r="1448" spans="1:28" x14ac:dyDescent="0.25">
      <c r="A1448" s="1">
        <v>40530</v>
      </c>
      <c r="B1448">
        <f t="shared" si="242"/>
        <v>2010</v>
      </c>
      <c r="C1448">
        <f>DAY(Data__1___3[[#This Row],[Date]])</f>
        <v>18</v>
      </c>
      <c r="D1448">
        <f>MONTH(Data__1___3[[#This Row],[Date]])</f>
        <v>12</v>
      </c>
      <c r="E1448">
        <f t="shared" si="243"/>
        <v>4</v>
      </c>
      <c r="F1448">
        <f>WEEKDAY(Data__1___3[[#This Row],[Date]])</f>
        <v>7</v>
      </c>
      <c r="G1448" t="str">
        <f>VLOOKUP(F1448,VLOOKUP!$D$2:$E$8,2,FALSE)</f>
        <v>Sunday</v>
      </c>
      <c r="H1448" t="str">
        <f>VLOOKUP(D1448,VLOOKUP!$A$2:$B$13,2,FALSE)</f>
        <v>December</v>
      </c>
      <c r="I1448" t="str">
        <f>VLOOKUP(E1448,VLOOKUP!$G$2:$H$5,2,FALSE)</f>
        <v>Quarter4</v>
      </c>
      <c r="J1448" t="str">
        <f t="shared" si="244"/>
        <v>2010_December</v>
      </c>
      <c r="K1448" t="str">
        <f t="shared" si="245"/>
        <v>2010_Quarter4</v>
      </c>
      <c r="L1448" t="str">
        <f t="shared" si="246"/>
        <v>2010_Sunday</v>
      </c>
      <c r="M1448" t="s">
        <v>11</v>
      </c>
      <c r="N1448">
        <v>14</v>
      </c>
      <c r="O1448">
        <v>16</v>
      </c>
      <c r="P1448">
        <v>134400</v>
      </c>
      <c r="Q1448">
        <v>122880</v>
      </c>
      <c r="R1448">
        <v>1.1715484999999999E-2</v>
      </c>
      <c r="S1448">
        <v>1.4644356000000001E-2</v>
      </c>
      <c r="T1448">
        <f t="shared" si="247"/>
        <v>13443.518808000001</v>
      </c>
      <c r="U1448">
        <f t="shared" si="248"/>
        <v>4686.1939999999995</v>
      </c>
      <c r="V1448">
        <f t="shared" si="249"/>
        <v>257280</v>
      </c>
      <c r="W1448">
        <f t="shared" si="250"/>
        <v>2929.3285816757566</v>
      </c>
      <c r="X1448">
        <f>SUM(Data__1___3[[#This Row],[ cost of raw material]],Data__1___3[[#This Row],[operating cost]],Data__1___3[[#This Row],[Total Labor Cost (In USD)]])</f>
        <v>21059.041389675756</v>
      </c>
      <c r="Y1448">
        <f t="shared" si="251"/>
        <v>1797.5390169229663</v>
      </c>
      <c r="Z1448">
        <f t="shared" si="252"/>
        <v>11.715484999999999</v>
      </c>
      <c r="AA1448">
        <f>SUM(Data__1___3[[#This Row],[Num_Workers_Direct]],Data__1___3[[#This Row],[Num_Workers_Indirect]])</f>
        <v>30</v>
      </c>
      <c r="AB1448">
        <f>Data__1___3[[#This Row],[OUTPUT IN THOUSAND]]/Data__1___3[[#This Row],[Total Workers]]</f>
        <v>0.39051616666666666</v>
      </c>
    </row>
    <row r="1449" spans="1:28" x14ac:dyDescent="0.25">
      <c r="A1449" s="1">
        <v>40531</v>
      </c>
      <c r="B1449">
        <f t="shared" si="242"/>
        <v>2010</v>
      </c>
      <c r="C1449">
        <f>DAY(Data__1___3[[#This Row],[Date]])</f>
        <v>19</v>
      </c>
      <c r="D1449">
        <f>MONTH(Data__1___3[[#This Row],[Date]])</f>
        <v>12</v>
      </c>
      <c r="E1449">
        <f t="shared" si="243"/>
        <v>4</v>
      </c>
      <c r="F1449">
        <f>WEEKDAY(Data__1___3[[#This Row],[Date]])</f>
        <v>1</v>
      </c>
      <c r="G1449" t="str">
        <f>VLOOKUP(F1449,VLOOKUP!$D$2:$E$8,2,FALSE)</f>
        <v>Monday</v>
      </c>
      <c r="H1449" t="str">
        <f>VLOOKUP(D1449,VLOOKUP!$A$2:$B$13,2,FALSE)</f>
        <v>December</v>
      </c>
      <c r="I1449" t="str">
        <f>VLOOKUP(E1449,VLOOKUP!$G$2:$H$5,2,FALSE)</f>
        <v>Quarter4</v>
      </c>
      <c r="J1449" t="str">
        <f t="shared" si="244"/>
        <v>2010_December</v>
      </c>
      <c r="K1449" t="str">
        <f t="shared" si="245"/>
        <v>2010_Quarter4</v>
      </c>
      <c r="L1449" t="str">
        <f t="shared" si="246"/>
        <v>2010_Monday</v>
      </c>
      <c r="M1449" t="s">
        <v>11</v>
      </c>
      <c r="N1449">
        <v>12</v>
      </c>
      <c r="O1449">
        <v>15</v>
      </c>
      <c r="P1449">
        <v>115200</v>
      </c>
      <c r="Q1449">
        <v>115200</v>
      </c>
      <c r="R1449">
        <v>1.053425E-2</v>
      </c>
      <c r="S1449">
        <v>1.3167811999999999E-2</v>
      </c>
      <c r="T1449">
        <f t="shared" si="247"/>
        <v>12088.051416</v>
      </c>
      <c r="U1449">
        <f t="shared" si="248"/>
        <v>4213.7</v>
      </c>
      <c r="V1449">
        <f t="shared" si="249"/>
        <v>230400</v>
      </c>
      <c r="W1449">
        <f t="shared" si="250"/>
        <v>2623.2793268738119</v>
      </c>
      <c r="X1449">
        <f>SUM(Data__1___3[[#This Row],[ cost of raw material]],Data__1___3[[#This Row],[operating cost]],Data__1___3[[#This Row],[Total Labor Cost (In USD)]])</f>
        <v>18925.030742873812</v>
      </c>
      <c r="Y1449">
        <f t="shared" si="251"/>
        <v>1796.5237907657224</v>
      </c>
      <c r="Z1449">
        <f t="shared" si="252"/>
        <v>10.53425</v>
      </c>
      <c r="AA1449">
        <f>SUM(Data__1___3[[#This Row],[Num_Workers_Direct]],Data__1___3[[#This Row],[Num_Workers_Indirect]])</f>
        <v>27</v>
      </c>
      <c r="AB1449">
        <f>Data__1___3[[#This Row],[OUTPUT IN THOUSAND]]/Data__1___3[[#This Row],[Total Workers]]</f>
        <v>0.3901574074074074</v>
      </c>
    </row>
    <row r="1450" spans="1:28" x14ac:dyDescent="0.25">
      <c r="A1450" s="1">
        <v>40532</v>
      </c>
      <c r="B1450">
        <f t="shared" si="242"/>
        <v>2010</v>
      </c>
      <c r="C1450">
        <f>DAY(Data__1___3[[#This Row],[Date]])</f>
        <v>20</v>
      </c>
      <c r="D1450">
        <f>MONTH(Data__1___3[[#This Row],[Date]])</f>
        <v>12</v>
      </c>
      <c r="E1450">
        <f t="shared" si="243"/>
        <v>4</v>
      </c>
      <c r="F1450">
        <f>WEEKDAY(Data__1___3[[#This Row],[Date]])</f>
        <v>2</v>
      </c>
      <c r="G1450" t="str">
        <f>VLOOKUP(F1450,VLOOKUP!$D$2:$E$8,2,FALSE)</f>
        <v>Tuesday</v>
      </c>
      <c r="H1450" t="str">
        <f>VLOOKUP(D1450,VLOOKUP!$A$2:$B$13,2,FALSE)</f>
        <v>December</v>
      </c>
      <c r="I1450" t="str">
        <f>VLOOKUP(E1450,VLOOKUP!$G$2:$H$5,2,FALSE)</f>
        <v>Quarter4</v>
      </c>
      <c r="J1450" t="str">
        <f t="shared" si="244"/>
        <v>2010_December</v>
      </c>
      <c r="K1450" t="str">
        <f t="shared" si="245"/>
        <v>2010_Quarter4</v>
      </c>
      <c r="L1450" t="str">
        <f t="shared" si="246"/>
        <v>2010_Tuesday</v>
      </c>
      <c r="M1450" t="s">
        <v>11</v>
      </c>
      <c r="N1450">
        <v>13</v>
      </c>
      <c r="O1450">
        <v>13</v>
      </c>
      <c r="P1450">
        <v>124800</v>
      </c>
      <c r="Q1450">
        <v>99840</v>
      </c>
      <c r="R1450">
        <v>1.0150929E-2</v>
      </c>
      <c r="S1450">
        <v>1.2688662E-2</v>
      </c>
      <c r="T1450">
        <f t="shared" si="247"/>
        <v>11648.191715999999</v>
      </c>
      <c r="U1450">
        <f t="shared" si="248"/>
        <v>4060.3715999999999</v>
      </c>
      <c r="V1450">
        <f t="shared" si="249"/>
        <v>224640</v>
      </c>
      <c r="W1450">
        <f t="shared" si="250"/>
        <v>2557.6973437019665</v>
      </c>
      <c r="X1450">
        <f>SUM(Data__1___3[[#This Row],[ cost of raw material]],Data__1___3[[#This Row],[operating cost]],Data__1___3[[#This Row],[Total Labor Cost (In USD)]])</f>
        <v>18266.260659701966</v>
      </c>
      <c r="Y1450">
        <f t="shared" si="251"/>
        <v>1799.4668921142061</v>
      </c>
      <c r="Z1450">
        <f t="shared" si="252"/>
        <v>10.150929</v>
      </c>
      <c r="AA1450">
        <f>SUM(Data__1___3[[#This Row],[Num_Workers_Direct]],Data__1___3[[#This Row],[Num_Workers_Indirect]])</f>
        <v>26</v>
      </c>
      <c r="AB1450">
        <f>Data__1___3[[#This Row],[OUTPUT IN THOUSAND]]/Data__1___3[[#This Row],[Total Workers]]</f>
        <v>0.39042034615384613</v>
      </c>
    </row>
    <row r="1451" spans="1:28" x14ac:dyDescent="0.25">
      <c r="A1451" s="1">
        <v>40533</v>
      </c>
      <c r="B1451">
        <f t="shared" si="242"/>
        <v>2010</v>
      </c>
      <c r="C1451">
        <f>DAY(Data__1___3[[#This Row],[Date]])</f>
        <v>21</v>
      </c>
      <c r="D1451">
        <f>MONTH(Data__1___3[[#This Row],[Date]])</f>
        <v>12</v>
      </c>
      <c r="E1451">
        <f t="shared" si="243"/>
        <v>4</v>
      </c>
      <c r="F1451">
        <f>WEEKDAY(Data__1___3[[#This Row],[Date]])</f>
        <v>3</v>
      </c>
      <c r="G1451" t="str">
        <f>VLOOKUP(F1451,VLOOKUP!$D$2:$E$8,2,FALSE)</f>
        <v>Wednesday</v>
      </c>
      <c r="H1451" t="str">
        <f>VLOOKUP(D1451,VLOOKUP!$A$2:$B$13,2,FALSE)</f>
        <v>December</v>
      </c>
      <c r="I1451" t="str">
        <f>VLOOKUP(E1451,VLOOKUP!$G$2:$H$5,2,FALSE)</f>
        <v>Quarter4</v>
      </c>
      <c r="J1451" t="str">
        <f t="shared" si="244"/>
        <v>2010_December</v>
      </c>
      <c r="K1451" t="str">
        <f t="shared" si="245"/>
        <v>2010_Quarter4</v>
      </c>
      <c r="L1451" t="str">
        <f t="shared" si="246"/>
        <v>2010_Wednesday</v>
      </c>
      <c r="M1451" t="s">
        <v>11</v>
      </c>
      <c r="N1451">
        <v>14</v>
      </c>
      <c r="O1451">
        <v>14</v>
      </c>
      <c r="P1451">
        <v>134400</v>
      </c>
      <c r="Q1451">
        <v>107520</v>
      </c>
      <c r="R1451">
        <v>1.0930560000000001E-2</v>
      </c>
      <c r="S1451">
        <v>1.3663198999999999E-2</v>
      </c>
      <c r="T1451">
        <f t="shared" si="247"/>
        <v>12542.816681999999</v>
      </c>
      <c r="U1451">
        <f t="shared" si="248"/>
        <v>4372.2240000000002</v>
      </c>
      <c r="V1451">
        <f t="shared" si="249"/>
        <v>241920</v>
      </c>
      <c r="W1451">
        <f t="shared" si="250"/>
        <v>2754.4432932175023</v>
      </c>
      <c r="X1451">
        <f>SUM(Data__1___3[[#This Row],[ cost of raw material]],Data__1___3[[#This Row],[operating cost]],Data__1___3[[#This Row],[Total Labor Cost (In USD)]])</f>
        <v>19669.483975217503</v>
      </c>
      <c r="Y1451">
        <f t="shared" si="251"/>
        <v>1799.4946256383482</v>
      </c>
      <c r="Z1451">
        <f t="shared" si="252"/>
        <v>10.93056</v>
      </c>
      <c r="AA1451">
        <f>SUM(Data__1___3[[#This Row],[Num_Workers_Direct]],Data__1___3[[#This Row],[Num_Workers_Indirect]])</f>
        <v>28</v>
      </c>
      <c r="AB1451">
        <f>Data__1___3[[#This Row],[OUTPUT IN THOUSAND]]/Data__1___3[[#This Row],[Total Workers]]</f>
        <v>0.39037714285714287</v>
      </c>
    </row>
    <row r="1452" spans="1:28" x14ac:dyDescent="0.25">
      <c r="A1452" s="1">
        <v>40534</v>
      </c>
      <c r="B1452">
        <f t="shared" si="242"/>
        <v>2010</v>
      </c>
      <c r="C1452">
        <f>DAY(Data__1___3[[#This Row],[Date]])</f>
        <v>22</v>
      </c>
      <c r="D1452">
        <f>MONTH(Data__1___3[[#This Row],[Date]])</f>
        <v>12</v>
      </c>
      <c r="E1452">
        <f t="shared" si="243"/>
        <v>4</v>
      </c>
      <c r="F1452">
        <f>WEEKDAY(Data__1___3[[#This Row],[Date]])</f>
        <v>4</v>
      </c>
      <c r="G1452" t="str">
        <f>VLOOKUP(F1452,VLOOKUP!$D$2:$E$8,2,FALSE)</f>
        <v>Thursday</v>
      </c>
      <c r="H1452" t="str">
        <f>VLOOKUP(D1452,VLOOKUP!$A$2:$B$13,2,FALSE)</f>
        <v>December</v>
      </c>
      <c r="I1452" t="str">
        <f>VLOOKUP(E1452,VLOOKUP!$G$2:$H$5,2,FALSE)</f>
        <v>Quarter4</v>
      </c>
      <c r="J1452" t="str">
        <f t="shared" si="244"/>
        <v>2010_December</v>
      </c>
      <c r="K1452" t="str">
        <f t="shared" si="245"/>
        <v>2010_Quarter4</v>
      </c>
      <c r="L1452" t="str">
        <f t="shared" si="246"/>
        <v>2010_Thursday</v>
      </c>
      <c r="M1452" t="s">
        <v>11</v>
      </c>
      <c r="N1452">
        <v>14</v>
      </c>
      <c r="O1452">
        <v>16</v>
      </c>
      <c r="P1452">
        <v>134400</v>
      </c>
      <c r="Q1452">
        <v>122880</v>
      </c>
      <c r="R1452">
        <v>1.1709743999999999E-2</v>
      </c>
      <c r="S1452">
        <v>1.463718E-2</v>
      </c>
      <c r="T1452">
        <f t="shared" si="247"/>
        <v>13436.93124</v>
      </c>
      <c r="U1452">
        <f t="shared" si="248"/>
        <v>4683.8975999999993</v>
      </c>
      <c r="V1452">
        <f t="shared" si="249"/>
        <v>257280</v>
      </c>
      <c r="W1452">
        <f t="shared" si="250"/>
        <v>2929.3285816757566</v>
      </c>
      <c r="X1452">
        <f>SUM(Data__1___3[[#This Row],[ cost of raw material]],Data__1___3[[#This Row],[operating cost]],Data__1___3[[#This Row],[Total Labor Cost (In USD)]])</f>
        <v>21050.157421675754</v>
      </c>
      <c r="Y1452">
        <f t="shared" si="251"/>
        <v>1797.661624513376</v>
      </c>
      <c r="Z1452">
        <f t="shared" si="252"/>
        <v>11.709743999999999</v>
      </c>
      <c r="AA1452">
        <f>SUM(Data__1___3[[#This Row],[Num_Workers_Direct]],Data__1___3[[#This Row],[Num_Workers_Indirect]])</f>
        <v>30</v>
      </c>
      <c r="AB1452">
        <f>Data__1___3[[#This Row],[OUTPUT IN THOUSAND]]/Data__1___3[[#This Row],[Total Workers]]</f>
        <v>0.39032479999999997</v>
      </c>
    </row>
    <row r="1453" spans="1:28" x14ac:dyDescent="0.25">
      <c r="A1453" s="1">
        <v>40535</v>
      </c>
      <c r="B1453">
        <f t="shared" si="242"/>
        <v>2010</v>
      </c>
      <c r="C1453">
        <f>DAY(Data__1___3[[#This Row],[Date]])</f>
        <v>23</v>
      </c>
      <c r="D1453">
        <f>MONTH(Data__1___3[[#This Row],[Date]])</f>
        <v>12</v>
      </c>
      <c r="E1453">
        <f t="shared" si="243"/>
        <v>4</v>
      </c>
      <c r="F1453">
        <f>WEEKDAY(Data__1___3[[#This Row],[Date]])</f>
        <v>5</v>
      </c>
      <c r="G1453" t="str">
        <f>VLOOKUP(F1453,VLOOKUP!$D$2:$E$8,2,FALSE)</f>
        <v>Friday</v>
      </c>
      <c r="H1453" t="str">
        <f>VLOOKUP(D1453,VLOOKUP!$A$2:$B$13,2,FALSE)</f>
        <v>December</v>
      </c>
      <c r="I1453" t="str">
        <f>VLOOKUP(E1453,VLOOKUP!$G$2:$H$5,2,FALSE)</f>
        <v>Quarter4</v>
      </c>
      <c r="J1453" t="str">
        <f t="shared" si="244"/>
        <v>2010_December</v>
      </c>
      <c r="K1453" t="str">
        <f t="shared" si="245"/>
        <v>2010_Quarter4</v>
      </c>
      <c r="L1453" t="str">
        <f t="shared" si="246"/>
        <v>2010_Friday</v>
      </c>
      <c r="M1453" t="s">
        <v>11</v>
      </c>
      <c r="N1453">
        <v>13</v>
      </c>
      <c r="O1453">
        <v>15</v>
      </c>
      <c r="P1453">
        <v>124800</v>
      </c>
      <c r="Q1453">
        <v>115200</v>
      </c>
      <c r="R1453">
        <v>1.0932858E-2</v>
      </c>
      <c r="S1453">
        <v>1.3666072E-2</v>
      </c>
      <c r="T1453">
        <f t="shared" si="247"/>
        <v>12545.454095999999</v>
      </c>
      <c r="U1453">
        <f t="shared" si="248"/>
        <v>4373.1431999999995</v>
      </c>
      <c r="V1453">
        <f t="shared" si="249"/>
        <v>240000</v>
      </c>
      <c r="W1453">
        <f t="shared" si="250"/>
        <v>2732.5826321602208</v>
      </c>
      <c r="X1453">
        <f>SUM(Data__1___3[[#This Row],[ cost of raw material]],Data__1___3[[#This Row],[operating cost]],Data__1___3[[#This Row],[Total Labor Cost (In USD)]])</f>
        <v>19651.179928160222</v>
      </c>
      <c r="Y1453">
        <f t="shared" si="251"/>
        <v>1797.4421627135578</v>
      </c>
      <c r="Z1453">
        <f t="shared" si="252"/>
        <v>10.932858</v>
      </c>
      <c r="AA1453">
        <f>SUM(Data__1___3[[#This Row],[Num_Workers_Direct]],Data__1___3[[#This Row],[Num_Workers_Indirect]])</f>
        <v>28</v>
      </c>
      <c r="AB1453">
        <f>Data__1___3[[#This Row],[OUTPUT IN THOUSAND]]/Data__1___3[[#This Row],[Total Workers]]</f>
        <v>0.39045921428571428</v>
      </c>
    </row>
    <row r="1454" spans="1:28" x14ac:dyDescent="0.25">
      <c r="A1454" s="1">
        <v>40536</v>
      </c>
      <c r="B1454">
        <f t="shared" si="242"/>
        <v>2010</v>
      </c>
      <c r="C1454">
        <f>DAY(Data__1___3[[#This Row],[Date]])</f>
        <v>24</v>
      </c>
      <c r="D1454">
        <f>MONTH(Data__1___3[[#This Row],[Date]])</f>
        <v>12</v>
      </c>
      <c r="E1454">
        <f t="shared" si="243"/>
        <v>4</v>
      </c>
      <c r="F1454">
        <f>WEEKDAY(Data__1___3[[#This Row],[Date]])</f>
        <v>6</v>
      </c>
      <c r="G1454" t="str">
        <f>VLOOKUP(F1454,VLOOKUP!$D$2:$E$8,2,FALSE)</f>
        <v>Saturday</v>
      </c>
      <c r="H1454" t="str">
        <f>VLOOKUP(D1454,VLOOKUP!$A$2:$B$13,2,FALSE)</f>
        <v>December</v>
      </c>
      <c r="I1454" t="str">
        <f>VLOOKUP(E1454,VLOOKUP!$G$2:$H$5,2,FALSE)</f>
        <v>Quarter4</v>
      </c>
      <c r="J1454" t="str">
        <f t="shared" si="244"/>
        <v>2010_December</v>
      </c>
      <c r="K1454" t="str">
        <f t="shared" si="245"/>
        <v>2010_Quarter4</v>
      </c>
      <c r="L1454" t="str">
        <f t="shared" si="246"/>
        <v>2010_Saturday</v>
      </c>
      <c r="M1454" t="s">
        <v>11</v>
      </c>
      <c r="N1454">
        <v>14</v>
      </c>
      <c r="O1454">
        <v>17</v>
      </c>
      <c r="P1454">
        <v>134400</v>
      </c>
      <c r="Q1454">
        <v>130560</v>
      </c>
      <c r="R1454">
        <v>1.2094081E-2</v>
      </c>
      <c r="S1454">
        <v>1.5117601E-2</v>
      </c>
      <c r="T1454">
        <f t="shared" si="247"/>
        <v>13877.957718</v>
      </c>
      <c r="U1454">
        <f t="shared" si="248"/>
        <v>4837.6323999999995</v>
      </c>
      <c r="V1454">
        <f t="shared" si="249"/>
        <v>264960</v>
      </c>
      <c r="W1454">
        <f t="shared" si="250"/>
        <v>3016.7712259048835</v>
      </c>
      <c r="X1454">
        <f>SUM(Data__1___3[[#This Row],[ cost of raw material]],Data__1___3[[#This Row],[operating cost]],Data__1___3[[#This Row],[Total Labor Cost (In USD)]])</f>
        <v>21732.361343904882</v>
      </c>
      <c r="Y1454">
        <f t="shared" si="251"/>
        <v>1796.9419374572474</v>
      </c>
      <c r="Z1454">
        <f t="shared" si="252"/>
        <v>12.094080999999999</v>
      </c>
      <c r="AA1454">
        <f>SUM(Data__1___3[[#This Row],[Num_Workers_Direct]],Data__1___3[[#This Row],[Num_Workers_Indirect]])</f>
        <v>31</v>
      </c>
      <c r="AB1454">
        <f>Data__1___3[[#This Row],[OUTPUT IN THOUSAND]]/Data__1___3[[#This Row],[Total Workers]]</f>
        <v>0.39013164516129029</v>
      </c>
    </row>
    <row r="1455" spans="1:28" x14ac:dyDescent="0.25">
      <c r="A1455" s="1">
        <v>40537</v>
      </c>
      <c r="B1455">
        <f t="shared" si="242"/>
        <v>2010</v>
      </c>
      <c r="C1455">
        <f>DAY(Data__1___3[[#This Row],[Date]])</f>
        <v>25</v>
      </c>
      <c r="D1455">
        <f>MONTH(Data__1___3[[#This Row],[Date]])</f>
        <v>12</v>
      </c>
      <c r="E1455">
        <f t="shared" si="243"/>
        <v>4</v>
      </c>
      <c r="F1455">
        <f>WEEKDAY(Data__1___3[[#This Row],[Date]])</f>
        <v>7</v>
      </c>
      <c r="G1455" t="str">
        <f>VLOOKUP(F1455,VLOOKUP!$D$2:$E$8,2,FALSE)</f>
        <v>Sunday</v>
      </c>
      <c r="H1455" t="str">
        <f>VLOOKUP(D1455,VLOOKUP!$A$2:$B$13,2,FALSE)</f>
        <v>December</v>
      </c>
      <c r="I1455" t="str">
        <f>VLOOKUP(E1455,VLOOKUP!$G$2:$H$5,2,FALSE)</f>
        <v>Quarter4</v>
      </c>
      <c r="J1455" t="str">
        <f t="shared" si="244"/>
        <v>2010_December</v>
      </c>
      <c r="K1455" t="str">
        <f t="shared" si="245"/>
        <v>2010_Quarter4</v>
      </c>
      <c r="L1455" t="str">
        <f t="shared" si="246"/>
        <v>2010_Sunday</v>
      </c>
      <c r="M1455" t="s">
        <v>11</v>
      </c>
      <c r="N1455">
        <v>12</v>
      </c>
      <c r="O1455">
        <v>16</v>
      </c>
      <c r="P1455">
        <v>115200</v>
      </c>
      <c r="Q1455">
        <v>122880</v>
      </c>
      <c r="R1455">
        <v>1.0931832000000001E-2</v>
      </c>
      <c r="S1455">
        <v>1.3664791000000001E-2</v>
      </c>
      <c r="T1455">
        <f t="shared" si="247"/>
        <v>12544.278138000001</v>
      </c>
      <c r="U1455">
        <f t="shared" si="248"/>
        <v>4372.7327999999998</v>
      </c>
      <c r="V1455">
        <f t="shared" si="249"/>
        <v>238080</v>
      </c>
      <c r="W1455">
        <f t="shared" si="250"/>
        <v>2710.7219711029388</v>
      </c>
      <c r="X1455">
        <f>SUM(Data__1___3[[#This Row],[ cost of raw material]],Data__1___3[[#This Row],[operating cost]],Data__1___3[[#This Row],[Total Labor Cost (In USD)]])</f>
        <v>19627.732909102939</v>
      </c>
      <c r="Y1455">
        <f t="shared" si="251"/>
        <v>1795.4660215326157</v>
      </c>
      <c r="Z1455">
        <f t="shared" si="252"/>
        <v>10.931832</v>
      </c>
      <c r="AA1455">
        <f>SUM(Data__1___3[[#This Row],[Num_Workers_Direct]],Data__1___3[[#This Row],[Num_Workers_Indirect]])</f>
        <v>28</v>
      </c>
      <c r="AB1455">
        <f>Data__1___3[[#This Row],[OUTPUT IN THOUSAND]]/Data__1___3[[#This Row],[Total Workers]]</f>
        <v>0.39042257142857145</v>
      </c>
    </row>
    <row r="1456" spans="1:28" x14ac:dyDescent="0.25">
      <c r="A1456" s="1">
        <v>40538</v>
      </c>
      <c r="B1456">
        <f t="shared" si="242"/>
        <v>2010</v>
      </c>
      <c r="C1456">
        <f>DAY(Data__1___3[[#This Row],[Date]])</f>
        <v>26</v>
      </c>
      <c r="D1456">
        <f>MONTH(Data__1___3[[#This Row],[Date]])</f>
        <v>12</v>
      </c>
      <c r="E1456">
        <f t="shared" si="243"/>
        <v>4</v>
      </c>
      <c r="F1456">
        <f>WEEKDAY(Data__1___3[[#This Row],[Date]])</f>
        <v>1</v>
      </c>
      <c r="G1456" t="str">
        <f>VLOOKUP(F1456,VLOOKUP!$D$2:$E$8,2,FALSE)</f>
        <v>Monday</v>
      </c>
      <c r="H1456" t="str">
        <f>VLOOKUP(D1456,VLOOKUP!$A$2:$B$13,2,FALSE)</f>
        <v>December</v>
      </c>
      <c r="I1456" t="str">
        <f>VLOOKUP(E1456,VLOOKUP!$G$2:$H$5,2,FALSE)</f>
        <v>Quarter4</v>
      </c>
      <c r="J1456" t="str">
        <f t="shared" si="244"/>
        <v>2010_December</v>
      </c>
      <c r="K1456" t="str">
        <f t="shared" si="245"/>
        <v>2010_Quarter4</v>
      </c>
      <c r="L1456" t="str">
        <f t="shared" si="246"/>
        <v>2010_Monday</v>
      </c>
      <c r="M1456" t="s">
        <v>11</v>
      </c>
      <c r="N1456">
        <v>14</v>
      </c>
      <c r="O1456">
        <v>13</v>
      </c>
      <c r="P1456">
        <v>134400</v>
      </c>
      <c r="Q1456">
        <v>99840</v>
      </c>
      <c r="R1456">
        <v>1.054135E-2</v>
      </c>
      <c r="S1456">
        <v>1.3176686999999999E-2</v>
      </c>
      <c r="T1456">
        <f t="shared" si="247"/>
        <v>12096.198666</v>
      </c>
      <c r="U1456">
        <f t="shared" si="248"/>
        <v>4216.54</v>
      </c>
      <c r="V1456">
        <f t="shared" si="249"/>
        <v>234240</v>
      </c>
      <c r="W1456">
        <f t="shared" si="250"/>
        <v>2667.0006489883754</v>
      </c>
      <c r="X1456">
        <f>SUM(Data__1___3[[#This Row],[ cost of raw material]],Data__1___3[[#This Row],[operating cost]],Data__1___3[[#This Row],[Total Labor Cost (In USD)]])</f>
        <v>18979.739314988376</v>
      </c>
      <c r="Y1456">
        <f t="shared" si="251"/>
        <v>1800.5036655635547</v>
      </c>
      <c r="Z1456">
        <f t="shared" si="252"/>
        <v>10.54135</v>
      </c>
      <c r="AA1456">
        <f>SUM(Data__1___3[[#This Row],[Num_Workers_Direct]],Data__1___3[[#This Row],[Num_Workers_Indirect]])</f>
        <v>27</v>
      </c>
      <c r="AB1456">
        <f>Data__1___3[[#This Row],[OUTPUT IN THOUSAND]]/Data__1___3[[#This Row],[Total Workers]]</f>
        <v>0.39042037037037036</v>
      </c>
    </row>
    <row r="1457" spans="1:28" x14ac:dyDescent="0.25">
      <c r="A1457" s="1">
        <v>40539</v>
      </c>
      <c r="B1457">
        <f t="shared" si="242"/>
        <v>2010</v>
      </c>
      <c r="C1457">
        <f>DAY(Data__1___3[[#This Row],[Date]])</f>
        <v>27</v>
      </c>
      <c r="D1457">
        <f>MONTH(Data__1___3[[#This Row],[Date]])</f>
        <v>12</v>
      </c>
      <c r="E1457">
        <f t="shared" si="243"/>
        <v>4</v>
      </c>
      <c r="F1457">
        <f>WEEKDAY(Data__1___3[[#This Row],[Date]])</f>
        <v>2</v>
      </c>
      <c r="G1457" t="str">
        <f>VLOOKUP(F1457,VLOOKUP!$D$2:$E$8,2,FALSE)</f>
        <v>Tuesday</v>
      </c>
      <c r="H1457" t="str">
        <f>VLOOKUP(D1457,VLOOKUP!$A$2:$B$13,2,FALSE)</f>
        <v>December</v>
      </c>
      <c r="I1457" t="str">
        <f>VLOOKUP(E1457,VLOOKUP!$G$2:$H$5,2,FALSE)</f>
        <v>Quarter4</v>
      </c>
      <c r="J1457" t="str">
        <f t="shared" si="244"/>
        <v>2010_December</v>
      </c>
      <c r="K1457" t="str">
        <f t="shared" si="245"/>
        <v>2010_Quarter4</v>
      </c>
      <c r="L1457" t="str">
        <f t="shared" si="246"/>
        <v>2010_Tuesday</v>
      </c>
      <c r="M1457" t="s">
        <v>11</v>
      </c>
      <c r="N1457">
        <v>14</v>
      </c>
      <c r="O1457">
        <v>17</v>
      </c>
      <c r="P1457">
        <v>134400</v>
      </c>
      <c r="Q1457">
        <v>130560</v>
      </c>
      <c r="R1457">
        <v>1.2101552E-2</v>
      </c>
      <c r="S1457">
        <v>1.512694E-2</v>
      </c>
      <c r="T1457">
        <f t="shared" si="247"/>
        <v>13886.530919999999</v>
      </c>
      <c r="U1457">
        <f t="shared" si="248"/>
        <v>4840.6207999999997</v>
      </c>
      <c r="V1457">
        <f t="shared" si="249"/>
        <v>264960</v>
      </c>
      <c r="W1457">
        <f t="shared" si="250"/>
        <v>3016.7712259048835</v>
      </c>
      <c r="X1457">
        <f>SUM(Data__1___3[[#This Row],[ cost of raw material]],Data__1___3[[#This Row],[operating cost]],Data__1___3[[#This Row],[Total Labor Cost (In USD)]])</f>
        <v>21743.92294590488</v>
      </c>
      <c r="Y1457">
        <f t="shared" si="251"/>
        <v>1796.7879612387635</v>
      </c>
      <c r="Z1457">
        <f t="shared" si="252"/>
        <v>12.101552</v>
      </c>
      <c r="AA1457">
        <f>SUM(Data__1___3[[#This Row],[Num_Workers_Direct]],Data__1___3[[#This Row],[Num_Workers_Indirect]])</f>
        <v>31</v>
      </c>
      <c r="AB1457">
        <f>Data__1___3[[#This Row],[OUTPUT IN THOUSAND]]/Data__1___3[[#This Row],[Total Workers]]</f>
        <v>0.39037264516129033</v>
      </c>
    </row>
    <row r="1458" spans="1:28" x14ac:dyDescent="0.25">
      <c r="A1458" s="1">
        <v>40540</v>
      </c>
      <c r="B1458">
        <f t="shared" si="242"/>
        <v>2010</v>
      </c>
      <c r="C1458">
        <f>DAY(Data__1___3[[#This Row],[Date]])</f>
        <v>28</v>
      </c>
      <c r="D1458">
        <f>MONTH(Data__1___3[[#This Row],[Date]])</f>
        <v>12</v>
      </c>
      <c r="E1458">
        <f t="shared" si="243"/>
        <v>4</v>
      </c>
      <c r="F1458">
        <f>WEEKDAY(Data__1___3[[#This Row],[Date]])</f>
        <v>3</v>
      </c>
      <c r="G1458" t="str">
        <f>VLOOKUP(F1458,VLOOKUP!$D$2:$E$8,2,FALSE)</f>
        <v>Wednesday</v>
      </c>
      <c r="H1458" t="str">
        <f>VLOOKUP(D1458,VLOOKUP!$A$2:$B$13,2,FALSE)</f>
        <v>December</v>
      </c>
      <c r="I1458" t="str">
        <f>VLOOKUP(E1458,VLOOKUP!$G$2:$H$5,2,FALSE)</f>
        <v>Quarter4</v>
      </c>
      <c r="J1458" t="str">
        <f t="shared" si="244"/>
        <v>2010_December</v>
      </c>
      <c r="K1458" t="str">
        <f t="shared" si="245"/>
        <v>2010_Quarter4</v>
      </c>
      <c r="L1458" t="str">
        <f t="shared" si="246"/>
        <v>2010_Wednesday</v>
      </c>
      <c r="M1458" t="s">
        <v>11</v>
      </c>
      <c r="N1458">
        <v>12</v>
      </c>
      <c r="O1458">
        <v>15</v>
      </c>
      <c r="P1458">
        <v>115200</v>
      </c>
      <c r="Q1458">
        <v>115200</v>
      </c>
      <c r="R1458">
        <v>1.0544159000000001E-2</v>
      </c>
      <c r="S1458">
        <v>1.3180199E-2</v>
      </c>
      <c r="T1458">
        <f t="shared" si="247"/>
        <v>12099.422682</v>
      </c>
      <c r="U1458">
        <f t="shared" si="248"/>
        <v>4217.6635999999999</v>
      </c>
      <c r="V1458">
        <f t="shared" si="249"/>
        <v>230400</v>
      </c>
      <c r="W1458">
        <f t="shared" si="250"/>
        <v>2623.2793268738119</v>
      </c>
      <c r="X1458">
        <f>SUM(Data__1___3[[#This Row],[ cost of raw material]],Data__1___3[[#This Row],[operating cost]],Data__1___3[[#This Row],[Total Labor Cost (In USD)]])</f>
        <v>18940.365608873813</v>
      </c>
      <c r="Y1458">
        <f t="shared" si="251"/>
        <v>1796.2898329657028</v>
      </c>
      <c r="Z1458">
        <f t="shared" si="252"/>
        <v>10.544159000000001</v>
      </c>
      <c r="AA1458">
        <f>SUM(Data__1___3[[#This Row],[Num_Workers_Direct]],Data__1___3[[#This Row],[Num_Workers_Indirect]])</f>
        <v>27</v>
      </c>
      <c r="AB1458">
        <f>Data__1___3[[#This Row],[OUTPUT IN THOUSAND]]/Data__1___3[[#This Row],[Total Workers]]</f>
        <v>0.3905244074074074</v>
      </c>
    </row>
    <row r="1459" spans="1:28" x14ac:dyDescent="0.25">
      <c r="A1459" s="1">
        <v>40541</v>
      </c>
      <c r="B1459">
        <f t="shared" si="242"/>
        <v>2010</v>
      </c>
      <c r="C1459">
        <f>DAY(Data__1___3[[#This Row],[Date]])</f>
        <v>29</v>
      </c>
      <c r="D1459">
        <f>MONTH(Data__1___3[[#This Row],[Date]])</f>
        <v>12</v>
      </c>
      <c r="E1459">
        <f t="shared" si="243"/>
        <v>4</v>
      </c>
      <c r="F1459">
        <f>WEEKDAY(Data__1___3[[#This Row],[Date]])</f>
        <v>4</v>
      </c>
      <c r="G1459" t="str">
        <f>VLOOKUP(F1459,VLOOKUP!$D$2:$E$8,2,FALSE)</f>
        <v>Thursday</v>
      </c>
      <c r="H1459" t="str">
        <f>VLOOKUP(D1459,VLOOKUP!$A$2:$B$13,2,FALSE)</f>
        <v>December</v>
      </c>
      <c r="I1459" t="str">
        <f>VLOOKUP(E1459,VLOOKUP!$G$2:$H$5,2,FALSE)</f>
        <v>Quarter4</v>
      </c>
      <c r="J1459" t="str">
        <f t="shared" si="244"/>
        <v>2010_December</v>
      </c>
      <c r="K1459" t="str">
        <f t="shared" si="245"/>
        <v>2010_Quarter4</v>
      </c>
      <c r="L1459" t="str">
        <f t="shared" si="246"/>
        <v>2010_Thursday</v>
      </c>
      <c r="M1459" t="s">
        <v>11</v>
      </c>
      <c r="N1459">
        <v>14</v>
      </c>
      <c r="O1459">
        <v>14</v>
      </c>
      <c r="P1459">
        <v>134400</v>
      </c>
      <c r="Q1459">
        <v>107520</v>
      </c>
      <c r="R1459">
        <v>1.0924319E-2</v>
      </c>
      <c r="S1459">
        <v>1.3655399E-2</v>
      </c>
      <c r="T1459">
        <f t="shared" si="247"/>
        <v>12535.656282000002</v>
      </c>
      <c r="U1459">
        <f t="shared" si="248"/>
        <v>4369.7276000000002</v>
      </c>
      <c r="V1459">
        <f t="shared" si="249"/>
        <v>241920</v>
      </c>
      <c r="W1459">
        <f t="shared" si="250"/>
        <v>2754.4432932175023</v>
      </c>
      <c r="X1459">
        <f>SUM(Data__1___3[[#This Row],[ cost of raw material]],Data__1___3[[#This Row],[operating cost]],Data__1___3[[#This Row],[Total Labor Cost (In USD)]])</f>
        <v>19659.827175217506</v>
      </c>
      <c r="Y1459">
        <f t="shared" si="251"/>
        <v>1799.6386937453497</v>
      </c>
      <c r="Z1459">
        <f t="shared" si="252"/>
        <v>10.924319000000001</v>
      </c>
      <c r="AA1459">
        <f>SUM(Data__1___3[[#This Row],[Num_Workers_Direct]],Data__1___3[[#This Row],[Num_Workers_Indirect]])</f>
        <v>28</v>
      </c>
      <c r="AB1459">
        <f>Data__1___3[[#This Row],[OUTPUT IN THOUSAND]]/Data__1___3[[#This Row],[Total Workers]]</f>
        <v>0.39015425000000004</v>
      </c>
    </row>
    <row r="1460" spans="1:28" x14ac:dyDescent="0.25">
      <c r="A1460" s="1">
        <v>40542</v>
      </c>
      <c r="B1460">
        <f t="shared" si="242"/>
        <v>2010</v>
      </c>
      <c r="C1460">
        <f>DAY(Data__1___3[[#This Row],[Date]])</f>
        <v>30</v>
      </c>
      <c r="D1460">
        <f>MONTH(Data__1___3[[#This Row],[Date]])</f>
        <v>12</v>
      </c>
      <c r="E1460">
        <f t="shared" si="243"/>
        <v>4</v>
      </c>
      <c r="F1460">
        <f>WEEKDAY(Data__1___3[[#This Row],[Date]])</f>
        <v>5</v>
      </c>
      <c r="G1460" t="str">
        <f>VLOOKUP(F1460,VLOOKUP!$D$2:$E$8,2,FALSE)</f>
        <v>Friday</v>
      </c>
      <c r="H1460" t="str">
        <f>VLOOKUP(D1460,VLOOKUP!$A$2:$B$13,2,FALSE)</f>
        <v>December</v>
      </c>
      <c r="I1460" t="str">
        <f>VLOOKUP(E1460,VLOOKUP!$G$2:$H$5,2,FALSE)</f>
        <v>Quarter4</v>
      </c>
      <c r="J1460" t="str">
        <f t="shared" si="244"/>
        <v>2010_December</v>
      </c>
      <c r="K1460" t="str">
        <f t="shared" si="245"/>
        <v>2010_Quarter4</v>
      </c>
      <c r="L1460" t="str">
        <f t="shared" si="246"/>
        <v>2010_Friday</v>
      </c>
      <c r="M1460" t="s">
        <v>11</v>
      </c>
      <c r="N1460">
        <v>14</v>
      </c>
      <c r="O1460">
        <v>17</v>
      </c>
      <c r="P1460">
        <v>134400</v>
      </c>
      <c r="Q1460">
        <v>130560</v>
      </c>
      <c r="R1460">
        <v>1.2105583E-2</v>
      </c>
      <c r="S1460">
        <v>1.5131979E-2</v>
      </c>
      <c r="T1460">
        <f t="shared" si="247"/>
        <v>13891.156722</v>
      </c>
      <c r="U1460">
        <f t="shared" si="248"/>
        <v>4842.2331999999997</v>
      </c>
      <c r="V1460">
        <f t="shared" si="249"/>
        <v>264960</v>
      </c>
      <c r="W1460">
        <f t="shared" si="250"/>
        <v>3016.7712259048835</v>
      </c>
      <c r="X1460">
        <f>SUM(Data__1___3[[#This Row],[ cost of raw material]],Data__1___3[[#This Row],[operating cost]],Data__1___3[[#This Row],[Total Labor Cost (In USD)]])</f>
        <v>21750.161147904881</v>
      </c>
      <c r="Y1460">
        <f t="shared" si="251"/>
        <v>1796.704970582985</v>
      </c>
      <c r="Z1460">
        <f t="shared" si="252"/>
        <v>12.105582999999999</v>
      </c>
      <c r="AA1460">
        <f>SUM(Data__1___3[[#This Row],[Num_Workers_Direct]],Data__1___3[[#This Row],[Num_Workers_Indirect]])</f>
        <v>31</v>
      </c>
      <c r="AB1460">
        <f>Data__1___3[[#This Row],[OUTPUT IN THOUSAND]]/Data__1___3[[#This Row],[Total Workers]]</f>
        <v>0.39050267741935479</v>
      </c>
    </row>
    <row r="1461" spans="1:28" x14ac:dyDescent="0.25">
      <c r="A1461" s="1">
        <v>40543</v>
      </c>
      <c r="B1461">
        <f t="shared" si="242"/>
        <v>2010</v>
      </c>
      <c r="C1461">
        <f>DAY(Data__1___3[[#This Row],[Date]])</f>
        <v>31</v>
      </c>
      <c r="D1461">
        <f>MONTH(Data__1___3[[#This Row],[Date]])</f>
        <v>12</v>
      </c>
      <c r="E1461">
        <f t="shared" si="243"/>
        <v>4</v>
      </c>
      <c r="F1461">
        <f>WEEKDAY(Data__1___3[[#This Row],[Date]])</f>
        <v>6</v>
      </c>
      <c r="G1461" t="str">
        <f>VLOOKUP(F1461,VLOOKUP!$D$2:$E$8,2,FALSE)</f>
        <v>Saturday</v>
      </c>
      <c r="H1461" t="str">
        <f>VLOOKUP(D1461,VLOOKUP!$A$2:$B$13,2,FALSE)</f>
        <v>December</v>
      </c>
      <c r="I1461" t="str">
        <f>VLOOKUP(E1461,VLOOKUP!$G$2:$H$5,2,FALSE)</f>
        <v>Quarter4</v>
      </c>
      <c r="J1461" t="str">
        <f t="shared" si="244"/>
        <v>2010_December</v>
      </c>
      <c r="K1461" t="str">
        <f t="shared" si="245"/>
        <v>2010_Quarter4</v>
      </c>
      <c r="L1461" t="str">
        <f t="shared" si="246"/>
        <v>2010_Saturday</v>
      </c>
      <c r="M1461" t="s">
        <v>11</v>
      </c>
      <c r="N1461">
        <v>13</v>
      </c>
      <c r="O1461">
        <v>13</v>
      </c>
      <c r="P1461">
        <v>124800</v>
      </c>
      <c r="Q1461">
        <v>99840</v>
      </c>
      <c r="R1461">
        <v>1.0151485E-2</v>
      </c>
      <c r="S1461">
        <v>1.2689356000000001E-2</v>
      </c>
      <c r="T1461">
        <f t="shared" si="247"/>
        <v>11648.828808</v>
      </c>
      <c r="U1461">
        <f t="shared" si="248"/>
        <v>4060.5939999999996</v>
      </c>
      <c r="V1461">
        <f t="shared" si="249"/>
        <v>224640</v>
      </c>
      <c r="W1461">
        <f t="shared" si="250"/>
        <v>2557.6973437019665</v>
      </c>
      <c r="X1461">
        <f>SUM(Data__1___3[[#This Row],[ cost of raw material]],Data__1___3[[#This Row],[operating cost]],Data__1___3[[#This Row],[Total Labor Cost (In USD)]])</f>
        <v>18267.120151701965</v>
      </c>
      <c r="Y1461">
        <f t="shared" si="251"/>
        <v>1799.4530013788099</v>
      </c>
      <c r="Z1461">
        <f t="shared" si="252"/>
        <v>10.151484999999999</v>
      </c>
      <c r="AA1461">
        <f>SUM(Data__1___3[[#This Row],[Num_Workers_Direct]],Data__1___3[[#This Row],[Num_Workers_Indirect]])</f>
        <v>26</v>
      </c>
      <c r="AB1461">
        <f>Data__1___3[[#This Row],[OUTPUT IN THOUSAND]]/Data__1___3[[#This Row],[Total Workers]]</f>
        <v>0.39044173076923072</v>
      </c>
    </row>
  </sheetData>
  <mergeCells count="1">
    <mergeCell ref="AD1:AE1"/>
  </mergeCells>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36226-133A-4002-8DB4-A07BD2A8D8C2}">
  <dimension ref="A1:G24"/>
  <sheetViews>
    <sheetView zoomScale="89" workbookViewId="0">
      <selection activeCell="D27" sqref="D27"/>
    </sheetView>
  </sheetViews>
  <sheetFormatPr defaultRowHeight="15" x14ac:dyDescent="0.25"/>
  <cols>
    <col min="1" max="1" width="31.85546875" bestFit="1" customWidth="1"/>
    <col min="2" max="2" width="15.5703125" bestFit="1" customWidth="1"/>
    <col min="3" max="5" width="12" bestFit="1" customWidth="1"/>
    <col min="6" max="6" width="7" bestFit="1" customWidth="1"/>
    <col min="7" max="7" width="12" bestFit="1" customWidth="1"/>
    <col min="8" max="8" width="14.85546875" customWidth="1"/>
    <col min="9" max="9" width="13.42578125" bestFit="1" customWidth="1"/>
    <col min="10" max="10" width="31.85546875" bestFit="1" customWidth="1"/>
    <col min="11" max="11" width="13.42578125" bestFit="1" customWidth="1"/>
    <col min="12" max="12" width="36.42578125" bestFit="1" customWidth="1"/>
    <col min="13" max="13" width="18" bestFit="1" customWidth="1"/>
  </cols>
  <sheetData>
    <row r="1" spans="1:7" x14ac:dyDescent="0.25">
      <c r="A1" s="20" t="s">
        <v>65</v>
      </c>
      <c r="B1" s="20" t="s">
        <v>59</v>
      </c>
    </row>
    <row r="2" spans="1:7" x14ac:dyDescent="0.25">
      <c r="A2" s="20" t="s">
        <v>44</v>
      </c>
      <c r="B2" t="s">
        <v>9</v>
      </c>
      <c r="C2" t="s">
        <v>10</v>
      </c>
      <c r="D2" t="s">
        <v>8</v>
      </c>
      <c r="E2" t="s">
        <v>11</v>
      </c>
      <c r="F2" t="s">
        <v>45</v>
      </c>
      <c r="G2" t="s">
        <v>46</v>
      </c>
    </row>
    <row r="3" spans="1:7" x14ac:dyDescent="0.25">
      <c r="A3" s="23" t="s">
        <v>47</v>
      </c>
      <c r="B3" s="22"/>
      <c r="C3" s="22"/>
      <c r="D3" s="22"/>
      <c r="E3" s="22"/>
      <c r="F3" s="22"/>
      <c r="G3" s="22"/>
    </row>
    <row r="4" spans="1:7" x14ac:dyDescent="0.25">
      <c r="A4" s="23" t="s">
        <v>48</v>
      </c>
      <c r="B4" s="22">
        <v>957.15597306938548</v>
      </c>
      <c r="C4" s="22">
        <v>1184.2139870213039</v>
      </c>
      <c r="D4" s="22">
        <v>978.49521363893007</v>
      </c>
      <c r="E4" s="22">
        <v>1797.9283095174212</v>
      </c>
      <c r="F4" s="22"/>
      <c r="G4" s="22">
        <v>1229.4483708117605</v>
      </c>
    </row>
    <row r="5" spans="1:7" x14ac:dyDescent="0.25">
      <c r="A5" s="23" t="s">
        <v>49</v>
      </c>
      <c r="B5" s="22">
        <v>956.87201135736291</v>
      </c>
      <c r="C5" s="22">
        <v>1184.2747316086729</v>
      </c>
      <c r="D5" s="22">
        <v>978.46317081727864</v>
      </c>
      <c r="E5" s="22">
        <v>1797.8337291187015</v>
      </c>
      <c r="F5" s="22"/>
      <c r="G5" s="22">
        <v>1229.360910725504</v>
      </c>
    </row>
    <row r="6" spans="1:7" x14ac:dyDescent="0.25">
      <c r="A6" s="23" t="s">
        <v>50</v>
      </c>
      <c r="B6" s="22">
        <v>957.07605687915986</v>
      </c>
      <c r="C6" s="22">
        <v>1183.9069601611247</v>
      </c>
      <c r="D6" s="22">
        <v>978.44831404456716</v>
      </c>
      <c r="E6" s="22">
        <v>1798.306779001178</v>
      </c>
      <c r="F6" s="22"/>
      <c r="G6" s="22">
        <v>1229.434527521508</v>
      </c>
    </row>
    <row r="7" spans="1:7" x14ac:dyDescent="0.25">
      <c r="A7" s="23" t="s">
        <v>51</v>
      </c>
      <c r="B7" s="22">
        <v>956.98175815703348</v>
      </c>
      <c r="C7" s="22">
        <v>1183.9814021093387</v>
      </c>
      <c r="D7" s="22">
        <v>978.49587882438607</v>
      </c>
      <c r="E7" s="22">
        <v>1797.3317125925751</v>
      </c>
      <c r="F7" s="22"/>
      <c r="G7" s="22">
        <v>1229.1976879208332</v>
      </c>
    </row>
    <row r="8" spans="1:7" x14ac:dyDescent="0.25">
      <c r="A8" s="23" t="s">
        <v>22</v>
      </c>
      <c r="B8" s="22">
        <v>957.03487529898746</v>
      </c>
      <c r="C8" s="22">
        <v>1183.5247758855919</v>
      </c>
      <c r="D8" s="22">
        <v>978.51964723648393</v>
      </c>
      <c r="E8" s="22">
        <v>1797.4937846204273</v>
      </c>
      <c r="F8" s="22"/>
      <c r="G8" s="22">
        <v>1229.1432707603726</v>
      </c>
    </row>
    <row r="9" spans="1:7" x14ac:dyDescent="0.25">
      <c r="A9" s="23" t="s">
        <v>52</v>
      </c>
      <c r="B9" s="22">
        <v>957.35473948364108</v>
      </c>
      <c r="C9" s="22">
        <v>1183.8938250070496</v>
      </c>
      <c r="D9" s="22">
        <v>978.48974686192798</v>
      </c>
      <c r="E9" s="22">
        <v>1797.4007258187692</v>
      </c>
      <c r="F9" s="22"/>
      <c r="G9" s="22">
        <v>1229.2847592928472</v>
      </c>
    </row>
    <row r="10" spans="1:7" x14ac:dyDescent="0.25">
      <c r="A10" s="23" t="s">
        <v>53</v>
      </c>
      <c r="B10" s="22">
        <v>957.10560965538741</v>
      </c>
      <c r="C10" s="22">
        <v>1184.4920186517054</v>
      </c>
      <c r="D10" s="22">
        <v>978.40308547020049</v>
      </c>
      <c r="E10" s="22">
        <v>1797.8905980997665</v>
      </c>
      <c r="F10" s="22"/>
      <c r="G10" s="22">
        <v>1229.4728279692656</v>
      </c>
    </row>
    <row r="11" spans="1:7" x14ac:dyDescent="0.25">
      <c r="A11" s="23" t="s">
        <v>54</v>
      </c>
      <c r="B11" s="22">
        <v>957.01795451496639</v>
      </c>
      <c r="C11" s="22">
        <v>1184.7108023534577</v>
      </c>
      <c r="D11" s="22">
        <v>978.43817452772737</v>
      </c>
      <c r="E11" s="22">
        <v>1797.4380233924405</v>
      </c>
      <c r="F11" s="22"/>
      <c r="G11" s="22">
        <v>1229.4012386971483</v>
      </c>
    </row>
    <row r="12" spans="1:7" x14ac:dyDescent="0.25">
      <c r="A12" s="23" t="s">
        <v>55</v>
      </c>
      <c r="B12" s="22">
        <v>956.88179787887884</v>
      </c>
      <c r="C12" s="22">
        <v>1183.9588955487395</v>
      </c>
      <c r="D12" s="22">
        <v>978.55105463617053</v>
      </c>
      <c r="E12" s="22">
        <v>1797.314141601661</v>
      </c>
      <c r="F12" s="22"/>
      <c r="G12" s="22">
        <v>1229.1764724163625</v>
      </c>
    </row>
    <row r="13" spans="1:7" x14ac:dyDescent="0.25">
      <c r="A13" s="23" t="s">
        <v>56</v>
      </c>
      <c r="B13" s="22">
        <v>957.07846934202769</v>
      </c>
      <c r="C13" s="22">
        <v>1183.8583095835838</v>
      </c>
      <c r="D13" s="22">
        <v>978.50298664097852</v>
      </c>
      <c r="E13" s="22">
        <v>1797.5043036130032</v>
      </c>
      <c r="F13" s="22"/>
      <c r="G13" s="22">
        <v>1229.2360172948984</v>
      </c>
    </row>
    <row r="14" spans="1:7" x14ac:dyDescent="0.25">
      <c r="A14" s="23" t="s">
        <v>57</v>
      </c>
      <c r="B14" s="22">
        <v>956.86031938788074</v>
      </c>
      <c r="C14" s="22">
        <v>1184.0336703515436</v>
      </c>
      <c r="D14" s="22">
        <v>978.48971569668879</v>
      </c>
      <c r="E14" s="22">
        <v>1797.59540603149</v>
      </c>
      <c r="F14" s="22"/>
      <c r="G14" s="22">
        <v>1229.2447778669009</v>
      </c>
    </row>
    <row r="15" spans="1:7" x14ac:dyDescent="0.25">
      <c r="A15" s="23" t="s">
        <v>58</v>
      </c>
      <c r="B15" s="22">
        <v>956.87782151728675</v>
      </c>
      <c r="C15" s="22">
        <v>1183.8186817320106</v>
      </c>
      <c r="D15" s="22">
        <v>978.49796947842265</v>
      </c>
      <c r="E15" s="22">
        <v>1797.0723300631589</v>
      </c>
      <c r="F15" s="22"/>
      <c r="G15" s="22">
        <v>1229.0667006977192</v>
      </c>
    </row>
    <row r="16" spans="1:7" x14ac:dyDescent="0.25">
      <c r="A16" s="21" t="s">
        <v>46</v>
      </c>
      <c r="B16">
        <v>957.02609406526756</v>
      </c>
      <c r="C16">
        <v>1184.0548434865623</v>
      </c>
      <c r="D16">
        <v>978.48281585100119</v>
      </c>
      <c r="E16">
        <v>1797.592498559419</v>
      </c>
      <c r="G16">
        <v>1229.2890629905626</v>
      </c>
    </row>
    <row r="19" spans="1:1" ht="15.75" x14ac:dyDescent="0.25">
      <c r="A19" s="24" t="s">
        <v>60</v>
      </c>
    </row>
    <row r="20" spans="1:1" ht="15.75" x14ac:dyDescent="0.25">
      <c r="A20" s="13" t="s">
        <v>66</v>
      </c>
    </row>
    <row r="21" spans="1:1" ht="15.75" x14ac:dyDescent="0.25">
      <c r="A21" s="24"/>
    </row>
    <row r="22" spans="1:1" ht="15.75" x14ac:dyDescent="0.25">
      <c r="A22" s="24" t="s">
        <v>61</v>
      </c>
    </row>
    <row r="23" spans="1:1" ht="15.75" x14ac:dyDescent="0.25">
      <c r="A23" s="13" t="s">
        <v>67</v>
      </c>
    </row>
    <row r="24" spans="1:1" ht="15.75" x14ac:dyDescent="0.25">
      <c r="A24" s="13" t="s">
        <v>68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D2AD-B505-4DE0-BAC0-7F4EAF35727C}">
  <dimension ref="A1:F24"/>
  <sheetViews>
    <sheetView workbookViewId="0">
      <selection activeCell="B3" sqref="B3"/>
    </sheetView>
  </sheetViews>
  <sheetFormatPr defaultRowHeight="15" x14ac:dyDescent="0.25"/>
  <cols>
    <col min="1" max="1" width="29" bestFit="1" customWidth="1"/>
    <col min="2" max="2" width="15.5703125" bestFit="1" customWidth="1"/>
    <col min="3" max="6" width="12" bestFit="1" customWidth="1"/>
  </cols>
  <sheetData>
    <row r="1" spans="1:6" x14ac:dyDescent="0.25">
      <c r="A1" s="20" t="s">
        <v>80</v>
      </c>
      <c r="B1" s="20" t="s">
        <v>59</v>
      </c>
    </row>
    <row r="2" spans="1:6" x14ac:dyDescent="0.25">
      <c r="A2" s="20" t="s">
        <v>44</v>
      </c>
      <c r="B2" t="s">
        <v>9</v>
      </c>
      <c r="C2" t="s">
        <v>10</v>
      </c>
      <c r="D2" t="s">
        <v>8</v>
      </c>
      <c r="E2" t="s">
        <v>11</v>
      </c>
      <c r="F2" t="s">
        <v>46</v>
      </c>
    </row>
    <row r="3" spans="1:6" x14ac:dyDescent="0.25">
      <c r="A3" s="21" t="s">
        <v>18</v>
      </c>
      <c r="B3">
        <v>103.94230341935484</v>
      </c>
      <c r="C3">
        <v>38.036357580645166</v>
      </c>
      <c r="D3">
        <v>46.205588451612904</v>
      </c>
      <c r="E3">
        <v>10.955924677419356</v>
      </c>
      <c r="F3">
        <v>49.785043532258086</v>
      </c>
    </row>
    <row r="4" spans="1:6" x14ac:dyDescent="0.25">
      <c r="A4" s="21" t="s">
        <v>19</v>
      </c>
      <c r="B4">
        <v>103.96194071428572</v>
      </c>
      <c r="C4">
        <v>37.889177428571436</v>
      </c>
      <c r="D4">
        <v>47.781444821428572</v>
      </c>
      <c r="E4">
        <v>10.931219857142855</v>
      </c>
      <c r="F4">
        <v>50.140945705357169</v>
      </c>
    </row>
    <row r="5" spans="1:6" x14ac:dyDescent="0.25">
      <c r="A5" s="21" t="s">
        <v>20</v>
      </c>
      <c r="B5">
        <v>103.0275893225806</v>
      </c>
      <c r="C5">
        <v>38.246178096774202</v>
      </c>
      <c r="D5">
        <v>47.105550645161287</v>
      </c>
      <c r="E5">
        <v>10.879972709677423</v>
      </c>
      <c r="F5">
        <v>49.814822693548344</v>
      </c>
    </row>
    <row r="6" spans="1:6" x14ac:dyDescent="0.25">
      <c r="A6" s="21" t="s">
        <v>21</v>
      </c>
      <c r="B6">
        <v>103.74959610000001</v>
      </c>
      <c r="C6">
        <v>38.262488400000016</v>
      </c>
      <c r="D6">
        <v>46.695500399999993</v>
      </c>
      <c r="E6">
        <v>11.12633766666667</v>
      </c>
      <c r="F6">
        <v>49.958480641666675</v>
      </c>
    </row>
    <row r="7" spans="1:6" x14ac:dyDescent="0.25">
      <c r="A7" s="21" t="s">
        <v>22</v>
      </c>
      <c r="B7">
        <v>103.43547516129033</v>
      </c>
      <c r="C7">
        <v>38.753468548387097</v>
      </c>
      <c r="D7">
        <v>46.747561322580651</v>
      </c>
      <c r="E7">
        <v>10.905676516129036</v>
      </c>
      <c r="F7">
        <v>49.960545387096779</v>
      </c>
    </row>
    <row r="8" spans="1:6" x14ac:dyDescent="0.25">
      <c r="A8" s="21" t="s">
        <v>23</v>
      </c>
      <c r="B8">
        <v>104.3768357</v>
      </c>
      <c r="C8">
        <v>39.349703800000007</v>
      </c>
      <c r="D8">
        <v>46.615488966666668</v>
      </c>
      <c r="E8">
        <v>10.85136533333333</v>
      </c>
      <c r="F8">
        <v>50.298348450000027</v>
      </c>
    </row>
    <row r="9" spans="1:6" x14ac:dyDescent="0.25">
      <c r="A9" s="21" t="s">
        <v>24</v>
      </c>
      <c r="B9">
        <v>104.23409870967743</v>
      </c>
      <c r="C9">
        <v>37.935120580645162</v>
      </c>
      <c r="D9">
        <v>47.377503806451614</v>
      </c>
      <c r="E9">
        <v>10.906089580645164</v>
      </c>
      <c r="F9">
        <v>50.113203169354833</v>
      </c>
    </row>
    <row r="10" spans="1:6" x14ac:dyDescent="0.25">
      <c r="A10" s="21" t="s">
        <v>25</v>
      </c>
      <c r="B10">
        <v>103.93580793548391</v>
      </c>
      <c r="C10">
        <v>37.651695516129031</v>
      </c>
      <c r="D10">
        <v>46.834623451612906</v>
      </c>
      <c r="E10">
        <v>11.005659258064515</v>
      </c>
      <c r="F10">
        <v>49.856946540322589</v>
      </c>
    </row>
    <row r="11" spans="1:6" x14ac:dyDescent="0.25">
      <c r="A11" s="21" t="s">
        <v>26</v>
      </c>
      <c r="B11">
        <v>104.12722970000002</v>
      </c>
      <c r="C11">
        <v>38.728541799999995</v>
      </c>
      <c r="D11">
        <v>45.890163999999999</v>
      </c>
      <c r="E11">
        <v>10.942709999999998</v>
      </c>
      <c r="F11">
        <v>49.922161375000016</v>
      </c>
    </row>
    <row r="12" spans="1:6" x14ac:dyDescent="0.25">
      <c r="A12" s="21" t="s">
        <v>27</v>
      </c>
      <c r="B12">
        <v>105.1879734516129</v>
      </c>
      <c r="C12">
        <v>38.413393225806445</v>
      </c>
      <c r="D12">
        <v>47.144901064516127</v>
      </c>
      <c r="E12">
        <v>10.994013935483869</v>
      </c>
      <c r="F12">
        <v>50.435070419354858</v>
      </c>
    </row>
    <row r="13" spans="1:6" x14ac:dyDescent="0.25">
      <c r="A13" s="21" t="s">
        <v>28</v>
      </c>
      <c r="B13">
        <v>103.62041546666666</v>
      </c>
      <c r="C13">
        <v>37.641873199999999</v>
      </c>
      <c r="D13">
        <v>47.624638666666662</v>
      </c>
      <c r="E13">
        <v>10.734864266666666</v>
      </c>
      <c r="F13">
        <v>49.90544790000002</v>
      </c>
    </row>
    <row r="14" spans="1:6" x14ac:dyDescent="0.25">
      <c r="A14" s="21" t="s">
        <v>29</v>
      </c>
      <c r="B14">
        <v>103.62020132258066</v>
      </c>
      <c r="C14">
        <v>38.052789709677413</v>
      </c>
      <c r="D14">
        <v>47.537819483870955</v>
      </c>
      <c r="E14">
        <v>11.157022096774195</v>
      </c>
      <c r="F14">
        <v>50.091958153225818</v>
      </c>
    </row>
    <row r="15" spans="1:6" x14ac:dyDescent="0.25">
      <c r="A15" s="21" t="s">
        <v>46</v>
      </c>
      <c r="B15">
        <v>103.93436596712328</v>
      </c>
      <c r="C15">
        <v>38.246943246575363</v>
      </c>
      <c r="D15">
        <v>46.959490989041093</v>
      </c>
      <c r="E15">
        <v>10.949774235616431</v>
      </c>
      <c r="F15">
        <v>50.022643609589053</v>
      </c>
    </row>
    <row r="17" spans="1:1" ht="15.75" x14ac:dyDescent="0.25">
      <c r="A17" s="24" t="s">
        <v>82</v>
      </c>
    </row>
    <row r="18" spans="1:1" ht="15.75" x14ac:dyDescent="0.25">
      <c r="A18" s="13" t="s">
        <v>83</v>
      </c>
    </row>
    <row r="19" spans="1:1" ht="15.75" x14ac:dyDescent="0.25">
      <c r="A19" s="24"/>
    </row>
    <row r="20" spans="1:1" ht="15.75" x14ac:dyDescent="0.25">
      <c r="A20" s="24" t="s">
        <v>81</v>
      </c>
    </row>
    <row r="21" spans="1:1" ht="15.75" x14ac:dyDescent="0.25">
      <c r="A21" s="13" t="s">
        <v>84</v>
      </c>
    </row>
    <row r="22" spans="1:1" ht="15.75" x14ac:dyDescent="0.25">
      <c r="A22" s="24"/>
    </row>
    <row r="23" spans="1:1" ht="15.75" x14ac:dyDescent="0.25">
      <c r="A23" s="24"/>
    </row>
    <row r="24" spans="1:1" ht="15.75" x14ac:dyDescent="0.25">
      <c r="A24" s="2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7306-F0F0-48AB-AEB9-0873C4BE9386}">
  <dimension ref="A1:F23"/>
  <sheetViews>
    <sheetView workbookViewId="0">
      <selection activeCell="A24" sqref="A24"/>
    </sheetView>
  </sheetViews>
  <sheetFormatPr defaultRowHeight="15" x14ac:dyDescent="0.25"/>
  <cols>
    <col min="1" max="1" width="25.42578125" bestFit="1" customWidth="1"/>
    <col min="2" max="2" width="15.5703125" bestFit="1" customWidth="1"/>
    <col min="3" max="14" width="12" bestFit="1" customWidth="1"/>
  </cols>
  <sheetData>
    <row r="1" spans="1:6" x14ac:dyDescent="0.25">
      <c r="A1" s="20" t="s">
        <v>85</v>
      </c>
      <c r="B1" s="20" t="s">
        <v>59</v>
      </c>
    </row>
    <row r="2" spans="1:6" x14ac:dyDescent="0.25">
      <c r="A2" s="20" t="s">
        <v>44</v>
      </c>
      <c r="B2" t="s">
        <v>9</v>
      </c>
      <c r="C2" t="s">
        <v>10</v>
      </c>
      <c r="D2" t="s">
        <v>8</v>
      </c>
      <c r="E2" t="s">
        <v>11</v>
      </c>
      <c r="F2" t="s">
        <v>46</v>
      </c>
    </row>
    <row r="3" spans="1:6" x14ac:dyDescent="0.25">
      <c r="A3" s="21" t="s">
        <v>18</v>
      </c>
      <c r="B3">
        <v>1.2817066520444802</v>
      </c>
      <c r="C3">
        <v>0.7429906541115856</v>
      </c>
      <c r="D3">
        <v>1.2107915772373781</v>
      </c>
      <c r="E3">
        <v>0.39038395956738925</v>
      </c>
      <c r="F3">
        <v>0.90646821074020845</v>
      </c>
    </row>
    <row r="4" spans="1:6" x14ac:dyDescent="0.25">
      <c r="A4" s="21" t="s">
        <v>19</v>
      </c>
      <c r="B4">
        <v>1.2817897610477635</v>
      </c>
      <c r="C4">
        <v>0.74292534471383598</v>
      </c>
      <c r="D4">
        <v>1.2107411507872481</v>
      </c>
      <c r="E4">
        <v>0.39040025717178634</v>
      </c>
      <c r="F4">
        <v>0.90646412843015811</v>
      </c>
    </row>
    <row r="5" spans="1:6" x14ac:dyDescent="0.25">
      <c r="A5" s="21" t="s">
        <v>20</v>
      </c>
      <c r="B5">
        <v>1.2816448959492908</v>
      </c>
      <c r="C5">
        <v>0.74288074779702806</v>
      </c>
      <c r="D5">
        <v>1.2108373514813395</v>
      </c>
      <c r="E5">
        <v>0.39036875228783546</v>
      </c>
      <c r="F5">
        <v>0.90643293687887383</v>
      </c>
    </row>
    <row r="6" spans="1:6" x14ac:dyDescent="0.25">
      <c r="A6" s="21" t="s">
        <v>21</v>
      </c>
      <c r="B6">
        <v>1.2819161606376772</v>
      </c>
      <c r="C6">
        <v>0.74295854110498172</v>
      </c>
      <c r="D6">
        <v>1.2107702859743139</v>
      </c>
      <c r="E6">
        <v>0.3903989646539659</v>
      </c>
      <c r="F6">
        <v>0.90651098809273456</v>
      </c>
    </row>
    <row r="7" spans="1:6" x14ac:dyDescent="0.25">
      <c r="A7" s="21" t="s">
        <v>22</v>
      </c>
      <c r="B7">
        <v>1.2815795790765889</v>
      </c>
      <c r="C7">
        <v>0.74295336375295118</v>
      </c>
      <c r="D7">
        <v>1.21066950899853</v>
      </c>
      <c r="E7">
        <v>0.3903889372706254</v>
      </c>
      <c r="F7">
        <v>0.90639784727467398</v>
      </c>
    </row>
    <row r="8" spans="1:6" x14ac:dyDescent="0.25">
      <c r="A8" s="21" t="s">
        <v>23</v>
      </c>
      <c r="B8">
        <v>1.281743757864803</v>
      </c>
      <c r="C8">
        <v>0.74291609186290486</v>
      </c>
      <c r="D8">
        <v>1.2107936280277316</v>
      </c>
      <c r="E8">
        <v>0.3903367493915465</v>
      </c>
      <c r="F8">
        <v>0.90644755678674649</v>
      </c>
    </row>
    <row r="9" spans="1:6" x14ac:dyDescent="0.25">
      <c r="A9" s="21" t="s">
        <v>24</v>
      </c>
      <c r="B9">
        <v>1.2817342533729184</v>
      </c>
      <c r="C9">
        <v>0.74288286351559263</v>
      </c>
      <c r="D9">
        <v>1.2107986430840876</v>
      </c>
      <c r="E9">
        <v>0.39040264712756401</v>
      </c>
      <c r="F9">
        <v>0.90645460177504045</v>
      </c>
    </row>
    <row r="10" spans="1:6" x14ac:dyDescent="0.25">
      <c r="A10" s="21" t="s">
        <v>25</v>
      </c>
      <c r="B10">
        <v>1.2816254397408562</v>
      </c>
      <c r="C10">
        <v>0.74297299512055948</v>
      </c>
      <c r="D10">
        <v>1.2108923648288721</v>
      </c>
      <c r="E10">
        <v>0.39036028586048482</v>
      </c>
      <c r="F10">
        <v>0.90646277138769293</v>
      </c>
    </row>
    <row r="11" spans="1:6" x14ac:dyDescent="0.25">
      <c r="A11" s="21" t="s">
        <v>26</v>
      </c>
      <c r="B11">
        <v>1.2818270268613681</v>
      </c>
      <c r="C11">
        <v>0.74287233236225925</v>
      </c>
      <c r="D11">
        <v>1.2108185283347617</v>
      </c>
      <c r="E11">
        <v>0.39034495757070664</v>
      </c>
      <c r="F11">
        <v>0.90646571128227427</v>
      </c>
    </row>
    <row r="12" spans="1:6" x14ac:dyDescent="0.25">
      <c r="A12" s="21" t="s">
        <v>27</v>
      </c>
      <c r="B12">
        <v>1.2817718576874819</v>
      </c>
      <c r="C12">
        <v>0.74286545394195902</v>
      </c>
      <c r="D12">
        <v>1.2108503206856258</v>
      </c>
      <c r="E12">
        <v>0.39039411771993515</v>
      </c>
      <c r="F12">
        <v>0.90647043750875089</v>
      </c>
    </row>
    <row r="13" spans="1:6" x14ac:dyDescent="0.25">
      <c r="A13" s="21" t="s">
        <v>28</v>
      </c>
      <c r="B13">
        <v>1.2819009225056754</v>
      </c>
      <c r="C13">
        <v>0.74293337918379243</v>
      </c>
      <c r="D13">
        <v>1.2107996640856646</v>
      </c>
      <c r="E13">
        <v>0.39035756779608349</v>
      </c>
      <c r="F13">
        <v>0.90649788339280446</v>
      </c>
    </row>
    <row r="14" spans="1:6" x14ac:dyDescent="0.25">
      <c r="A14" s="21" t="s">
        <v>29</v>
      </c>
      <c r="B14">
        <v>1.2818111947126574</v>
      </c>
      <c r="C14">
        <v>0.7428441994905316</v>
      </c>
      <c r="D14">
        <v>1.2109007004535499</v>
      </c>
      <c r="E14">
        <v>0.39037070625307735</v>
      </c>
      <c r="F14">
        <v>0.90648170022745422</v>
      </c>
    </row>
    <row r="15" spans="1:6" x14ac:dyDescent="0.25">
      <c r="A15" s="21" t="s">
        <v>46</v>
      </c>
      <c r="B15">
        <v>1.2817529846453044</v>
      </c>
      <c r="C15">
        <v>0.74291621533436214</v>
      </c>
      <c r="D15">
        <v>1.2108059448892259</v>
      </c>
      <c r="E15">
        <v>0.39037563279965287</v>
      </c>
      <c r="F15">
        <v>0.90646269441713634</v>
      </c>
    </row>
    <row r="18" spans="1:1" x14ac:dyDescent="0.25">
      <c r="A18" t="s">
        <v>86</v>
      </c>
    </row>
    <row r="19" spans="1:1" x14ac:dyDescent="0.25">
      <c r="A19" s="14" t="s">
        <v>88</v>
      </c>
    </row>
    <row r="22" spans="1:1" x14ac:dyDescent="0.25">
      <c r="A22" t="s">
        <v>87</v>
      </c>
    </row>
    <row r="23" spans="1:1" x14ac:dyDescent="0.25">
      <c r="A23" s="14" t="s">
        <v>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F082C-A324-4A9F-A42F-9D3773ED1E7B}">
  <dimension ref="A1:F23"/>
  <sheetViews>
    <sheetView workbookViewId="0">
      <selection activeCell="A23" sqref="A23"/>
    </sheetView>
  </sheetViews>
  <sheetFormatPr defaultRowHeight="15" x14ac:dyDescent="0.25"/>
  <cols>
    <col min="1" max="1" width="25.5703125" bestFit="1" customWidth="1"/>
    <col min="2" max="2" width="15.5703125" bestFit="1" customWidth="1"/>
    <col min="3" max="6" width="12" bestFit="1" customWidth="1"/>
  </cols>
  <sheetData>
    <row r="1" spans="1:6" x14ac:dyDescent="0.25">
      <c r="A1" s="20" t="s">
        <v>90</v>
      </c>
      <c r="B1" s="20" t="s">
        <v>59</v>
      </c>
    </row>
    <row r="2" spans="1:6" x14ac:dyDescent="0.25">
      <c r="A2" s="20" t="s">
        <v>44</v>
      </c>
      <c r="B2" t="s">
        <v>9</v>
      </c>
      <c r="C2" t="s">
        <v>10</v>
      </c>
      <c r="D2" t="s">
        <v>8</v>
      </c>
      <c r="E2" t="s">
        <v>11</v>
      </c>
      <c r="F2" t="s">
        <v>46</v>
      </c>
    </row>
    <row r="3" spans="1:6" x14ac:dyDescent="0.25">
      <c r="A3" s="21" t="s">
        <v>18</v>
      </c>
      <c r="B3">
        <v>0.12680961016129036</v>
      </c>
      <c r="C3">
        <v>4.6404356354838708E-2</v>
      </c>
      <c r="D3">
        <v>5.5446706129032255E-2</v>
      </c>
      <c r="E3">
        <v>1.3694905935483871E-2</v>
      </c>
      <c r="F3">
        <v>6.0588894645161311E-2</v>
      </c>
    </row>
    <row r="4" spans="1:6" x14ac:dyDescent="0.25">
      <c r="A4" s="21" t="s">
        <v>19</v>
      </c>
      <c r="B4">
        <v>0.12683356771428569</v>
      </c>
      <c r="C4">
        <v>4.6224796428571427E-2</v>
      </c>
      <c r="D4">
        <v>5.7337733857142845E-2</v>
      </c>
      <c r="E4">
        <v>1.3664024785714286E-2</v>
      </c>
      <c r="F4">
        <v>6.1015030696428621E-2</v>
      </c>
    </row>
    <row r="5" spans="1:6" x14ac:dyDescent="0.25">
      <c r="A5" s="21" t="s">
        <v>20</v>
      </c>
      <c r="B5">
        <v>0.1256936590645161</v>
      </c>
      <c r="C5">
        <v>4.6660337290322568E-2</v>
      </c>
      <c r="D5">
        <v>5.6526660870967742E-2</v>
      </c>
      <c r="E5">
        <v>1.3599965903225809E-2</v>
      </c>
      <c r="F5">
        <v>6.0620155782258087E-2</v>
      </c>
    </row>
    <row r="6" spans="1:6" x14ac:dyDescent="0.25">
      <c r="A6" s="21" t="s">
        <v>21</v>
      </c>
      <c r="B6">
        <v>0.12657450706666665</v>
      </c>
      <c r="C6">
        <v>4.668023583333334E-2</v>
      </c>
      <c r="D6">
        <v>5.6034600533333326E-2</v>
      </c>
      <c r="E6">
        <v>1.3907922200000002E-2</v>
      </c>
      <c r="F6">
        <v>6.0799316408333332E-2</v>
      </c>
    </row>
    <row r="7" spans="1:6" x14ac:dyDescent="0.25">
      <c r="A7" s="21" t="s">
        <v>22</v>
      </c>
      <c r="B7">
        <v>0.12619127974193547</v>
      </c>
      <c r="C7">
        <v>4.7279231548387105E-2</v>
      </c>
      <c r="D7">
        <v>5.609707354838709E-2</v>
      </c>
      <c r="E7">
        <v>1.3632095612903225E-2</v>
      </c>
      <c r="F7">
        <v>6.0799920112903208E-2</v>
      </c>
    </row>
    <row r="8" spans="1:6" x14ac:dyDescent="0.25">
      <c r="A8" s="21" t="s">
        <v>23</v>
      </c>
      <c r="B8">
        <v>0.12733973943333335</v>
      </c>
      <c r="C8">
        <v>4.8006638766666665E-2</v>
      </c>
      <c r="D8">
        <v>5.5938586666666686E-2</v>
      </c>
      <c r="E8">
        <v>1.3564206699999999E-2</v>
      </c>
      <c r="F8">
        <v>6.1212292891666652E-2</v>
      </c>
    </row>
    <row r="9" spans="1:6" x14ac:dyDescent="0.25">
      <c r="A9" s="21" t="s">
        <v>24</v>
      </c>
      <c r="B9">
        <v>0.12716560038709679</v>
      </c>
      <c r="C9">
        <v>4.6280846935483878E-2</v>
      </c>
      <c r="D9">
        <v>5.6853004580645149E-2</v>
      </c>
      <c r="E9">
        <v>1.3632612096774192E-2</v>
      </c>
      <c r="F9">
        <v>6.0983015999999973E-2</v>
      </c>
    </row>
    <row r="10" spans="1:6" x14ac:dyDescent="0.25">
      <c r="A10" s="21" t="s">
        <v>25</v>
      </c>
      <c r="B10">
        <v>0.1268016855806452</v>
      </c>
      <c r="C10">
        <v>4.5935068645161295E-2</v>
      </c>
      <c r="D10">
        <v>5.6201548161290318E-2</v>
      </c>
      <c r="E10">
        <v>1.3757074096774192E-2</v>
      </c>
      <c r="F10">
        <v>6.0673844120967761E-2</v>
      </c>
    </row>
    <row r="11" spans="1:6" x14ac:dyDescent="0.25">
      <c r="A11" s="21" t="s">
        <v>26</v>
      </c>
      <c r="B11">
        <v>0.12703522026666664</v>
      </c>
      <c r="C11">
        <v>4.724882083333333E-2</v>
      </c>
      <c r="D11">
        <v>5.5068196733333331E-2</v>
      </c>
      <c r="E11">
        <v>1.3678387533333334E-2</v>
      </c>
      <c r="F11">
        <v>6.0757656341666653E-2</v>
      </c>
    </row>
    <row r="12" spans="1:6" x14ac:dyDescent="0.25">
      <c r="A12" s="21" t="s">
        <v>27</v>
      </c>
      <c r="B12">
        <v>0.12832932758064516</v>
      </c>
      <c r="C12">
        <v>4.6864339741935497E-2</v>
      </c>
      <c r="D12">
        <v>5.6573881387096757E-2</v>
      </c>
      <c r="E12">
        <v>1.3742517354838711E-2</v>
      </c>
      <c r="F12">
        <v>6.1377516516129008E-2</v>
      </c>
    </row>
    <row r="13" spans="1:6" x14ac:dyDescent="0.25">
      <c r="A13" s="21" t="s">
        <v>28</v>
      </c>
      <c r="B13">
        <v>0.12641690693333335</v>
      </c>
      <c r="C13">
        <v>4.5923085233333334E-2</v>
      </c>
      <c r="D13">
        <v>5.7149566400000004E-2</v>
      </c>
      <c r="E13">
        <v>1.3418580266666667E-2</v>
      </c>
      <c r="F13">
        <v>6.0727034708333308E-2</v>
      </c>
    </row>
    <row r="14" spans="1:6" x14ac:dyDescent="0.25">
      <c r="A14" s="21" t="s">
        <v>29</v>
      </c>
      <c r="B14">
        <v>0.12641664574193545</v>
      </c>
      <c r="C14">
        <v>4.6424403258064517E-2</v>
      </c>
      <c r="D14">
        <v>5.7045383419354841E-2</v>
      </c>
      <c r="E14">
        <v>1.3946277548387098E-2</v>
      </c>
      <c r="F14">
        <v>6.0958177491935474E-2</v>
      </c>
    </row>
    <row r="15" spans="1:6" x14ac:dyDescent="0.25">
      <c r="A15" s="21" t="s">
        <v>46</v>
      </c>
      <c r="B15">
        <v>0.12679992647397256</v>
      </c>
      <c r="C15">
        <v>4.6661270731506818E-2</v>
      </c>
      <c r="D15">
        <v>5.6351389202739743E-2</v>
      </c>
      <c r="E15">
        <v>1.3687217808219175E-2</v>
      </c>
      <c r="F15">
        <v>6.0874951054109581E-2</v>
      </c>
    </row>
    <row r="18" spans="1:1" x14ac:dyDescent="0.25">
      <c r="A18" t="s">
        <v>91</v>
      </c>
    </row>
    <row r="19" spans="1:1" x14ac:dyDescent="0.25">
      <c r="A19" s="14" t="s">
        <v>93</v>
      </c>
    </row>
    <row r="21" spans="1:1" x14ac:dyDescent="0.25">
      <c r="A21" t="s">
        <v>92</v>
      </c>
    </row>
    <row r="22" spans="1:1" x14ac:dyDescent="0.25">
      <c r="A22" s="14" t="s">
        <v>94</v>
      </c>
    </row>
    <row r="23" spans="1:1" x14ac:dyDescent="0.25">
      <c r="A23" s="14" t="s">
        <v>95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2DE98-FC96-483B-BB36-15B61A8F640B}">
  <dimension ref="A1:E13"/>
  <sheetViews>
    <sheetView workbookViewId="0">
      <selection activeCell="E19" sqref="E19"/>
    </sheetView>
  </sheetViews>
  <sheetFormatPr defaultRowHeight="15" x14ac:dyDescent="0.25"/>
  <cols>
    <col min="1" max="1" width="12.42578125" bestFit="1" customWidth="1"/>
    <col min="2" max="2" width="31.85546875" bestFit="1" customWidth="1"/>
    <col min="3" max="3" width="25.5703125" bestFit="1" customWidth="1"/>
    <col min="4" max="4" width="29" bestFit="1" customWidth="1"/>
    <col min="5" max="5" width="25.42578125" bestFit="1" customWidth="1"/>
    <col min="6" max="6" width="12" bestFit="1" customWidth="1"/>
    <col min="7" max="7" width="37.28515625" bestFit="1" customWidth="1"/>
    <col min="8" max="8" width="15.5703125" bestFit="1" customWidth="1"/>
    <col min="9" max="12" width="12" bestFit="1" customWidth="1"/>
    <col min="13" max="13" width="22.5703125" bestFit="1" customWidth="1"/>
    <col min="14" max="14" width="29" bestFit="1" customWidth="1"/>
    <col min="15" max="15" width="22.7109375" bestFit="1" customWidth="1"/>
    <col min="16" max="16" width="26.28515625" bestFit="1" customWidth="1"/>
    <col min="17" max="17" width="22.5703125" bestFit="1" customWidth="1"/>
    <col min="18" max="18" width="33.7109375" bestFit="1" customWidth="1"/>
    <col min="19" max="19" width="27.28515625" bestFit="1" customWidth="1"/>
    <col min="20" max="20" width="30.7109375" bestFit="1" customWidth="1"/>
    <col min="21" max="21" width="27.140625" bestFit="1" customWidth="1"/>
  </cols>
  <sheetData>
    <row r="1" spans="1:5" x14ac:dyDescent="0.25">
      <c r="A1" s="20" t="s">
        <v>44</v>
      </c>
      <c r="B1" t="s">
        <v>65</v>
      </c>
      <c r="C1" t="s">
        <v>90</v>
      </c>
      <c r="D1" t="s">
        <v>80</v>
      </c>
      <c r="E1" t="s">
        <v>85</v>
      </c>
    </row>
    <row r="2" spans="1:5" x14ac:dyDescent="0.25">
      <c r="A2" s="21" t="s">
        <v>9</v>
      </c>
      <c r="B2">
        <v>957.02609406526756</v>
      </c>
      <c r="C2">
        <v>0.12679992647397256</v>
      </c>
      <c r="D2">
        <v>103.93436596712328</v>
      </c>
      <c r="E2">
        <v>1.2817529846453044</v>
      </c>
    </row>
    <row r="3" spans="1:5" x14ac:dyDescent="0.25">
      <c r="A3" s="21" t="s">
        <v>10</v>
      </c>
      <c r="B3">
        <v>1184.0548434865623</v>
      </c>
      <c r="C3">
        <v>4.6661270731506818E-2</v>
      </c>
      <c r="D3">
        <v>38.246943246575363</v>
      </c>
      <c r="E3">
        <v>0.74291621533436214</v>
      </c>
    </row>
    <row r="4" spans="1:5" x14ac:dyDescent="0.25">
      <c r="A4" s="21" t="s">
        <v>8</v>
      </c>
      <c r="B4">
        <v>978.48281585100119</v>
      </c>
      <c r="C4">
        <v>5.6351389202739743E-2</v>
      </c>
      <c r="D4">
        <v>46.959490989041093</v>
      </c>
      <c r="E4">
        <v>1.2108059448892259</v>
      </c>
    </row>
    <row r="5" spans="1:5" x14ac:dyDescent="0.25">
      <c r="A5" s="21" t="s">
        <v>11</v>
      </c>
      <c r="B5">
        <v>1797.592498559419</v>
      </c>
      <c r="C5">
        <v>1.3687217808219175E-2</v>
      </c>
      <c r="D5">
        <v>10.949774235616431</v>
      </c>
      <c r="E5">
        <v>0.39037563279965287</v>
      </c>
    </row>
    <row r="6" spans="1:5" x14ac:dyDescent="0.25">
      <c r="A6" s="21" t="s">
        <v>46</v>
      </c>
      <c r="B6">
        <v>1229.2890629905623</v>
      </c>
      <c r="C6">
        <v>6.0874951054109651E-2</v>
      </c>
      <c r="D6">
        <v>50.022643609589039</v>
      </c>
      <c r="E6">
        <v>0.90646269441713756</v>
      </c>
    </row>
    <row r="8" spans="1:5" ht="15.75" thickBot="1" x14ac:dyDescent="0.3"/>
    <row r="9" spans="1:5" ht="15.75" thickBot="1" x14ac:dyDescent="0.3">
      <c r="A9" s="28" t="s">
        <v>44</v>
      </c>
      <c r="B9" s="26" t="s">
        <v>65</v>
      </c>
      <c r="C9" s="26" t="s">
        <v>90</v>
      </c>
      <c r="D9" s="26" t="s">
        <v>80</v>
      </c>
      <c r="E9" s="27" t="s">
        <v>85</v>
      </c>
    </row>
    <row r="10" spans="1:5" x14ac:dyDescent="0.25">
      <c r="A10" s="29" t="s">
        <v>9</v>
      </c>
      <c r="B10">
        <f>GETPIVOTDATA("Average of Cost Per Thousand Pounds",$A$1,"Plant","Frankfurt")/10</f>
        <v>95.702609406526761</v>
      </c>
      <c r="C10">
        <f>GETPIVOTDATA("Average of RawMaterial_Used",$A$1,"Plant","Frankfurt")*1000</f>
        <v>126.79992647397256</v>
      </c>
      <c r="D10">
        <v>103.93436596712328</v>
      </c>
      <c r="E10" s="6">
        <f>GETPIVOTDATA("Average of Output per Worker",$A$1,"Plant","Frankfurt")*100</f>
        <v>128.17529846453044</v>
      </c>
    </row>
    <row r="11" spans="1:5" x14ac:dyDescent="0.25">
      <c r="A11" s="29" t="s">
        <v>10</v>
      </c>
      <c r="B11">
        <f>GETPIVOTDATA("Average of Cost Per Thousand Pounds",$A$1,"Plant","Gary")/10</f>
        <v>118.40548434865623</v>
      </c>
      <c r="C11">
        <f>GETPIVOTDATA("Average of RawMaterial_Used",$A$1,"Plant","Gary")*1000</f>
        <v>46.661270731506818</v>
      </c>
      <c r="D11">
        <v>38.246943246575363</v>
      </c>
      <c r="E11" s="6">
        <f>GETPIVOTDATA("Average of Output per Worker",$A$1,"Plant","Gary")*100</f>
        <v>74.291621533436214</v>
      </c>
    </row>
    <row r="12" spans="1:5" x14ac:dyDescent="0.25">
      <c r="A12" s="29" t="s">
        <v>8</v>
      </c>
      <c r="B12">
        <f>GETPIVOTDATA("Average of Cost Per Thousand Pounds",$A$1,"Plant","Mexico")/10</f>
        <v>97.848281585100125</v>
      </c>
      <c r="C12">
        <f>GETPIVOTDATA("Average of RawMaterial_Used",$A$1,"Plant","Mexico")*1000</f>
        <v>56.351389202739746</v>
      </c>
      <c r="D12">
        <v>46.959490989041093</v>
      </c>
      <c r="E12" s="6">
        <f>GETPIVOTDATA("Average of Output per Worker",$A$1,"Plant","Mexico")*100</f>
        <v>121.08059448892259</v>
      </c>
    </row>
    <row r="13" spans="1:5" ht="15.75" thickBot="1" x14ac:dyDescent="0.3">
      <c r="A13" s="30" t="s">
        <v>11</v>
      </c>
      <c r="B13" s="25">
        <f>GETPIVOTDATA("Average of Cost Per Thousand Pounds",$A$1,"Plant","SunChem")/10</f>
        <v>179.7592498559419</v>
      </c>
      <c r="C13" s="25">
        <f>GETPIVOTDATA("Average of RawMaterial_Used",$A$1,"Plant","SunChem")*1000</f>
        <v>13.687217808219176</v>
      </c>
      <c r="D13" s="25">
        <v>10.949774235616431</v>
      </c>
      <c r="E13" s="8">
        <f>GETPIVOTDATA("Average of Output per Worker",$A$1,"Plant","SunChem")*100</f>
        <v>39.037563279965291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9622-2190-4F17-A5E3-3D9E3885C319}">
  <dimension ref="A1:O28"/>
  <sheetViews>
    <sheetView tabSelected="1" workbookViewId="0">
      <selection activeCell="Q15" sqref="Q15"/>
    </sheetView>
  </sheetViews>
  <sheetFormatPr defaultRowHeight="15" x14ac:dyDescent="0.25"/>
  <cols>
    <col min="1" max="1" width="30.42578125" customWidth="1"/>
    <col min="2" max="2" width="16.85546875" bestFit="1" customWidth="1"/>
    <col min="3" max="14" width="12" bestFit="1" customWidth="1"/>
    <col min="15" max="15" width="11.42578125" customWidth="1"/>
  </cols>
  <sheetData>
    <row r="1" spans="1:14" ht="8.25" customHeight="1" x14ac:dyDescent="0.25"/>
    <row r="2" spans="1:14" hidden="1" x14ac:dyDescent="0.25"/>
    <row r="3" spans="1:14" x14ac:dyDescent="0.25">
      <c r="A3" s="20" t="s">
        <v>101</v>
      </c>
      <c r="B3" s="20" t="s">
        <v>59</v>
      </c>
    </row>
    <row r="4" spans="1:14" x14ac:dyDescent="0.25">
      <c r="A4" s="20" t="s">
        <v>44</v>
      </c>
      <c r="B4" t="s">
        <v>18</v>
      </c>
      <c r="C4" t="s">
        <v>19</v>
      </c>
      <c r="D4" t="s">
        <v>20</v>
      </c>
      <c r="E4" t="s">
        <v>21</v>
      </c>
      <c r="F4" t="s">
        <v>22</v>
      </c>
      <c r="G4" t="s">
        <v>23</v>
      </c>
      <c r="H4" t="s">
        <v>24</v>
      </c>
      <c r="I4" t="s">
        <v>25</v>
      </c>
      <c r="J4" t="s">
        <v>26</v>
      </c>
      <c r="K4" t="s">
        <v>27</v>
      </c>
      <c r="L4" t="s">
        <v>28</v>
      </c>
      <c r="M4" t="s">
        <v>29</v>
      </c>
      <c r="N4" t="s">
        <v>46</v>
      </c>
    </row>
    <row r="5" spans="1:14" x14ac:dyDescent="0.25">
      <c r="A5" s="21" t="s">
        <v>9</v>
      </c>
      <c r="B5" s="42">
        <v>3222.2114060000004</v>
      </c>
      <c r="C5" s="42">
        <v>2910.9343400000002</v>
      </c>
      <c r="D5" s="42">
        <v>3193.8552689999983</v>
      </c>
      <c r="E5" s="42">
        <v>3112.4878830000002</v>
      </c>
      <c r="F5" s="42">
        <v>3206.49973</v>
      </c>
      <c r="G5" s="42">
        <v>3131.3050710000002</v>
      </c>
      <c r="H5" s="42">
        <v>3231.2570600000004</v>
      </c>
      <c r="I5" s="42">
        <v>3222.0100460000012</v>
      </c>
      <c r="J5" s="42">
        <v>3123.8168910000004</v>
      </c>
      <c r="K5" s="42">
        <v>3260.8271770000001</v>
      </c>
      <c r="L5" s="42">
        <v>3108.6124639999998</v>
      </c>
      <c r="M5" s="42">
        <v>3212.2262410000003</v>
      </c>
      <c r="N5" s="42">
        <v>37936.043577999997</v>
      </c>
    </row>
    <row r="6" spans="1:14" x14ac:dyDescent="0.25">
      <c r="A6" s="21" t="s">
        <v>10</v>
      </c>
      <c r="B6" s="42">
        <v>1179.1270850000001</v>
      </c>
      <c r="C6" s="42">
        <v>1060.8969680000002</v>
      </c>
      <c r="D6" s="42">
        <v>1185.6315210000002</v>
      </c>
      <c r="E6" s="42">
        <v>1147.8746520000004</v>
      </c>
      <c r="F6" s="42">
        <v>1201.3575250000001</v>
      </c>
      <c r="G6" s="42">
        <v>1180.4911140000002</v>
      </c>
      <c r="H6" s="42">
        <v>1175.988738</v>
      </c>
      <c r="I6" s="42">
        <v>1167.2025610000001</v>
      </c>
      <c r="J6" s="42">
        <v>1161.8562539999998</v>
      </c>
      <c r="K6" s="42">
        <v>1190.8151899999998</v>
      </c>
      <c r="L6" s="42">
        <v>1129.256196</v>
      </c>
      <c r="M6" s="42">
        <v>1179.6364809999998</v>
      </c>
      <c r="N6" s="42">
        <v>13960.134285</v>
      </c>
    </row>
    <row r="7" spans="1:14" x14ac:dyDescent="0.25">
      <c r="A7" s="21" t="s">
        <v>8</v>
      </c>
      <c r="B7" s="42">
        <v>1432.3732420000001</v>
      </c>
      <c r="C7" s="42">
        <v>1337.880455</v>
      </c>
      <c r="D7" s="42">
        <v>1460.27207</v>
      </c>
      <c r="E7" s="42">
        <v>1400.8650119999998</v>
      </c>
      <c r="F7" s="42">
        <v>1449.1744010000002</v>
      </c>
      <c r="G7" s="42">
        <v>1398.464669</v>
      </c>
      <c r="H7" s="42">
        <v>1468.702618</v>
      </c>
      <c r="I7" s="42">
        <v>1451.873327</v>
      </c>
      <c r="J7" s="42">
        <v>1376.7049199999999</v>
      </c>
      <c r="K7" s="42">
        <v>1461.491933</v>
      </c>
      <c r="L7" s="42">
        <v>1428.7391599999999</v>
      </c>
      <c r="M7" s="42">
        <v>1473.6724039999997</v>
      </c>
      <c r="N7" s="42">
        <v>17140.214210999995</v>
      </c>
    </row>
    <row r="8" spans="1:14" x14ac:dyDescent="0.25">
      <c r="A8" s="21" t="s">
        <v>11</v>
      </c>
      <c r="B8" s="42">
        <v>339.63366500000001</v>
      </c>
      <c r="C8" s="42">
        <v>306.07415599999996</v>
      </c>
      <c r="D8" s="42">
        <v>337.27915400000012</v>
      </c>
      <c r="E8" s="42">
        <v>333.79013000000009</v>
      </c>
      <c r="F8" s="42">
        <v>338.07597200000009</v>
      </c>
      <c r="G8" s="42">
        <v>325.54095999999993</v>
      </c>
      <c r="H8" s="42">
        <v>338.08877700000005</v>
      </c>
      <c r="I8" s="42">
        <v>341.17543699999999</v>
      </c>
      <c r="J8" s="42">
        <v>328.28129999999993</v>
      </c>
      <c r="K8" s="42">
        <v>340.81443199999995</v>
      </c>
      <c r="L8" s="42">
        <v>322.04592799999995</v>
      </c>
      <c r="M8" s="42">
        <v>345.86768500000005</v>
      </c>
      <c r="N8" s="42">
        <v>3996.6675960000002</v>
      </c>
    </row>
    <row r="9" spans="1:14" x14ac:dyDescent="0.25">
      <c r="A9" s="21" t="s">
        <v>46</v>
      </c>
      <c r="B9" s="42">
        <v>6173.3453980000004</v>
      </c>
      <c r="C9" s="42">
        <v>5615.7859190000008</v>
      </c>
      <c r="D9" s="42">
        <v>6177.0380139999988</v>
      </c>
      <c r="E9" s="42">
        <v>5995.0176770000007</v>
      </c>
      <c r="F9" s="42">
        <v>6195.1076279999997</v>
      </c>
      <c r="G9" s="42">
        <v>6035.8018140000004</v>
      </c>
      <c r="H9" s="42">
        <v>6214.0371930000001</v>
      </c>
      <c r="I9" s="42">
        <v>6182.2613710000014</v>
      </c>
      <c r="J9" s="42">
        <v>5990.6593650000004</v>
      </c>
      <c r="K9" s="42">
        <v>6253.9487320000007</v>
      </c>
      <c r="L9" s="42">
        <v>5988.6537479999997</v>
      </c>
      <c r="M9" s="42">
        <v>6211.4028109999999</v>
      </c>
      <c r="N9" s="42">
        <v>73033.059669999988</v>
      </c>
    </row>
    <row r="11" spans="1:14" x14ac:dyDescent="0.25">
      <c r="A11" s="20" t="s">
        <v>101</v>
      </c>
      <c r="B11" s="20" t="s">
        <v>59</v>
      </c>
    </row>
    <row r="12" spans="1:14" x14ac:dyDescent="0.25">
      <c r="A12" s="20" t="s">
        <v>44</v>
      </c>
      <c r="B12" t="s">
        <v>18</v>
      </c>
      <c r="C12" t="s">
        <v>19</v>
      </c>
      <c r="D12" t="s">
        <v>20</v>
      </c>
      <c r="E12" t="s">
        <v>21</v>
      </c>
      <c r="F12" t="s">
        <v>22</v>
      </c>
      <c r="G12" t="s">
        <v>23</v>
      </c>
      <c r="H12" t="s">
        <v>24</v>
      </c>
      <c r="I12" t="s">
        <v>25</v>
      </c>
      <c r="J12" t="s">
        <v>26</v>
      </c>
      <c r="K12" t="s">
        <v>27</v>
      </c>
      <c r="L12" t="s">
        <v>28</v>
      </c>
      <c r="M12" t="s">
        <v>29</v>
      </c>
      <c r="N12" t="s">
        <v>46</v>
      </c>
    </row>
    <row r="13" spans="1:14" x14ac:dyDescent="0.25">
      <c r="A13" s="21" t="s">
        <v>9</v>
      </c>
      <c r="B13" s="42">
        <v>3222.2114060000004</v>
      </c>
      <c r="C13" s="42">
        <v>2910.9343400000002</v>
      </c>
      <c r="D13" s="42">
        <v>3193.8552689999983</v>
      </c>
      <c r="E13" s="42">
        <v>3112.4878830000002</v>
      </c>
      <c r="F13" s="42">
        <v>3206.49973</v>
      </c>
      <c r="G13" s="42">
        <v>3131.3050710000002</v>
      </c>
      <c r="H13" s="42">
        <v>3231.2570600000004</v>
      </c>
      <c r="I13" s="42">
        <v>3222.0100460000012</v>
      </c>
      <c r="J13" s="42">
        <v>3123.8168910000004</v>
      </c>
      <c r="K13" s="42">
        <v>3260.8271770000001</v>
      </c>
      <c r="L13" s="42">
        <v>3108.6124639999998</v>
      </c>
      <c r="M13" s="42">
        <v>3212.2262410000003</v>
      </c>
      <c r="N13" s="42">
        <v>37936.043577999997</v>
      </c>
    </row>
    <row r="14" spans="1:14" x14ac:dyDescent="0.25">
      <c r="A14" s="21" t="s">
        <v>10</v>
      </c>
      <c r="B14" s="42">
        <v>1179.1270850000001</v>
      </c>
      <c r="C14" s="42">
        <v>1060.8969680000002</v>
      </c>
      <c r="D14" s="42">
        <v>1185.6315210000002</v>
      </c>
      <c r="E14" s="42">
        <v>1147.8746520000004</v>
      </c>
      <c r="F14" s="42">
        <v>1201.3575250000001</v>
      </c>
      <c r="G14" s="42">
        <v>1180.4911140000002</v>
      </c>
      <c r="H14" s="42">
        <v>1175.988738</v>
      </c>
      <c r="I14" s="42">
        <v>1167.2025610000001</v>
      </c>
      <c r="J14" s="42">
        <v>1161.8562539999998</v>
      </c>
      <c r="K14" s="42">
        <v>1190.8151899999998</v>
      </c>
      <c r="L14" s="42">
        <v>1129.256196</v>
      </c>
      <c r="M14" s="42">
        <v>1179.6364809999998</v>
      </c>
      <c r="N14" s="42">
        <v>13960.134285</v>
      </c>
    </row>
    <row r="15" spans="1:14" x14ac:dyDescent="0.25">
      <c r="A15" s="21" t="s">
        <v>8</v>
      </c>
      <c r="B15" s="42">
        <v>1432.3732420000001</v>
      </c>
      <c r="C15" s="42">
        <v>1337.880455</v>
      </c>
      <c r="D15" s="42">
        <v>1460.27207</v>
      </c>
      <c r="E15" s="42">
        <v>1400.8650119999998</v>
      </c>
      <c r="F15" s="42">
        <v>1449.1744010000002</v>
      </c>
      <c r="G15" s="42">
        <v>1398.464669</v>
      </c>
      <c r="H15" s="42">
        <v>1468.702618</v>
      </c>
      <c r="I15" s="42">
        <v>1451.873327</v>
      </c>
      <c r="J15" s="42">
        <v>1376.7049199999999</v>
      </c>
      <c r="K15" s="42">
        <v>1461.491933</v>
      </c>
      <c r="L15" s="42">
        <v>1428.7391599999999</v>
      </c>
      <c r="M15" s="42">
        <v>1473.6724039999997</v>
      </c>
      <c r="N15" s="42">
        <v>17140.214210999995</v>
      </c>
    </row>
    <row r="16" spans="1:14" x14ac:dyDescent="0.25">
      <c r="A16" s="21" t="s">
        <v>11</v>
      </c>
      <c r="B16" s="42">
        <v>339.63366500000001</v>
      </c>
      <c r="C16" s="42">
        <v>306.07415599999996</v>
      </c>
      <c r="D16" s="42">
        <v>337.27915400000012</v>
      </c>
      <c r="E16" s="42">
        <v>333.79013000000009</v>
      </c>
      <c r="F16" s="42">
        <v>338.07597200000009</v>
      </c>
      <c r="G16" s="42">
        <v>325.54095999999993</v>
      </c>
      <c r="H16" s="42">
        <v>338.08877700000005</v>
      </c>
      <c r="I16" s="42">
        <v>341.17543699999999</v>
      </c>
      <c r="J16" s="42">
        <v>328.28129999999993</v>
      </c>
      <c r="K16" s="42">
        <v>340.81443199999995</v>
      </c>
      <c r="L16" s="42">
        <v>322.04592799999995</v>
      </c>
      <c r="M16" s="42">
        <v>345.86768500000005</v>
      </c>
      <c r="N16" s="42">
        <v>3996.6675960000002</v>
      </c>
    </row>
    <row r="17" spans="1:15" x14ac:dyDescent="0.25">
      <c r="A17" s="21" t="s">
        <v>46</v>
      </c>
      <c r="B17" s="42">
        <v>6173.3453980000004</v>
      </c>
      <c r="C17" s="42">
        <v>5615.7859190000008</v>
      </c>
      <c r="D17" s="42">
        <v>6177.0380139999988</v>
      </c>
      <c r="E17" s="42">
        <v>5995.0176770000007</v>
      </c>
      <c r="F17" s="42">
        <v>6195.1076279999997</v>
      </c>
      <c r="G17" s="42">
        <v>6035.8018140000004</v>
      </c>
      <c r="H17" s="42">
        <v>6214.0371930000001</v>
      </c>
      <c r="I17" s="42">
        <v>6182.2613710000014</v>
      </c>
      <c r="J17" s="42">
        <v>5990.6593650000004</v>
      </c>
      <c r="K17" s="42">
        <v>6253.9487320000007</v>
      </c>
      <c r="L17" s="42">
        <v>5988.6537479999997</v>
      </c>
      <c r="M17" s="42">
        <v>6211.4028109999999</v>
      </c>
      <c r="N17" s="42">
        <v>73033.059669999988</v>
      </c>
    </row>
    <row r="19" spans="1:15" x14ac:dyDescent="0.25">
      <c r="A19" s="43" t="s">
        <v>9</v>
      </c>
      <c r="B19" s="44">
        <f>B13-AVERAGE($B13:$M13)</f>
        <v>60.874441166667111</v>
      </c>
      <c r="C19" s="44">
        <f t="shared" ref="C19:M19" si="0">C13-AVERAGE($B13:$M13)</f>
        <v>-250.40262483333299</v>
      </c>
      <c r="D19" s="44">
        <f t="shared" si="0"/>
        <v>32.518304166665075</v>
      </c>
      <c r="E19" s="44">
        <f t="shared" si="0"/>
        <v>-48.849081833333003</v>
      </c>
      <c r="F19" s="44">
        <f t="shared" si="0"/>
        <v>45.162765166666759</v>
      </c>
      <c r="G19" s="44">
        <f t="shared" si="0"/>
        <v>-30.031893833333015</v>
      </c>
      <c r="H19" s="44">
        <f t="shared" si="0"/>
        <v>69.920095166667124</v>
      </c>
      <c r="I19" s="44">
        <f t="shared" si="0"/>
        <v>60.673081166667998</v>
      </c>
      <c r="J19" s="44">
        <f t="shared" si="0"/>
        <v>-37.520073833332845</v>
      </c>
      <c r="K19" s="44">
        <f t="shared" si="0"/>
        <v>99.490212166666879</v>
      </c>
      <c r="L19" s="44">
        <f t="shared" si="0"/>
        <v>-52.724500833333423</v>
      </c>
      <c r="M19" s="44">
        <f t="shared" si="0"/>
        <v>50.889276166667059</v>
      </c>
    </row>
    <row r="20" spans="1:15" x14ac:dyDescent="0.25">
      <c r="A20" s="43" t="s">
        <v>10</v>
      </c>
      <c r="B20" s="44">
        <f t="shared" ref="B20:M22" si="1">B14-AVERAGE($B14:$M14)</f>
        <v>15.782561250000072</v>
      </c>
      <c r="C20" s="44">
        <f t="shared" si="1"/>
        <v>-102.44755574999976</v>
      </c>
      <c r="D20" s="44">
        <f t="shared" si="1"/>
        <v>22.28699725000024</v>
      </c>
      <c r="E20" s="44">
        <f t="shared" si="1"/>
        <v>-15.469871749999584</v>
      </c>
      <c r="F20" s="44">
        <f t="shared" si="1"/>
        <v>38.013001250000116</v>
      </c>
      <c r="G20" s="44">
        <f t="shared" si="1"/>
        <v>17.146590250000145</v>
      </c>
      <c r="H20" s="44">
        <f t="shared" si="1"/>
        <v>12.644214250000005</v>
      </c>
      <c r="I20" s="44">
        <f t="shared" si="1"/>
        <v>3.8580372500000522</v>
      </c>
      <c r="J20" s="44">
        <f t="shared" si="1"/>
        <v>-1.4882697500001996</v>
      </c>
      <c r="K20" s="44">
        <f t="shared" si="1"/>
        <v>27.470666249999795</v>
      </c>
      <c r="L20" s="44">
        <f t="shared" si="1"/>
        <v>-34.088327749999962</v>
      </c>
      <c r="M20" s="44">
        <f t="shared" si="1"/>
        <v>16.291957249999768</v>
      </c>
    </row>
    <row r="21" spans="1:15" x14ac:dyDescent="0.25">
      <c r="A21" s="43" t="s">
        <v>8</v>
      </c>
      <c r="B21" s="44">
        <f t="shared" si="1"/>
        <v>4.0220577500006129</v>
      </c>
      <c r="C21" s="44">
        <f t="shared" si="1"/>
        <v>-90.470729249999522</v>
      </c>
      <c r="D21" s="44">
        <f t="shared" si="1"/>
        <v>31.92088575000048</v>
      </c>
      <c r="E21" s="44">
        <f t="shared" si="1"/>
        <v>-27.486172249999754</v>
      </c>
      <c r="F21" s="44">
        <f t="shared" si="1"/>
        <v>20.823216750000711</v>
      </c>
      <c r="G21" s="44">
        <f t="shared" si="1"/>
        <v>-29.886515249999547</v>
      </c>
      <c r="H21" s="44">
        <f t="shared" si="1"/>
        <v>40.351433750000524</v>
      </c>
      <c r="I21" s="44">
        <f t="shared" si="1"/>
        <v>23.522142750000512</v>
      </c>
      <c r="J21" s="44">
        <f t="shared" si="1"/>
        <v>-51.646264249999604</v>
      </c>
      <c r="K21" s="44">
        <f t="shared" si="1"/>
        <v>33.140748750000512</v>
      </c>
      <c r="L21" s="44">
        <f t="shared" si="1"/>
        <v>0.38797575000035067</v>
      </c>
      <c r="M21" s="44">
        <f t="shared" si="1"/>
        <v>45.321219750000182</v>
      </c>
    </row>
    <row r="22" spans="1:15" x14ac:dyDescent="0.25">
      <c r="A22" s="43" t="s">
        <v>11</v>
      </c>
      <c r="B22" s="44">
        <f t="shared" si="1"/>
        <v>6.5780320000000074</v>
      </c>
      <c r="C22" s="44">
        <f t="shared" si="1"/>
        <v>-26.981477000000041</v>
      </c>
      <c r="D22" s="44">
        <f t="shared" si="1"/>
        <v>4.2235210000001189</v>
      </c>
      <c r="E22" s="44">
        <f t="shared" si="1"/>
        <v>0.73449700000008988</v>
      </c>
      <c r="F22" s="44">
        <f t="shared" si="1"/>
        <v>5.0203390000000923</v>
      </c>
      <c r="G22" s="44">
        <f t="shared" si="1"/>
        <v>-7.514673000000073</v>
      </c>
      <c r="H22" s="44">
        <f t="shared" si="1"/>
        <v>5.0331440000000498</v>
      </c>
      <c r="I22" s="44">
        <f t="shared" si="1"/>
        <v>8.1198039999999878</v>
      </c>
      <c r="J22" s="44">
        <f t="shared" si="1"/>
        <v>-4.7743330000000697</v>
      </c>
      <c r="K22" s="44">
        <f t="shared" si="1"/>
        <v>7.7587989999999536</v>
      </c>
      <c r="L22" s="44">
        <f t="shared" si="1"/>
        <v>-11.009705000000054</v>
      </c>
      <c r="M22" s="44">
        <f t="shared" si="1"/>
        <v>12.812052000000051</v>
      </c>
    </row>
    <row r="24" spans="1:15" ht="63" customHeight="1" x14ac:dyDescent="0.25">
      <c r="A24" s="45" t="s">
        <v>102</v>
      </c>
      <c r="B24" s="48" t="s">
        <v>103</v>
      </c>
      <c r="C24" s="47" t="s">
        <v>104</v>
      </c>
      <c r="D24" s="46" t="s">
        <v>18</v>
      </c>
      <c r="E24" s="46" t="s">
        <v>19</v>
      </c>
      <c r="F24" s="46" t="s">
        <v>20</v>
      </c>
      <c r="G24" s="46" t="s">
        <v>21</v>
      </c>
      <c r="H24" s="46" t="s">
        <v>22</v>
      </c>
      <c r="I24" s="46" t="s">
        <v>23</v>
      </c>
      <c r="J24" s="46" t="s">
        <v>24</v>
      </c>
      <c r="K24" s="46" t="s">
        <v>25</v>
      </c>
      <c r="L24" s="46" t="s">
        <v>26</v>
      </c>
      <c r="M24" s="46" t="s">
        <v>27</v>
      </c>
      <c r="N24" s="46" t="s">
        <v>28</v>
      </c>
      <c r="O24" s="46" t="s">
        <v>29</v>
      </c>
    </row>
    <row r="25" spans="1:15" x14ac:dyDescent="0.25">
      <c r="A25" s="21" t="s">
        <v>9</v>
      </c>
      <c r="D25" s="44">
        <f>D19-AVERAGE($B19:$M19)</f>
        <v>32.518304166664848</v>
      </c>
      <c r="E25" s="44">
        <f t="shared" ref="E25:O25" si="2">E19-AVERAGE($B19:$M19)</f>
        <v>-48.84908183333323</v>
      </c>
      <c r="F25" s="44">
        <f t="shared" si="2"/>
        <v>45.162765166666532</v>
      </c>
      <c r="G25" s="44">
        <f t="shared" si="2"/>
        <v>-30.031893833333243</v>
      </c>
      <c r="H25" s="44">
        <f t="shared" si="2"/>
        <v>69.920095166666897</v>
      </c>
      <c r="I25" s="44">
        <f t="shared" si="2"/>
        <v>60.673081166667771</v>
      </c>
      <c r="J25" s="44">
        <f t="shared" si="2"/>
        <v>-37.520073833333072</v>
      </c>
      <c r="K25" s="44">
        <f t="shared" si="2"/>
        <v>99.490212166666652</v>
      </c>
      <c r="L25" s="44">
        <f t="shared" si="2"/>
        <v>-52.72450083333365</v>
      </c>
      <c r="M25" s="44">
        <f t="shared" si="2"/>
        <v>50.889276166666832</v>
      </c>
      <c r="N25" s="44">
        <f t="shared" si="2"/>
        <v>-2.2737367544323206E-13</v>
      </c>
      <c r="O25" s="44">
        <f t="shared" si="2"/>
        <v>-2.2737367544323206E-13</v>
      </c>
    </row>
    <row r="26" spans="1:15" x14ac:dyDescent="0.25">
      <c r="A26" s="21" t="s">
        <v>10</v>
      </c>
      <c r="D26" s="44">
        <f t="shared" ref="D26:O26" si="3">D20-AVERAGE($B20:$M20)</f>
        <v>22.286997250000184</v>
      </c>
      <c r="E26" s="44">
        <f t="shared" si="3"/>
        <v>-15.469871749999641</v>
      </c>
      <c r="F26" s="44">
        <f t="shared" si="3"/>
        <v>38.013001250000059</v>
      </c>
      <c r="G26" s="44">
        <f t="shared" si="3"/>
        <v>17.146590250000088</v>
      </c>
      <c r="H26" s="44">
        <f t="shared" si="3"/>
        <v>12.644214249999948</v>
      </c>
      <c r="I26" s="44">
        <f t="shared" si="3"/>
        <v>3.8580372499999953</v>
      </c>
      <c r="J26" s="44">
        <f t="shared" si="3"/>
        <v>-1.4882697500002564</v>
      </c>
      <c r="K26" s="44">
        <f t="shared" si="3"/>
        <v>27.470666249999738</v>
      </c>
      <c r="L26" s="44">
        <f t="shared" si="3"/>
        <v>-34.088327750000019</v>
      </c>
      <c r="M26" s="44">
        <f t="shared" si="3"/>
        <v>16.291957249999712</v>
      </c>
      <c r="N26" s="44">
        <f t="shared" si="3"/>
        <v>-5.6843418860808015E-14</v>
      </c>
      <c r="O26" s="44">
        <f t="shared" si="3"/>
        <v>-5.6843418860808015E-14</v>
      </c>
    </row>
    <row r="27" spans="1:15" x14ac:dyDescent="0.25">
      <c r="A27" s="21" t="s">
        <v>8</v>
      </c>
      <c r="D27" s="44">
        <f t="shared" ref="D27:O27" si="4">D21-AVERAGE($B21:$M21)</f>
        <v>31.920885750000025</v>
      </c>
      <c r="E27" s="44">
        <f t="shared" si="4"/>
        <v>-27.486172250000209</v>
      </c>
      <c r="F27" s="44">
        <f t="shared" si="4"/>
        <v>20.823216750000256</v>
      </c>
      <c r="G27" s="44">
        <f t="shared" si="4"/>
        <v>-29.886515250000002</v>
      </c>
      <c r="H27" s="44">
        <f t="shared" si="4"/>
        <v>40.351433750000069</v>
      </c>
      <c r="I27" s="44">
        <f t="shared" si="4"/>
        <v>23.522142750000057</v>
      </c>
      <c r="J27" s="44">
        <f t="shared" si="4"/>
        <v>-51.646264250000058</v>
      </c>
      <c r="K27" s="44">
        <f t="shared" si="4"/>
        <v>33.140748750000057</v>
      </c>
      <c r="L27" s="44">
        <f t="shared" si="4"/>
        <v>0.38797574999989592</v>
      </c>
      <c r="M27" s="44">
        <f t="shared" si="4"/>
        <v>45.321219749999727</v>
      </c>
      <c r="N27" s="44">
        <f t="shared" si="4"/>
        <v>-4.5474735088646412E-13</v>
      </c>
      <c r="O27" s="44">
        <f t="shared" si="4"/>
        <v>-4.5474735088646412E-13</v>
      </c>
    </row>
    <row r="28" spans="1:15" x14ac:dyDescent="0.25">
      <c r="A28" s="21" t="s">
        <v>11</v>
      </c>
      <c r="D28" s="44">
        <f t="shared" ref="D28:O28" si="5">D22-AVERAGE($B22:$M22)</f>
        <v>4.2235210000001091</v>
      </c>
      <c r="E28" s="44">
        <f t="shared" si="5"/>
        <v>0.73449700000008045</v>
      </c>
      <c r="F28" s="44">
        <f t="shared" si="5"/>
        <v>5.0203390000000825</v>
      </c>
      <c r="G28" s="44">
        <f t="shared" si="5"/>
        <v>-7.5146730000000828</v>
      </c>
      <c r="H28" s="44">
        <f t="shared" si="5"/>
        <v>5.03314400000004</v>
      </c>
      <c r="I28" s="44">
        <f t="shared" si="5"/>
        <v>8.1198039999999789</v>
      </c>
      <c r="J28" s="44">
        <f t="shared" si="5"/>
        <v>-4.7743330000000794</v>
      </c>
      <c r="K28" s="44">
        <f t="shared" si="5"/>
        <v>7.7587989999999438</v>
      </c>
      <c r="L28" s="44">
        <f t="shared" si="5"/>
        <v>-11.009705000000062</v>
      </c>
      <c r="M28" s="44">
        <f t="shared" si="5"/>
        <v>12.812052000000042</v>
      </c>
      <c r="N28" s="44">
        <f t="shared" si="5"/>
        <v>-9.473903143468002E-15</v>
      </c>
      <c r="O28" s="44">
        <f t="shared" si="5"/>
        <v>-9.473903143468002E-15</v>
      </c>
    </row>
  </sheetData>
  <conditionalFormatting sqref="D25:O28">
    <cfRule type="iconSet" priority="1">
      <iconSet iconSet="4Arrows">
        <cfvo type="percent" val="0"/>
        <cfvo type="percent" val="25"/>
        <cfvo type="percent" val="50"/>
        <cfvo type="percent" val="75"/>
      </iconSet>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type="stacked" displayEmptyCellsAs="gap" negative="1" xr2:uid="{E965D11F-3A4F-4A1F-97C2-D522F53123BE}">
          <x14:colorSeries rgb="FF376092"/>
          <x14:colorNegative rgb="FFD00000"/>
          <x14:colorAxis rgb="FF000000"/>
          <x14:colorMarkers rgb="FFD00000"/>
          <x14:colorFirst rgb="FFD00000"/>
          <x14:colorLast rgb="FFD00000"/>
          <x14:colorHigh rgb="FFD00000"/>
          <x14:colorLow rgb="FFD00000"/>
          <x14:sparklines>
            <x14:sparkline>
              <xm:f>'Q6'!B19:M19</xm:f>
              <xm:sqref>C25</xm:sqref>
            </x14:sparkline>
            <x14:sparkline>
              <xm:f>'Q6'!B20:M20</xm:f>
              <xm:sqref>C26</xm:sqref>
            </x14:sparkline>
            <x14:sparkline>
              <xm:f>'Q6'!B21:M21</xm:f>
              <xm:sqref>C27</xm:sqref>
            </x14:sparkline>
            <x14:sparkline>
              <xm:f>'Q6'!B22:M22</xm:f>
              <xm:sqref>C28</xm:sqref>
            </x14:sparkline>
          </x14:sparklines>
        </x14:sparklineGroup>
        <x14:sparklineGroup displayEmptyCellsAs="gap" xr2:uid="{425352A4-5E0F-409C-BD49-DEBEEAF6B5AA}">
          <x14:colorSeries rgb="FF376092"/>
          <x14:colorNegative rgb="FFD00000"/>
          <x14:colorAxis rgb="FF000000"/>
          <x14:colorMarkers rgb="FFD00000"/>
          <x14:colorFirst rgb="FFD00000"/>
          <x14:colorLast rgb="FFD00000"/>
          <x14:colorHigh rgb="FFD00000"/>
          <x14:colorLow rgb="FFD00000"/>
          <x14:sparklines>
            <x14:sparkline>
              <xm:f>'Q6'!B14:M14</xm:f>
              <xm:sqref>B26</xm:sqref>
            </x14:sparkline>
            <x14:sparkline>
              <xm:f>'Q6'!B15:M15</xm:f>
              <xm:sqref>B27</xm:sqref>
            </x14:sparkline>
            <x14:sparkline>
              <xm:f>'Q6'!B16:M16</xm:f>
              <xm:sqref>B28</xm:sqref>
            </x14:sparkline>
          </x14:sparklines>
        </x14:sparklineGroup>
        <x14:sparklineGroup displayEmptyCellsAs="gap" xr2:uid="{EC8FBC72-F686-4CD9-88EC-60DC6D14E72A}">
          <x14:colorSeries rgb="FF376092"/>
          <x14:colorNegative rgb="FFD00000"/>
          <x14:colorAxis rgb="FF000000"/>
          <x14:colorMarkers rgb="FFD00000"/>
          <x14:colorFirst rgb="FFD00000"/>
          <x14:colorLast rgb="FFD00000"/>
          <x14:colorHigh rgb="FFD00000"/>
          <x14:colorLow rgb="FFD00000"/>
          <x14:sparklines>
            <x14:sparkline>
              <xm:f>'Q6'!B13:M13</xm:f>
              <xm:sqref>B25</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839-DC09-4CAB-B218-1DDEBB0C5469}">
  <dimension ref="A1:H13"/>
  <sheetViews>
    <sheetView workbookViewId="0">
      <selection activeCell="J6" sqref="J6"/>
    </sheetView>
  </sheetViews>
  <sheetFormatPr defaultRowHeight="15" x14ac:dyDescent="0.25"/>
  <cols>
    <col min="2" max="2" width="10.140625" customWidth="1"/>
    <col min="5" max="5" width="11.140625" customWidth="1"/>
    <col min="8" max="8" width="14" customWidth="1"/>
  </cols>
  <sheetData>
    <row r="1" spans="1:8" x14ac:dyDescent="0.25">
      <c r="A1" s="38" t="s">
        <v>17</v>
      </c>
      <c r="B1" s="39"/>
      <c r="D1" s="9" t="s">
        <v>30</v>
      </c>
      <c r="E1" s="10"/>
      <c r="G1" s="40" t="s">
        <v>31</v>
      </c>
      <c r="H1" s="41"/>
    </row>
    <row r="2" spans="1:8" x14ac:dyDescent="0.25">
      <c r="A2" s="5">
        <v>1</v>
      </c>
      <c r="B2" s="6" t="s">
        <v>18</v>
      </c>
      <c r="D2" s="11">
        <v>1</v>
      </c>
      <c r="E2" s="6" t="s">
        <v>69</v>
      </c>
      <c r="G2" s="11">
        <v>1</v>
      </c>
      <c r="H2" s="6" t="s">
        <v>76</v>
      </c>
    </row>
    <row r="3" spans="1:8" x14ac:dyDescent="0.25">
      <c r="A3" s="5">
        <v>2</v>
      </c>
      <c r="B3" s="6" t="s">
        <v>19</v>
      </c>
      <c r="D3" s="11">
        <v>2</v>
      </c>
      <c r="E3" s="6" t="s">
        <v>70</v>
      </c>
      <c r="G3" s="11">
        <v>2</v>
      </c>
      <c r="H3" s="6" t="s">
        <v>77</v>
      </c>
    </row>
    <row r="4" spans="1:8" x14ac:dyDescent="0.25">
      <c r="A4" s="5">
        <v>3</v>
      </c>
      <c r="B4" s="6" t="s">
        <v>20</v>
      </c>
      <c r="D4" s="11">
        <v>3</v>
      </c>
      <c r="E4" s="6" t="s">
        <v>71</v>
      </c>
      <c r="G4" s="11">
        <v>3</v>
      </c>
      <c r="H4" s="6" t="s">
        <v>78</v>
      </c>
    </row>
    <row r="5" spans="1:8" ht="15.75" thickBot="1" x14ac:dyDescent="0.3">
      <c r="A5" s="5">
        <v>4</v>
      </c>
      <c r="B5" s="6" t="s">
        <v>21</v>
      </c>
      <c r="D5" s="11">
        <v>4</v>
      </c>
      <c r="E5" s="6" t="s">
        <v>72</v>
      </c>
      <c r="G5" s="12">
        <v>4</v>
      </c>
      <c r="H5" s="8" t="s">
        <v>79</v>
      </c>
    </row>
    <row r="6" spans="1:8" x14ac:dyDescent="0.25">
      <c r="A6" s="5">
        <v>5</v>
      </c>
      <c r="B6" s="6" t="s">
        <v>22</v>
      </c>
      <c r="D6" s="11">
        <v>5</v>
      </c>
      <c r="E6" s="6" t="s">
        <v>73</v>
      </c>
    </row>
    <row r="7" spans="1:8" x14ac:dyDescent="0.25">
      <c r="A7" s="5">
        <v>6</v>
      </c>
      <c r="B7" s="6" t="s">
        <v>23</v>
      </c>
      <c r="D7" s="11">
        <v>6</v>
      </c>
      <c r="E7" s="6" t="s">
        <v>74</v>
      </c>
    </row>
    <row r="8" spans="1:8" ht="15.75" thickBot="1" x14ac:dyDescent="0.3">
      <c r="A8" s="5">
        <v>7</v>
      </c>
      <c r="B8" s="6" t="s">
        <v>24</v>
      </c>
      <c r="D8" s="12">
        <v>7</v>
      </c>
      <c r="E8" s="8" t="s">
        <v>75</v>
      </c>
    </row>
    <row r="9" spans="1:8" x14ac:dyDescent="0.25">
      <c r="A9" s="5">
        <v>8</v>
      </c>
      <c r="B9" s="6" t="s">
        <v>25</v>
      </c>
    </row>
    <row r="10" spans="1:8" x14ac:dyDescent="0.25">
      <c r="A10" s="5">
        <v>9</v>
      </c>
      <c r="B10" s="6" t="s">
        <v>26</v>
      </c>
    </row>
    <row r="11" spans="1:8" x14ac:dyDescent="0.25">
      <c r="A11" s="5">
        <v>10</v>
      </c>
      <c r="B11" s="6" t="s">
        <v>27</v>
      </c>
    </row>
    <row r="12" spans="1:8" x14ac:dyDescent="0.25">
      <c r="A12" s="5">
        <v>11</v>
      </c>
      <c r="B12" s="6" t="s">
        <v>28</v>
      </c>
    </row>
    <row r="13" spans="1:8" ht="15.75" thickBot="1" x14ac:dyDescent="0.3">
      <c r="A13" s="7">
        <v>12</v>
      </c>
      <c r="B13" s="8" t="s">
        <v>29</v>
      </c>
    </row>
  </sheetData>
  <mergeCells count="2">
    <mergeCell ref="A1:B1"/>
    <mergeCell ref="G1:H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3AB46B-C775-4655-AEAF-375FBBE1EB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Data</vt:lpstr>
      <vt:lpstr>Q1</vt:lpstr>
      <vt:lpstr>Q2</vt:lpstr>
      <vt:lpstr>Q3</vt:lpstr>
      <vt:lpstr>Q4</vt:lpstr>
      <vt:lpstr>Q5</vt:lpstr>
      <vt:lpstr>Q6</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Amir Raza Rizvi</dc:creator>
  <cp:lastModifiedBy>RAYAN SHAIKH - 26538</cp:lastModifiedBy>
  <dcterms:created xsi:type="dcterms:W3CDTF">2024-04-20T10:16:52Z</dcterms:created>
  <dcterms:modified xsi:type="dcterms:W3CDTF">2024-04-20T20:31:50Z</dcterms:modified>
</cp:coreProperties>
</file>