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ropbox\Projekte\Harmonic Drive\V_4\"/>
    </mc:Choice>
  </mc:AlternateContent>
  <bookViews>
    <workbookView minimized="1" xWindow="0" yWindow="0" windowWidth="27630" windowHeight="145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P33" i="1" l="1"/>
  <c r="P35" i="1" s="1"/>
  <c r="P37" i="1" s="1"/>
  <c r="P39" i="1" s="1"/>
  <c r="O32" i="1"/>
  <c r="O30" i="1"/>
  <c r="O33" i="1" l="1"/>
  <c r="O35" i="1" s="1"/>
  <c r="O37" i="1" s="1"/>
  <c r="O39" i="1" s="1"/>
  <c r="O41" i="1" s="1"/>
  <c r="B20" i="1"/>
  <c r="B17" i="1"/>
  <c r="B14" i="1"/>
  <c r="B12" i="1"/>
  <c r="B19" i="1"/>
  <c r="B18" i="1"/>
  <c r="B36" i="1"/>
  <c r="I26" i="1"/>
  <c r="E26" i="1"/>
  <c r="E10" i="1"/>
  <c r="E9" i="1"/>
  <c r="I9" i="1"/>
  <c r="I10" i="1"/>
  <c r="I6" i="1"/>
  <c r="I8" i="1" s="1"/>
  <c r="E8" i="1"/>
  <c r="P17" i="1"/>
</calcChain>
</file>

<file path=xl/sharedStrings.xml><?xml version="1.0" encoding="utf-8"?>
<sst xmlns="http://schemas.openxmlformats.org/spreadsheetml/2006/main" count="106" uniqueCount="54">
  <si>
    <t>Nm</t>
  </si>
  <si>
    <t>Ratio</t>
  </si>
  <si>
    <t>M_Motor_Soll</t>
  </si>
  <si>
    <t>M_Getriebe_Soll</t>
  </si>
  <si>
    <t>M_Generator_Ist</t>
  </si>
  <si>
    <t>Harmonic Drive 120 Zähne</t>
  </si>
  <si>
    <t>Harmonic Drive 70 Zähne</t>
  </si>
  <si>
    <t>m</t>
  </si>
  <si>
    <t>kg</t>
  </si>
  <si>
    <t>l</t>
  </si>
  <si>
    <t>M</t>
  </si>
  <si>
    <t>Motordaten</t>
  </si>
  <si>
    <t>M_motor_soll</t>
  </si>
  <si>
    <t>Schritt</t>
  </si>
  <si>
    <t>°</t>
  </si>
  <si>
    <t>Fullstep</t>
  </si>
  <si>
    <t>1/2</t>
  </si>
  <si>
    <t>1/4</t>
  </si>
  <si>
    <t>1/8</t>
  </si>
  <si>
    <t>1/16</t>
  </si>
  <si>
    <t>max rpm</t>
  </si>
  <si>
    <t>rpm</t>
  </si>
  <si>
    <t>Winkelauflösung</t>
  </si>
  <si>
    <t>Geschwindigkeit</t>
  </si>
  <si>
    <t>Haltemoment_max (Bruch)</t>
  </si>
  <si>
    <t>Versuch 1</t>
  </si>
  <si>
    <t>länge</t>
  </si>
  <si>
    <t>gem. Gewicht</t>
  </si>
  <si>
    <t>Moment</t>
  </si>
  <si>
    <t>D</t>
  </si>
  <si>
    <t>d</t>
  </si>
  <si>
    <t>mm</t>
  </si>
  <si>
    <t>Werkstoff</t>
  </si>
  <si>
    <t>PETg</t>
  </si>
  <si>
    <t>M_t</t>
  </si>
  <si>
    <t>F</t>
  </si>
  <si>
    <t>N</t>
  </si>
  <si>
    <t>I_T</t>
  </si>
  <si>
    <t>r</t>
  </si>
  <si>
    <t>N/mm²</t>
  </si>
  <si>
    <t>mm^4</t>
  </si>
  <si>
    <t>a_max</t>
  </si>
  <si>
    <t>N/mm^2</t>
  </si>
  <si>
    <t>tau_t</t>
  </si>
  <si>
    <t>R_e</t>
  </si>
  <si>
    <t>R</t>
  </si>
  <si>
    <t>A</t>
  </si>
  <si>
    <t>h</t>
  </si>
  <si>
    <t>V</t>
  </si>
  <si>
    <t>roh</t>
  </si>
  <si>
    <t>€'</t>
  </si>
  <si>
    <t>€</t>
  </si>
  <si>
    <t>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</si>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</sst>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41"/>
  <sheetViews>
    <sheetView tabSelected="1" workbookViewId="0">
      <selection activeCell="L14" sqref="L14"/>
    </sheetView>
  </sheetViews>
  <sheetFormatPr baseColWidth="10" defaultRowHeight="15" x14ac:dyDescent="0.25"/>
  <cols>
    <col min="4" max="4" width="15.85546875" bestFit="1" customWidth="1"/>
    <col min="8" max="8" width="15.85546875" customWidth="1"/>
  </cols>
  <sheetData>
    <row r="5" spans="1:17" x14ac:dyDescent="0.25">
      <c r="A5" t="s">
        <v>11</v>
      </c>
      <c r="D5" t="s">
        <v>5</v>
      </c>
      <c r="H5" t="s">
        <v>6</v>
      </c>
    </row>
    <row r="6" spans="1:17" x14ac:dyDescent="0.25">
      <c r="A6" t="s">
        <v>12</v>
      </c>
      <c r="B6">
        <v>0.42</v>
      </c>
      <c r="C6" t="s">
        <v>0</v>
      </c>
      <c r="D6" t="s">
        <v>2</v>
      </c>
      <c r="E6">
        <f>B6</f>
        <v>0.42</v>
      </c>
      <c r="F6" t="s">
        <v>0</v>
      </c>
      <c r="H6" t="s">
        <v>2</v>
      </c>
      <c r="I6">
        <f>B6</f>
        <v>0.42</v>
      </c>
      <c r="J6" t="s">
        <v>0</v>
      </c>
    </row>
    <row r="7" spans="1:17" x14ac:dyDescent="0.25">
      <c r="A7" t="s">
        <v>13</v>
      </c>
      <c r="B7">
        <v>0.9</v>
      </c>
      <c r="C7" t="s">
        <v>14</v>
      </c>
      <c r="D7" t="s">
        <v>1</v>
      </c>
      <c r="E7">
        <v>60</v>
      </c>
      <c r="H7" t="s">
        <v>1</v>
      </c>
      <c r="I7">
        <v>35</v>
      </c>
    </row>
    <row r="8" spans="1:17" x14ac:dyDescent="0.25">
      <c r="A8" t="s">
        <v>20</v>
      </c>
      <c r="B8">
        <v>300</v>
      </c>
      <c r="C8" t="s">
        <v>21</v>
      </c>
      <c r="D8" t="s">
        <v>3</v>
      </c>
      <c r="E8">
        <f>E6*E7</f>
        <v>25.2</v>
      </c>
      <c r="F8" t="s">
        <v>0</v>
      </c>
      <c r="H8" t="s">
        <v>3</v>
      </c>
      <c r="I8">
        <f>I6*I7</f>
        <v>14.7</v>
      </c>
      <c r="J8" t="s">
        <v>0</v>
      </c>
    </row>
    <row r="9" spans="1:17" x14ac:dyDescent="0.25">
      <c r="D9" t="s">
        <v>22</v>
      </c>
      <c r="E9" s="4">
        <f>B7/E7</f>
        <v>1.5000000000000001E-2</v>
      </c>
      <c r="F9" t="s">
        <v>14</v>
      </c>
      <c r="H9" t="s">
        <v>22</v>
      </c>
      <c r="I9" s="4">
        <f>B7/I7</f>
        <v>2.5714285714285714E-2</v>
      </c>
      <c r="J9" t="s">
        <v>14</v>
      </c>
    </row>
    <row r="10" spans="1:17" x14ac:dyDescent="0.25">
      <c r="D10" t="s">
        <v>23</v>
      </c>
      <c r="E10" s="2">
        <f>B8/E7</f>
        <v>5</v>
      </c>
      <c r="F10" t="s">
        <v>21</v>
      </c>
      <c r="H10" t="s">
        <v>23</v>
      </c>
      <c r="I10" s="2">
        <f>B8/I7</f>
        <v>8.5714285714285712</v>
      </c>
      <c r="J10" t="s">
        <v>21</v>
      </c>
    </row>
    <row r="11" spans="1:17" x14ac:dyDescent="0.25">
      <c r="A11" t="s">
        <v>29</v>
      </c>
      <c r="B11">
        <v>73.8</v>
      </c>
      <c r="C11" t="s">
        <v>31</v>
      </c>
    </row>
    <row r="12" spans="1:17" x14ac:dyDescent="0.25">
      <c r="A12" t="s">
        <v>45</v>
      </c>
      <c r="B12">
        <f>B11/2</f>
        <v>36.9</v>
      </c>
      <c r="C12" t="s">
        <v>31</v>
      </c>
    </row>
    <row r="13" spans="1:17" x14ac:dyDescent="0.25">
      <c r="A13" t="s">
        <v>30</v>
      </c>
      <c r="B13">
        <v>71.8</v>
      </c>
      <c r="C13" t="s">
        <v>31</v>
      </c>
      <c r="D13" s="5" t="s">
        <v>4</v>
      </c>
      <c r="E13" s="5"/>
      <c r="F13" s="5"/>
      <c r="H13" s="5" t="s">
        <v>4</v>
      </c>
      <c r="I13" s="5"/>
      <c r="J13" s="5"/>
    </row>
    <row r="14" spans="1:17" x14ac:dyDescent="0.25">
      <c r="A14" t="s">
        <v>38</v>
      </c>
      <c r="B14">
        <f>B13/2</f>
        <v>35.9</v>
      </c>
      <c r="C14" t="s">
        <v>31</v>
      </c>
      <c r="D14" t="s">
        <v>15</v>
      </c>
      <c r="F14" t="s">
        <v>0</v>
      </c>
      <c r="H14" t="s">
        <v>15</v>
      </c>
      <c r="J14" t="s">
        <v>0</v>
      </c>
    </row>
    <row r="15" spans="1:17" x14ac:dyDescent="0.25">
      <c r="A15" t="s">
        <v>32</v>
      </c>
      <c r="B15" t="s">
        <v>33</v>
      </c>
      <c r="D15" s="1" t="s">
        <v>16</v>
      </c>
      <c r="F15" t="s">
        <v>0</v>
      </c>
      <c r="H15" s="1" t="s">
        <v>16</v>
      </c>
      <c r="J15" t="s">
        <v>0</v>
      </c>
      <c r="O15" t="s">
        <v>7</v>
      </c>
      <c r="P15">
        <v>5</v>
      </c>
      <c r="Q15" t="s">
        <v>8</v>
      </c>
    </row>
    <row r="16" spans="1:17" x14ac:dyDescent="0.25">
      <c r="A16" t="s">
        <v>44</v>
      </c>
      <c r="B16">
        <v>53</v>
      </c>
      <c r="C16" t="s">
        <v>39</v>
      </c>
      <c r="D16" s="1" t="s">
        <v>17</v>
      </c>
      <c r="F16" t="s">
        <v>0</v>
      </c>
      <c r="H16" s="1" t="s">
        <v>17</v>
      </c>
      <c r="J16" t="s">
        <v>0</v>
      </c>
      <c r="O16" t="s">
        <v>9</v>
      </c>
      <c r="P16">
        <v>0.5</v>
      </c>
      <c r="Q16" t="s">
        <v>7</v>
      </c>
    </row>
    <row r="17" spans="1:17" x14ac:dyDescent="0.25">
      <c r="A17" t="s">
        <v>37</v>
      </c>
      <c r="B17">
        <f>PI()/4*(B12^4-B14^4)*2</f>
        <v>303086.05603375932</v>
      </c>
      <c r="C17" t="s">
        <v>40</v>
      </c>
      <c r="D17" s="1" t="s">
        <v>18</v>
      </c>
      <c r="F17" t="s">
        <v>0</v>
      </c>
      <c r="H17" s="1" t="s">
        <v>18</v>
      </c>
      <c r="J17" t="s">
        <v>0</v>
      </c>
      <c r="O17" t="s">
        <v>10</v>
      </c>
      <c r="P17">
        <f>P16*9.81*P15</f>
        <v>24.525000000000002</v>
      </c>
      <c r="Q17" t="s">
        <v>0</v>
      </c>
    </row>
    <row r="18" spans="1:17" x14ac:dyDescent="0.25">
      <c r="A18" t="s">
        <v>41</v>
      </c>
      <c r="B18">
        <f>(B11-B13)/4</f>
        <v>0.5</v>
      </c>
      <c r="C18" t="s">
        <v>31</v>
      </c>
      <c r="D18" s="1" t="s">
        <v>19</v>
      </c>
      <c r="F18" t="s">
        <v>0</v>
      </c>
      <c r="H18" s="1" t="s">
        <v>19</v>
      </c>
      <c r="J18" t="s">
        <v>0</v>
      </c>
    </row>
    <row r="19" spans="1:17" x14ac:dyDescent="0.25">
      <c r="A19" t="s">
        <v>43</v>
      </c>
      <c r="B19">
        <f>0.2*B16</f>
        <v>10.600000000000001</v>
      </c>
      <c r="C19" t="s">
        <v>42</v>
      </c>
    </row>
    <row r="20" spans="1:17" x14ac:dyDescent="0.25">
      <c r="A20" t="s">
        <v>34</v>
      </c>
      <c r="B20">
        <f>B17*B19/B18/1000</f>
        <v>6425.4243879156984</v>
      </c>
      <c r="C20" t="s">
        <v>0</v>
      </c>
    </row>
    <row r="22" spans="1:17" x14ac:dyDescent="0.25">
      <c r="D22" t="s">
        <v>24</v>
      </c>
      <c r="H22" t="s">
        <v>24</v>
      </c>
    </row>
    <row r="23" spans="1:17" x14ac:dyDescent="0.25">
      <c r="D23" t="s">
        <v>25</v>
      </c>
      <c r="H23" t="s">
        <v>25</v>
      </c>
    </row>
    <row r="24" spans="1:17" x14ac:dyDescent="0.25">
      <c r="D24" t="s">
        <v>26</v>
      </c>
      <c r="E24">
        <v>0.5</v>
      </c>
      <c r="F24" t="s">
        <v>7</v>
      </c>
      <c r="H24" t="s">
        <v>26</v>
      </c>
      <c r="I24">
        <v>0.5</v>
      </c>
      <c r="J24" t="s">
        <v>7</v>
      </c>
    </row>
    <row r="25" spans="1:17" x14ac:dyDescent="0.25">
      <c r="D25" t="s">
        <v>27</v>
      </c>
      <c r="E25">
        <v>7.14</v>
      </c>
      <c r="F25" t="s">
        <v>8</v>
      </c>
      <c r="H25" t="s">
        <v>27</v>
      </c>
      <c r="I25">
        <v>4.07</v>
      </c>
      <c r="J25" t="s">
        <v>8</v>
      </c>
    </row>
    <row r="26" spans="1:17" x14ac:dyDescent="0.25">
      <c r="D26" t="s">
        <v>28</v>
      </c>
      <c r="E26" s="2">
        <f>9.81*E25*E24</f>
        <v>35.021700000000003</v>
      </c>
      <c r="F26" t="s">
        <v>0</v>
      </c>
      <c r="H26" t="s">
        <v>28</v>
      </c>
      <c r="I26" s="2">
        <f>9.81*I25*I24</f>
        <v>19.963350000000002</v>
      </c>
      <c r="J26" t="s">
        <v>0</v>
      </c>
    </row>
    <row r="29" spans="1:17" x14ac:dyDescent="0.25">
      <c r="N29" t="s">
        <v>29</v>
      </c>
      <c r="O29">
        <v>0.5</v>
      </c>
    </row>
    <row r="30" spans="1:17" x14ac:dyDescent="0.25">
      <c r="N30" t="s">
        <v>46</v>
      </c>
      <c r="O30" s="4">
        <f>O29^2*PI()/4</f>
        <v>0.19634954084936207</v>
      </c>
    </row>
    <row r="31" spans="1:17" x14ac:dyDescent="0.25">
      <c r="N31" t="s">
        <v>52</v>
      </c>
      <c r="O31">
        <v>1</v>
      </c>
    </row>
    <row r="32" spans="1:17" x14ac:dyDescent="0.25">
      <c r="N32" t="s">
        <v>53</v>
      </c>
      <c r="O32" s="4">
        <f>(O29-2*O31/1000)^2*PI()/4</f>
        <v>0.19478188611522076</v>
      </c>
    </row>
    <row r="33" spans="1:16" x14ac:dyDescent="0.25">
      <c r="N33" t="s">
        <v>46</v>
      </c>
      <c r="O33" s="3">
        <f>O30-O32</f>
        <v>1.567654734141305E-3</v>
      </c>
      <c r="P33">
        <f>O29^2*PI()/4</f>
        <v>0.19634954084936207</v>
      </c>
    </row>
    <row r="34" spans="1:16" x14ac:dyDescent="0.25">
      <c r="N34" t="s">
        <v>47</v>
      </c>
      <c r="O34">
        <v>600</v>
      </c>
      <c r="P34">
        <v>1.5</v>
      </c>
    </row>
    <row r="35" spans="1:16" x14ac:dyDescent="0.25">
      <c r="A35" t="s">
        <v>35</v>
      </c>
      <c r="B35">
        <v>1000</v>
      </c>
      <c r="C35" t="s">
        <v>36</v>
      </c>
      <c r="N35" t="s">
        <v>48</v>
      </c>
      <c r="O35" s="4">
        <f>O33*O34</f>
        <v>0.94059284048478298</v>
      </c>
      <c r="P35">
        <f>P33*P34</f>
        <v>0.2945243112740431</v>
      </c>
    </row>
    <row r="36" spans="1:16" x14ac:dyDescent="0.25">
      <c r="A36" t="s">
        <v>34</v>
      </c>
      <c r="B36">
        <f>B11/2*B35</f>
        <v>36900</v>
      </c>
      <c r="C36" t="s">
        <v>0</v>
      </c>
      <c r="N36" t="s">
        <v>49</v>
      </c>
      <c r="O36">
        <v>8</v>
      </c>
      <c r="P36">
        <v>8</v>
      </c>
    </row>
    <row r="37" spans="1:16" x14ac:dyDescent="0.25">
      <c r="N37" t="s">
        <v>7</v>
      </c>
      <c r="O37" s="4">
        <f>O35*O36</f>
        <v>7.5247427238782638</v>
      </c>
      <c r="P37">
        <f>P35*P36</f>
        <v>2.3561944901923448</v>
      </c>
    </row>
    <row r="38" spans="1:16" x14ac:dyDescent="0.25">
      <c r="N38" t="s">
        <v>50</v>
      </c>
      <c r="O38">
        <v>10</v>
      </c>
      <c r="P38">
        <v>10</v>
      </c>
    </row>
    <row r="39" spans="1:16" x14ac:dyDescent="0.25">
      <c r="N39" t="s">
        <v>51</v>
      </c>
      <c r="O39" s="2">
        <f>O37*O38</f>
        <v>75.247427238782635</v>
      </c>
      <c r="P39">
        <f>P37*P38</f>
        <v>23.561944901923447</v>
      </c>
    </row>
    <row r="41" spans="1:16" x14ac:dyDescent="0.25">
      <c r="O41" s="2">
        <f>O39+P39</f>
        <v>98.809372140706074</v>
      </c>
    </row>
  </sheetData>
  <mergeCells count="2">
    <mergeCell ref="H13:J13"/>
    <mergeCell ref="D13:F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Haßler</dc:creator>
  <cp:lastModifiedBy>Johannes Haßler</cp:lastModifiedBy>
  <dcterms:created xsi:type="dcterms:W3CDTF">2018-03-25T20:44:57Z</dcterms:created>
  <dcterms:modified xsi:type="dcterms:W3CDTF">2018-04-04T23:03:09Z</dcterms:modified>
</cp:coreProperties>
</file>