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AlgorithmName="SHA-512" workbookHashValue="zEH2yF9LMcvaFyX1CPCNa+Y70UzGLKGc3UCns629T1hH/PfeSX/AxTiAdXcmTwJ6MLsRcpmKnBIUQrCDUvXg+A==" workbookSaltValue="GKP/19yXhrr2ZRzV75678Q==" workbookSpinCount="100000" lockStructure="1"/>
  <bookViews>
    <workbookView xWindow="0" yWindow="0" windowWidth="28800" windowHeight="12300" tabRatio="873"/>
  </bookViews>
  <sheets>
    <sheet name="Risk Register" sheetId="25" r:id="rId1"/>
    <sheet name="Guidance" sheetId="27" r:id="rId2"/>
  </sheets>
  <externalReferences>
    <externalReference r:id="rId3"/>
  </externalReferences>
  <definedNames>
    <definedName name="_xlnm._FilterDatabase" localSheetId="0" hidden="1">'Risk Register'!$A$8:$Z$39</definedName>
    <definedName name="Likelihood" localSheetId="1">'[1]HR &amp; Administration'!#REF!</definedName>
    <definedName name="Likelihood" localSheetId="0">'[1]HR &amp; Administration'!#REF!</definedName>
    <definedName name="Likelihood">'[1]HR &amp; Administration'!#REF!</definedName>
    <definedName name="_xlnm.Print_Area" localSheetId="1">Guidance!$A$6:$L$51</definedName>
    <definedName name="_xlnm.Print_Area" localSheetId="0">'Risk Register'!$A$1:$AE$49</definedName>
    <definedName name="_xlnm.Print_Titles" localSheetId="0">'Risk Register'!$8:$9</definedName>
    <definedName name="Risk" localSheetId="1">'[1]HR &amp; Administration'!#REF!</definedName>
    <definedName name="Risk" localSheetId="0">'[1]HR &amp; Administration'!#REF!</definedName>
    <definedName name="Risk">'[1]HR &amp; Administration'!#REF!</definedName>
  </definedNames>
  <calcPr calcId="162913"/>
</workbook>
</file>

<file path=xl/calcChain.xml><?xml version="1.0" encoding="utf-8"?>
<calcChain xmlns="http://schemas.openxmlformats.org/spreadsheetml/2006/main">
  <c r="U34" i="25" l="1"/>
  <c r="U37" i="25"/>
  <c r="U38" i="25"/>
  <c r="U39" i="25"/>
  <c r="U31" i="25"/>
  <c r="U29" i="25"/>
  <c r="U24" i="25"/>
  <c r="U22" i="25"/>
  <c r="U18" i="25"/>
  <c r="U15" i="25" l="1"/>
  <c r="U14" i="25"/>
  <c r="U12" i="25"/>
  <c r="U11" i="25"/>
  <c r="U10" i="25"/>
  <c r="L39" i="25" l="1"/>
  <c r="M39" i="25"/>
  <c r="N39" i="25" s="1"/>
  <c r="J39" i="25"/>
  <c r="L38" i="25"/>
  <c r="M38" i="25"/>
  <c r="N38" i="25" s="1"/>
  <c r="J38" i="25"/>
  <c r="L37" i="25"/>
  <c r="M37" i="25"/>
  <c r="J37" i="25"/>
  <c r="L34" i="25"/>
  <c r="M34" i="25"/>
  <c r="V34" i="25" s="1"/>
  <c r="J34" i="25"/>
  <c r="L31" i="25"/>
  <c r="M31" i="25"/>
  <c r="N31" i="25" s="1"/>
  <c r="J31" i="25"/>
  <c r="L29" i="25"/>
  <c r="M29" i="25"/>
  <c r="X29" i="25" s="1"/>
  <c r="J29" i="25"/>
  <c r="L28" i="25"/>
  <c r="M28" i="25"/>
  <c r="AC28" i="25" s="1"/>
  <c r="J28" i="25"/>
  <c r="L27" i="25"/>
  <c r="M27" i="25"/>
  <c r="N27" i="25" s="1"/>
  <c r="J27" i="25"/>
  <c r="L24" i="25"/>
  <c r="M24" i="25"/>
  <c r="V24" i="25" s="1"/>
  <c r="J24" i="25"/>
  <c r="L22" i="25"/>
  <c r="M22" i="25"/>
  <c r="N22" i="25" s="1"/>
  <c r="J22" i="25"/>
  <c r="L21" i="25"/>
  <c r="M21" i="25"/>
  <c r="N21" i="25" s="1"/>
  <c r="J21" i="25"/>
  <c r="L20" i="25"/>
  <c r="M20" i="25"/>
  <c r="N20" i="25" s="1"/>
  <c r="J20" i="25"/>
  <c r="L18" i="25"/>
  <c r="M18" i="25"/>
  <c r="V18" i="25" s="1"/>
  <c r="J18" i="25"/>
  <c r="L17" i="25"/>
  <c r="M17" i="25"/>
  <c r="N17" i="25" s="1"/>
  <c r="J17" i="25"/>
  <c r="L15" i="25"/>
  <c r="M15" i="25"/>
  <c r="J15" i="25"/>
  <c r="L14" i="25"/>
  <c r="M14" i="25"/>
  <c r="J14" i="25"/>
  <c r="N37" i="25" l="1"/>
  <c r="V37" i="25"/>
  <c r="N24" i="25"/>
  <c r="V21" i="25"/>
  <c r="AC17" i="25"/>
  <c r="X17" i="25"/>
  <c r="AC38" i="25"/>
  <c r="V17" i="25"/>
  <c r="N28" i="25"/>
  <c r="N34" i="25"/>
  <c r="V29" i="25"/>
  <c r="AC21" i="25"/>
  <c r="X21" i="25"/>
  <c r="AC24" i="25"/>
  <c r="AD24" i="25" s="1"/>
  <c r="X28" i="25"/>
  <c r="X39" i="25"/>
  <c r="N18" i="25"/>
  <c r="V28" i="25"/>
  <c r="AD28" i="25" s="1"/>
  <c r="N29" i="25"/>
  <c r="V39" i="25"/>
  <c r="AC37" i="25"/>
  <c r="X37" i="25"/>
  <c r="AC20" i="25"/>
  <c r="X20" i="25"/>
  <c r="X24" i="25"/>
  <c r="AC29" i="25"/>
  <c r="V20" i="25"/>
  <c r="AC39" i="25"/>
  <c r="V38" i="25"/>
  <c r="X38" i="25"/>
  <c r="AC34" i="25"/>
  <c r="AD34" i="25" s="1"/>
  <c r="X34" i="25"/>
  <c r="V31" i="25"/>
  <c r="AC31" i="25"/>
  <c r="X31" i="25"/>
  <c r="X27" i="25"/>
  <c r="V27" i="25"/>
  <c r="AC27" i="25"/>
  <c r="AC22" i="25"/>
  <c r="X22" i="25"/>
  <c r="V22" i="25"/>
  <c r="AC18" i="25"/>
  <c r="AD18" i="25" s="1"/>
  <c r="X18" i="25"/>
  <c r="AD21" i="25" l="1"/>
  <c r="AD38" i="25"/>
  <c r="AD31" i="25"/>
  <c r="AD17" i="25"/>
  <c r="AD29" i="25"/>
  <c r="AD37" i="25"/>
  <c r="AD27" i="25"/>
  <c r="AD20" i="25"/>
  <c r="AD39" i="25"/>
  <c r="AD22" i="25"/>
  <c r="J10" i="25" l="1"/>
  <c r="L10" i="25"/>
  <c r="L11" i="25"/>
  <c r="L12" i="25"/>
  <c r="L13" i="25"/>
  <c r="M11" i="25" l="1"/>
  <c r="J13" i="25"/>
  <c r="J12" i="25"/>
  <c r="J11" i="25"/>
  <c r="M13" i="25"/>
  <c r="M12" i="25"/>
  <c r="M10" i="25"/>
  <c r="X14" i="25" l="1"/>
  <c r="AC14" i="25"/>
  <c r="AC10" i="25"/>
  <c r="X10" i="25"/>
  <c r="X15" i="25"/>
  <c r="AC15" i="25"/>
  <c r="X12" i="25"/>
  <c r="AC12" i="25"/>
  <c r="AC13" i="25"/>
  <c r="X13" i="25"/>
  <c r="X11" i="25"/>
  <c r="AC11" i="25"/>
  <c r="N14" i="25"/>
  <c r="V14" i="25"/>
  <c r="N15" i="25"/>
  <c r="V15" i="25"/>
  <c r="N13" i="25"/>
  <c r="V13" i="25"/>
  <c r="N12" i="25"/>
  <c r="V12" i="25"/>
  <c r="N11" i="25"/>
  <c r="V11" i="25"/>
  <c r="N10" i="25"/>
  <c r="V10" i="25"/>
  <c r="AD11" i="25" l="1"/>
  <c r="AD10" i="25"/>
  <c r="AD13" i="25"/>
  <c r="AD12" i="25"/>
  <c r="AD15" i="25"/>
  <c r="AD14" i="25"/>
</calcChain>
</file>

<file path=xl/sharedStrings.xml><?xml version="1.0" encoding="utf-8"?>
<sst xmlns="http://schemas.openxmlformats.org/spreadsheetml/2006/main" count="361" uniqueCount="198">
  <si>
    <t>Enterprise Risk Management - Risk Register</t>
  </si>
  <si>
    <t>Sr. No.</t>
  </si>
  <si>
    <t xml:space="preserve">Key Risk Description </t>
  </si>
  <si>
    <t>Risk Assessment Criteria</t>
  </si>
  <si>
    <t>Inherent Risk (Before Existing Controls)</t>
  </si>
  <si>
    <t>Inherent Risk Rating</t>
  </si>
  <si>
    <t>Date of Update</t>
  </si>
  <si>
    <t>Inherent Impact (Value)</t>
  </si>
  <si>
    <t>Inherent Likelihood (Value)</t>
  </si>
  <si>
    <t>Significance
Impact + Likelihood</t>
  </si>
  <si>
    <t>Rating</t>
  </si>
  <si>
    <t>Khalifa University</t>
  </si>
  <si>
    <t>Risk Category
(Level 1)</t>
  </si>
  <si>
    <t>Mega-Process
(Level 2)</t>
  </si>
  <si>
    <t>Major Process
(Level 3)</t>
  </si>
  <si>
    <t>Risk ID</t>
  </si>
  <si>
    <t>KU Strategic Initiatives</t>
  </si>
  <si>
    <t>I1 - Promote educational excellence in all programs</t>
  </si>
  <si>
    <t>I2 - Cultivate a vibrant environment for research and innovation</t>
  </si>
  <si>
    <t>I3 - Work with a student focus</t>
  </si>
  <si>
    <t>I4 - Enhance the university reputation both locally and internationally</t>
  </si>
  <si>
    <t>I5 - Diversify financial resources</t>
  </si>
  <si>
    <t>Control Description</t>
  </si>
  <si>
    <t>Current Controls</t>
  </si>
  <si>
    <t>Risk Response Strategy</t>
  </si>
  <si>
    <t>Risk Response Plan</t>
  </si>
  <si>
    <t>Frequency</t>
  </si>
  <si>
    <t>Average Current Control Rating</t>
  </si>
  <si>
    <t>Type</t>
  </si>
  <si>
    <t>Automation</t>
  </si>
  <si>
    <t>Control Rating</t>
  </si>
  <si>
    <t>Implementation Due Date</t>
  </si>
  <si>
    <t>Score</t>
  </si>
  <si>
    <t>Parameter</t>
  </si>
  <si>
    <r>
      <t>Catastrophic:</t>
    </r>
    <r>
      <rPr>
        <sz val="12"/>
        <color rgb="FF3C3D3E"/>
        <rFont val="Calibri"/>
        <family val="2"/>
      </rPr>
      <t xml:space="preserve"> Disaster or catastrophic effect on achievement of KU’s objectives, disintegration of KU.</t>
    </r>
  </si>
  <si>
    <r>
      <t>Major:</t>
    </r>
    <r>
      <rPr>
        <sz val="12"/>
        <color rgb="FF3C3D3E"/>
        <rFont val="Calibri"/>
        <family val="2"/>
      </rPr>
      <t xml:space="preserve"> Major or critical uncertainties that may be endured but have prolonged negative consequences for KU’s objectives.</t>
    </r>
  </si>
  <si>
    <r>
      <t>Moderate:</t>
    </r>
    <r>
      <rPr>
        <sz val="12"/>
        <color rgb="FF3C3D3E"/>
        <rFont val="Calibri"/>
        <family val="2"/>
      </rPr>
      <t xml:space="preserve"> Significant uncertainties that may be managed but require additional resources or management effort.</t>
    </r>
  </si>
  <si>
    <r>
      <t>Minor:</t>
    </r>
    <r>
      <rPr>
        <sz val="12"/>
        <color rgb="FF3C3D3E"/>
        <rFont val="Calibri"/>
        <family val="2"/>
      </rPr>
      <t xml:space="preserve"> Uncertainties that may be escalated for management attention.</t>
    </r>
  </si>
  <si>
    <r>
      <t>Almost Certain:</t>
    </r>
    <r>
      <rPr>
        <sz val="12"/>
        <color rgb="FF3C3D3E"/>
        <rFont val="Calibri"/>
        <family val="2"/>
      </rPr>
      <t xml:space="preserve"> The event will occur in most circumstances (within 12 months); </t>
    </r>
    <r>
      <rPr>
        <sz val="12"/>
        <color rgb="FFFF0000"/>
        <rFont val="Calibri"/>
        <family val="2"/>
      </rPr>
      <t>Probability ≥ 0.9.</t>
    </r>
  </si>
  <si>
    <r>
      <t>Likely:</t>
    </r>
    <r>
      <rPr>
        <sz val="12"/>
        <color rgb="FF3C3D3E"/>
        <rFont val="Calibri"/>
        <family val="2"/>
      </rPr>
      <t xml:space="preserve"> The event will probably occur in most circumstances (within 18 months); </t>
    </r>
    <r>
      <rPr>
        <sz val="12"/>
        <color rgb="FFFF0000"/>
        <rFont val="Calibri"/>
        <family val="2"/>
      </rPr>
      <t>Probability between 0.5 - 0.89.</t>
    </r>
  </si>
  <si>
    <r>
      <t>Possible:</t>
    </r>
    <r>
      <rPr>
        <sz val="12"/>
        <color rgb="FF3C3D3E"/>
        <rFont val="Calibri"/>
        <family val="2"/>
      </rPr>
      <t xml:space="preserve"> The event may occur in some circumstances (within 2 years); </t>
    </r>
    <r>
      <rPr>
        <sz val="12"/>
        <color rgb="FFFF0000"/>
        <rFont val="Calibri"/>
        <family val="2"/>
      </rPr>
      <t>Probability 0.25 – 0.49.</t>
    </r>
  </si>
  <si>
    <r>
      <t>Unlikely:</t>
    </r>
    <r>
      <rPr>
        <sz val="12"/>
        <color rgb="FF3C3D3E"/>
        <rFont val="Calibri"/>
        <family val="2"/>
      </rPr>
      <t xml:space="preserve"> The event may occur in some circumstances (within 3 to 5 years); </t>
    </r>
    <r>
      <rPr>
        <sz val="12"/>
        <color rgb="FFFF0000"/>
        <rFont val="Calibri"/>
        <family val="2"/>
      </rPr>
      <t>Probability 0.1 – 0.24.</t>
    </r>
  </si>
  <si>
    <r>
      <t>Rare:</t>
    </r>
    <r>
      <rPr>
        <sz val="12"/>
        <color rgb="FF3C3D3E"/>
        <rFont val="Calibri"/>
        <family val="2"/>
      </rPr>
      <t xml:space="preserve"> The event may occur in some exceptional circumstances (not before 5 years); </t>
    </r>
    <r>
      <rPr>
        <sz val="12"/>
        <color rgb="FFFF0000"/>
        <rFont val="Calibri"/>
        <family val="2"/>
      </rPr>
      <t>Probability &lt; 0.1.</t>
    </r>
  </si>
  <si>
    <t>Extreme Risk</t>
  </si>
  <si>
    <t>Moderate Risk</t>
  </si>
  <si>
    <t>Significant Risk</t>
  </si>
  <si>
    <t>Low Risk</t>
  </si>
  <si>
    <t>Criteria</t>
  </si>
  <si>
    <t>Adequate</t>
  </si>
  <si>
    <t xml:space="preserve">Excellent </t>
  </si>
  <si>
    <t>1 or 2</t>
  </si>
  <si>
    <r>
      <t>•</t>
    </r>
    <r>
      <rPr>
        <sz val="12"/>
        <color rgb="FF535355"/>
        <rFont val="Arial"/>
        <family val="2"/>
      </rPr>
      <t xml:space="preserve">Systems and processes exist to manage the risks; </t>
    </r>
  </si>
  <si>
    <r>
      <t>•</t>
    </r>
    <r>
      <rPr>
        <sz val="12"/>
        <color rgb="FF535355"/>
        <rFont val="Arial"/>
        <family val="2"/>
      </rPr>
      <t>The systems are well documented;</t>
    </r>
  </si>
  <si>
    <r>
      <t>•</t>
    </r>
    <r>
      <rPr>
        <sz val="12"/>
        <color rgb="FF535355"/>
        <rFont val="Arial"/>
        <family val="2"/>
      </rPr>
      <t xml:space="preserve">Regular monitoring/management review; and </t>
    </r>
  </si>
  <si>
    <r>
      <t>•</t>
    </r>
    <r>
      <rPr>
        <sz val="12"/>
        <color rgb="FF535355"/>
        <rFont val="Arial"/>
        <family val="2"/>
      </rPr>
      <t>The system is effective in mitigating the risk.</t>
    </r>
  </si>
  <si>
    <t>Good</t>
  </si>
  <si>
    <t>3 or 4</t>
  </si>
  <si>
    <r>
      <t>•</t>
    </r>
    <r>
      <rPr>
        <sz val="12"/>
        <color rgb="FF535355"/>
        <rFont val="Arial"/>
        <family val="2"/>
      </rPr>
      <t>Systems and processes exist to manage the risk; and</t>
    </r>
  </si>
  <si>
    <r>
      <t>•</t>
    </r>
    <r>
      <rPr>
        <sz val="12"/>
        <color rgb="FF535355"/>
        <rFont val="Arial"/>
        <family val="2"/>
      </rPr>
      <t xml:space="preserve">Minor improvement opportunities have been identified but not yet actioned. </t>
    </r>
  </si>
  <si>
    <t>Inadequate</t>
  </si>
  <si>
    <t>Fair</t>
  </si>
  <si>
    <t>5 or 6</t>
  </si>
  <si>
    <r>
      <t>•</t>
    </r>
    <r>
      <rPr>
        <sz val="12"/>
        <color rgb="FF535355"/>
        <rFont val="Arial"/>
        <family val="2"/>
      </rPr>
      <t>Some systems and processes exist to manage the risk; and</t>
    </r>
  </si>
  <si>
    <r>
      <t>•</t>
    </r>
    <r>
      <rPr>
        <sz val="12"/>
        <color rgb="FF535355"/>
        <rFont val="Arial"/>
        <family val="2"/>
      </rPr>
      <t xml:space="preserve">Recent changes in operations require confirmation that accountabilities are in place and understood and that the risk is being actively managed. </t>
    </r>
  </si>
  <si>
    <t>Poor</t>
  </si>
  <si>
    <t>7 or 8</t>
  </si>
  <si>
    <r>
      <t>•</t>
    </r>
    <r>
      <rPr>
        <sz val="12"/>
        <color rgb="FF535355"/>
        <rFont val="Arial"/>
        <family val="2"/>
      </rPr>
      <t>Systems and processes for managing the risk have been subject to major change or are in the process of being implemented; and</t>
    </r>
  </si>
  <si>
    <r>
      <t>•</t>
    </r>
    <r>
      <rPr>
        <sz val="12"/>
        <color rgb="FF535355"/>
        <rFont val="Arial"/>
        <family val="2"/>
      </rPr>
      <t xml:space="preserve">Control effectiveness cannot be confirmed. </t>
    </r>
  </si>
  <si>
    <t>Unsatisfactory</t>
  </si>
  <si>
    <t>9 or 10</t>
  </si>
  <si>
    <r>
      <t>•</t>
    </r>
    <r>
      <rPr>
        <sz val="12"/>
        <color rgb="FF535355"/>
        <rFont val="Arial"/>
        <family val="2"/>
      </rPr>
      <t xml:space="preserve">No systems and processes exist to manage the risk.  </t>
    </r>
  </si>
  <si>
    <t>1. Inherent Risk Assessment</t>
  </si>
  <si>
    <t xml:space="preserve"> Risk Impact</t>
  </si>
  <si>
    <t>Risk Likelihood</t>
  </si>
  <si>
    <t>2. Control Adequacy Assessment</t>
  </si>
  <si>
    <t>3. Residual Risk Rating</t>
  </si>
  <si>
    <t>Risks where current treatment options require active review and management.</t>
  </si>
  <si>
    <t>Control is adequate, continued monitoring of controls over time (e.g. at least quarterly) is required to confirm this.</t>
  </si>
  <si>
    <t>Control is not strong but risk impact is not high. Options to improve control or monitor risk impact to ensure it does not increase over time.</t>
  </si>
  <si>
    <t>Active Management</t>
  </si>
  <si>
    <t>Periodic Monitoring</t>
  </si>
  <si>
    <t>No Major Concern</t>
  </si>
  <si>
    <t>Continuous Review</t>
  </si>
  <si>
    <t>Risks where systems and processes managing the risks are adequate and subject to minimal monitoring.</t>
  </si>
  <si>
    <t>Inherent Impact (Narrative)</t>
  </si>
  <si>
    <t>Inherent Likelihood (Narrative)</t>
  </si>
  <si>
    <t>Current Residual Risk Rating</t>
  </si>
  <si>
    <t>Target Control Rating</t>
  </si>
  <si>
    <t>Target Residual Risk Rating</t>
  </si>
  <si>
    <t>Risk Treatment Plan</t>
  </si>
  <si>
    <t>Post-Treatment Plan Implementation Control Rating</t>
  </si>
  <si>
    <t>Post-Treatment Plan Implementation Residual Risk Rating</t>
  </si>
  <si>
    <t>Target Residual Risk Rating Achieved?</t>
  </si>
  <si>
    <t>Operational</t>
  </si>
  <si>
    <t>I6 - Foster engagement and satisfaction in the university</t>
  </si>
  <si>
    <t>I7 - Optimize efficiency and effectiveness of processes</t>
  </si>
  <si>
    <t>Policies &amp; Procedures</t>
  </si>
  <si>
    <t>Organizational Structure</t>
  </si>
  <si>
    <t>Key Performance Indicators</t>
  </si>
  <si>
    <t>Strategic</t>
  </si>
  <si>
    <t>Risk Effect</t>
  </si>
  <si>
    <t>KU-IT-01</t>
  </si>
  <si>
    <t>KU-IT-02</t>
  </si>
  <si>
    <t>KU-IT-03</t>
  </si>
  <si>
    <t>KU-IT-04</t>
  </si>
  <si>
    <t>KU-IT-05</t>
  </si>
  <si>
    <t>KU-IT-06</t>
  </si>
  <si>
    <t>KU-IT-07</t>
  </si>
  <si>
    <t>Information Technology</t>
  </si>
  <si>
    <t>KU-IT-08</t>
  </si>
  <si>
    <t>KU-IT-09</t>
  </si>
  <si>
    <t>KU-IT-10</t>
  </si>
  <si>
    <t>KU-IT-11</t>
  </si>
  <si>
    <t>KU-IT-12</t>
  </si>
  <si>
    <t>KU-IT-13</t>
  </si>
  <si>
    <t>Data Back-up</t>
  </si>
  <si>
    <t>Absence of an alternative data backup site could result in the permanent loss of critical information.</t>
  </si>
  <si>
    <t>Disaster Recovery</t>
  </si>
  <si>
    <t>Absence of a disaster recovery plan for Ankabut results in potential inability to retrieve critical or sensitive information and recover operations in a timely manner</t>
  </si>
  <si>
    <t>KU-IT-14</t>
  </si>
  <si>
    <t>KU-IT-15</t>
  </si>
  <si>
    <t>KU-IT-16</t>
  </si>
  <si>
    <t>Service Level Agreement</t>
  </si>
  <si>
    <t>Absence of adequate Service Level agreement (SLA)/ Operational Level agreement may lead to inadequate service levels.</t>
  </si>
  <si>
    <t>Service Level Agreements (SLA) detailing minimum current IT services, service commitments, service level targets, IT service exclusions and restrictions has not been defined / made in documented and approved format between Ankabut and Khalifa University.</t>
  </si>
  <si>
    <t>KU-IT-17</t>
  </si>
  <si>
    <t>Capacity Planning</t>
  </si>
  <si>
    <t>Inadequate performance and capacity planning of IT resources may lead to system unavailability, IT service outages, degradation in service quality and inability to meet present and future business requirements.</t>
  </si>
  <si>
    <t>KU-IT-18</t>
  </si>
  <si>
    <t xml:space="preserve">Data Classification </t>
  </si>
  <si>
    <t>Lack of data classification and system ownership policies may result to requirements for protecting business data not in line with the business requirements, inadequate security measures for data and systems and business process owners not taking responsibility for data.</t>
  </si>
  <si>
    <t>KU-IT-19</t>
  </si>
  <si>
    <t>Audit logging and Monitoring</t>
  </si>
  <si>
    <t>If audit trail settings are not optimized there is an increased risk that unauthorized or inappropriate system actions, such as deleting or modifying sensitive data, or access attempts will occur. This may go unnoticed or may not be identified and resolved in a timely matter.</t>
  </si>
  <si>
    <t>Security Incident and Event Management (SIEM) solution has been deployed so to automatically captured the audit logs</t>
  </si>
  <si>
    <t>KU-IT-20</t>
  </si>
  <si>
    <t>IT Strategy</t>
  </si>
  <si>
    <t>Lack of / Inadequate IT Strategy and Operation Plans may result in the development and support of systems, applications and infrastructure that may be not be beneficial or meet the requirements to achieve KU's strategic objectives.</t>
  </si>
  <si>
    <t>Lack of adequate backup of organizations data may prevent/delay recovery of IT system in the event of an outage</t>
  </si>
  <si>
    <t>Absence of a disaster recovery plan results in potential inability to retrieve critical or sensitive information and recover operations in a timely manner</t>
  </si>
  <si>
    <t>Change Management</t>
  </si>
  <si>
    <t>Inadequate change management process may result in unauthorized / incorrect changes remaining unnoticed</t>
  </si>
  <si>
    <t>Access Controls</t>
  </si>
  <si>
    <t>Inadequate access management may lead to unauthorized / unrequired access to systems and associated data</t>
  </si>
  <si>
    <t>Incident Management</t>
  </si>
  <si>
    <t>Risk of ineffective Incident Management process may lead to increased downtime, stakeholder dissatisfaction and reputational loss.</t>
  </si>
  <si>
    <t>Third Party Management</t>
  </si>
  <si>
    <t>Inadequate / Ineffective management of IT Third party vendors may result in operational inefficiencies, data leakages, service interruptions, etc.</t>
  </si>
  <si>
    <t>IT Assets</t>
  </si>
  <si>
    <t>Inadequate / Ineffective process to acquire and maintain IT Assets resulting in operational inefficiencies, financial loss.</t>
  </si>
  <si>
    <t>Malware</t>
  </si>
  <si>
    <t>Access to Data center</t>
  </si>
  <si>
    <t xml:space="preserve">Unauthorized entry to the data center increases the risk of theft, physical damage, unauthorized reconfiguration of IT assets at the Data Centre. </t>
  </si>
  <si>
    <t>Risk Champion - Asma al Shanqiti</t>
  </si>
  <si>
    <t>Business Unit - Information Technology</t>
  </si>
  <si>
    <t>Khalifa University has developed a high level organizational structure which includes all the business units within the university to ensure clear reporting structure and adequate organizational roles are defined.
Control is evidenced by the approved Organizational Structure document.</t>
  </si>
  <si>
    <t>Manual</t>
  </si>
  <si>
    <t>Ad-hoc</t>
  </si>
  <si>
    <t>Preventive</t>
  </si>
  <si>
    <t>Annually</t>
  </si>
  <si>
    <t>Balanced Scorecard are in place to monitor the achievement of the departmental and strategic objectives on a quarterly basis. Control is evidenced by Ankabut Operational Plan 2021</t>
  </si>
  <si>
    <t>Approved IT KU Policies and Ankabut Procedures Manuals are in place, developed and approved in December 2020, annual review is conducted to ensure all P&amp;P are updated to match the current activities. Control is evidenced by Approved policies and procedures.</t>
  </si>
  <si>
    <t>Inconsistencies in the implementation of the operational processes due to the absence of clear and approved policies and procedures manual, which may lead to duplication of efforts or inefficient utilization of entity resources</t>
  </si>
  <si>
    <t>Unclear employees administrative reporting structure and organizational roles due to the absence of a detailed approved organizational structure and job description, which may lead to inefficiency in carrying out the daily operational operations.</t>
  </si>
  <si>
    <t>Inadequate evaluation of the effectiveness and adequacy of the procedures in place due to the absence of a clear mechanism for evaluating management performance, which may lead to inability to achieve operational and strategic goals.</t>
  </si>
  <si>
    <t>Inability of decision-makers to take appropriate actions / decisions in a timely manner and inability to achieve organizational objectives due to the absence of a mechanism for issuing periodic reports to the relevant stakeholders.</t>
  </si>
  <si>
    <t>Management Reporting</t>
  </si>
  <si>
    <t>Annual Performance Reports are developed and presented to the Executive Vice President. Control is evidenced by Ankabut Annual Report 2020.</t>
  </si>
  <si>
    <t>Automated</t>
  </si>
  <si>
    <t>Corrective</t>
  </si>
  <si>
    <t>Detective</t>
  </si>
  <si>
    <t>Capacity utilization reports exist for all campus.</t>
  </si>
  <si>
    <t>Capacity &amp; Performance Management Procedures stipulates the Monitoring &amp; Improving Service &amp; Component Quality and the Capacity Planning Procedure</t>
  </si>
  <si>
    <t>Daily</t>
  </si>
  <si>
    <t xml:space="preserve">Annual IT Operational Plan defining operational activities, specific initiatives and related stakeholders of IT Department has been developed in line with strategic goals of the department. </t>
  </si>
  <si>
    <t>A detailed and formalized IT strategy including goals, objectives, related initiatives, resources, budget forecast etc. over the period of 3 to 5 years in line with administration strategy and expectations is in place</t>
  </si>
  <si>
    <t xml:space="preserve">Backup &amp; Recovery Policy and Procedures exists and is implemented. </t>
  </si>
  <si>
    <t xml:space="preserve">Regular backups are taken in compliance with the backup policy and procedures. </t>
  </si>
  <si>
    <t xml:space="preserve">Changes should be approved by appropriate Senior Management prior to implementation in the production environment as per the Change Management Policies and Procedure. Moreover, Change review board meetings are conducted on weekly basis with all relevant teams. </t>
  </si>
  <si>
    <t>Users are granted access to systems with approval from appropriate management.</t>
  </si>
  <si>
    <t>User access privileges are reviewed on a periodic basis to determine that the access remains appropriate.</t>
  </si>
  <si>
    <t>Quarterly</t>
  </si>
  <si>
    <t>A risk management program is in place to proactively identify and resolve issues in order to reduce the number of incidents.</t>
  </si>
  <si>
    <t>There are adequate response capability to detect incidents quickly, find root cause through problem management, contain them, mitigate impact, and restore and reconstitute services in a trusted manner.</t>
  </si>
  <si>
    <t>Problem escalation procedures are established and all system incidents are logged and tracked through to resolution which are reviewed on a weekly basis with all relevant teams</t>
  </si>
  <si>
    <t>Weekly</t>
  </si>
  <si>
    <t>Access to the data center is restricted to authorized individuals and access is reviewed on a periodic basis.</t>
  </si>
  <si>
    <t>Policies and Procedures over IT asset management are formalized and appropriate to determine that IT assets are adequately controlled.</t>
  </si>
  <si>
    <t>Roles and responsibilities of third party service providers are defined.</t>
  </si>
  <si>
    <t>Performance monitoring procedures on third party service providers exist.</t>
  </si>
  <si>
    <t>Vendor access is approved by authorized senior management.</t>
  </si>
  <si>
    <t>Data classification policy has been developed and documented.
As per the policy Information assets of Khalifa University of Science and Technology (KU) shall be classified into one of the following categories:
- Public
- Internal
- Confidential
- Restricted</t>
  </si>
  <si>
    <t>Al Ain Data Centre is developed for Disaster Recovery</t>
  </si>
  <si>
    <t>Al Ain Data Centre is developed for Disaster Recovery.</t>
  </si>
  <si>
    <r>
      <t xml:space="preserve">The IT Disaster Recovery Plan (IT DRP) is being developed and implemented in alignment with BCP. 
- Moreover, a Business Impact Analysis is conducted to identify Recovery Time objectives and Recovery Point objectives for critical business processes. Recovery priorities for mission-critical applications is being established. </t>
    </r>
    <r>
      <rPr>
        <sz val="10"/>
        <rFont val="Arial"/>
        <family val="2"/>
      </rPr>
      <t/>
    </r>
  </si>
  <si>
    <t>There are two backup copies taken daily for KU applications: 
- One in the Primary data Center (KU main campus Abu Dhabi) 
- Another copy in Ankabut DR Site (Al Ain)</t>
  </si>
  <si>
    <t xml:space="preserve">All desktops and servers are equipped with anti-virus software and virus definitions are updated frequently on desktops and servers to detect any new viruses.
Computers with unsupported OS will be either upgraded to a supported OS or isolated from KU network </t>
  </si>
  <si>
    <t>Inability to effectively respond to threats to the network / systems on account of virus, malware, external intrusions, etc. resulting in system downtime, leakage of confidential and critical data, etc. 
 Few research computers are running on unsupported operating system (Windows XP) which increases the risk for security incidents due to use of out of support and vulnerable 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</si>
</sst>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5" x14ac:knownFonts="1">
    <font>
      <sz val="10"/>
      <name val="Arial"/>
      <family val="2"/>
    </font>
    <font>
      <sz val="11"/>
      <color theme="1"/>
      <name val="Calibri"/>
      <family val="2"/>
      <scheme val="minor"/>
    </font>
    <font>
      <sz val="10"/>
      <name val="Arial"/>
      <family val="2"/>
    </font>
    <font>
      <b/>
      <sz val="10"/>
      <name val="Arial"/>
      <family val="2"/>
    </font>
    <font>
      <sz val="10"/>
      <name val="Arial"/>
      <family val="2"/>
    </font>
    <font>
      <sz val="10"/>
      <name val="Arial"/>
      <family val="2"/>
    </font>
    <font>
      <sz val="12"/>
      <color theme="0"/>
      <name val="Arial"/>
      <family val="2"/>
    </font>
    <font>
      <b/>
      <u/>
      <sz val="15"/>
      <name val="Arial"/>
      <family val="2"/>
    </font>
    <font>
      <b/>
      <sz val="15"/>
      <name val="Arial"/>
      <family val="2"/>
    </font>
    <font>
      <sz val="11"/>
      <name val="Arial"/>
      <family val="2"/>
    </font>
    <font>
      <sz val="10"/>
      <color indexed="8"/>
      <name val="Arial"/>
      <family val="2"/>
    </font>
    <font>
      <b/>
      <sz val="10"/>
      <color theme="0"/>
      <name val="Arial"/>
      <family val="2"/>
    </font>
    <font>
      <b/>
      <sz val="14"/>
      <color theme="0"/>
      <name val="Arial"/>
      <family val="2"/>
    </font>
    <font>
      <b/>
      <sz val="10"/>
      <color theme="1"/>
      <name val="Arial"/>
      <family val="2"/>
    </font>
    <font>
      <b/>
      <sz val="10"/>
      <color rgb="FFFFFFFF"/>
      <name val="Arial"/>
      <family val="2"/>
    </font>
    <font>
      <sz val="10"/>
      <color rgb="FF000000"/>
      <name val="Arial"/>
      <family val="2"/>
    </font>
    <font>
      <sz val="10"/>
      <color rgb="FFFF0000"/>
      <name val="Arial"/>
      <family val="2"/>
    </font>
    <font>
      <b/>
      <u/>
      <sz val="14"/>
      <color theme="0"/>
      <name val="Arial"/>
      <family val="2"/>
    </font>
    <font>
      <b/>
      <u/>
      <sz val="15"/>
      <color theme="0"/>
      <name val="Arial"/>
      <family val="2"/>
    </font>
    <font>
      <b/>
      <sz val="15"/>
      <color theme="0"/>
      <name val="Arial"/>
      <family val="2"/>
    </font>
    <font>
      <sz val="18"/>
      <name val="Arial"/>
      <family val="2"/>
    </font>
    <font>
      <b/>
      <sz val="14"/>
      <color rgb="FFFFFFFF"/>
      <name val="Calibri"/>
      <family val="2"/>
    </font>
    <font>
      <b/>
      <sz val="12"/>
      <color rgb="FF3C3D3E"/>
      <name val="Calibri"/>
      <family val="2"/>
    </font>
    <font>
      <sz val="12"/>
      <color rgb="FF3C3D3E"/>
      <name val="Calibri"/>
      <family val="2"/>
    </font>
    <font>
      <sz val="12"/>
      <color rgb="FFFF0000"/>
      <name val="Calibri"/>
      <family val="2"/>
    </font>
    <font>
      <b/>
      <sz val="12"/>
      <color theme="0"/>
      <name val="Arial"/>
      <family val="2"/>
    </font>
    <font>
      <b/>
      <sz val="10"/>
      <color rgb="FF000000"/>
      <name val="Arial"/>
      <family val="2"/>
    </font>
    <font>
      <b/>
      <sz val="14"/>
      <color rgb="FFFFFFFF"/>
      <name val="Arial"/>
      <family val="2"/>
    </font>
    <font>
      <b/>
      <sz val="12"/>
      <color rgb="FFFFFFFF"/>
      <name val="Arial"/>
      <family val="2"/>
    </font>
    <font>
      <b/>
      <sz val="12"/>
      <color rgb="FF3C3D3E"/>
      <name val="Arial"/>
      <family val="2"/>
    </font>
    <font>
      <sz val="12"/>
      <name val="Arial"/>
      <family val="2"/>
    </font>
    <font>
      <sz val="12"/>
      <color rgb="FF3C3D3E"/>
      <name val="Arial"/>
      <family val="2"/>
    </font>
    <font>
      <sz val="12"/>
      <color rgb="FF535355"/>
      <name val="Arial"/>
      <family val="2"/>
    </font>
    <font>
      <sz val="12"/>
      <color rgb="FF000000"/>
      <name val="Arial"/>
      <family val="2"/>
    </font>
    <font>
      <b/>
      <sz val="18"/>
      <color theme="0"/>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254B7"/>
        <bgColor indexed="64"/>
      </patternFill>
    </fill>
    <fill>
      <patternFill patternType="solid">
        <fgColor rgb="FFDBE8F1"/>
        <bgColor indexed="64"/>
      </patternFill>
    </fill>
    <fill>
      <patternFill patternType="solid">
        <fgColor rgb="FFFF0000"/>
        <bgColor indexed="64"/>
      </patternFill>
    </fill>
    <fill>
      <patternFill patternType="solid">
        <fgColor rgb="FFBFBFBF"/>
        <bgColor indexed="64"/>
      </patternFill>
    </fill>
    <fill>
      <patternFill patternType="solid">
        <fgColor rgb="FF33CC33"/>
        <bgColor indexed="64"/>
      </patternFill>
    </fill>
  </fills>
  <borders count="37">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right/>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ck">
        <color rgb="FF3C3D3E"/>
      </left>
      <right/>
      <top style="thick">
        <color rgb="FF3C3D3E"/>
      </top>
      <bottom style="medium">
        <color rgb="FF3C3D3E"/>
      </bottom>
      <diagonal/>
    </border>
    <border>
      <left/>
      <right/>
      <top style="thick">
        <color rgb="FF3C3D3E"/>
      </top>
      <bottom style="medium">
        <color rgb="FF3C3D3E"/>
      </bottom>
      <diagonal/>
    </border>
    <border>
      <left/>
      <right style="medium">
        <color rgb="FF3C3D3E"/>
      </right>
      <top style="thick">
        <color rgb="FF3C3D3E"/>
      </top>
      <bottom style="medium">
        <color rgb="FF3C3D3E"/>
      </bottom>
      <diagonal/>
    </border>
    <border>
      <left style="medium">
        <color rgb="FF3C3D3E"/>
      </left>
      <right style="thick">
        <color rgb="FF3C3D3E"/>
      </right>
      <top style="thick">
        <color rgb="FF3C3D3E"/>
      </top>
      <bottom style="medium">
        <color rgb="FF3C3D3E"/>
      </bottom>
      <diagonal/>
    </border>
    <border>
      <left style="thick">
        <color rgb="FF3C3D3E"/>
      </left>
      <right style="medium">
        <color rgb="FF3C3D3E"/>
      </right>
      <top style="medium">
        <color rgb="FF3C3D3E"/>
      </top>
      <bottom/>
      <diagonal/>
    </border>
    <border>
      <left style="thick">
        <color rgb="FF3C3D3E"/>
      </left>
      <right style="medium">
        <color rgb="FF3C3D3E"/>
      </right>
      <top/>
      <bottom/>
      <diagonal/>
    </border>
    <border>
      <left style="thick">
        <color rgb="FF3C3D3E"/>
      </left>
      <right style="medium">
        <color rgb="FF3C3D3E"/>
      </right>
      <top/>
      <bottom style="medium">
        <color rgb="FF3C3D3E"/>
      </bottom>
      <diagonal/>
    </border>
    <border>
      <left style="medium">
        <color rgb="FF3C3D3E"/>
      </left>
      <right style="medium">
        <color rgb="FF3C3D3E"/>
      </right>
      <top style="medium">
        <color rgb="FF3C3D3E"/>
      </top>
      <bottom/>
      <diagonal/>
    </border>
    <border>
      <left style="medium">
        <color rgb="FF3C3D3E"/>
      </left>
      <right style="medium">
        <color rgb="FF3C3D3E"/>
      </right>
      <top/>
      <bottom/>
      <diagonal/>
    </border>
    <border>
      <left style="medium">
        <color rgb="FF3C3D3E"/>
      </left>
      <right style="medium">
        <color rgb="FF3C3D3E"/>
      </right>
      <top/>
      <bottom style="medium">
        <color rgb="FF3C3D3E"/>
      </bottom>
      <diagonal/>
    </border>
    <border>
      <left style="medium">
        <color rgb="FF3C3D3E"/>
      </left>
      <right style="thick">
        <color rgb="FF3C3D3E"/>
      </right>
      <top style="medium">
        <color rgb="FF3C3D3E"/>
      </top>
      <bottom/>
      <diagonal/>
    </border>
    <border>
      <left style="medium">
        <color rgb="FF3C3D3E"/>
      </left>
      <right style="thick">
        <color rgb="FF3C3D3E"/>
      </right>
      <top/>
      <bottom/>
      <diagonal/>
    </border>
    <border>
      <left style="medium">
        <color rgb="FF3C3D3E"/>
      </left>
      <right style="thick">
        <color rgb="FF3C3D3E"/>
      </right>
      <top/>
      <bottom style="medium">
        <color rgb="FF3C3D3E"/>
      </bottom>
      <diagonal/>
    </border>
    <border>
      <left style="thick">
        <color rgb="FF3C3D3E"/>
      </left>
      <right style="medium">
        <color rgb="FF3C3D3E"/>
      </right>
      <top/>
      <bottom style="thick">
        <color rgb="FF3C3D3E"/>
      </bottom>
      <diagonal/>
    </border>
    <border>
      <left style="medium">
        <color rgb="FF3C3D3E"/>
      </left>
      <right style="medium">
        <color rgb="FF3C3D3E"/>
      </right>
      <top style="medium">
        <color rgb="FF3C3D3E"/>
      </top>
      <bottom style="thick">
        <color rgb="FF3C3D3E"/>
      </bottom>
      <diagonal/>
    </border>
    <border>
      <left style="medium">
        <color rgb="FF3C3D3E"/>
      </left>
      <right style="thick">
        <color rgb="FF3C3D3E"/>
      </right>
      <top style="medium">
        <color rgb="FF3C3D3E"/>
      </top>
      <bottom style="thick">
        <color rgb="FF3C3D3E"/>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hair">
        <color indexed="64"/>
      </bottom>
      <diagonal/>
    </border>
    <border>
      <left style="hair">
        <color indexed="64"/>
      </left>
      <right style="hair">
        <color indexed="64"/>
      </right>
      <top/>
      <bottom/>
      <diagonal/>
    </border>
  </borders>
  <cellStyleXfs count="11">
    <xf numFmtId="0" fontId="0" fillId="0" borderId="0"/>
    <xf numFmtId="0" fontId="2" fillId="0" borderId="0" applyNumberFormat="0" applyFill="0" applyBorder="0" applyProtection="0">
      <alignment vertical="top"/>
    </xf>
    <xf numFmtId="0" fontId="2" fillId="0" borderId="0"/>
    <xf numFmtId="0" fontId="4"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5" fillId="0" borderId="0"/>
    <xf numFmtId="0" fontId="2" fillId="0" borderId="0"/>
    <xf numFmtId="0" fontId="1" fillId="0" borderId="0"/>
    <xf numFmtId="0" fontId="2" fillId="0" borderId="0"/>
  </cellStyleXfs>
  <cellXfs count="157">
    <xf numFmtId="0" fontId="0" fillId="0" borderId="0" xfId="0"/>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14" fillId="0" borderId="0" xfId="0" applyFont="1" applyFill="1" applyBorder="1" applyAlignment="1">
      <alignment horizontal="center" vertical="center" wrapText="1" readingOrder="1"/>
    </xf>
    <xf numFmtId="0" fontId="15" fillId="0" borderId="0" xfId="0" applyFont="1" applyFill="1" applyBorder="1" applyAlignment="1">
      <alignment horizontal="center" vertical="center" wrapText="1" readingOrder="1"/>
    </xf>
    <xf numFmtId="0" fontId="0" fillId="0" borderId="0" xfId="0" applyFont="1" applyFill="1" applyBorder="1" applyAlignment="1">
      <alignment vertical="center" wrapText="1" readingOrder="1"/>
    </xf>
    <xf numFmtId="0" fontId="0" fillId="0" borderId="0" xfId="0" applyFont="1" applyAlignment="1" applyProtection="1">
      <alignment horizontal="center" vertical="center" wrapText="1"/>
    </xf>
    <xf numFmtId="0" fontId="0" fillId="0" borderId="0" xfId="0" applyFont="1" applyAlignment="1" applyProtection="1">
      <alignment vertical="center"/>
    </xf>
    <xf numFmtId="0" fontId="0" fillId="0" borderId="0" xfId="0" applyFont="1" applyBorder="1" applyAlignment="1" applyProtection="1">
      <alignment vertical="center"/>
    </xf>
    <xf numFmtId="0" fontId="7" fillId="2" borderId="0"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0" fillId="0" borderId="0" xfId="0" applyFont="1" applyAlignment="1" applyProtection="1">
      <alignment horizontal="center" vertical="center" wrapText="1"/>
      <protection locked="0"/>
    </xf>
    <xf numFmtId="0" fontId="0" fillId="0" borderId="0" xfId="0" applyFont="1" applyAlignment="1" applyProtection="1">
      <alignment vertical="center"/>
      <protection locked="0"/>
    </xf>
    <xf numFmtId="0" fontId="0" fillId="0" borderId="0" xfId="0" applyFont="1" applyBorder="1" applyAlignment="1" applyProtection="1">
      <alignment vertical="center"/>
      <protection locked="0"/>
    </xf>
    <xf numFmtId="0" fontId="6" fillId="0" borderId="0" xfId="0" applyFont="1" applyAlignment="1" applyProtection="1">
      <alignment vertical="center"/>
      <protection locked="0"/>
    </xf>
    <xf numFmtId="0" fontId="0" fillId="0" borderId="2" xfId="0" applyFont="1" applyFill="1" applyBorder="1" applyAlignment="1" applyProtection="1">
      <alignment horizontal="center" vertical="center" wrapText="1"/>
      <protection locked="0"/>
    </xf>
    <xf numFmtId="15" fontId="0" fillId="0" borderId="2" xfId="0" applyNumberFormat="1" applyFont="1" applyFill="1" applyBorder="1" applyAlignment="1" applyProtection="1">
      <alignment horizontal="center" vertical="center" wrapText="1"/>
      <protection locked="0"/>
    </xf>
    <xf numFmtId="0" fontId="0" fillId="0" borderId="2" xfId="2" applyFont="1" applyFill="1" applyBorder="1" applyAlignment="1" applyProtection="1">
      <alignment horizontal="left" vertical="center" wrapText="1"/>
      <protection locked="0"/>
    </xf>
    <xf numFmtId="0" fontId="0" fillId="0" borderId="2" xfId="2" applyFont="1" applyFill="1" applyBorder="1" applyAlignment="1" applyProtection="1">
      <alignment horizontal="center" vertical="center" wrapText="1"/>
      <protection locked="0"/>
    </xf>
    <xf numFmtId="0" fontId="0" fillId="0" borderId="2" xfId="1" applyFont="1" applyFill="1" applyBorder="1" applyAlignment="1" applyProtection="1">
      <alignment horizontal="left" vertical="center" wrapText="1" indent="1"/>
      <protection locked="0"/>
    </xf>
    <xf numFmtId="0" fontId="0" fillId="0" borderId="2" xfId="1" applyFont="1" applyFill="1" applyBorder="1" applyAlignment="1" applyProtection="1">
      <alignment horizontal="center" vertical="center" wrapText="1"/>
      <protection locked="0"/>
    </xf>
    <xf numFmtId="0" fontId="0" fillId="0" borderId="2" xfId="1" applyFont="1" applyFill="1" applyBorder="1" applyAlignment="1" applyProtection="1">
      <alignment horizontal="left" vertical="center" wrapText="1"/>
      <protection locked="0"/>
    </xf>
    <xf numFmtId="0" fontId="0" fillId="0" borderId="0" xfId="0" applyFont="1" applyAlignment="1" applyProtection="1">
      <alignment horizontal="center" vertical="center"/>
      <protection locked="0"/>
    </xf>
    <xf numFmtId="0" fontId="16" fillId="0" borderId="0" xfId="0" applyFont="1" applyAlignment="1" applyProtection="1">
      <alignment horizontal="center" vertical="center" wrapText="1"/>
      <protection locked="0"/>
    </xf>
    <xf numFmtId="0" fontId="10" fillId="0" borderId="0" xfId="1" applyFont="1" applyFill="1" applyBorder="1" applyAlignment="1" applyProtection="1">
      <alignment vertical="center" wrapText="1"/>
      <protection locked="0"/>
    </xf>
    <xf numFmtId="0" fontId="3" fillId="0" borderId="0" xfId="0" applyFont="1" applyBorder="1" applyAlignment="1" applyProtection="1">
      <alignment vertical="center" wrapText="1"/>
      <protection locked="0"/>
    </xf>
    <xf numFmtId="0" fontId="3" fillId="0" borderId="0" xfId="0" applyFont="1" applyFill="1" applyAlignment="1" applyProtection="1">
      <alignment horizontal="left" vertical="top" wrapText="1"/>
      <protection locked="0"/>
    </xf>
    <xf numFmtId="0" fontId="0" fillId="0" borderId="0" xfId="0" applyFont="1" applyFill="1" applyAlignment="1" applyProtection="1">
      <alignment horizontal="center" vertical="center" wrapText="1"/>
      <protection locked="0"/>
    </xf>
    <xf numFmtId="0" fontId="3"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center" vertical="center"/>
      <protection locked="0"/>
    </xf>
    <xf numFmtId="0" fontId="0" fillId="0" borderId="0" xfId="0" applyFont="1" applyAlignment="1" applyProtection="1">
      <alignment horizontal="left" vertical="center" wrapText="1"/>
      <protection locked="0"/>
    </xf>
    <xf numFmtId="0" fontId="18" fillId="6" borderId="0" xfId="0" applyFont="1" applyFill="1" applyBorder="1" applyAlignment="1" applyProtection="1">
      <alignment horizontal="left" vertical="center"/>
    </xf>
    <xf numFmtId="0" fontId="12" fillId="6"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xf>
    <xf numFmtId="0" fontId="3" fillId="0" borderId="2"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0" fontId="0" fillId="0" borderId="2" xfId="2" applyFont="1" applyFill="1" applyBorder="1" applyAlignment="1" applyProtection="1">
      <alignment horizontal="center" vertical="center" wrapText="1"/>
    </xf>
    <xf numFmtId="0" fontId="20" fillId="8" borderId="12" xfId="0" applyFont="1" applyFill="1" applyBorder="1" applyAlignment="1">
      <alignment vertical="top" wrapText="1"/>
    </xf>
    <xf numFmtId="0" fontId="26" fillId="0" borderId="12" xfId="0" applyFont="1" applyBorder="1" applyAlignment="1">
      <alignment horizontal="left" vertical="center" wrapText="1" readingOrder="1"/>
    </xf>
    <xf numFmtId="0" fontId="20" fillId="5" borderId="12" xfId="0" applyFont="1" applyFill="1" applyBorder="1" applyAlignment="1">
      <alignment vertical="center" wrapText="1"/>
    </xf>
    <xf numFmtId="0" fontId="20" fillId="3" borderId="13" xfId="0" applyFont="1" applyFill="1" applyBorder="1" applyAlignment="1">
      <alignment vertical="top" wrapText="1"/>
    </xf>
    <xf numFmtId="0" fontId="26" fillId="0" borderId="13" xfId="0" applyFont="1" applyBorder="1" applyAlignment="1">
      <alignment horizontal="left" vertical="center" wrapText="1" readingOrder="1"/>
    </xf>
    <xf numFmtId="0" fontId="20" fillId="9" borderId="13" xfId="0" applyFont="1" applyFill="1" applyBorder="1" applyAlignment="1">
      <alignment vertical="center" wrapText="1"/>
    </xf>
    <xf numFmtId="0" fontId="31" fillId="0" borderId="24" xfId="0" applyFont="1" applyBorder="1" applyAlignment="1">
      <alignment horizontal="justify" vertical="center" wrapText="1" readingOrder="1"/>
    </xf>
    <xf numFmtId="0" fontId="31" fillId="0" borderId="25" xfId="0" applyFont="1" applyBorder="1" applyAlignment="1">
      <alignment horizontal="justify" vertical="center" wrapText="1" readingOrder="1"/>
    </xf>
    <xf numFmtId="0" fontId="31" fillId="0" borderId="26" xfId="0" applyFont="1" applyBorder="1" applyAlignment="1">
      <alignment horizontal="justify" vertical="center" wrapText="1" readingOrder="1"/>
    </xf>
    <xf numFmtId="0" fontId="30" fillId="0" borderId="24" xfId="0" applyFont="1" applyBorder="1" applyAlignment="1">
      <alignment horizontal="justify" vertical="center" wrapText="1" readingOrder="1"/>
    </xf>
    <xf numFmtId="0" fontId="30" fillId="0" borderId="26" xfId="0" applyFont="1" applyBorder="1" applyAlignment="1">
      <alignment horizontal="justify" vertical="center" wrapText="1" readingOrder="1"/>
    </xf>
    <xf numFmtId="0" fontId="33" fillId="0" borderId="24" xfId="0" applyFont="1" applyBorder="1" applyAlignment="1">
      <alignment horizontal="justify" vertical="center" wrapText="1" readingOrder="1"/>
    </xf>
    <xf numFmtId="0" fontId="31" fillId="0" borderId="24" xfId="0" applyFont="1" applyBorder="1" applyAlignment="1">
      <alignment horizontal="left" vertical="center" wrapText="1" indent="1" readingOrder="1"/>
    </xf>
    <xf numFmtId="0" fontId="31" fillId="0" borderId="26" xfId="0" applyFont="1" applyBorder="1" applyAlignment="1">
      <alignment horizontal="left" vertical="center" wrapText="1" indent="1" readingOrder="1"/>
    </xf>
    <xf numFmtId="0" fontId="29" fillId="0" borderId="28" xfId="0" applyFont="1" applyBorder="1" applyAlignment="1">
      <alignment horizontal="center" vertical="center" wrapText="1" readingOrder="1"/>
    </xf>
    <xf numFmtId="0" fontId="30" fillId="0" borderId="29" xfId="0" applyFont="1" applyBorder="1" applyAlignment="1">
      <alignment horizontal="justify" vertical="center" wrapText="1" readingOrder="1"/>
    </xf>
    <xf numFmtId="0" fontId="21" fillId="6" borderId="1" xfId="0" applyFont="1" applyFill="1" applyBorder="1" applyAlignment="1">
      <alignment horizontal="center" vertical="center" wrapText="1" readingOrder="1"/>
    </xf>
    <xf numFmtId="0" fontId="22" fillId="0" borderId="1" xfId="0" applyFont="1" applyBorder="1" applyAlignment="1">
      <alignment horizontal="center" vertical="center" wrapText="1" readingOrder="1"/>
    </xf>
    <xf numFmtId="0" fontId="27" fillId="6" borderId="17" xfId="0" applyFont="1" applyFill="1" applyBorder="1" applyAlignment="1">
      <alignment horizontal="left" vertical="center" wrapText="1" readingOrder="1"/>
    </xf>
    <xf numFmtId="0" fontId="0" fillId="8"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6" fillId="0" borderId="0" xfId="0" applyFont="1" applyAlignment="1" applyProtection="1">
      <alignment vertical="center"/>
    </xf>
    <xf numFmtId="0" fontId="13" fillId="7" borderId="2" xfId="0" applyFont="1" applyFill="1" applyBorder="1" applyAlignment="1" applyProtection="1">
      <alignment horizontal="center" vertical="center" wrapText="1"/>
    </xf>
    <xf numFmtId="0" fontId="0" fillId="0" borderId="2" xfId="1"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6" xfId="0" applyFont="1" applyFill="1" applyBorder="1" applyAlignment="1" applyProtection="1">
      <alignment horizontal="center" vertical="center" wrapText="1"/>
      <protection locked="0"/>
    </xf>
    <xf numFmtId="0" fontId="0" fillId="0" borderId="2" xfId="1" quotePrefix="1" applyFont="1" applyFill="1" applyBorder="1" applyAlignment="1" applyProtection="1">
      <alignment horizontal="left" vertical="center" wrapText="1" indent="1"/>
      <protection locked="0"/>
    </xf>
    <xf numFmtId="0" fontId="0" fillId="0" borderId="6" xfId="2" applyFont="1" applyFill="1" applyBorder="1" applyAlignment="1" applyProtection="1">
      <alignment horizontal="left" vertical="center" wrapText="1"/>
      <protection locked="0"/>
    </xf>
    <xf numFmtId="0" fontId="0" fillId="0" borderId="6" xfId="2" applyFont="1" applyFill="1" applyBorder="1" applyAlignment="1" applyProtection="1">
      <alignment horizontal="center" vertical="center" wrapText="1"/>
      <protection locked="0"/>
    </xf>
    <xf numFmtId="0" fontId="0" fillId="0" borderId="6" xfId="2"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protection locked="0"/>
    </xf>
    <xf numFmtId="0" fontId="0" fillId="0" borderId="6" xfId="0" applyFont="1" applyFill="1" applyBorder="1" applyAlignment="1" applyProtection="1">
      <alignment horizontal="left" vertical="center" wrapText="1"/>
      <protection locked="0"/>
    </xf>
    <xf numFmtId="0" fontId="3" fillId="0" borderId="6" xfId="0"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xf>
    <xf numFmtId="0" fontId="0" fillId="0" borderId="6" xfId="2" applyFont="1" applyFill="1" applyBorder="1" applyAlignment="1" applyProtection="1">
      <alignment horizontal="center" vertical="center" wrapText="1"/>
      <protection locked="0"/>
    </xf>
    <xf numFmtId="0" fontId="0" fillId="0" borderId="6" xfId="2" applyFont="1" applyFill="1" applyBorder="1" applyAlignment="1" applyProtection="1">
      <alignment horizontal="center" vertical="center" wrapText="1"/>
    </xf>
    <xf numFmtId="15" fontId="0" fillId="0" borderId="6" xfId="0" applyNumberFormat="1" applyFont="1" applyFill="1" applyBorder="1" applyAlignment="1" applyProtection="1">
      <alignment horizontal="center" vertical="center" wrapText="1"/>
      <protection locked="0"/>
    </xf>
    <xf numFmtId="0" fontId="0" fillId="0" borderId="6" xfId="1" applyFont="1" applyFill="1" applyBorder="1" applyAlignment="1" applyProtection="1">
      <alignment horizontal="center" vertical="center" wrapText="1"/>
      <protection locked="0"/>
    </xf>
    <xf numFmtId="0" fontId="0" fillId="0" borderId="6" xfId="1" applyFont="1" applyFill="1" applyBorder="1" applyAlignment="1" applyProtection="1">
      <alignment horizontal="center" vertical="center" wrapText="1"/>
    </xf>
    <xf numFmtId="0" fontId="2" fillId="0" borderId="2" xfId="1" quotePrefix="1" applyFont="1" applyFill="1" applyBorder="1" applyAlignment="1" applyProtection="1">
      <alignment horizontal="left" vertical="center" wrapText="1" indent="1"/>
      <protection locked="0"/>
    </xf>
    <xf numFmtId="0" fontId="2" fillId="0" borderId="2" xfId="2" applyFont="1" applyFill="1" applyBorder="1" applyAlignment="1" applyProtection="1">
      <alignment horizontal="center" vertical="center" wrapText="1"/>
      <protection locked="0"/>
    </xf>
    <xf numFmtId="0" fontId="2" fillId="0" borderId="2" xfId="2" applyFont="1" applyFill="1" applyBorder="1" applyAlignment="1" applyProtection="1">
      <alignment horizontal="center" vertical="center" wrapText="1"/>
    </xf>
    <xf numFmtId="0" fontId="2" fillId="0" borderId="6" xfId="2" applyFont="1" applyFill="1" applyBorder="1" applyAlignment="1" applyProtection="1">
      <alignment horizontal="center" vertical="center" wrapText="1"/>
      <protection locked="0"/>
    </xf>
    <xf numFmtId="0" fontId="2" fillId="0" borderId="6" xfId="2" applyFont="1" applyFill="1" applyBorder="1" applyAlignment="1" applyProtection="1">
      <alignment horizontal="center" vertical="center" wrapText="1"/>
    </xf>
    <xf numFmtId="0" fontId="0" fillId="0" borderId="0" xfId="0" applyFont="1" applyFill="1" applyAlignment="1" applyProtection="1">
      <alignment horizontal="left" vertical="top" wrapText="1"/>
      <protection locked="0"/>
    </xf>
    <xf numFmtId="0" fontId="11" fillId="6" borderId="2" xfId="0"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protection locked="0"/>
    </xf>
    <xf numFmtId="0" fontId="0" fillId="0" borderId="36" xfId="0" applyFont="1" applyFill="1" applyBorder="1" applyAlignment="1" applyProtection="1">
      <alignment horizontal="center" vertical="center" wrapText="1"/>
      <protection locked="0"/>
    </xf>
    <xf numFmtId="0" fontId="0" fillId="0" borderId="7" xfId="0" applyFont="1" applyFill="1" applyBorder="1" applyAlignment="1" applyProtection="1">
      <alignment horizontal="center" vertical="center" wrapText="1"/>
      <protection locked="0"/>
    </xf>
    <xf numFmtId="0" fontId="17" fillId="6" borderId="0" xfId="0" applyFont="1" applyFill="1" applyBorder="1" applyAlignment="1" applyProtection="1">
      <alignment horizontal="center" vertical="center"/>
    </xf>
    <xf numFmtId="0" fontId="11" fillId="6" borderId="6" xfId="0" applyFont="1" applyFill="1" applyBorder="1" applyAlignment="1" applyProtection="1">
      <alignment horizontal="center" vertical="center" wrapText="1"/>
    </xf>
    <xf numFmtId="0" fontId="11" fillId="6" borderId="7" xfId="0" applyFont="1" applyFill="1" applyBorder="1" applyAlignment="1" applyProtection="1">
      <alignment horizontal="center" vertical="center" wrapText="1"/>
    </xf>
    <xf numFmtId="0" fontId="11" fillId="6" borderId="10" xfId="0" applyFont="1" applyFill="1" applyBorder="1" applyAlignment="1" applyProtection="1">
      <alignment horizontal="center" vertical="center" wrapText="1"/>
    </xf>
    <xf numFmtId="0" fontId="11" fillId="6" borderId="0" xfId="0" applyFont="1" applyFill="1" applyBorder="1" applyAlignment="1" applyProtection="1">
      <alignment horizontal="center" vertical="center" wrapText="1"/>
    </xf>
    <xf numFmtId="0" fontId="11" fillId="6" borderId="3" xfId="0" applyFont="1" applyFill="1" applyBorder="1" applyAlignment="1" applyProtection="1">
      <alignment horizontal="center" vertical="center" wrapText="1"/>
    </xf>
    <xf numFmtId="0" fontId="11" fillId="6" borderId="5" xfId="0" applyFont="1" applyFill="1" applyBorder="1" applyAlignment="1" applyProtection="1">
      <alignment horizontal="center" vertical="center" wrapText="1"/>
    </xf>
    <xf numFmtId="0" fontId="11" fillId="6" borderId="4" xfId="0" applyFont="1" applyFill="1" applyBorder="1" applyAlignment="1" applyProtection="1">
      <alignment horizontal="center" vertical="center" wrapText="1"/>
    </xf>
    <xf numFmtId="0" fontId="11" fillId="6" borderId="8" xfId="0" applyFont="1" applyFill="1" applyBorder="1" applyAlignment="1" applyProtection="1">
      <alignment horizontal="center" vertical="center" wrapText="1"/>
    </xf>
    <xf numFmtId="0" fontId="11" fillId="6" borderId="35" xfId="0" applyFont="1" applyFill="1" applyBorder="1" applyAlignment="1" applyProtection="1">
      <alignment horizontal="center" vertical="center" wrapText="1"/>
    </xf>
    <xf numFmtId="0" fontId="11" fillId="6" borderId="9" xfId="0" applyFont="1" applyFill="1" applyBorder="1" applyAlignment="1" applyProtection="1">
      <alignment horizontal="center" vertical="center" wrapText="1"/>
    </xf>
    <xf numFmtId="0" fontId="11" fillId="6" borderId="36"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0" fillId="0" borderId="7" xfId="0" applyBorder="1" applyAlignment="1">
      <alignment horizontal="center" vertical="center" wrapText="1"/>
    </xf>
    <xf numFmtId="0" fontId="0" fillId="0" borderId="6" xfId="0" applyFont="1" applyFill="1" applyBorder="1" applyAlignment="1" applyProtection="1">
      <alignment horizontal="left" vertical="center" wrapText="1"/>
      <protection locked="0"/>
    </xf>
    <xf numFmtId="0" fontId="0" fillId="0" borderId="7" xfId="0" applyFont="1" applyFill="1" applyBorder="1" applyAlignment="1" applyProtection="1">
      <alignment horizontal="left" vertical="center" wrapText="1"/>
      <protection locked="0"/>
    </xf>
    <xf numFmtId="0" fontId="0" fillId="0" borderId="6" xfId="2" applyFont="1" applyFill="1" applyBorder="1" applyAlignment="1" applyProtection="1">
      <alignment horizontal="center" vertical="center" wrapText="1"/>
      <protection locked="0"/>
    </xf>
    <xf numFmtId="0" fontId="0" fillId="0" borderId="6" xfId="2" applyFont="1" applyFill="1" applyBorder="1" applyAlignment="1" applyProtection="1">
      <alignment horizontal="center" vertical="center" wrapText="1"/>
    </xf>
    <xf numFmtId="0" fontId="2" fillId="0" borderId="6" xfId="2" applyFont="1" applyFill="1" applyBorder="1" applyAlignment="1" applyProtection="1">
      <alignment horizontal="center" vertical="center" wrapText="1"/>
      <protection locked="0"/>
    </xf>
    <xf numFmtId="0" fontId="2" fillId="0" borderId="7" xfId="0" applyFont="1" applyFill="1" applyBorder="1" applyAlignment="1">
      <alignment horizontal="center" vertical="center" wrapText="1"/>
    </xf>
    <xf numFmtId="0" fontId="2" fillId="0" borderId="6" xfId="2" applyFont="1" applyFill="1" applyBorder="1" applyAlignment="1" applyProtection="1">
      <alignment horizontal="center" vertical="center" wrapText="1"/>
    </xf>
    <xf numFmtId="0" fontId="0" fillId="0" borderId="6"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0" fontId="0" fillId="0" borderId="6" xfId="1" applyFont="1" applyFill="1" applyBorder="1" applyAlignment="1" applyProtection="1">
      <alignment horizontal="center" vertical="center" wrapText="1"/>
      <protection locked="0"/>
    </xf>
    <xf numFmtId="0" fontId="0" fillId="0" borderId="7" xfId="1" applyFont="1" applyFill="1" applyBorder="1" applyAlignment="1" applyProtection="1">
      <alignment horizontal="center" vertical="center" wrapText="1"/>
      <protection locked="0"/>
    </xf>
    <xf numFmtId="0" fontId="0" fillId="0" borderId="6" xfId="1" applyFont="1" applyFill="1" applyBorder="1" applyAlignment="1" applyProtection="1">
      <alignment horizontal="center" vertical="center" wrapText="1"/>
    </xf>
    <xf numFmtId="0" fontId="0" fillId="0" borderId="7" xfId="1" applyFont="1" applyFill="1" applyBorder="1" applyAlignment="1" applyProtection="1">
      <alignment horizontal="center" vertical="center" wrapText="1"/>
    </xf>
    <xf numFmtId="15" fontId="0" fillId="0" borderId="6" xfId="0" applyNumberFormat="1" applyFont="1" applyFill="1" applyBorder="1" applyAlignment="1" applyProtection="1">
      <alignment horizontal="center" vertical="center" wrapText="1"/>
      <protection locked="0"/>
    </xf>
    <xf numFmtId="15" fontId="0" fillId="0" borderId="7" xfId="0" applyNumberFormat="1" applyFont="1" applyFill="1" applyBorder="1" applyAlignment="1" applyProtection="1">
      <alignment horizontal="center" vertical="center" wrapText="1"/>
      <protection locked="0"/>
    </xf>
    <xf numFmtId="0" fontId="0" fillId="0" borderId="7" xfId="2" applyFont="1" applyFill="1" applyBorder="1" applyAlignment="1" applyProtection="1">
      <alignment horizontal="center" vertical="center" wrapText="1"/>
      <protection locked="0"/>
    </xf>
    <xf numFmtId="0" fontId="0" fillId="0" borderId="7" xfId="2"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0" fillId="0" borderId="6" xfId="2" applyFont="1" applyFill="1" applyBorder="1" applyAlignment="1" applyProtection="1">
      <alignment horizontal="left" vertical="center" wrapText="1"/>
      <protection locked="0"/>
    </xf>
    <xf numFmtId="0" fontId="0" fillId="0" borderId="7" xfId="2" applyFont="1" applyFill="1" applyBorder="1" applyAlignment="1" applyProtection="1">
      <alignment horizontal="left" vertical="center" wrapText="1"/>
      <protection locked="0"/>
    </xf>
    <xf numFmtId="0" fontId="3" fillId="0" borderId="36" xfId="0" applyFont="1" applyFill="1" applyBorder="1" applyAlignment="1" applyProtection="1">
      <alignment horizontal="center" vertical="center" wrapText="1"/>
    </xf>
    <xf numFmtId="0" fontId="0" fillId="0" borderId="36" xfId="2" applyFont="1" applyFill="1" applyBorder="1" applyAlignment="1" applyProtection="1">
      <alignment horizontal="center" vertical="center" wrapText="1"/>
      <protection locked="0"/>
    </xf>
    <xf numFmtId="0" fontId="0" fillId="0" borderId="36" xfId="2" applyFont="1" applyFill="1" applyBorder="1" applyAlignment="1" applyProtection="1">
      <alignment horizontal="center" vertical="center" wrapText="1"/>
    </xf>
    <xf numFmtId="0" fontId="0" fillId="0" borderId="36" xfId="0" applyFont="1" applyFill="1" applyBorder="1" applyAlignment="1" applyProtection="1">
      <alignment horizontal="center" vertical="center" wrapText="1"/>
    </xf>
    <xf numFmtId="0" fontId="0" fillId="0" borderId="36" xfId="2" applyFont="1" applyFill="1" applyBorder="1" applyAlignment="1" applyProtection="1">
      <alignment horizontal="left" vertical="center" wrapText="1"/>
      <protection locked="0"/>
    </xf>
    <xf numFmtId="0" fontId="0" fillId="0" borderId="36" xfId="1" applyFont="1" applyFill="1" applyBorder="1" applyAlignment="1" applyProtection="1">
      <alignment horizontal="center" vertical="center" wrapText="1"/>
    </xf>
    <xf numFmtId="15" fontId="0" fillId="0" borderId="36" xfId="0" applyNumberFormat="1" applyFont="1" applyFill="1" applyBorder="1" applyAlignment="1" applyProtection="1">
      <alignment horizontal="center" vertical="center" wrapText="1"/>
      <protection locked="0"/>
    </xf>
    <xf numFmtId="0" fontId="0" fillId="0" borderId="36" xfId="0" applyFont="1" applyFill="1" applyBorder="1" applyAlignment="1" applyProtection="1">
      <alignment horizontal="left" vertical="center" wrapText="1"/>
      <protection locked="0"/>
    </xf>
    <xf numFmtId="0" fontId="0" fillId="0" borderId="36" xfId="1" applyFont="1" applyFill="1" applyBorder="1" applyAlignment="1" applyProtection="1">
      <alignment horizontal="center" vertical="center" wrapText="1"/>
      <protection locked="0"/>
    </xf>
    <xf numFmtId="0" fontId="34" fillId="6" borderId="30" xfId="4" applyFont="1" applyFill="1" applyBorder="1" applyAlignment="1">
      <alignment horizontal="center" vertical="center" wrapText="1"/>
    </xf>
    <xf numFmtId="0" fontId="34" fillId="6" borderId="31" xfId="4" applyFont="1" applyFill="1" applyBorder="1" applyAlignment="1">
      <alignment horizontal="center" vertical="center" wrapText="1"/>
    </xf>
    <xf numFmtId="0" fontId="34" fillId="6" borderId="32" xfId="4" applyFont="1" applyFill="1" applyBorder="1" applyAlignment="1">
      <alignment horizontal="center" vertical="center" wrapText="1"/>
    </xf>
    <xf numFmtId="0" fontId="34" fillId="6" borderId="33" xfId="4" applyFont="1" applyFill="1" applyBorder="1" applyAlignment="1">
      <alignment horizontal="center" vertical="center" wrapText="1"/>
    </xf>
    <xf numFmtId="0" fontId="34" fillId="6" borderId="11" xfId="4" applyFont="1" applyFill="1" applyBorder="1" applyAlignment="1">
      <alignment horizontal="center" vertical="center" wrapText="1"/>
    </xf>
    <xf numFmtId="0" fontId="34" fillId="6" borderId="34" xfId="4" applyFont="1" applyFill="1" applyBorder="1" applyAlignment="1">
      <alignment horizontal="center" vertical="center" wrapText="1"/>
    </xf>
    <xf numFmtId="0" fontId="25" fillId="6" borderId="1" xfId="4" applyFont="1" applyFill="1" applyBorder="1" applyAlignment="1">
      <alignment horizontal="center" vertical="center" wrapText="1"/>
    </xf>
    <xf numFmtId="0" fontId="0" fillId="0" borderId="1" xfId="0" applyFont="1" applyBorder="1" applyAlignment="1">
      <alignment horizontal="left" vertical="center" wrapText="1" readingOrder="1"/>
    </xf>
    <xf numFmtId="0" fontId="27" fillId="6" borderId="14" xfId="0" applyFont="1" applyFill="1" applyBorder="1" applyAlignment="1">
      <alignment horizontal="left" vertical="center" wrapText="1" readingOrder="1"/>
    </xf>
    <xf numFmtId="0" fontId="27" fillId="6" borderId="15" xfId="0" applyFont="1" applyFill="1" applyBorder="1" applyAlignment="1">
      <alignment horizontal="left" vertical="center" wrapText="1" readingOrder="1"/>
    </xf>
    <xf numFmtId="0" fontId="27" fillId="6" borderId="16" xfId="0" applyFont="1" applyFill="1" applyBorder="1" applyAlignment="1">
      <alignment horizontal="left" vertical="center" wrapText="1" readingOrder="1"/>
    </xf>
    <xf numFmtId="0" fontId="28" fillId="10" borderId="18" xfId="0" applyFont="1" applyFill="1" applyBorder="1" applyAlignment="1">
      <alignment horizontal="center" vertical="center" wrapText="1" readingOrder="1"/>
    </xf>
    <xf numFmtId="0" fontId="28" fillId="10" borderId="19" xfId="0" applyFont="1" applyFill="1" applyBorder="1" applyAlignment="1">
      <alignment horizontal="center" vertical="center" wrapText="1" readingOrder="1"/>
    </xf>
    <xf numFmtId="0" fontId="28" fillId="10" borderId="20" xfId="0" applyFont="1" applyFill="1" applyBorder="1" applyAlignment="1">
      <alignment horizontal="center" vertical="center" wrapText="1" readingOrder="1"/>
    </xf>
    <xf numFmtId="0" fontId="29" fillId="0" borderId="21" xfId="0" applyFont="1" applyBorder="1" applyAlignment="1">
      <alignment horizontal="center" vertical="center" wrapText="1" readingOrder="1"/>
    </xf>
    <xf numFmtId="0" fontId="29" fillId="0" borderId="22" xfId="0" applyFont="1" applyBorder="1" applyAlignment="1">
      <alignment horizontal="center" vertical="center" wrapText="1" readingOrder="1"/>
    </xf>
    <xf numFmtId="0" fontId="29" fillId="0" borderId="23" xfId="0" applyFont="1" applyBorder="1" applyAlignment="1">
      <alignment horizontal="center" vertical="center" wrapText="1" readingOrder="1"/>
    </xf>
    <xf numFmtId="0" fontId="28" fillId="8" borderId="18" xfId="0" applyFont="1" applyFill="1" applyBorder="1" applyAlignment="1">
      <alignment horizontal="center" vertical="center" wrapText="1" readingOrder="1"/>
    </xf>
    <xf numFmtId="0" fontId="28" fillId="8" borderId="19" xfId="0" applyFont="1" applyFill="1" applyBorder="1" applyAlignment="1">
      <alignment horizontal="center" vertical="center" wrapText="1" readingOrder="1"/>
    </xf>
    <xf numFmtId="0" fontId="28" fillId="8" borderId="27" xfId="0" applyFont="1" applyFill="1" applyBorder="1" applyAlignment="1">
      <alignment horizontal="center" vertical="center" wrapText="1" readingOrder="1"/>
    </xf>
    <xf numFmtId="0" fontId="21" fillId="6" borderId="1" xfId="0" applyFont="1" applyFill="1" applyBorder="1" applyAlignment="1">
      <alignment horizontal="center" vertical="center" wrapText="1" readingOrder="1"/>
    </xf>
    <xf numFmtId="0" fontId="22" fillId="0" borderId="1" xfId="0" applyFont="1" applyBorder="1" applyAlignment="1">
      <alignment horizontal="left" vertical="center" wrapText="1" readingOrder="1"/>
    </xf>
    <xf numFmtId="0" fontId="3" fillId="0" borderId="0" xfId="0" applyFont="1" applyFill="1" applyBorder="1" applyAlignment="1">
      <alignment horizontal="center" vertical="center" wrapText="1" readingOrder="1"/>
    </xf>
    <xf numFmtId="0" fontId="2" fillId="0" borderId="2" xfId="2" applyFont="1" applyFill="1" applyBorder="1" applyAlignment="1" applyProtection="1">
      <alignment horizontal="left" vertical="center" wrapText="1"/>
      <protection locked="0"/>
    </xf>
  </cellXfs>
  <cellStyles count="11">
    <cellStyle name="******************************************" xfId="1"/>
    <cellStyle name="Comma 2" xfId="5"/>
    <cellStyle name="Comma 3" xfId="6"/>
    <cellStyle name="Normal" xfId="0" builtinId="0"/>
    <cellStyle name="Normal 2" xfId="2"/>
    <cellStyle name="Normal 2 2" xfId="10"/>
    <cellStyle name="Normal 3" xfId="3"/>
    <cellStyle name="Normal 3 2" xfId="4"/>
    <cellStyle name="Normal 4" xfId="7"/>
    <cellStyle name="Normal 4 2" xfId="8"/>
    <cellStyle name="Normal 5" xfId="9"/>
  </cellStyles>
  <dxfs count="64">
    <dxf>
      <font>
        <color theme="0"/>
      </font>
      <fill>
        <patternFill>
          <bgColor theme="0" tint="-0.499984740745262"/>
        </patternFill>
      </fill>
    </dxf>
    <dxf>
      <font>
        <color theme="0"/>
      </font>
      <fill>
        <patternFill>
          <bgColor rgb="FF00B050"/>
        </patternFill>
      </fill>
    </dxf>
    <dxf>
      <font>
        <color auto="1"/>
      </font>
      <fill>
        <patternFill>
          <bgColor rgb="FFFFFF00"/>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theme="0"/>
      </font>
      <fill>
        <patternFill>
          <bgColor theme="0" tint="-0.499984740745262"/>
        </patternFill>
      </fill>
    </dxf>
    <dxf>
      <font>
        <color theme="0"/>
      </font>
      <fill>
        <patternFill>
          <bgColor rgb="FF00B050"/>
        </patternFill>
      </fill>
    </dxf>
    <dxf>
      <font>
        <color auto="1"/>
      </font>
      <fill>
        <patternFill>
          <bgColor rgb="FFFFFF00"/>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theme="0"/>
      </font>
      <fill>
        <patternFill>
          <bgColor theme="0" tint="-0.499984740745262"/>
        </patternFill>
      </fill>
    </dxf>
    <dxf>
      <font>
        <color theme="0"/>
      </font>
      <fill>
        <patternFill>
          <bgColor rgb="FF00B050"/>
        </patternFill>
      </fill>
    </dxf>
    <dxf>
      <font>
        <color auto="1"/>
      </font>
      <fill>
        <patternFill>
          <bgColor rgb="FFFFFF00"/>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fill>
        <patternFill>
          <bgColor rgb="FFFFC7CE"/>
        </patternFill>
      </fill>
    </dxf>
    <dxf>
      <font>
        <color auto="1"/>
      </font>
      <fill>
        <patternFill>
          <bgColor rgb="FF00B050"/>
        </patternFill>
      </fill>
    </dxf>
    <dxf>
      <font>
        <color auto="1"/>
      </font>
      <fill>
        <patternFill>
          <bgColor rgb="FFFFC000"/>
        </patternFill>
      </fill>
    </dxf>
    <dxf>
      <font>
        <color auto="1"/>
      </font>
      <fill>
        <patternFill>
          <bgColor rgb="FFFFFF00"/>
        </patternFill>
      </fill>
    </dxf>
    <dxf>
      <font>
        <color auto="1"/>
      </font>
      <fill>
        <patternFill>
          <bgColor rgb="FFFF0000"/>
        </patternFill>
      </fill>
    </dxf>
    <dxf>
      <font>
        <color auto="1"/>
      </font>
      <fill>
        <patternFill>
          <bgColor rgb="FFFFC000"/>
        </patternFill>
      </fill>
    </dxf>
    <dxf>
      <font>
        <color theme="0"/>
      </font>
      <fill>
        <patternFill>
          <bgColor theme="0" tint="-0.499984740745262"/>
        </patternFill>
      </fill>
    </dxf>
    <dxf>
      <font>
        <color theme="0"/>
      </font>
      <fill>
        <patternFill>
          <bgColor rgb="FF00B050"/>
        </patternFill>
      </fill>
    </dxf>
    <dxf>
      <font>
        <color auto="1"/>
      </font>
      <fill>
        <patternFill>
          <bgColor rgb="FFFFFF00"/>
        </patternFill>
      </fill>
    </dxf>
    <dxf>
      <font>
        <color theme="0"/>
      </font>
      <fill>
        <patternFill>
          <bgColor rgb="FFFF0000"/>
        </patternFill>
      </fill>
      <border>
        <left style="thin">
          <color rgb="FF9C0006"/>
        </left>
        <right style="thin">
          <color rgb="FF9C0006"/>
        </right>
        <top style="thin">
          <color rgb="FF9C0006"/>
        </top>
        <bottom style="thin">
          <color rgb="FF9C0006"/>
        </bottom>
      </border>
    </dxf>
  </dxfs>
  <tableStyles count="0" defaultTableStyle="TableStyleMedium2" defaultPivotStyle="PivotStyleLight16"/>
  <colors>
    <mruColors>
      <color rgb="FF0254B7"/>
      <color rgb="FFDBE8F1"/>
      <color rgb="FFFF9900"/>
      <color rgb="FFFF6600"/>
      <color rgb="FF008000"/>
      <color rgb="FF99CC00"/>
      <color rgb="FFA7D971"/>
      <color rgb="FFDDF0C8"/>
      <color rgb="FFCCE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27</xdr:col>
      <xdr:colOff>56244</xdr:colOff>
      <xdr:row>1</xdr:row>
      <xdr:rowOff>114300</xdr:rowOff>
    </xdr:from>
    <xdr:to>
      <xdr:col>29</xdr:col>
      <xdr:colOff>892545</xdr:colOff>
      <xdr:row>6</xdr:row>
      <xdr:rowOff>160020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8740444" y="266700"/>
          <a:ext cx="5052700" cy="1214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900547</xdr:colOff>
      <xdr:row>23</xdr:row>
      <xdr:rowOff>0</xdr:rowOff>
    </xdr:from>
    <xdr:to>
      <xdr:col>5</xdr:col>
      <xdr:colOff>1708728</xdr:colOff>
      <xdr:row>43</xdr:row>
      <xdr:rowOff>57727</xdr:rowOff>
    </xdr:to>
    <xdr:grpSp>
      <xdr:nvGrpSpPr>
        <xdr:cNvPr id="16" name="Group 15">
          <a:extLst>
            <a:ext uri="{FF2B5EF4-FFF2-40B4-BE49-F238E27FC236}">
              <a16:creationId xmlns:a16="http://schemas.microsoft.com/office/drawing/2014/main" id="{00000000-0008-0000-0100-000010000000}"/>
            </a:ext>
          </a:extLst>
        </xdr:cNvPr>
        <xdr:cNvGrpSpPr/>
      </xdr:nvGrpSpPr>
      <xdr:grpSpPr>
        <a:xfrm>
          <a:off x="2021135" y="4370294"/>
          <a:ext cx="4483711" cy="3195374"/>
          <a:chOff x="302179" y="2142084"/>
          <a:chExt cx="4100941" cy="3505200"/>
        </a:xfrm>
      </xdr:grpSpPr>
      <xdr:grpSp>
        <xdr:nvGrpSpPr>
          <xdr:cNvPr id="17" name="Group 16">
            <a:extLst>
              <a:ext uri="{FF2B5EF4-FFF2-40B4-BE49-F238E27FC236}">
                <a16:creationId xmlns:a16="http://schemas.microsoft.com/office/drawing/2014/main" id="{00000000-0008-0000-0100-000011000000}"/>
              </a:ext>
            </a:extLst>
          </xdr:cNvPr>
          <xdr:cNvGrpSpPr/>
        </xdr:nvGrpSpPr>
        <xdr:grpSpPr>
          <a:xfrm>
            <a:off x="380998" y="2142084"/>
            <a:ext cx="4022122" cy="3505200"/>
            <a:chOff x="5943600" y="2481677"/>
            <a:chExt cx="2895599" cy="2658359"/>
          </a:xfrm>
        </xdr:grpSpPr>
        <xdr:pic>
          <xdr:nvPicPr>
            <xdr:cNvPr id="19" name="Picture 18" descr="A close up of a keyboard&#10;&#10;Description automatically generated">
              <a:extLst>
                <a:ext uri="{FF2B5EF4-FFF2-40B4-BE49-F238E27FC236}">
                  <a16:creationId xmlns:a16="http://schemas.microsoft.com/office/drawing/2014/main" id="{00000000-0008-0000-0100-00001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 t="1559" r="-1063"/>
            <a:stretch/>
          </xdr:blipFill>
          <xdr:spPr>
            <a:xfrm>
              <a:off x="5943600" y="2514600"/>
              <a:ext cx="2514600" cy="2625436"/>
            </a:xfrm>
            <a:prstGeom prst="rect">
              <a:avLst/>
            </a:prstGeom>
          </xdr:spPr>
        </xdr:pic>
        <xdr:sp macro="" textlink="">
          <xdr:nvSpPr>
            <xdr:cNvPr id="20" name="Rectangle 19">
              <a:extLst>
                <a:ext uri="{FF2B5EF4-FFF2-40B4-BE49-F238E27FC236}">
                  <a16:creationId xmlns:a16="http://schemas.microsoft.com/office/drawing/2014/main" id="{00000000-0008-0000-0100-000014000000}"/>
                </a:ext>
              </a:extLst>
            </xdr:cNvPr>
            <xdr:cNvSpPr/>
          </xdr:nvSpPr>
          <xdr:spPr>
            <a:xfrm>
              <a:off x="6019800" y="4419600"/>
              <a:ext cx="457200" cy="4572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200">
                <a:noFill/>
              </a:endParaRPr>
            </a:p>
          </xdr:txBody>
        </xdr:sp>
        <xdr:sp macro="" textlink="">
          <xdr:nvSpPr>
            <xdr:cNvPr id="21" name="Rectangle 20">
              <a:extLst>
                <a:ext uri="{FF2B5EF4-FFF2-40B4-BE49-F238E27FC236}">
                  <a16:creationId xmlns:a16="http://schemas.microsoft.com/office/drawing/2014/main" id="{00000000-0008-0000-0100-000015000000}"/>
                </a:ext>
              </a:extLst>
            </xdr:cNvPr>
            <xdr:cNvSpPr/>
          </xdr:nvSpPr>
          <xdr:spPr>
            <a:xfrm>
              <a:off x="8409672" y="2481677"/>
              <a:ext cx="429527" cy="1091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200">
                <a:noFill/>
              </a:endParaRPr>
            </a:p>
          </xdr:txBody>
        </xdr:sp>
      </xdr:grpSp>
      <xdr:sp macro="" textlink="">
        <xdr:nvSpPr>
          <xdr:cNvPr id="18" name="TextBox 28">
            <a:extLst>
              <a:ext uri="{FF2B5EF4-FFF2-40B4-BE49-F238E27FC236}">
                <a16:creationId xmlns:a16="http://schemas.microsoft.com/office/drawing/2014/main" id="{00000000-0008-0000-0100-000012000000}"/>
              </a:ext>
            </a:extLst>
          </xdr:cNvPr>
          <xdr:cNvSpPr txBox="1"/>
        </xdr:nvSpPr>
        <xdr:spPr>
          <a:xfrm>
            <a:off x="302179" y="2963854"/>
            <a:ext cx="369332" cy="870982"/>
          </a:xfrm>
          <a:prstGeom prst="rect">
            <a:avLst/>
          </a:prstGeom>
          <a:solidFill>
            <a:schemeClr val="bg1"/>
          </a:solidFill>
        </xdr:spPr>
        <xdr:txBody>
          <a:bodyPr vert="vert270"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200" b="1">
                <a:latin typeface="Calibri" panose="020F0502020204030204" pitchFamily="34" charset="0"/>
                <a:cs typeface="Calibri" panose="020F0502020204030204" pitchFamily="34" charset="0"/>
              </a:rPr>
              <a:t>Impact</a:t>
            </a:r>
          </a:p>
        </xdr:txBody>
      </xdr:sp>
    </xdr:grpSp>
    <xdr:clientData/>
  </xdr:twoCellAnchor>
  <xdr:twoCellAnchor editAs="oneCell">
    <xdr:from>
      <xdr:col>2</xdr:col>
      <xdr:colOff>0</xdr:colOff>
      <xdr:row>73</xdr:row>
      <xdr:rowOff>0</xdr:rowOff>
    </xdr:from>
    <xdr:to>
      <xdr:col>5</xdr:col>
      <xdr:colOff>3403600</xdr:colOff>
      <xdr:row>101</xdr:row>
      <xdr:rowOff>127000</xdr:rowOff>
    </xdr:to>
    <xdr:sp macro="" textlink="">
      <xdr:nvSpPr>
        <xdr:cNvPr id="2062" name="Object 14" hidden="1">
          <a:extLst>
            <a:ext uri="{63B3BB69-23CF-44E3-9099-C40C66FF867C}">
              <a14:compatExt xmlns:a14="http://schemas.microsoft.com/office/drawing/2010/main"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0</xdr:colOff>
      <xdr:row>73</xdr:row>
      <xdr:rowOff>0</xdr:rowOff>
    </xdr:from>
    <xdr:to>
      <xdr:col>5</xdr:col>
      <xdr:colOff>5105400</xdr:colOff>
      <xdr:row>101</xdr:row>
      <xdr:rowOff>190500</xdr:rowOff>
    </xdr:to>
    <xdr:pic>
      <xdr:nvPicPr>
        <xdr:cNvPr id="2" name="Picture 1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6800" y="15487650"/>
          <a:ext cx="6991350" cy="4695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WEC%20and%20SEPCO%20RACM%20-%20Sept%2012,%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Banking and Treasury"/>
      <sheetName val="Fixed Assets"/>
      <sheetName val="Taxation &amp; Zakat"/>
      <sheetName val="Revenue &amp; Receivables"/>
      <sheetName val="Budgeting"/>
      <sheetName val="General Accounting, Fin&amp; Recon "/>
      <sheetName val="Insurance Mgmt."/>
      <sheetName val="Procure to Pay"/>
      <sheetName val="HR &amp; Administration"/>
      <sheetName val="Payroll Services"/>
      <sheetName val="IT"/>
      <sheetName val="Legal and Compliance"/>
      <sheetName val="H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E55"/>
  <sheetViews>
    <sheetView showGridLines="0" tabSelected="1" zoomScale="90" zoomScaleNormal="90" zoomScaleSheetLayoutView="70" workbookViewId="0">
      <selection activeCell="A13" sqref="A13"/>
    </sheetView>
  </sheetViews>
  <sheetFormatPr defaultColWidth="13" defaultRowHeight="12.75" x14ac:dyDescent="0.2"/>
  <cols>
    <col min="1" max="1" width="6.85546875" style="11" bestFit="1" customWidth="1"/>
    <col min="2" max="2" width="14.7109375" style="11" customWidth="1"/>
    <col min="3" max="4" width="25.140625" style="11" bestFit="1" customWidth="1"/>
    <col min="5" max="5" width="20.5703125" style="11" customWidth="1"/>
    <col min="6" max="6" width="20.42578125" style="11" customWidth="1"/>
    <col min="7" max="7" width="63" style="11" bestFit="1" customWidth="1"/>
    <col min="8" max="8" width="18.140625" style="11" bestFit="1" customWidth="1"/>
    <col min="9" max="9" width="15" style="12" bestFit="1" customWidth="1"/>
    <col min="10" max="10" width="17.42578125" style="12" bestFit="1" customWidth="1"/>
    <col min="11" max="11" width="17.42578125" style="12" customWidth="1"/>
    <col min="12" max="12" width="12.140625" style="12" bestFit="1" customWidth="1"/>
    <col min="13" max="13" width="14.42578125" style="12" bestFit="1" customWidth="1"/>
    <col min="14" max="14" width="16.85546875" style="12" customWidth="1"/>
    <col min="15" max="15" width="8.42578125" style="12" bestFit="1" customWidth="1"/>
    <col min="16" max="16" width="50.85546875" style="12" customWidth="1"/>
    <col min="17" max="17" width="12.85546875" style="12" bestFit="1" customWidth="1"/>
    <col min="18" max="18" width="18.42578125" style="12" customWidth="1"/>
    <col min="19" max="19" width="12.5703125" style="12" customWidth="1"/>
    <col min="20" max="20" width="10.5703125" style="13" customWidth="1"/>
    <col min="21" max="21" width="18.28515625" style="13" customWidth="1"/>
    <col min="22" max="24" width="21.5703125" style="13" customWidth="1"/>
    <col min="25" max="25" width="19.85546875" style="13" bestFit="1" customWidth="1"/>
    <col min="26" max="26" width="26.140625" style="12" bestFit="1" customWidth="1"/>
    <col min="27" max="30" width="30.140625" style="12" customWidth="1"/>
    <col min="31" max="31" width="20.28515625" style="12" customWidth="1"/>
    <col min="32" max="32" width="29.7109375" style="12" customWidth="1"/>
    <col min="33" max="33" width="10.28515625" style="12" customWidth="1"/>
    <col min="34" max="34" width="13.42578125" style="12" bestFit="1" customWidth="1"/>
    <col min="35" max="35" width="14" style="12" bestFit="1" customWidth="1"/>
    <col min="36" max="36" width="17.28515625" style="12" bestFit="1" customWidth="1"/>
    <col min="37" max="16384" width="13" style="12"/>
  </cols>
  <sheetData>
    <row r="1" spans="1:31" s="7" customFormat="1" x14ac:dyDescent="0.2">
      <c r="A1" s="6"/>
      <c r="B1" s="6"/>
      <c r="C1" s="6"/>
      <c r="D1" s="6"/>
      <c r="E1" s="6"/>
      <c r="F1" s="6"/>
      <c r="G1" s="6"/>
      <c r="H1" s="6"/>
      <c r="T1" s="8"/>
      <c r="U1" s="8"/>
      <c r="V1" s="8"/>
      <c r="W1" s="8"/>
      <c r="X1" s="8"/>
      <c r="Y1" s="8"/>
    </row>
    <row r="2" spans="1:31" s="7" customFormat="1" x14ac:dyDescent="0.2">
      <c r="A2" s="6"/>
      <c r="B2" s="6"/>
      <c r="C2" s="6"/>
      <c r="D2" s="6"/>
      <c r="E2" s="6"/>
      <c r="F2" s="6"/>
      <c r="G2" s="6"/>
      <c r="H2" s="6"/>
      <c r="T2" s="8"/>
      <c r="U2" s="8"/>
      <c r="V2" s="8"/>
      <c r="W2" s="8"/>
      <c r="X2" s="8"/>
      <c r="Y2" s="8"/>
      <c r="AE2" s="8"/>
    </row>
    <row r="3" spans="1:31" s="7" customFormat="1" ht="19.5" x14ac:dyDescent="0.2">
      <c r="A3" s="6"/>
      <c r="B3" s="90" t="s">
        <v>11</v>
      </c>
      <c r="C3" s="90"/>
      <c r="D3" s="90"/>
      <c r="E3" s="9"/>
      <c r="F3" s="9"/>
      <c r="G3" s="9"/>
      <c r="H3" s="9"/>
      <c r="T3" s="8"/>
      <c r="U3" s="8"/>
      <c r="V3" s="8"/>
      <c r="W3" s="8"/>
      <c r="X3" s="8"/>
      <c r="Y3" s="8"/>
    </row>
    <row r="4" spans="1:31" s="7" customFormat="1" ht="19.5" x14ac:dyDescent="0.2">
      <c r="A4" s="6"/>
      <c r="B4" s="32" t="s">
        <v>0</v>
      </c>
      <c r="C4" s="33"/>
      <c r="D4" s="31"/>
      <c r="E4" s="10"/>
      <c r="F4" s="10"/>
      <c r="G4" s="9"/>
      <c r="H4" s="9"/>
      <c r="T4" s="8"/>
      <c r="U4" s="8"/>
      <c r="V4" s="8"/>
      <c r="W4" s="8"/>
      <c r="X4" s="8"/>
      <c r="Y4" s="8"/>
    </row>
    <row r="5" spans="1:31" s="7" customFormat="1" ht="19.5" x14ac:dyDescent="0.2">
      <c r="A5" s="6"/>
      <c r="B5" s="32" t="s">
        <v>154</v>
      </c>
      <c r="C5" s="33"/>
      <c r="D5" s="31"/>
      <c r="E5" s="10"/>
      <c r="F5" s="10"/>
      <c r="G5" s="9"/>
      <c r="H5" s="9"/>
      <c r="T5" s="8"/>
      <c r="U5" s="8"/>
      <c r="V5" s="8"/>
      <c r="W5" s="8"/>
      <c r="X5" s="8"/>
      <c r="Y5" s="8"/>
    </row>
    <row r="6" spans="1:31" s="7" customFormat="1" ht="19.5" x14ac:dyDescent="0.2">
      <c r="A6" s="6"/>
      <c r="B6" s="32" t="s">
        <v>153</v>
      </c>
      <c r="C6" s="33"/>
      <c r="D6" s="31"/>
      <c r="E6" s="10"/>
      <c r="F6" s="10"/>
      <c r="G6" s="9"/>
      <c r="H6" s="9"/>
      <c r="T6" s="8"/>
      <c r="U6" s="8"/>
      <c r="V6" s="8"/>
      <c r="W6" s="8"/>
      <c r="X6" s="8"/>
      <c r="Y6" s="8"/>
    </row>
    <row r="7" spans="1:31" s="7" customFormat="1" ht="19.5" x14ac:dyDescent="0.2">
      <c r="A7" s="10"/>
      <c r="B7" s="10"/>
      <c r="C7" s="9"/>
      <c r="D7" s="10"/>
      <c r="E7" s="10"/>
      <c r="F7" s="10"/>
      <c r="G7" s="9"/>
      <c r="H7" s="9"/>
      <c r="T7" s="8"/>
      <c r="U7" s="8"/>
      <c r="V7" s="8"/>
      <c r="W7" s="8"/>
      <c r="X7" s="8"/>
      <c r="Y7" s="8"/>
    </row>
    <row r="8" spans="1:31" s="60" customFormat="1" ht="15" x14ac:dyDescent="0.2">
      <c r="A8" s="86" t="s">
        <v>1</v>
      </c>
      <c r="B8" s="86" t="s">
        <v>15</v>
      </c>
      <c r="C8" s="86" t="s">
        <v>16</v>
      </c>
      <c r="D8" s="86" t="s">
        <v>12</v>
      </c>
      <c r="E8" s="91" t="s">
        <v>13</v>
      </c>
      <c r="F8" s="86" t="s">
        <v>14</v>
      </c>
      <c r="G8" s="86" t="s">
        <v>2</v>
      </c>
      <c r="H8" s="95" t="s">
        <v>4</v>
      </c>
      <c r="I8" s="96"/>
      <c r="J8" s="96"/>
      <c r="K8" s="96"/>
      <c r="L8" s="96"/>
      <c r="M8" s="96"/>
      <c r="N8" s="97"/>
      <c r="O8" s="98" t="s">
        <v>23</v>
      </c>
      <c r="P8" s="99"/>
      <c r="Q8" s="99"/>
      <c r="R8" s="99"/>
      <c r="S8" s="99"/>
      <c r="T8" s="99"/>
      <c r="U8" s="100"/>
      <c r="V8" s="91" t="s">
        <v>86</v>
      </c>
      <c r="W8" s="101" t="s">
        <v>87</v>
      </c>
      <c r="X8" s="101" t="s">
        <v>88</v>
      </c>
      <c r="Y8" s="93" t="s">
        <v>25</v>
      </c>
      <c r="Z8" s="94"/>
      <c r="AA8" s="94"/>
      <c r="AB8" s="101" t="s">
        <v>90</v>
      </c>
      <c r="AC8" s="101" t="s">
        <v>91</v>
      </c>
      <c r="AD8" s="101" t="s">
        <v>92</v>
      </c>
      <c r="AE8" s="86" t="s">
        <v>6</v>
      </c>
    </row>
    <row r="9" spans="1:31" s="60" customFormat="1" ht="38.25" x14ac:dyDescent="0.2">
      <c r="A9" s="86"/>
      <c r="B9" s="86"/>
      <c r="C9" s="86"/>
      <c r="D9" s="86"/>
      <c r="E9" s="92"/>
      <c r="F9" s="86"/>
      <c r="G9" s="86"/>
      <c r="H9" s="61" t="s">
        <v>100</v>
      </c>
      <c r="I9" s="61" t="s">
        <v>7</v>
      </c>
      <c r="J9" s="61" t="s">
        <v>84</v>
      </c>
      <c r="K9" s="61" t="s">
        <v>8</v>
      </c>
      <c r="L9" s="61" t="s">
        <v>85</v>
      </c>
      <c r="M9" s="61" t="s">
        <v>9</v>
      </c>
      <c r="N9" s="61" t="s">
        <v>5</v>
      </c>
      <c r="O9" s="61" t="s">
        <v>1</v>
      </c>
      <c r="P9" s="61" t="s">
        <v>22</v>
      </c>
      <c r="Q9" s="61" t="s">
        <v>29</v>
      </c>
      <c r="R9" s="61" t="s">
        <v>26</v>
      </c>
      <c r="S9" s="61" t="s">
        <v>28</v>
      </c>
      <c r="T9" s="61" t="s">
        <v>30</v>
      </c>
      <c r="U9" s="61" t="s">
        <v>27</v>
      </c>
      <c r="V9" s="92"/>
      <c r="W9" s="92"/>
      <c r="X9" s="92"/>
      <c r="Y9" s="61" t="s">
        <v>24</v>
      </c>
      <c r="Z9" s="61" t="s">
        <v>89</v>
      </c>
      <c r="AA9" s="61" t="s">
        <v>31</v>
      </c>
      <c r="AB9" s="92"/>
      <c r="AC9" s="92"/>
      <c r="AD9" s="92"/>
      <c r="AE9" s="86"/>
    </row>
    <row r="10" spans="1:31" s="14" customFormat="1" ht="76.5" x14ac:dyDescent="0.2">
      <c r="A10" s="64">
        <v>1</v>
      </c>
      <c r="B10" s="64" t="s">
        <v>101</v>
      </c>
      <c r="C10" s="64" t="s">
        <v>95</v>
      </c>
      <c r="D10" s="64" t="s">
        <v>93</v>
      </c>
      <c r="E10" s="64" t="s">
        <v>108</v>
      </c>
      <c r="F10" s="15" t="s">
        <v>96</v>
      </c>
      <c r="G10" s="17" t="s">
        <v>162</v>
      </c>
      <c r="H10" s="67" t="s">
        <v>93</v>
      </c>
      <c r="I10" s="67">
        <v>4</v>
      </c>
      <c r="J10" s="68" t="str">
        <f>IF(I10=1,"Notable",IF(I10=2,"Minor",IF(I10=3,"Moderate",IF(I10=4,"Major",IF(I10=5,"Catastrophic","")))))</f>
        <v>Major</v>
      </c>
      <c r="K10" s="67">
        <v>2</v>
      </c>
      <c r="L10" s="68" t="str">
        <f>IF(K10=1,"Rare",IF(K10=2,"UnLikely",IF(K10=3,"Possible",IF(K10=4,"Likely",IF(K10=5,"Almost Certain"," ")))))</f>
        <v>UnLikely</v>
      </c>
      <c r="M10" s="69">
        <f>I10+K10</f>
        <v>6</v>
      </c>
      <c r="N10" s="70" t="str">
        <f>IF(M10&lt;=5.5,"Low",IF(AND(M10&gt;=5.6,M10&lt;=6.5),"Moderate",IF(AND(M10&gt;=6.6,M10&lt;=7.5),"Significant",IF(AND(M10&gt;=7.6,M10&lt;=10),"Extreme","Not Assessed"))))</f>
        <v>Moderate</v>
      </c>
      <c r="O10" s="34">
        <v>1.1000000000000001</v>
      </c>
      <c r="P10" s="19" t="s">
        <v>161</v>
      </c>
      <c r="Q10" s="20" t="s">
        <v>156</v>
      </c>
      <c r="R10" s="20" t="s">
        <v>157</v>
      </c>
      <c r="S10" s="15" t="s">
        <v>158</v>
      </c>
      <c r="T10" s="15">
        <v>4</v>
      </c>
      <c r="U10" s="15">
        <f>AVERAGE(T10)</f>
        <v>4</v>
      </c>
      <c r="V10" s="34" t="str">
        <f t="shared" ref="V10:V15" si="0">IF(AND(M10&lt;=6,U10&lt;=4),"No Major Concern",IF(AND(M10&gt;=6.1,U10&lt;=4),"Continuous Review",IF(AND(M10&lt;=6,U10&gt;=4.1),"Periodic Monitoring",IF(AND(M10&gt;=6.1,U10&gt;=4.1),"Active Management",0))))</f>
        <v>No Major Concern</v>
      </c>
      <c r="W10" s="34">
        <v>4</v>
      </c>
      <c r="X10" s="34" t="str">
        <f t="shared" ref="X10:X15" si="1">IF(AND(M10&lt;=6,W10&lt;=4),"No Major Concern",IF(AND(M10&gt;=6.1,W10&lt;=4),"Continuous Review",IF(AND(M10&lt;=6,W10&gt;=4.1),"Periodic Monitoring",IF(AND(M10&gt;=6.1,W10&gt;=4.1),"Active Management",0))))</f>
        <v>No Major Concern</v>
      </c>
      <c r="Y10" s="21"/>
      <c r="Z10" s="21"/>
      <c r="AA10" s="21"/>
      <c r="AB10" s="21"/>
      <c r="AC10" s="34" t="str">
        <f t="shared" ref="AC10:AC15" si="2">IF(AND(M10&lt;=6,AB10&lt;=4),"No Major Concern",IF(AND(M10&gt;=6.1,AB10&lt;=4),"Continuous Review",IF(AND(M10&lt;=6,AB10&gt;=4.1),"Periodic Monitoring",IF(AND(M10&gt;=6.1,AB10&gt;=4.1),"Active Management",0))))</f>
        <v>No Major Concern</v>
      </c>
      <c r="AD10" s="62" t="str">
        <f>IF(AC10=V10, "No Further Treatment Needed", "Further Treatment Needed")</f>
        <v>No Further Treatment Needed</v>
      </c>
      <c r="AE10" s="16"/>
    </row>
    <row r="11" spans="1:31" s="22" customFormat="1" ht="76.5" x14ac:dyDescent="0.2">
      <c r="A11" s="15">
        <v>2</v>
      </c>
      <c r="B11" s="15" t="s">
        <v>102</v>
      </c>
      <c r="C11" s="15" t="s">
        <v>95</v>
      </c>
      <c r="D11" s="15" t="s">
        <v>93</v>
      </c>
      <c r="E11" s="15" t="s">
        <v>108</v>
      </c>
      <c r="F11" s="15" t="s">
        <v>97</v>
      </c>
      <c r="G11" s="17" t="s">
        <v>163</v>
      </c>
      <c r="H11" s="18" t="s">
        <v>93</v>
      </c>
      <c r="I11" s="18">
        <v>3</v>
      </c>
      <c r="J11" s="36" t="str">
        <f t="shared" ref="J11:J39" si="3">IF(I11=1,"Notable",IF(I11=2,"Minor",IF(I11=3,"Moderate",IF(I11=4,"Major",IF(I11=5,"Catastrophic","")))))</f>
        <v>Moderate</v>
      </c>
      <c r="K11" s="18">
        <v>3</v>
      </c>
      <c r="L11" s="36" t="str">
        <f t="shared" ref="L11:L39" si="4">IF(K11=1,"Rare",IF(K11=2,"UnLikely",IF(K11=3,"Possible",IF(K11=4,"Likely",IF(K11=5,"Almost Certain"," ")))))</f>
        <v>Possible</v>
      </c>
      <c r="M11" s="35">
        <f t="shared" ref="M11:M39" si="5">I11+K11</f>
        <v>6</v>
      </c>
      <c r="N11" s="34" t="str">
        <f t="shared" ref="N11:N39" si="6">IF(M11&lt;=5.5,"Low",IF(AND(M11&gt;=5.6,M11&lt;=6.5),"Moderate",IF(AND(M11&gt;=6.6,M11&lt;=7.5),"Significant",IF(AND(M11&gt;=7.6,M11&lt;=10),"Extreme","Not Assessed"))))</f>
        <v>Moderate</v>
      </c>
      <c r="O11" s="34">
        <v>2.1</v>
      </c>
      <c r="P11" s="19" t="s">
        <v>155</v>
      </c>
      <c r="Q11" s="20" t="s">
        <v>156</v>
      </c>
      <c r="R11" s="20" t="s">
        <v>157</v>
      </c>
      <c r="S11" s="15" t="s">
        <v>158</v>
      </c>
      <c r="T11" s="15">
        <v>4</v>
      </c>
      <c r="U11" s="15">
        <f>AVERAGE(T11)</f>
        <v>4</v>
      </c>
      <c r="V11" s="34" t="str">
        <f t="shared" si="0"/>
        <v>No Major Concern</v>
      </c>
      <c r="W11" s="34">
        <v>4</v>
      </c>
      <c r="X11" s="34" t="str">
        <f t="shared" si="1"/>
        <v>No Major Concern</v>
      </c>
      <c r="Y11" s="20"/>
      <c r="Z11" s="20"/>
      <c r="AA11" s="20"/>
      <c r="AB11" s="20"/>
      <c r="AC11" s="34" t="str">
        <f t="shared" si="2"/>
        <v>No Major Concern</v>
      </c>
      <c r="AD11" s="62" t="str">
        <f t="shared" ref="AD11:AD39" si="7">IF(AC11=V11, "No Further Treatment Needed", "Further Treatment Needed")</f>
        <v>No Further Treatment Needed</v>
      </c>
      <c r="AE11" s="16"/>
    </row>
    <row r="12" spans="1:31" s="22" customFormat="1" ht="51" x14ac:dyDescent="0.2">
      <c r="A12" s="15">
        <v>3</v>
      </c>
      <c r="B12" s="15" t="s">
        <v>103</v>
      </c>
      <c r="C12" s="15" t="s">
        <v>95</v>
      </c>
      <c r="D12" s="15" t="s">
        <v>99</v>
      </c>
      <c r="E12" s="15" t="s">
        <v>108</v>
      </c>
      <c r="F12" s="64" t="s">
        <v>98</v>
      </c>
      <c r="G12" s="66" t="s">
        <v>164</v>
      </c>
      <c r="H12" s="18" t="s">
        <v>99</v>
      </c>
      <c r="I12" s="18">
        <v>3</v>
      </c>
      <c r="J12" s="36" t="str">
        <f t="shared" si="3"/>
        <v>Moderate</v>
      </c>
      <c r="K12" s="81">
        <v>3</v>
      </c>
      <c r="L12" s="82" t="str">
        <f t="shared" si="4"/>
        <v>Possible</v>
      </c>
      <c r="M12" s="35">
        <f t="shared" si="5"/>
        <v>6</v>
      </c>
      <c r="N12" s="34" t="str">
        <f t="shared" si="6"/>
        <v>Moderate</v>
      </c>
      <c r="O12" s="34">
        <v>3.1</v>
      </c>
      <c r="P12" s="19" t="s">
        <v>160</v>
      </c>
      <c r="Q12" s="20" t="s">
        <v>156</v>
      </c>
      <c r="R12" s="20" t="s">
        <v>159</v>
      </c>
      <c r="S12" s="15" t="s">
        <v>158</v>
      </c>
      <c r="T12" s="15">
        <v>4</v>
      </c>
      <c r="U12" s="15">
        <f>AVERAGE(T12)</f>
        <v>4</v>
      </c>
      <c r="V12" s="34" t="str">
        <f t="shared" si="0"/>
        <v>No Major Concern</v>
      </c>
      <c r="W12" s="34">
        <v>4</v>
      </c>
      <c r="X12" s="34" t="str">
        <f t="shared" si="1"/>
        <v>No Major Concern</v>
      </c>
      <c r="Y12" s="20"/>
      <c r="Z12" s="20"/>
      <c r="AA12" s="20"/>
      <c r="AB12" s="20"/>
      <c r="AC12" s="34" t="str">
        <f t="shared" si="2"/>
        <v>No Major Concern</v>
      </c>
      <c r="AD12" s="62" t="str">
        <f t="shared" si="7"/>
        <v>No Further Treatment Needed</v>
      </c>
      <c r="AE12" s="16"/>
    </row>
    <row r="13" spans="1:31" s="22" customFormat="1" ht="51" x14ac:dyDescent="0.2">
      <c r="A13" s="15">
        <v>4</v>
      </c>
      <c r="B13" s="15" t="s">
        <v>104</v>
      </c>
      <c r="C13" s="15" t="s">
        <v>95</v>
      </c>
      <c r="D13" s="15" t="s">
        <v>99</v>
      </c>
      <c r="E13" s="15" t="s">
        <v>108</v>
      </c>
      <c r="F13" s="15" t="s">
        <v>166</v>
      </c>
      <c r="G13" s="17" t="s">
        <v>165</v>
      </c>
      <c r="H13" s="18" t="s">
        <v>99</v>
      </c>
      <c r="I13" s="18">
        <v>3</v>
      </c>
      <c r="J13" s="36" t="str">
        <f t="shared" si="3"/>
        <v>Moderate</v>
      </c>
      <c r="K13" s="81">
        <v>2</v>
      </c>
      <c r="L13" s="82" t="str">
        <f t="shared" si="4"/>
        <v>UnLikely</v>
      </c>
      <c r="M13" s="35">
        <f t="shared" si="5"/>
        <v>5</v>
      </c>
      <c r="N13" s="34" t="str">
        <f t="shared" si="6"/>
        <v>Low</v>
      </c>
      <c r="O13" s="34">
        <v>4.0999999999999996</v>
      </c>
      <c r="P13" s="19" t="s">
        <v>167</v>
      </c>
      <c r="Q13" s="20" t="s">
        <v>156</v>
      </c>
      <c r="R13" s="20" t="s">
        <v>159</v>
      </c>
      <c r="S13" s="15" t="s">
        <v>158</v>
      </c>
      <c r="T13" s="15">
        <v>4</v>
      </c>
      <c r="U13" s="15">
        <v>4</v>
      </c>
      <c r="V13" s="34" t="str">
        <f t="shared" si="0"/>
        <v>No Major Concern</v>
      </c>
      <c r="W13" s="34">
        <v>4</v>
      </c>
      <c r="X13" s="34" t="str">
        <f t="shared" si="1"/>
        <v>No Major Concern</v>
      </c>
      <c r="Y13" s="20"/>
      <c r="Z13" s="20"/>
      <c r="AA13" s="20"/>
      <c r="AB13" s="20"/>
      <c r="AC13" s="34" t="str">
        <f t="shared" si="2"/>
        <v>No Major Concern</v>
      </c>
      <c r="AD13" s="62" t="str">
        <f t="shared" si="7"/>
        <v>No Further Treatment Needed</v>
      </c>
      <c r="AE13" s="16"/>
    </row>
    <row r="14" spans="1:31" s="14" customFormat="1" ht="27.75" customHeight="1" x14ac:dyDescent="0.2">
      <c r="A14" s="71">
        <v>5</v>
      </c>
      <c r="B14" s="71" t="s">
        <v>105</v>
      </c>
      <c r="C14" s="71" t="s">
        <v>95</v>
      </c>
      <c r="D14" s="71" t="s">
        <v>93</v>
      </c>
      <c r="E14" s="71" t="s">
        <v>108</v>
      </c>
      <c r="F14" s="71" t="s">
        <v>115</v>
      </c>
      <c r="G14" s="72" t="s">
        <v>116</v>
      </c>
      <c r="H14" s="75" t="s">
        <v>93</v>
      </c>
      <c r="I14" s="75">
        <v>4</v>
      </c>
      <c r="J14" s="76" t="str">
        <f t="shared" si="3"/>
        <v>Major</v>
      </c>
      <c r="K14" s="83">
        <v>1</v>
      </c>
      <c r="L14" s="84" t="str">
        <f t="shared" si="4"/>
        <v>Rare</v>
      </c>
      <c r="M14" s="74">
        <f t="shared" si="5"/>
        <v>5</v>
      </c>
      <c r="N14" s="73" t="str">
        <f t="shared" si="6"/>
        <v>Low</v>
      </c>
      <c r="O14" s="34">
        <v>5.0999999999999996</v>
      </c>
      <c r="P14" s="65" t="s">
        <v>192</v>
      </c>
      <c r="Q14" s="20" t="s">
        <v>168</v>
      </c>
      <c r="R14" s="20" t="s">
        <v>157</v>
      </c>
      <c r="S14" s="15" t="s">
        <v>169</v>
      </c>
      <c r="T14" s="15">
        <v>4</v>
      </c>
      <c r="U14" s="71">
        <f>AVERAGE(T14:T14)</f>
        <v>4</v>
      </c>
      <c r="V14" s="73" t="str">
        <f t="shared" si="0"/>
        <v>No Major Concern</v>
      </c>
      <c r="W14" s="73">
        <v>4</v>
      </c>
      <c r="X14" s="73" t="str">
        <f t="shared" si="1"/>
        <v>No Major Concern</v>
      </c>
      <c r="Y14" s="78"/>
      <c r="Z14" s="78"/>
      <c r="AA14" s="78"/>
      <c r="AB14" s="78"/>
      <c r="AC14" s="73" t="str">
        <f t="shared" si="2"/>
        <v>No Major Concern</v>
      </c>
      <c r="AD14" s="79" t="str">
        <f t="shared" si="7"/>
        <v>No Further Treatment Needed</v>
      </c>
      <c r="AE14" s="77"/>
    </row>
    <row r="15" spans="1:31" s="14" customFormat="1" ht="15" x14ac:dyDescent="0.2">
      <c r="A15" s="87">
        <v>6</v>
      </c>
      <c r="B15" s="87" t="s">
        <v>106</v>
      </c>
      <c r="C15" s="87" t="s">
        <v>95</v>
      </c>
      <c r="D15" s="87" t="s">
        <v>93</v>
      </c>
      <c r="E15" s="87" t="s">
        <v>108</v>
      </c>
      <c r="F15" s="87" t="s">
        <v>117</v>
      </c>
      <c r="G15" s="104" t="s">
        <v>118</v>
      </c>
      <c r="H15" s="106" t="s">
        <v>93</v>
      </c>
      <c r="I15" s="106">
        <v>4</v>
      </c>
      <c r="J15" s="107" t="str">
        <f t="shared" si="3"/>
        <v>Major</v>
      </c>
      <c r="K15" s="108">
        <v>3</v>
      </c>
      <c r="L15" s="110" t="str">
        <f t="shared" si="4"/>
        <v>Possible</v>
      </c>
      <c r="M15" s="111">
        <f t="shared" si="5"/>
        <v>7</v>
      </c>
      <c r="N15" s="102" t="str">
        <f t="shared" si="6"/>
        <v>Significant</v>
      </c>
      <c r="O15" s="34">
        <v>6.1</v>
      </c>
      <c r="P15" s="65" t="s">
        <v>193</v>
      </c>
      <c r="Q15" s="20" t="s">
        <v>168</v>
      </c>
      <c r="R15" s="20" t="s">
        <v>157</v>
      </c>
      <c r="S15" s="15" t="s">
        <v>169</v>
      </c>
      <c r="T15" s="15">
        <v>4</v>
      </c>
      <c r="U15" s="87">
        <f>AVERAGE(T15:T16)</f>
        <v>4</v>
      </c>
      <c r="V15" s="102" t="str">
        <f t="shared" si="0"/>
        <v>Continuous Review</v>
      </c>
      <c r="W15" s="102">
        <v>4</v>
      </c>
      <c r="X15" s="102" t="str">
        <f t="shared" si="1"/>
        <v>Continuous Review</v>
      </c>
      <c r="Y15" s="113"/>
      <c r="Z15" s="113"/>
      <c r="AA15" s="113"/>
      <c r="AB15" s="113"/>
      <c r="AC15" s="102" t="str">
        <f t="shared" si="2"/>
        <v>Continuous Review</v>
      </c>
      <c r="AD15" s="115" t="str">
        <f t="shared" si="7"/>
        <v>No Further Treatment Needed</v>
      </c>
      <c r="AE15" s="117"/>
    </row>
    <row r="16" spans="1:31" s="14" customFormat="1" ht="89.25" x14ac:dyDescent="0.2">
      <c r="A16" s="89"/>
      <c r="B16" s="89"/>
      <c r="C16" s="89"/>
      <c r="D16" s="89"/>
      <c r="E16" s="89"/>
      <c r="F16" s="89"/>
      <c r="G16" s="105"/>
      <c r="H16" s="103"/>
      <c r="I16" s="103"/>
      <c r="J16" s="103"/>
      <c r="K16" s="109"/>
      <c r="L16" s="109"/>
      <c r="M16" s="103"/>
      <c r="N16" s="103"/>
      <c r="O16" s="34">
        <v>6.3</v>
      </c>
      <c r="P16" s="80" t="s">
        <v>194</v>
      </c>
      <c r="Q16" s="20" t="s">
        <v>168</v>
      </c>
      <c r="R16" s="20" t="s">
        <v>157</v>
      </c>
      <c r="S16" s="15" t="s">
        <v>169</v>
      </c>
      <c r="T16" s="15">
        <v>4</v>
      </c>
      <c r="U16" s="89"/>
      <c r="V16" s="112"/>
      <c r="W16" s="112"/>
      <c r="X16" s="112"/>
      <c r="Y16" s="114"/>
      <c r="Z16" s="114"/>
      <c r="AA16" s="114"/>
      <c r="AB16" s="114"/>
      <c r="AC16" s="112"/>
      <c r="AD16" s="116"/>
      <c r="AE16" s="118"/>
    </row>
    <row r="17" spans="1:31" s="22" customFormat="1" ht="63.75" x14ac:dyDescent="0.2">
      <c r="A17" s="15">
        <v>7</v>
      </c>
      <c r="B17" s="15" t="s">
        <v>107</v>
      </c>
      <c r="C17" s="15" t="s">
        <v>95</v>
      </c>
      <c r="D17" s="15" t="s">
        <v>93</v>
      </c>
      <c r="E17" s="15" t="s">
        <v>108</v>
      </c>
      <c r="F17" s="15" t="s">
        <v>122</v>
      </c>
      <c r="G17" s="17" t="s">
        <v>123</v>
      </c>
      <c r="H17" s="18" t="s">
        <v>93</v>
      </c>
      <c r="I17" s="18">
        <v>3</v>
      </c>
      <c r="J17" s="36" t="str">
        <f t="shared" si="3"/>
        <v>Moderate</v>
      </c>
      <c r="K17" s="18">
        <v>3</v>
      </c>
      <c r="L17" s="36" t="str">
        <f t="shared" si="4"/>
        <v>Possible</v>
      </c>
      <c r="M17" s="35">
        <f t="shared" si="5"/>
        <v>6</v>
      </c>
      <c r="N17" s="34" t="str">
        <f t="shared" si="6"/>
        <v>Moderate</v>
      </c>
      <c r="O17" s="34">
        <v>7.1</v>
      </c>
      <c r="P17" s="65" t="s">
        <v>124</v>
      </c>
      <c r="Q17" s="20" t="s">
        <v>156</v>
      </c>
      <c r="R17" s="20" t="s">
        <v>157</v>
      </c>
      <c r="S17" s="15" t="s">
        <v>158</v>
      </c>
      <c r="T17" s="15">
        <v>4</v>
      </c>
      <c r="U17" s="15">
        <v>4</v>
      </c>
      <c r="V17" s="34" t="str">
        <f>IF(AND(M17&lt;=6,U17&lt;=4),"No Major Concern",IF(AND(M17&gt;=6.1,U17&lt;=4),"Continuous Review",IF(AND(M17&lt;=6,U17&gt;=4.1),"Periodic Monitoring",IF(AND(M17&gt;=6.1,U17&gt;=4.1),"Active Management",0))))</f>
        <v>No Major Concern</v>
      </c>
      <c r="W17" s="34">
        <v>4</v>
      </c>
      <c r="X17" s="34" t="str">
        <f>IF(AND(M17&lt;=6,W17&lt;=4),"No Major Concern",IF(AND(M17&gt;=6.1,W17&lt;=4),"Continuous Review",IF(AND(M17&lt;=6,W17&gt;=4.1),"Periodic Monitoring",IF(AND(M17&gt;=6.1,W17&gt;=4.1),"Active Management",0))))</f>
        <v>No Major Concern</v>
      </c>
      <c r="Y17" s="20"/>
      <c r="Z17" s="20"/>
      <c r="AA17" s="20"/>
      <c r="AB17" s="20"/>
      <c r="AC17" s="34" t="str">
        <f>IF(AND(M17&lt;=6,AB17&lt;=4),"No Major Concern",IF(AND(M17&gt;=6.1,AB17&lt;=4),"Continuous Review",IF(AND(M17&lt;=6,AB17&gt;=4.1),"Periodic Monitoring",IF(AND(M17&gt;=6.1,AB17&gt;=4.1),"Active Management",0))))</f>
        <v>No Major Concern</v>
      </c>
      <c r="AD17" s="62" t="str">
        <f t="shared" si="7"/>
        <v>No Further Treatment Needed</v>
      </c>
      <c r="AE17" s="16"/>
    </row>
    <row r="18" spans="1:31" s="22" customFormat="1" ht="51" x14ac:dyDescent="0.2">
      <c r="A18" s="87">
        <v>8</v>
      </c>
      <c r="B18" s="87" t="s">
        <v>109</v>
      </c>
      <c r="C18" s="87" t="s">
        <v>95</v>
      </c>
      <c r="D18" s="87" t="s">
        <v>93</v>
      </c>
      <c r="E18" s="87" t="s">
        <v>108</v>
      </c>
      <c r="F18" s="87" t="s">
        <v>126</v>
      </c>
      <c r="G18" s="104" t="s">
        <v>127</v>
      </c>
      <c r="H18" s="106" t="s">
        <v>93</v>
      </c>
      <c r="I18" s="106">
        <v>3</v>
      </c>
      <c r="J18" s="107" t="str">
        <f t="shared" si="3"/>
        <v>Moderate</v>
      </c>
      <c r="K18" s="106">
        <v>3</v>
      </c>
      <c r="L18" s="107" t="str">
        <f t="shared" si="4"/>
        <v>Possible</v>
      </c>
      <c r="M18" s="111">
        <f t="shared" si="5"/>
        <v>6</v>
      </c>
      <c r="N18" s="102" t="str">
        <f t="shared" si="6"/>
        <v>Moderate</v>
      </c>
      <c r="O18" s="34">
        <v>8.1</v>
      </c>
      <c r="P18" s="65" t="s">
        <v>172</v>
      </c>
      <c r="Q18" s="20" t="s">
        <v>156</v>
      </c>
      <c r="R18" s="20" t="s">
        <v>157</v>
      </c>
      <c r="S18" s="15" t="s">
        <v>158</v>
      </c>
      <c r="T18" s="15">
        <v>4</v>
      </c>
      <c r="U18" s="87">
        <f>AVERAGE(T18:T19)</f>
        <v>4</v>
      </c>
      <c r="V18" s="102" t="str">
        <f>IF(AND(M18&lt;=6,U18&lt;=4),"No Major Concern",IF(AND(M18&gt;=6.1,U18&lt;=4),"Continuous Review",IF(AND(M18&lt;=6,U18&gt;=4.1),"Periodic Monitoring",IF(AND(M18&gt;=6.1,U18&gt;=4.1),"Active Management",0))))</f>
        <v>No Major Concern</v>
      </c>
      <c r="W18" s="102">
        <v>4</v>
      </c>
      <c r="X18" s="102" t="str">
        <f>IF(AND(M18&lt;=6,W18&lt;=4),"No Major Concern",IF(AND(M18&gt;=6.1,W18&lt;=4),"Continuous Review",IF(AND(M18&lt;=6,W18&gt;=4.1),"Periodic Monitoring",IF(AND(M18&gt;=6.1,W18&gt;=4.1),"Active Management",0))))</f>
        <v>No Major Concern</v>
      </c>
      <c r="Y18" s="113"/>
      <c r="Z18" s="113"/>
      <c r="AA18" s="113"/>
      <c r="AB18" s="113"/>
      <c r="AC18" s="102" t="str">
        <f>IF(AND(M18&lt;=6,AB18&lt;=4),"No Major Concern",IF(AND(M18&gt;=6.1,AB18&lt;=4),"Continuous Review",IF(AND(M18&lt;=6,AB18&gt;=4.1),"Periodic Monitoring",IF(AND(M18&gt;=6.1,AB18&gt;=4.1),"Active Management",0))))</f>
        <v>No Major Concern</v>
      </c>
      <c r="AD18" s="115" t="str">
        <f t="shared" si="7"/>
        <v>No Further Treatment Needed</v>
      </c>
      <c r="AE18" s="117"/>
    </row>
    <row r="19" spans="1:31" s="22" customFormat="1" x14ac:dyDescent="0.2">
      <c r="A19" s="89"/>
      <c r="B19" s="89"/>
      <c r="C19" s="89"/>
      <c r="D19" s="89"/>
      <c r="E19" s="89"/>
      <c r="F19" s="89"/>
      <c r="G19" s="105"/>
      <c r="H19" s="119"/>
      <c r="I19" s="119"/>
      <c r="J19" s="120"/>
      <c r="K19" s="119"/>
      <c r="L19" s="120"/>
      <c r="M19" s="121"/>
      <c r="N19" s="112"/>
      <c r="O19" s="34">
        <v>8.1999999999999993</v>
      </c>
      <c r="P19" s="65" t="s">
        <v>171</v>
      </c>
      <c r="Q19" s="20" t="s">
        <v>168</v>
      </c>
      <c r="R19" s="20" t="s">
        <v>173</v>
      </c>
      <c r="S19" s="15" t="s">
        <v>170</v>
      </c>
      <c r="T19" s="15">
        <v>4</v>
      </c>
      <c r="U19" s="89"/>
      <c r="V19" s="112"/>
      <c r="W19" s="112"/>
      <c r="X19" s="112"/>
      <c r="Y19" s="114"/>
      <c r="Z19" s="114"/>
      <c r="AA19" s="114"/>
      <c r="AB19" s="114"/>
      <c r="AC19" s="112"/>
      <c r="AD19" s="116"/>
      <c r="AE19" s="118"/>
    </row>
    <row r="20" spans="1:31" s="22" customFormat="1" ht="114.75" x14ac:dyDescent="0.2">
      <c r="A20" s="15">
        <v>9</v>
      </c>
      <c r="B20" s="15" t="s">
        <v>110</v>
      </c>
      <c r="C20" s="15" t="s">
        <v>95</v>
      </c>
      <c r="D20" s="15" t="s">
        <v>93</v>
      </c>
      <c r="E20" s="15" t="s">
        <v>108</v>
      </c>
      <c r="F20" s="15" t="s">
        <v>129</v>
      </c>
      <c r="G20" s="17" t="s">
        <v>130</v>
      </c>
      <c r="H20" s="18" t="s">
        <v>93</v>
      </c>
      <c r="I20" s="18">
        <v>4</v>
      </c>
      <c r="J20" s="36" t="str">
        <f t="shared" si="3"/>
        <v>Major</v>
      </c>
      <c r="K20" s="18">
        <v>3</v>
      </c>
      <c r="L20" s="36" t="str">
        <f t="shared" si="4"/>
        <v>Possible</v>
      </c>
      <c r="M20" s="35">
        <f t="shared" si="5"/>
        <v>7</v>
      </c>
      <c r="N20" s="34" t="str">
        <f t="shared" si="6"/>
        <v>Significant</v>
      </c>
      <c r="O20" s="34">
        <v>9.1</v>
      </c>
      <c r="P20" s="65" t="s">
        <v>191</v>
      </c>
      <c r="Q20" s="20" t="s">
        <v>156</v>
      </c>
      <c r="R20" s="20" t="s">
        <v>157</v>
      </c>
      <c r="S20" s="15" t="s">
        <v>158</v>
      </c>
      <c r="T20" s="15">
        <v>4</v>
      </c>
      <c r="U20" s="15">
        <v>4</v>
      </c>
      <c r="V20" s="34" t="str">
        <f>IF(AND(M20&lt;=6,U20&lt;=4),"No Major Concern",IF(AND(M20&gt;=6.1,U20&lt;=4),"Continuous Review",IF(AND(M20&lt;=6,U20&gt;=4.1),"Periodic Monitoring",IF(AND(M20&gt;=6.1,U20&gt;=4.1),"Active Management",0))))</f>
        <v>Continuous Review</v>
      </c>
      <c r="W20" s="34">
        <v>4</v>
      </c>
      <c r="X20" s="34" t="str">
        <f>IF(AND(M20&lt;=6,W20&lt;=4),"No Major Concern",IF(AND(M20&gt;=6.1,W20&lt;=4),"Continuous Review",IF(AND(M20&lt;=6,W20&gt;=4.1),"Periodic Monitoring",IF(AND(M20&gt;=6.1,W20&gt;=4.1),"Active Management",0))))</f>
        <v>Continuous Review</v>
      </c>
      <c r="Y20" s="20"/>
      <c r="Z20" s="20"/>
      <c r="AA20" s="20"/>
      <c r="AB20" s="20"/>
      <c r="AC20" s="34" t="str">
        <f>IF(AND(M20&lt;=6,AB20&lt;=4),"No Major Concern",IF(AND(M20&gt;=6.1,AB20&lt;=4),"Continuous Review",IF(AND(M20&lt;=6,AB20&gt;=4.1),"Periodic Monitoring",IF(AND(M20&gt;=6.1,AB20&gt;=4.1),"Active Management",0))))</f>
        <v>Continuous Review</v>
      </c>
      <c r="AD20" s="62" t="str">
        <f t="shared" si="7"/>
        <v>No Further Treatment Needed</v>
      </c>
      <c r="AE20" s="16"/>
    </row>
    <row r="21" spans="1:31" s="22" customFormat="1" ht="51" x14ac:dyDescent="0.2">
      <c r="A21" s="15">
        <v>10</v>
      </c>
      <c r="B21" s="15" t="s">
        <v>111</v>
      </c>
      <c r="C21" s="15" t="s">
        <v>95</v>
      </c>
      <c r="D21" s="15" t="s">
        <v>93</v>
      </c>
      <c r="E21" s="15" t="s">
        <v>108</v>
      </c>
      <c r="F21" s="15" t="s">
        <v>132</v>
      </c>
      <c r="G21" s="17" t="s">
        <v>133</v>
      </c>
      <c r="H21" s="18" t="s">
        <v>93</v>
      </c>
      <c r="I21" s="18">
        <v>4</v>
      </c>
      <c r="J21" s="36" t="str">
        <f t="shared" si="3"/>
        <v>Major</v>
      </c>
      <c r="K21" s="18">
        <v>3</v>
      </c>
      <c r="L21" s="36" t="str">
        <f t="shared" si="4"/>
        <v>Possible</v>
      </c>
      <c r="M21" s="35">
        <f t="shared" si="5"/>
        <v>7</v>
      </c>
      <c r="N21" s="34" t="str">
        <f t="shared" si="6"/>
        <v>Significant</v>
      </c>
      <c r="O21" s="34">
        <v>10.1</v>
      </c>
      <c r="P21" s="65" t="s">
        <v>134</v>
      </c>
      <c r="Q21" s="20" t="s">
        <v>168</v>
      </c>
      <c r="R21" s="20" t="s">
        <v>157</v>
      </c>
      <c r="S21" s="15" t="s">
        <v>170</v>
      </c>
      <c r="T21" s="15">
        <v>4</v>
      </c>
      <c r="U21" s="15">
        <v>4</v>
      </c>
      <c r="V21" s="34" t="str">
        <f>IF(AND(M21&lt;=6,U21&lt;=4),"No Major Concern",IF(AND(M21&gt;=6.1,U21&lt;=4),"Continuous Review",IF(AND(M21&lt;=6,U21&gt;=4.1),"Periodic Monitoring",IF(AND(M21&gt;=6.1,U21&gt;=4.1),"Active Management",0))))</f>
        <v>Continuous Review</v>
      </c>
      <c r="W21" s="34">
        <v>4</v>
      </c>
      <c r="X21" s="34" t="str">
        <f>IF(AND(M21&lt;=6,W21&lt;=4),"No Major Concern",IF(AND(M21&gt;=6.1,W21&lt;=4),"Continuous Review",IF(AND(M21&lt;=6,W21&gt;=4.1),"Periodic Monitoring",IF(AND(M21&gt;=6.1,W21&gt;=4.1),"Active Management",0))))</f>
        <v>Continuous Review</v>
      </c>
      <c r="Y21" s="20"/>
      <c r="Z21" s="20"/>
      <c r="AA21" s="20"/>
      <c r="AB21" s="20"/>
      <c r="AC21" s="34" t="str">
        <f>IF(AND(M21&lt;=6,AB21&lt;=4),"No Major Concern",IF(AND(M21&gt;=6.1,AB21&lt;=4),"Continuous Review",IF(AND(M21&lt;=6,AB21&gt;=4.1),"Periodic Monitoring",IF(AND(M21&gt;=6.1,AB21&gt;=4.1),"Active Management",0))))</f>
        <v>Continuous Review</v>
      </c>
      <c r="AD21" s="62" t="str">
        <f t="shared" si="7"/>
        <v>No Further Treatment Needed</v>
      </c>
      <c r="AE21" s="16"/>
    </row>
    <row r="22" spans="1:31" s="22" customFormat="1" ht="51" x14ac:dyDescent="0.2">
      <c r="A22" s="87">
        <v>11</v>
      </c>
      <c r="B22" s="87" t="s">
        <v>112</v>
      </c>
      <c r="C22" s="87" t="s">
        <v>95</v>
      </c>
      <c r="D22" s="87" t="s">
        <v>99</v>
      </c>
      <c r="E22" s="87" t="s">
        <v>108</v>
      </c>
      <c r="F22" s="87" t="s">
        <v>136</v>
      </c>
      <c r="G22" s="122" t="s">
        <v>137</v>
      </c>
      <c r="H22" s="106" t="s">
        <v>99</v>
      </c>
      <c r="I22" s="106">
        <v>3</v>
      </c>
      <c r="J22" s="107" t="str">
        <f t="shared" si="3"/>
        <v>Moderate</v>
      </c>
      <c r="K22" s="106">
        <v>3</v>
      </c>
      <c r="L22" s="107" t="str">
        <f t="shared" si="4"/>
        <v>Possible</v>
      </c>
      <c r="M22" s="111">
        <f t="shared" si="5"/>
        <v>6</v>
      </c>
      <c r="N22" s="102" t="str">
        <f t="shared" si="6"/>
        <v>Moderate</v>
      </c>
      <c r="O22" s="34">
        <v>11.1</v>
      </c>
      <c r="P22" s="80" t="s">
        <v>175</v>
      </c>
      <c r="Q22" s="20" t="s">
        <v>156</v>
      </c>
      <c r="R22" s="20" t="s">
        <v>159</v>
      </c>
      <c r="S22" s="15" t="s">
        <v>158</v>
      </c>
      <c r="T22" s="15">
        <v>4</v>
      </c>
      <c r="U22" s="87">
        <f>AVERAGE(T22:T23)</f>
        <v>4</v>
      </c>
      <c r="V22" s="102" t="str">
        <f>IF(AND(M22&lt;=6,U22&lt;=4),"No Major Concern",IF(AND(M22&gt;=6.1,U22&lt;=4),"Continuous Review",IF(AND(M22&lt;=6,U22&gt;=4.1),"Periodic Monitoring",IF(AND(M22&gt;=6.1,U22&gt;=4.1),"Active Management",0))))</f>
        <v>No Major Concern</v>
      </c>
      <c r="W22" s="102">
        <v>4</v>
      </c>
      <c r="X22" s="102" t="str">
        <f>IF(AND(M22&lt;=6,W22&lt;=4),"No Major Concern",IF(AND(M22&gt;=6.1,W22&lt;=4),"Continuous Review",IF(AND(M22&lt;=6,W22&gt;=4.1),"Periodic Monitoring",IF(AND(M22&gt;=6.1,W22&gt;=4.1),"Active Management",0))))</f>
        <v>No Major Concern</v>
      </c>
      <c r="Y22" s="113"/>
      <c r="Z22" s="113"/>
      <c r="AA22" s="113"/>
      <c r="AB22" s="113"/>
      <c r="AC22" s="102" t="str">
        <f>IF(AND(M22&lt;=6,AB22&lt;=4),"No Major Concern",IF(AND(M22&gt;=6.1,AB22&lt;=4),"Continuous Review",IF(AND(M22&lt;=6,AB22&gt;=4.1),"Periodic Monitoring",IF(AND(M22&gt;=6.1,AB22&gt;=4.1),"Active Management",0))))</f>
        <v>No Major Concern</v>
      </c>
      <c r="AD22" s="115" t="str">
        <f t="shared" si="7"/>
        <v>No Further Treatment Needed</v>
      </c>
      <c r="AE22" s="117"/>
    </row>
    <row r="23" spans="1:31" s="22" customFormat="1" ht="51" x14ac:dyDescent="0.2">
      <c r="A23" s="89"/>
      <c r="B23" s="89"/>
      <c r="C23" s="89"/>
      <c r="D23" s="89"/>
      <c r="E23" s="89"/>
      <c r="F23" s="89"/>
      <c r="G23" s="123"/>
      <c r="H23" s="119"/>
      <c r="I23" s="119"/>
      <c r="J23" s="120"/>
      <c r="K23" s="119"/>
      <c r="L23" s="120"/>
      <c r="M23" s="121"/>
      <c r="N23" s="112"/>
      <c r="O23" s="34">
        <v>11.2</v>
      </c>
      <c r="P23" s="80" t="s">
        <v>174</v>
      </c>
      <c r="Q23" s="20" t="s">
        <v>156</v>
      </c>
      <c r="R23" s="20" t="s">
        <v>159</v>
      </c>
      <c r="S23" s="15" t="s">
        <v>158</v>
      </c>
      <c r="T23" s="15">
        <v>4</v>
      </c>
      <c r="U23" s="89"/>
      <c r="V23" s="112"/>
      <c r="W23" s="112"/>
      <c r="X23" s="112"/>
      <c r="Y23" s="114"/>
      <c r="Z23" s="114"/>
      <c r="AA23" s="114"/>
      <c r="AB23" s="114"/>
      <c r="AC23" s="112"/>
      <c r="AD23" s="116"/>
      <c r="AE23" s="118"/>
    </row>
    <row r="24" spans="1:31" s="22" customFormat="1" ht="25.5" x14ac:dyDescent="0.2">
      <c r="A24" s="87">
        <v>12</v>
      </c>
      <c r="B24" s="87" t="s">
        <v>113</v>
      </c>
      <c r="C24" s="87" t="s">
        <v>95</v>
      </c>
      <c r="D24" s="87" t="s">
        <v>93</v>
      </c>
      <c r="E24" s="87" t="s">
        <v>108</v>
      </c>
      <c r="F24" s="87" t="s">
        <v>115</v>
      </c>
      <c r="G24" s="122" t="s">
        <v>138</v>
      </c>
      <c r="H24" s="106" t="s">
        <v>93</v>
      </c>
      <c r="I24" s="106">
        <v>4</v>
      </c>
      <c r="J24" s="107" t="str">
        <f t="shared" si="3"/>
        <v>Major</v>
      </c>
      <c r="K24" s="106">
        <v>3</v>
      </c>
      <c r="L24" s="107" t="str">
        <f t="shared" si="4"/>
        <v>Possible</v>
      </c>
      <c r="M24" s="111">
        <f t="shared" si="5"/>
        <v>7</v>
      </c>
      <c r="N24" s="102" t="str">
        <f t="shared" si="6"/>
        <v>Significant</v>
      </c>
      <c r="O24" s="34">
        <v>12.1</v>
      </c>
      <c r="P24" s="80" t="s">
        <v>176</v>
      </c>
      <c r="Q24" s="20" t="s">
        <v>156</v>
      </c>
      <c r="R24" s="20" t="s">
        <v>157</v>
      </c>
      <c r="S24" s="15" t="s">
        <v>158</v>
      </c>
      <c r="T24" s="15">
        <v>4</v>
      </c>
      <c r="U24" s="87">
        <f>AVERAGE(T24:T26)</f>
        <v>4</v>
      </c>
      <c r="V24" s="102" t="str">
        <f>IF(AND(M24&lt;=6,U24&lt;=4),"No Major Concern",IF(AND(M24&gt;=6.1,U24&lt;=4),"Continuous Review",IF(AND(M24&lt;=6,U24&gt;=4.1),"Periodic Monitoring",IF(AND(M24&gt;=6.1,U24&gt;=4.1),"Active Management",0))))</f>
        <v>Continuous Review</v>
      </c>
      <c r="W24" s="102">
        <v>4</v>
      </c>
      <c r="X24" s="102" t="str">
        <f>IF(AND(M24&lt;=6,W24&lt;=4),"No Major Concern",IF(AND(M24&gt;=6.1,W24&lt;=4),"Continuous Review",IF(AND(M24&lt;=6,W24&gt;=4.1),"Periodic Monitoring",IF(AND(M24&gt;=6.1,W24&gt;=4.1),"Active Management",0))))</f>
        <v>Continuous Review</v>
      </c>
      <c r="Y24" s="102"/>
      <c r="Z24" s="102"/>
      <c r="AA24" s="102"/>
      <c r="AB24" s="102"/>
      <c r="AC24" s="102" t="str">
        <f>IF(AND(M24&lt;=6,AB24&lt;=4),"No Major Concern",IF(AND(M24&gt;=6.1,AB24&lt;=4),"Continuous Review",IF(AND(M24&lt;=6,AB24&gt;=4.1),"Periodic Monitoring",IF(AND(M24&gt;=6.1,AB24&gt;=4.1),"Active Management",0))))</f>
        <v>Continuous Review</v>
      </c>
      <c r="AD24" s="115" t="str">
        <f t="shared" si="7"/>
        <v>No Further Treatment Needed</v>
      </c>
      <c r="AE24" s="117"/>
    </row>
    <row r="25" spans="1:31" s="22" customFormat="1" ht="25.5" x14ac:dyDescent="0.2">
      <c r="A25" s="88"/>
      <c r="B25" s="88"/>
      <c r="C25" s="88"/>
      <c r="D25" s="88"/>
      <c r="E25" s="88"/>
      <c r="F25" s="88"/>
      <c r="G25" s="128"/>
      <c r="H25" s="125"/>
      <c r="I25" s="125"/>
      <c r="J25" s="126"/>
      <c r="K25" s="125"/>
      <c r="L25" s="126"/>
      <c r="M25" s="127"/>
      <c r="N25" s="124"/>
      <c r="O25" s="34">
        <v>12.2</v>
      </c>
      <c r="P25" s="80" t="s">
        <v>177</v>
      </c>
      <c r="Q25" s="20" t="s">
        <v>168</v>
      </c>
      <c r="R25" s="20" t="s">
        <v>173</v>
      </c>
      <c r="S25" s="15" t="s">
        <v>158</v>
      </c>
      <c r="T25" s="15">
        <v>4</v>
      </c>
      <c r="U25" s="88"/>
      <c r="V25" s="124"/>
      <c r="W25" s="124"/>
      <c r="X25" s="124"/>
      <c r="Y25" s="124"/>
      <c r="Z25" s="124"/>
      <c r="AA25" s="124"/>
      <c r="AB25" s="124"/>
      <c r="AC25" s="124"/>
      <c r="AD25" s="129"/>
      <c r="AE25" s="130"/>
    </row>
    <row r="26" spans="1:31" s="22" customFormat="1" ht="63.75" x14ac:dyDescent="0.2">
      <c r="A26" s="88"/>
      <c r="B26" s="88"/>
      <c r="C26" s="88"/>
      <c r="D26" s="88"/>
      <c r="E26" s="88"/>
      <c r="F26" s="88"/>
      <c r="G26" s="128"/>
      <c r="H26" s="125"/>
      <c r="I26" s="125"/>
      <c r="J26" s="126"/>
      <c r="K26" s="125"/>
      <c r="L26" s="126"/>
      <c r="M26" s="127"/>
      <c r="N26" s="124"/>
      <c r="O26" s="34">
        <v>12.3</v>
      </c>
      <c r="P26" s="80" t="s">
        <v>195</v>
      </c>
      <c r="Q26" s="20" t="s">
        <v>168</v>
      </c>
      <c r="R26" s="20" t="s">
        <v>157</v>
      </c>
      <c r="S26" s="15" t="s">
        <v>158</v>
      </c>
      <c r="T26" s="15">
        <v>4</v>
      </c>
      <c r="U26" s="88"/>
      <c r="V26" s="124"/>
      <c r="W26" s="124"/>
      <c r="X26" s="124"/>
      <c r="Y26" s="124"/>
      <c r="Z26" s="124"/>
      <c r="AA26" s="124"/>
      <c r="AB26" s="124"/>
      <c r="AC26" s="124"/>
      <c r="AD26" s="129"/>
      <c r="AE26" s="130"/>
    </row>
    <row r="27" spans="1:31" s="22" customFormat="1" ht="89.25" x14ac:dyDescent="0.2">
      <c r="A27" s="15">
        <v>13</v>
      </c>
      <c r="B27" s="15" t="s">
        <v>114</v>
      </c>
      <c r="C27" s="15" t="s">
        <v>95</v>
      </c>
      <c r="D27" s="15" t="s">
        <v>93</v>
      </c>
      <c r="E27" s="15" t="s">
        <v>108</v>
      </c>
      <c r="F27" s="15" t="s">
        <v>117</v>
      </c>
      <c r="G27" s="17" t="s">
        <v>139</v>
      </c>
      <c r="H27" s="18" t="s">
        <v>93</v>
      </c>
      <c r="I27" s="18">
        <v>4</v>
      </c>
      <c r="J27" s="36" t="str">
        <f t="shared" si="3"/>
        <v>Major</v>
      </c>
      <c r="K27" s="18">
        <v>3</v>
      </c>
      <c r="L27" s="36" t="str">
        <f t="shared" si="4"/>
        <v>Possible</v>
      </c>
      <c r="M27" s="35">
        <f t="shared" si="5"/>
        <v>7</v>
      </c>
      <c r="N27" s="34" t="str">
        <f t="shared" si="6"/>
        <v>Significant</v>
      </c>
      <c r="O27" s="34">
        <v>13.1</v>
      </c>
      <c r="P27" s="80" t="s">
        <v>194</v>
      </c>
      <c r="Q27" s="20" t="s">
        <v>156</v>
      </c>
      <c r="R27" s="20" t="s">
        <v>157</v>
      </c>
      <c r="S27" s="15" t="s">
        <v>169</v>
      </c>
      <c r="T27" s="15">
        <v>4</v>
      </c>
      <c r="U27" s="15">
        <v>4</v>
      </c>
      <c r="V27" s="34" t="str">
        <f>IF(AND(M27&lt;=6,U27&lt;=4),"No Major Concern",IF(AND(M27&gt;=6.1,U27&lt;=4),"Continuous Review",IF(AND(M27&lt;=6,U27&gt;=4.1),"Periodic Monitoring",IF(AND(M27&gt;=6.1,U27&gt;=4.1),"Active Management",0))))</f>
        <v>Continuous Review</v>
      </c>
      <c r="W27" s="34">
        <v>4</v>
      </c>
      <c r="X27" s="34" t="str">
        <f>IF(AND(M27&lt;=6,W27&lt;=4),"No Major Concern",IF(AND(M27&gt;=6.1,W27&lt;=4),"Continuous Review",IF(AND(M27&lt;=6,W27&gt;=4.1),"Periodic Monitoring",IF(AND(M27&gt;=6.1,W27&gt;=4.1),"Active Management",0))))</f>
        <v>Continuous Review</v>
      </c>
      <c r="Y27" s="20"/>
      <c r="Z27" s="20"/>
      <c r="AA27" s="20"/>
      <c r="AB27" s="20"/>
      <c r="AC27" s="34" t="str">
        <f>IF(AND(M27&lt;=6,AB27&lt;=4),"No Major Concern",IF(AND(M27&gt;=6.1,AB27&lt;=4),"Continuous Review",IF(AND(M27&lt;=6,AB27&gt;=4.1),"Periodic Monitoring",IF(AND(M27&gt;=6.1,AB27&gt;=4.1),"Active Management",0))))</f>
        <v>Continuous Review</v>
      </c>
      <c r="AD27" s="62" t="str">
        <f t="shared" si="7"/>
        <v>No Further Treatment Needed</v>
      </c>
      <c r="AE27" s="16"/>
    </row>
    <row r="28" spans="1:31" s="22" customFormat="1" ht="89.25" customHeight="1" x14ac:dyDescent="0.2">
      <c r="A28" s="15">
        <v>14</v>
      </c>
      <c r="B28" s="15" t="s">
        <v>119</v>
      </c>
      <c r="C28" s="15" t="s">
        <v>95</v>
      </c>
      <c r="D28" s="15" t="s">
        <v>93</v>
      </c>
      <c r="E28" s="15" t="s">
        <v>108</v>
      </c>
      <c r="F28" s="15" t="s">
        <v>140</v>
      </c>
      <c r="G28" s="17" t="s">
        <v>141</v>
      </c>
      <c r="H28" s="18" t="s">
        <v>93</v>
      </c>
      <c r="I28" s="18">
        <v>3</v>
      </c>
      <c r="J28" s="36" t="str">
        <f t="shared" si="3"/>
        <v>Moderate</v>
      </c>
      <c r="K28" s="18">
        <v>3</v>
      </c>
      <c r="L28" s="36" t="str">
        <f t="shared" si="4"/>
        <v>Possible</v>
      </c>
      <c r="M28" s="35">
        <f t="shared" si="5"/>
        <v>6</v>
      </c>
      <c r="N28" s="34" t="str">
        <f t="shared" si="6"/>
        <v>Moderate</v>
      </c>
      <c r="O28" s="34">
        <v>14.1</v>
      </c>
      <c r="P28" s="65" t="s">
        <v>178</v>
      </c>
      <c r="Q28" s="20" t="s">
        <v>156</v>
      </c>
      <c r="R28" s="20" t="s">
        <v>157</v>
      </c>
      <c r="S28" s="15" t="s">
        <v>158</v>
      </c>
      <c r="T28" s="15">
        <v>4</v>
      </c>
      <c r="U28" s="15">
        <v>4</v>
      </c>
      <c r="V28" s="34" t="str">
        <f>IF(AND(M28&lt;=6,U28&lt;=4),"No Major Concern",IF(AND(M28&gt;=6.1,U28&lt;=4),"Continuous Review",IF(AND(M28&lt;=6,U28&gt;=4.1),"Periodic Monitoring",IF(AND(M28&gt;=6.1,U28&gt;=4.1),"Active Management",0))))</f>
        <v>No Major Concern</v>
      </c>
      <c r="W28" s="34">
        <v>4</v>
      </c>
      <c r="X28" s="34" t="str">
        <f>IF(AND(M28&lt;=6,W28&lt;=4),"No Major Concern",IF(AND(M28&gt;=6.1,W28&lt;=4),"Continuous Review",IF(AND(M28&lt;=6,W28&gt;=4.1),"Periodic Monitoring",IF(AND(M28&gt;=6.1,W28&gt;=4.1),"Active Management",0))))</f>
        <v>No Major Concern</v>
      </c>
      <c r="Y28" s="20"/>
      <c r="Z28" s="20"/>
      <c r="AA28" s="20"/>
      <c r="AB28" s="20"/>
      <c r="AC28" s="34" t="str">
        <f>IF(AND(M28&lt;=6,AB28&lt;=4),"No Major Concern",IF(AND(M28&gt;=6.1,AB28&lt;=4),"Continuous Review",IF(AND(M28&lt;=6,AB28&gt;=4.1),"Periodic Monitoring",IF(AND(M28&gt;=6.1,AB28&gt;=4.1),"Active Management",0))))</f>
        <v>No Major Concern</v>
      </c>
      <c r="AD28" s="62" t="str">
        <f t="shared" si="7"/>
        <v>No Further Treatment Needed</v>
      </c>
      <c r="AE28" s="16"/>
    </row>
    <row r="29" spans="1:31" s="22" customFormat="1" ht="33" customHeight="1" x14ac:dyDescent="0.2">
      <c r="A29" s="87">
        <v>15</v>
      </c>
      <c r="B29" s="87" t="s">
        <v>120</v>
      </c>
      <c r="C29" s="87" t="s">
        <v>95</v>
      </c>
      <c r="D29" s="87" t="s">
        <v>93</v>
      </c>
      <c r="E29" s="87" t="s">
        <v>108</v>
      </c>
      <c r="F29" s="87" t="s">
        <v>142</v>
      </c>
      <c r="G29" s="122" t="s">
        <v>143</v>
      </c>
      <c r="H29" s="106" t="s">
        <v>93</v>
      </c>
      <c r="I29" s="106">
        <v>4</v>
      </c>
      <c r="J29" s="107" t="str">
        <f t="shared" si="3"/>
        <v>Major</v>
      </c>
      <c r="K29" s="106">
        <v>3</v>
      </c>
      <c r="L29" s="107" t="str">
        <f t="shared" si="4"/>
        <v>Possible</v>
      </c>
      <c r="M29" s="111">
        <f t="shared" si="5"/>
        <v>7</v>
      </c>
      <c r="N29" s="102" t="str">
        <f t="shared" si="6"/>
        <v>Significant</v>
      </c>
      <c r="O29" s="34">
        <v>15.1</v>
      </c>
      <c r="P29" s="65" t="s">
        <v>179</v>
      </c>
      <c r="Q29" s="20" t="s">
        <v>156</v>
      </c>
      <c r="R29" s="20" t="s">
        <v>157</v>
      </c>
      <c r="S29" s="15" t="s">
        <v>158</v>
      </c>
      <c r="T29" s="15">
        <v>4</v>
      </c>
      <c r="U29" s="87">
        <f>AVERAGE(T29:T30)</f>
        <v>4</v>
      </c>
      <c r="V29" s="102" t="str">
        <f>IF(AND(M29&lt;=6,U29&lt;=4),"No Major Concern",IF(AND(M29&gt;=6.1,U29&lt;=4),"Continuous Review",IF(AND(M29&lt;=6,U29&gt;=4.1),"Periodic Monitoring",IF(AND(M29&gt;=6.1,U29&gt;=4.1),"Active Management",0))))</f>
        <v>Continuous Review</v>
      </c>
      <c r="W29" s="102">
        <v>4</v>
      </c>
      <c r="X29" s="102" t="str">
        <f>IF(AND(M29&lt;=6,W29&lt;=4),"No Major Concern",IF(AND(M29&gt;=6.1,W29&lt;=4),"Continuous Review",IF(AND(M29&lt;=6,W29&gt;=4.1),"Periodic Monitoring",IF(AND(M29&gt;=6.1,W29&gt;=4.1),"Active Management",0))))</f>
        <v>Continuous Review</v>
      </c>
      <c r="Y29" s="113"/>
      <c r="Z29" s="113"/>
      <c r="AA29" s="113"/>
      <c r="AB29" s="113"/>
      <c r="AC29" s="102" t="str">
        <f>IF(AND(M29&lt;=6,AB29&lt;=4),"No Major Concern",IF(AND(M29&gt;=6.1,AB29&lt;=4),"Continuous Review",IF(AND(M29&lt;=6,AB29&gt;=4.1),"Periodic Monitoring",IF(AND(M29&gt;=6.1,AB29&gt;=4.1),"Active Management",0))))</f>
        <v>Continuous Review</v>
      </c>
      <c r="AD29" s="115" t="str">
        <f t="shared" si="7"/>
        <v>No Further Treatment Needed</v>
      </c>
      <c r="AE29" s="117"/>
    </row>
    <row r="30" spans="1:31" s="22" customFormat="1" ht="45.75" customHeight="1" x14ac:dyDescent="0.2">
      <c r="A30" s="89"/>
      <c r="B30" s="89"/>
      <c r="C30" s="89"/>
      <c r="D30" s="89"/>
      <c r="E30" s="89"/>
      <c r="F30" s="89"/>
      <c r="G30" s="123"/>
      <c r="H30" s="119"/>
      <c r="I30" s="119"/>
      <c r="J30" s="120"/>
      <c r="K30" s="119"/>
      <c r="L30" s="120"/>
      <c r="M30" s="121"/>
      <c r="N30" s="112"/>
      <c r="O30" s="34">
        <v>15.2</v>
      </c>
      <c r="P30" s="65" t="s">
        <v>180</v>
      </c>
      <c r="Q30" s="20" t="s">
        <v>156</v>
      </c>
      <c r="R30" s="20" t="s">
        <v>181</v>
      </c>
      <c r="S30" s="15" t="s">
        <v>170</v>
      </c>
      <c r="T30" s="15">
        <v>4</v>
      </c>
      <c r="U30" s="89"/>
      <c r="V30" s="112"/>
      <c r="W30" s="112"/>
      <c r="X30" s="112"/>
      <c r="Y30" s="114"/>
      <c r="Z30" s="114"/>
      <c r="AA30" s="114"/>
      <c r="AB30" s="114"/>
      <c r="AC30" s="112"/>
      <c r="AD30" s="116"/>
      <c r="AE30" s="118"/>
    </row>
    <row r="31" spans="1:31" s="22" customFormat="1" ht="38.25" x14ac:dyDescent="0.2">
      <c r="A31" s="87">
        <v>16</v>
      </c>
      <c r="B31" s="87" t="s">
        <v>121</v>
      </c>
      <c r="C31" s="87" t="s">
        <v>94</v>
      </c>
      <c r="D31" s="87" t="s">
        <v>93</v>
      </c>
      <c r="E31" s="87" t="s">
        <v>108</v>
      </c>
      <c r="F31" s="87" t="s">
        <v>144</v>
      </c>
      <c r="G31" s="104" t="s">
        <v>145</v>
      </c>
      <c r="H31" s="87" t="s">
        <v>93</v>
      </c>
      <c r="I31" s="87">
        <v>4</v>
      </c>
      <c r="J31" s="87" t="str">
        <f t="shared" si="3"/>
        <v>Major</v>
      </c>
      <c r="K31" s="87">
        <v>3</v>
      </c>
      <c r="L31" s="87" t="str">
        <f t="shared" si="4"/>
        <v>Possible</v>
      </c>
      <c r="M31" s="87">
        <f t="shared" si="5"/>
        <v>7</v>
      </c>
      <c r="N31" s="102" t="str">
        <f t="shared" si="6"/>
        <v>Significant</v>
      </c>
      <c r="O31" s="34">
        <v>16.100000000000001</v>
      </c>
      <c r="P31" s="65" t="s">
        <v>182</v>
      </c>
      <c r="Q31" s="20" t="s">
        <v>156</v>
      </c>
      <c r="R31" s="20" t="s">
        <v>157</v>
      </c>
      <c r="S31" s="15" t="s">
        <v>158</v>
      </c>
      <c r="T31" s="15">
        <v>4</v>
      </c>
      <c r="U31" s="87">
        <f>AVERAGE(T31:T33)</f>
        <v>4</v>
      </c>
      <c r="V31" s="102" t="str">
        <f>IF(AND(M31&lt;=6,U31&lt;=4),"No Major Concern",IF(AND(M31&gt;=6.1,U31&lt;=4),"Continuous Review",IF(AND(M31&lt;=6,U31&gt;=4.1),"Periodic Monitoring",IF(AND(M31&gt;=6.1,U31&gt;=4.1),"Active Management",0))))</f>
        <v>Continuous Review</v>
      </c>
      <c r="W31" s="87">
        <v>4</v>
      </c>
      <c r="X31" s="102" t="str">
        <f>IF(AND(M31&lt;=6,W31&lt;=4),"No Major Concern",IF(AND(M31&gt;=6.1,W31&lt;=4),"Continuous Review",IF(AND(M31&lt;=6,W31&gt;=4.1),"Periodic Monitoring",IF(AND(M31&gt;=6.1,W31&gt;=4.1),"Active Management",0))))</f>
        <v>Continuous Review</v>
      </c>
      <c r="Y31" s="87"/>
      <c r="Z31" s="87"/>
      <c r="AA31" s="87"/>
      <c r="AB31" s="87"/>
      <c r="AC31" s="102" t="str">
        <f>IF(AND(M31&lt;=6,AB31&lt;=4),"No Major Concern",IF(AND(M31&gt;=6.1,AB31&lt;=4),"Continuous Review",IF(AND(M31&lt;=6,AB31&gt;=4.1),"Periodic Monitoring",IF(AND(M31&gt;=6.1,AB31&gt;=4.1),"Active Management",0))))</f>
        <v>Continuous Review</v>
      </c>
      <c r="AD31" s="115" t="str">
        <f t="shared" si="7"/>
        <v>No Further Treatment Needed</v>
      </c>
      <c r="AE31" s="87"/>
    </row>
    <row r="32" spans="1:31" s="22" customFormat="1" ht="51" x14ac:dyDescent="0.2">
      <c r="A32" s="88"/>
      <c r="B32" s="88"/>
      <c r="C32" s="88"/>
      <c r="D32" s="88"/>
      <c r="E32" s="88"/>
      <c r="F32" s="88"/>
      <c r="G32" s="131"/>
      <c r="H32" s="88"/>
      <c r="I32" s="88"/>
      <c r="J32" s="88"/>
      <c r="K32" s="88"/>
      <c r="L32" s="88"/>
      <c r="M32" s="88"/>
      <c r="N32" s="124"/>
      <c r="O32" s="34">
        <v>16.2</v>
      </c>
      <c r="P32" s="65" t="s">
        <v>183</v>
      </c>
      <c r="Q32" s="20" t="s">
        <v>168</v>
      </c>
      <c r="R32" s="20" t="s">
        <v>157</v>
      </c>
      <c r="S32" s="15" t="s">
        <v>169</v>
      </c>
      <c r="T32" s="15">
        <v>4</v>
      </c>
      <c r="U32" s="88"/>
      <c r="V32" s="124"/>
      <c r="W32" s="88"/>
      <c r="X32" s="124"/>
      <c r="Y32" s="88"/>
      <c r="Z32" s="88"/>
      <c r="AA32" s="88"/>
      <c r="AB32" s="88"/>
      <c r="AC32" s="124"/>
      <c r="AD32" s="129"/>
      <c r="AE32" s="88"/>
    </row>
    <row r="33" spans="1:31" s="22" customFormat="1" ht="51" x14ac:dyDescent="0.2">
      <c r="A33" s="89"/>
      <c r="B33" s="89"/>
      <c r="C33" s="89"/>
      <c r="D33" s="89"/>
      <c r="E33" s="89"/>
      <c r="F33" s="89"/>
      <c r="G33" s="105"/>
      <c r="H33" s="89"/>
      <c r="I33" s="89"/>
      <c r="J33" s="89"/>
      <c r="K33" s="89"/>
      <c r="L33" s="89"/>
      <c r="M33" s="89"/>
      <c r="N33" s="112"/>
      <c r="O33" s="34">
        <v>16.3</v>
      </c>
      <c r="P33" s="65" t="s">
        <v>184</v>
      </c>
      <c r="Q33" s="20" t="s">
        <v>168</v>
      </c>
      <c r="R33" s="20" t="s">
        <v>185</v>
      </c>
      <c r="S33" s="15" t="s">
        <v>169</v>
      </c>
      <c r="T33" s="15">
        <v>4</v>
      </c>
      <c r="U33" s="89"/>
      <c r="V33" s="112"/>
      <c r="W33" s="89"/>
      <c r="X33" s="112"/>
      <c r="Y33" s="89"/>
      <c r="Z33" s="89"/>
      <c r="AA33" s="89"/>
      <c r="AB33" s="89"/>
      <c r="AC33" s="112"/>
      <c r="AD33" s="116"/>
      <c r="AE33" s="89"/>
    </row>
    <row r="34" spans="1:31" s="22" customFormat="1" ht="25.5" x14ac:dyDescent="0.2">
      <c r="A34" s="87">
        <v>17</v>
      </c>
      <c r="B34" s="87" t="s">
        <v>125</v>
      </c>
      <c r="C34" s="87" t="s">
        <v>95</v>
      </c>
      <c r="D34" s="87" t="s">
        <v>93</v>
      </c>
      <c r="E34" s="87" t="s">
        <v>108</v>
      </c>
      <c r="F34" s="87" t="s">
        <v>146</v>
      </c>
      <c r="G34" s="104" t="s">
        <v>147</v>
      </c>
      <c r="H34" s="87" t="s">
        <v>93</v>
      </c>
      <c r="I34" s="87">
        <v>3</v>
      </c>
      <c r="J34" s="87" t="str">
        <f t="shared" si="3"/>
        <v>Moderate</v>
      </c>
      <c r="K34" s="87">
        <v>3</v>
      </c>
      <c r="L34" s="87" t="str">
        <f t="shared" si="4"/>
        <v>Possible</v>
      </c>
      <c r="M34" s="87">
        <f t="shared" si="5"/>
        <v>6</v>
      </c>
      <c r="N34" s="102" t="str">
        <f t="shared" si="6"/>
        <v>Moderate</v>
      </c>
      <c r="O34" s="34">
        <v>17.100000000000001</v>
      </c>
      <c r="P34" s="65" t="s">
        <v>188</v>
      </c>
      <c r="Q34" s="20" t="s">
        <v>156</v>
      </c>
      <c r="R34" s="20" t="s">
        <v>157</v>
      </c>
      <c r="S34" s="15" t="s">
        <v>158</v>
      </c>
      <c r="T34" s="15">
        <v>4</v>
      </c>
      <c r="U34" s="87">
        <f>AVERAGE(T34:T36)</f>
        <v>4</v>
      </c>
      <c r="V34" s="102" t="str">
        <f>IF(AND(M34&lt;=6,U34&lt;=4),"No Major Concern",IF(AND(M34&gt;=6.1,U34&lt;=4),"Continuous Review",IF(AND(M34&lt;=6,U34&gt;=4.1),"Periodic Monitoring",IF(AND(M34&gt;=6.1,U34&gt;=4.1),"Active Management",0))))</f>
        <v>No Major Concern</v>
      </c>
      <c r="W34" s="102"/>
      <c r="X34" s="102" t="str">
        <f>IF(AND(M34&lt;=6,W34&lt;=4),"No Major Concern",IF(AND(M34&gt;=6.1,W34&lt;=4),"Continuous Review",IF(AND(M34&lt;=6,W34&gt;=4.1),"Periodic Monitoring",IF(AND(M34&gt;=6.1,W34&gt;=4.1),"Active Management",0))))</f>
        <v>No Major Concern</v>
      </c>
      <c r="Y34" s="113"/>
      <c r="Z34" s="113"/>
      <c r="AA34" s="113"/>
      <c r="AB34" s="113"/>
      <c r="AC34" s="102" t="str">
        <f>IF(AND(M34&lt;=6,AB34&lt;=4),"No Major Concern",IF(AND(M34&gt;=6.1,AB34&lt;=4),"Continuous Review",IF(AND(M34&lt;=6,AB34&gt;=4.1),"Periodic Monitoring",IF(AND(M34&gt;=6.1,AB34&gt;=4.1),"Active Management",0))))</f>
        <v>No Major Concern</v>
      </c>
      <c r="AD34" s="115" t="str">
        <f t="shared" si="7"/>
        <v>No Further Treatment Needed</v>
      </c>
      <c r="AE34" s="117"/>
    </row>
    <row r="35" spans="1:31" s="22" customFormat="1" ht="25.5" x14ac:dyDescent="0.2">
      <c r="A35" s="88"/>
      <c r="B35" s="88"/>
      <c r="C35" s="88"/>
      <c r="D35" s="88"/>
      <c r="E35" s="88"/>
      <c r="F35" s="88"/>
      <c r="G35" s="131"/>
      <c r="H35" s="88"/>
      <c r="I35" s="88"/>
      <c r="J35" s="88"/>
      <c r="K35" s="88"/>
      <c r="L35" s="88"/>
      <c r="M35" s="88"/>
      <c r="N35" s="124"/>
      <c r="O35" s="34">
        <v>17.2</v>
      </c>
      <c r="P35" s="80" t="s">
        <v>189</v>
      </c>
      <c r="Q35" s="20" t="s">
        <v>156</v>
      </c>
      <c r="R35" s="20" t="s">
        <v>157</v>
      </c>
      <c r="S35" s="15" t="s">
        <v>158</v>
      </c>
      <c r="T35" s="15">
        <v>4</v>
      </c>
      <c r="U35" s="88"/>
      <c r="V35" s="124"/>
      <c r="W35" s="124"/>
      <c r="X35" s="124"/>
      <c r="Y35" s="132"/>
      <c r="Z35" s="132"/>
      <c r="AA35" s="132"/>
      <c r="AB35" s="132"/>
      <c r="AC35" s="124"/>
      <c r="AD35" s="129"/>
      <c r="AE35" s="130"/>
    </row>
    <row r="36" spans="1:31" s="22" customFormat="1" ht="25.5" x14ac:dyDescent="0.2">
      <c r="A36" s="89"/>
      <c r="B36" s="89"/>
      <c r="C36" s="89"/>
      <c r="D36" s="89"/>
      <c r="E36" s="89"/>
      <c r="F36" s="89"/>
      <c r="G36" s="105"/>
      <c r="H36" s="89"/>
      <c r="I36" s="89"/>
      <c r="J36" s="89"/>
      <c r="K36" s="89"/>
      <c r="L36" s="89"/>
      <c r="M36" s="89"/>
      <c r="N36" s="112"/>
      <c r="O36" s="34">
        <v>17.3</v>
      </c>
      <c r="P36" s="65" t="s">
        <v>190</v>
      </c>
      <c r="Q36" s="20" t="s">
        <v>156</v>
      </c>
      <c r="R36" s="20" t="s">
        <v>157</v>
      </c>
      <c r="S36" s="15" t="s">
        <v>158</v>
      </c>
      <c r="T36" s="15">
        <v>4</v>
      </c>
      <c r="U36" s="89"/>
      <c r="V36" s="112"/>
      <c r="W36" s="112"/>
      <c r="X36" s="112"/>
      <c r="Y36" s="114"/>
      <c r="Z36" s="114"/>
      <c r="AA36" s="114"/>
      <c r="AB36" s="114"/>
      <c r="AC36" s="112"/>
      <c r="AD36" s="116"/>
      <c r="AE36" s="118"/>
    </row>
    <row r="37" spans="1:31" s="22" customFormat="1" ht="38.25" x14ac:dyDescent="0.2">
      <c r="A37" s="15">
        <v>18</v>
      </c>
      <c r="B37" s="15" t="s">
        <v>128</v>
      </c>
      <c r="C37" s="15" t="s">
        <v>95</v>
      </c>
      <c r="D37" s="15" t="s">
        <v>93</v>
      </c>
      <c r="E37" s="15" t="s">
        <v>108</v>
      </c>
      <c r="F37" s="15" t="s">
        <v>148</v>
      </c>
      <c r="G37" s="17" t="s">
        <v>149</v>
      </c>
      <c r="H37" s="18" t="s">
        <v>93</v>
      </c>
      <c r="I37" s="18">
        <v>3</v>
      </c>
      <c r="J37" s="36" t="str">
        <f t="shared" si="3"/>
        <v>Moderate</v>
      </c>
      <c r="K37" s="18">
        <v>3</v>
      </c>
      <c r="L37" s="36" t="str">
        <f t="shared" si="4"/>
        <v>Possible</v>
      </c>
      <c r="M37" s="35">
        <f t="shared" si="5"/>
        <v>6</v>
      </c>
      <c r="N37" s="34" t="str">
        <f t="shared" si="6"/>
        <v>Moderate</v>
      </c>
      <c r="O37" s="34">
        <v>18.100000000000001</v>
      </c>
      <c r="P37" s="65" t="s">
        <v>187</v>
      </c>
      <c r="Q37" s="20" t="s">
        <v>156</v>
      </c>
      <c r="R37" s="20" t="s">
        <v>157</v>
      </c>
      <c r="S37" s="15" t="s">
        <v>158</v>
      </c>
      <c r="T37" s="15">
        <v>4</v>
      </c>
      <c r="U37" s="15">
        <f>T37</f>
        <v>4</v>
      </c>
      <c r="V37" s="34" t="str">
        <f>IF(AND(M37&lt;=6,U37&lt;=4),"No Major Concern",IF(AND(M37&gt;=6.1,U37&lt;=4),"Continuous Review",IF(AND(M37&lt;=6,U37&gt;=4.1),"Periodic Monitoring",IF(AND(M37&gt;=6.1,U37&gt;=4.1),"Active Management",0))))</f>
        <v>No Major Concern</v>
      </c>
      <c r="W37" s="34">
        <v>4</v>
      </c>
      <c r="X37" s="34" t="str">
        <f>IF(AND(M37&lt;=6,W37&lt;=4),"No Major Concern",IF(AND(M37&gt;=6.1,W37&lt;=4),"Continuous Review",IF(AND(M37&lt;=6,W37&gt;=4.1),"Periodic Monitoring",IF(AND(M37&gt;=6.1,W37&gt;=4.1),"Active Management",0))))</f>
        <v>No Major Concern</v>
      </c>
      <c r="Y37" s="20"/>
      <c r="Z37" s="20"/>
      <c r="AA37" s="20"/>
      <c r="AB37" s="20"/>
      <c r="AC37" s="34" t="str">
        <f>IF(AND(M37&lt;=6,AB37&lt;=4),"No Major Concern",IF(AND(M37&gt;=6.1,AB37&lt;=4),"Continuous Review",IF(AND(M37&lt;=6,AB37&gt;=4.1),"Periodic Monitoring",IF(AND(M37&gt;=6.1,AB37&gt;=4.1),"Active Management",0))))</f>
        <v>No Major Concern</v>
      </c>
      <c r="AD37" s="62" t="str">
        <f t="shared" si="7"/>
        <v>No Further Treatment Needed</v>
      </c>
      <c r="AE37" s="16"/>
    </row>
    <row r="38" spans="1:31" s="22" customFormat="1" ht="76.5" x14ac:dyDescent="0.2">
      <c r="A38" s="15">
        <v>19</v>
      </c>
      <c r="B38" s="15" t="s">
        <v>131</v>
      </c>
      <c r="C38" s="15" t="s">
        <v>95</v>
      </c>
      <c r="D38" s="15" t="s">
        <v>93</v>
      </c>
      <c r="E38" s="15" t="s">
        <v>108</v>
      </c>
      <c r="F38" s="15" t="s">
        <v>150</v>
      </c>
      <c r="G38" s="156" t="s">
        <v>197</v>
      </c>
      <c r="H38" s="18" t="s">
        <v>93</v>
      </c>
      <c r="I38" s="18">
        <v>4</v>
      </c>
      <c r="J38" s="36" t="str">
        <f t="shared" si="3"/>
        <v>Major</v>
      </c>
      <c r="K38" s="18">
        <v>3</v>
      </c>
      <c r="L38" s="36" t="str">
        <f t="shared" si="4"/>
        <v>Possible</v>
      </c>
      <c r="M38" s="35">
        <f t="shared" si="5"/>
        <v>7</v>
      </c>
      <c r="N38" s="34" t="str">
        <f t="shared" si="6"/>
        <v>Significant</v>
      </c>
      <c r="O38" s="34">
        <v>19.100000000000001</v>
      </c>
      <c r="P38" s="80" t="s">
        <v>196</v>
      </c>
      <c r="Q38" s="20" t="s">
        <v>168</v>
      </c>
      <c r="R38" s="20" t="s">
        <v>157</v>
      </c>
      <c r="S38" s="15" t="s">
        <v>158</v>
      </c>
      <c r="T38" s="15">
        <v>4</v>
      </c>
      <c r="U38" s="15">
        <f>T38</f>
        <v>4</v>
      </c>
      <c r="V38" s="34" t="str">
        <f>IF(AND(M38&lt;=6,U38&lt;=4),"No Major Concern",IF(AND(M38&gt;=6.1,U38&lt;=4),"Continuous Review",IF(AND(M38&lt;=6,U38&gt;=4.1),"Periodic Monitoring",IF(AND(M38&gt;=6.1,U38&gt;=4.1),"Active Management",0))))</f>
        <v>Continuous Review</v>
      </c>
      <c r="W38" s="34">
        <v>4</v>
      </c>
      <c r="X38" s="34" t="str">
        <f>IF(AND(M38&lt;=6,W38&lt;=4),"No Major Concern",IF(AND(M38&gt;=6.1,W38&lt;=4),"Continuous Review",IF(AND(M38&lt;=6,W38&gt;=4.1),"Periodic Monitoring",IF(AND(M38&gt;=6.1,W38&gt;=4.1),"Active Management",0))))</f>
        <v>Continuous Review</v>
      </c>
      <c r="Y38" s="20"/>
      <c r="Z38" s="20"/>
      <c r="AA38" s="20"/>
      <c r="AB38" s="20"/>
      <c r="AC38" s="34" t="str">
        <f>IF(AND(M38&lt;=6,AB38&lt;=4),"No Major Concern",IF(AND(M38&gt;=6.1,AB38&lt;=4),"Continuous Review",IF(AND(M38&lt;=6,AB38&gt;=4.1),"Periodic Monitoring",IF(AND(M38&gt;=6.1,AB38&gt;=4.1),"Active Management",0))))</f>
        <v>Continuous Review</v>
      </c>
      <c r="AD38" s="62" t="str">
        <f t="shared" si="7"/>
        <v>No Further Treatment Needed</v>
      </c>
      <c r="AE38" s="16"/>
    </row>
    <row r="39" spans="1:31" s="22" customFormat="1" ht="25.5" x14ac:dyDescent="0.2">
      <c r="A39" s="15">
        <v>20</v>
      </c>
      <c r="B39" s="15" t="s">
        <v>135</v>
      </c>
      <c r="C39" s="15" t="s">
        <v>95</v>
      </c>
      <c r="D39" s="15" t="s">
        <v>93</v>
      </c>
      <c r="E39" s="15" t="s">
        <v>108</v>
      </c>
      <c r="F39" s="15" t="s">
        <v>151</v>
      </c>
      <c r="G39" s="17" t="s">
        <v>152</v>
      </c>
      <c r="H39" s="18" t="s">
        <v>93</v>
      </c>
      <c r="I39" s="18">
        <v>3</v>
      </c>
      <c r="J39" s="36" t="str">
        <f t="shared" si="3"/>
        <v>Moderate</v>
      </c>
      <c r="K39" s="18">
        <v>3</v>
      </c>
      <c r="L39" s="36" t="str">
        <f t="shared" si="4"/>
        <v>Possible</v>
      </c>
      <c r="M39" s="35">
        <f t="shared" si="5"/>
        <v>6</v>
      </c>
      <c r="N39" s="34" t="str">
        <f t="shared" si="6"/>
        <v>Moderate</v>
      </c>
      <c r="O39" s="34">
        <v>20.100000000000001</v>
      </c>
      <c r="P39" s="65" t="s">
        <v>186</v>
      </c>
      <c r="Q39" s="20" t="s">
        <v>156</v>
      </c>
      <c r="R39" s="20" t="s">
        <v>157</v>
      </c>
      <c r="S39" s="15" t="s">
        <v>158</v>
      </c>
      <c r="T39" s="15">
        <v>4</v>
      </c>
      <c r="U39" s="15">
        <f>T39</f>
        <v>4</v>
      </c>
      <c r="V39" s="34" t="str">
        <f>IF(AND(M39&lt;=6,U39&lt;=4),"No Major Concern",IF(AND(M39&gt;=6.1,U39&lt;=4),"Continuous Review",IF(AND(M39&lt;=6,U39&gt;=4.1),"Periodic Monitoring",IF(AND(M39&gt;=6.1,U39&gt;=4.1),"Active Management",0))))</f>
        <v>No Major Concern</v>
      </c>
      <c r="W39" s="34">
        <v>4</v>
      </c>
      <c r="X39" s="34" t="str">
        <f>IF(AND(M39&lt;=6,W39&lt;=4),"No Major Concern",IF(AND(M39&gt;=6.1,W39&lt;=4),"Continuous Review",IF(AND(M39&lt;=6,W39&gt;=4.1),"Periodic Monitoring",IF(AND(M39&gt;=6.1,W39&gt;=4.1),"Active Management",0))))</f>
        <v>No Major Concern</v>
      </c>
      <c r="Y39" s="20"/>
      <c r="Z39" s="20"/>
      <c r="AA39" s="20"/>
      <c r="AB39" s="20"/>
      <c r="AC39" s="34" t="str">
        <f>IF(AND(M39&lt;=6,AB39&lt;=4),"No Major Concern",IF(AND(M39&gt;=6.1,AB39&lt;=4),"Continuous Review",IF(AND(M39&lt;=6,AB39&gt;=4.1),"Periodic Monitoring",IF(AND(M39&gt;=6.1,AB39&gt;=4.1),"Active Management",0))))</f>
        <v>No Major Concern</v>
      </c>
      <c r="AD39" s="62" t="str">
        <f t="shared" si="7"/>
        <v>No Further Treatment Needed</v>
      </c>
      <c r="AE39" s="16"/>
    </row>
    <row r="40" spans="1:31" x14ac:dyDescent="0.2">
      <c r="D40" s="23"/>
      <c r="I40" s="24"/>
      <c r="J40" s="24"/>
      <c r="K40" s="24"/>
      <c r="L40" s="11"/>
      <c r="R40" s="24"/>
      <c r="S40" s="24"/>
    </row>
    <row r="41" spans="1:31" x14ac:dyDescent="0.2">
      <c r="I41" s="24"/>
      <c r="J41" s="24"/>
      <c r="L41" s="11"/>
      <c r="R41" s="24"/>
      <c r="S41" s="24"/>
    </row>
    <row r="42" spans="1:31" x14ac:dyDescent="0.2">
      <c r="H42" s="25"/>
      <c r="I42" s="25"/>
      <c r="R42" s="24"/>
      <c r="S42" s="24"/>
    </row>
    <row r="43" spans="1:31" x14ac:dyDescent="0.2">
      <c r="I43" s="11"/>
      <c r="J43" s="11"/>
      <c r="K43" s="11"/>
      <c r="L43" s="11"/>
      <c r="M43" s="11"/>
      <c r="N43" s="11"/>
      <c r="O43" s="11"/>
      <c r="P43" s="11"/>
    </row>
    <row r="44" spans="1:31" x14ac:dyDescent="0.2">
      <c r="I44" s="11"/>
      <c r="J44" s="11"/>
      <c r="K44" s="11"/>
      <c r="L44" s="11"/>
      <c r="M44" s="11"/>
      <c r="N44" s="11"/>
      <c r="O44" s="11"/>
      <c r="P44" s="11"/>
    </row>
    <row r="45" spans="1:31" x14ac:dyDescent="0.2">
      <c r="I45" s="11"/>
      <c r="J45" s="11"/>
      <c r="K45" s="11"/>
      <c r="L45" s="11"/>
      <c r="M45" s="11"/>
      <c r="N45" s="11"/>
      <c r="O45" s="11"/>
      <c r="P45" s="11"/>
    </row>
    <row r="46" spans="1:31" x14ac:dyDescent="0.2">
      <c r="D46" s="12"/>
      <c r="E46" s="12"/>
      <c r="F46" s="12"/>
      <c r="I46" s="11"/>
      <c r="J46" s="11"/>
      <c r="K46" s="11"/>
      <c r="L46" s="11"/>
      <c r="M46" s="11"/>
      <c r="N46" s="11"/>
      <c r="O46" s="11"/>
      <c r="R46" s="13"/>
      <c r="S46" s="13"/>
    </row>
    <row r="47" spans="1:31" ht="14.25" x14ac:dyDescent="0.2">
      <c r="A47" s="26"/>
      <c r="B47" s="27"/>
      <c r="C47" s="27"/>
      <c r="D47" s="28"/>
      <c r="E47" s="29"/>
      <c r="F47" s="29"/>
      <c r="G47" s="27"/>
      <c r="I47" s="11"/>
      <c r="J47" s="11"/>
      <c r="K47" s="11"/>
      <c r="L47" s="11"/>
      <c r="M47" s="11"/>
      <c r="N47" s="11"/>
      <c r="O47" s="11"/>
      <c r="R47" s="13"/>
      <c r="S47" s="13"/>
    </row>
    <row r="48" spans="1:31" ht="14.25" x14ac:dyDescent="0.2">
      <c r="A48" s="85"/>
      <c r="B48" s="85"/>
      <c r="C48" s="85"/>
      <c r="D48" s="85"/>
      <c r="E48" s="29"/>
      <c r="F48" s="29"/>
      <c r="G48" s="27"/>
      <c r="I48" s="11"/>
      <c r="J48" s="11"/>
      <c r="K48" s="11"/>
      <c r="L48" s="11"/>
      <c r="M48" s="11"/>
      <c r="N48" s="11"/>
      <c r="O48" s="11"/>
      <c r="R48" s="13"/>
      <c r="S48" s="13"/>
    </row>
    <row r="49" spans="1:19" ht="14.25" x14ac:dyDescent="0.2">
      <c r="A49" s="85"/>
      <c r="B49" s="85"/>
      <c r="C49" s="85"/>
      <c r="D49" s="85"/>
      <c r="E49" s="29"/>
      <c r="F49" s="29"/>
      <c r="G49" s="27"/>
      <c r="I49" s="11"/>
      <c r="J49" s="11"/>
      <c r="K49" s="11"/>
      <c r="L49" s="11"/>
      <c r="M49" s="11"/>
      <c r="N49" s="11"/>
      <c r="O49" s="11"/>
    </row>
    <row r="50" spans="1:19" x14ac:dyDescent="0.2">
      <c r="A50" s="85"/>
      <c r="B50" s="85"/>
      <c r="C50" s="85"/>
      <c r="D50" s="85"/>
      <c r="I50" s="11"/>
      <c r="J50" s="11"/>
      <c r="K50" s="11"/>
      <c r="L50" s="11"/>
      <c r="M50" s="11"/>
      <c r="N50" s="11"/>
      <c r="O50" s="11"/>
      <c r="R50" s="30"/>
      <c r="S50" s="30"/>
    </row>
    <row r="51" spans="1:19" x14ac:dyDescent="0.2">
      <c r="I51" s="11"/>
      <c r="J51" s="11"/>
      <c r="K51" s="11"/>
      <c r="L51" s="11"/>
      <c r="M51" s="11"/>
      <c r="N51" s="11"/>
      <c r="O51" s="11"/>
      <c r="R51" s="30"/>
      <c r="S51" s="30"/>
    </row>
    <row r="52" spans="1:19" x14ac:dyDescent="0.2">
      <c r="I52" s="11"/>
      <c r="J52" s="11"/>
      <c r="K52" s="11"/>
      <c r="L52" s="11"/>
      <c r="M52" s="11"/>
      <c r="N52" s="11"/>
      <c r="O52" s="11"/>
      <c r="R52" s="30"/>
      <c r="S52" s="30"/>
    </row>
    <row r="53" spans="1:19" x14ac:dyDescent="0.2">
      <c r="I53" s="11"/>
      <c r="J53" s="11"/>
      <c r="K53" s="11"/>
      <c r="L53" s="11"/>
      <c r="M53" s="11"/>
      <c r="N53" s="11"/>
      <c r="O53" s="11"/>
      <c r="R53" s="30"/>
      <c r="S53" s="30"/>
    </row>
    <row r="54" spans="1:19" x14ac:dyDescent="0.2">
      <c r="I54" s="11"/>
      <c r="J54" s="11"/>
      <c r="K54" s="11"/>
      <c r="L54" s="11"/>
      <c r="M54" s="11"/>
      <c r="N54" s="11"/>
      <c r="O54" s="11"/>
      <c r="R54" s="30"/>
      <c r="S54" s="30"/>
    </row>
    <row r="55" spans="1:19" x14ac:dyDescent="0.2">
      <c r="I55" s="11"/>
      <c r="J55" s="11"/>
      <c r="K55" s="11"/>
      <c r="L55" s="11"/>
      <c r="M55" s="11"/>
      <c r="N55" s="11"/>
      <c r="O55" s="11"/>
    </row>
  </sheetData>
  <sheetProtection formatCells="0" formatColumns="0" formatRows="0" insertColumns="0" insertRows="0" insertHyperlinks="0" deleteColumns="0" deleteRows="0" sort="0" autoFilter="0" pivotTables="0"/>
  <dataConsolidate/>
  <mergeCells count="194">
    <mergeCell ref="AA34:AA36"/>
    <mergeCell ref="AB34:AB36"/>
    <mergeCell ref="AC34:AC36"/>
    <mergeCell ref="AD34:AD36"/>
    <mergeCell ref="AE34:AE36"/>
    <mergeCell ref="V34:V36"/>
    <mergeCell ref="W34:W36"/>
    <mergeCell ref="X34:X36"/>
    <mergeCell ref="Y34:Y36"/>
    <mergeCell ref="Z34:Z36"/>
    <mergeCell ref="K34:K36"/>
    <mergeCell ref="L34:L36"/>
    <mergeCell ref="M34:M36"/>
    <mergeCell ref="N34:N36"/>
    <mergeCell ref="U34:U36"/>
    <mergeCell ref="F34:F36"/>
    <mergeCell ref="G34:G36"/>
    <mergeCell ref="H34:H36"/>
    <mergeCell ref="I34:I36"/>
    <mergeCell ref="J34:J36"/>
    <mergeCell ref="AE31:AE33"/>
    <mergeCell ref="V31:V33"/>
    <mergeCell ref="X31:X33"/>
    <mergeCell ref="AC31:AC33"/>
    <mergeCell ref="AD31:AD33"/>
    <mergeCell ref="W31:W33"/>
    <mergeCell ref="Y31:Y33"/>
    <mergeCell ref="Z31:Z33"/>
    <mergeCell ref="AA31:AA33"/>
    <mergeCell ref="AB31:AB33"/>
    <mergeCell ref="AE29:AE30"/>
    <mergeCell ref="A31:A33"/>
    <mergeCell ref="B31:B33"/>
    <mergeCell ref="C31:C33"/>
    <mergeCell ref="D31:D33"/>
    <mergeCell ref="E31:E33"/>
    <mergeCell ref="F31:F33"/>
    <mergeCell ref="G31:G33"/>
    <mergeCell ref="H31:H33"/>
    <mergeCell ref="I31:I33"/>
    <mergeCell ref="J31:J33"/>
    <mergeCell ref="K31:K33"/>
    <mergeCell ref="L31:L33"/>
    <mergeCell ref="M31:M33"/>
    <mergeCell ref="N31:N33"/>
    <mergeCell ref="U31:U33"/>
    <mergeCell ref="Z29:Z30"/>
    <mergeCell ref="AA29:AA30"/>
    <mergeCell ref="AB29:AB30"/>
    <mergeCell ref="AC29:AC30"/>
    <mergeCell ref="AD29:AD30"/>
    <mergeCell ref="U29:U30"/>
    <mergeCell ref="V29:V30"/>
    <mergeCell ref="W29:W30"/>
    <mergeCell ref="X29:X30"/>
    <mergeCell ref="Y29:Y30"/>
    <mergeCell ref="AD24:AD26"/>
    <mergeCell ref="AE24:AE26"/>
    <mergeCell ref="A29:A30"/>
    <mergeCell ref="B29:B30"/>
    <mergeCell ref="C29:C30"/>
    <mergeCell ref="D29:D30"/>
    <mergeCell ref="E29:E30"/>
    <mergeCell ref="F29:F30"/>
    <mergeCell ref="G29:G30"/>
    <mergeCell ref="H29:H30"/>
    <mergeCell ref="I29:I30"/>
    <mergeCell ref="J29:J30"/>
    <mergeCell ref="K29:K30"/>
    <mergeCell ref="L29:L30"/>
    <mergeCell ref="M29:M30"/>
    <mergeCell ref="N29:N30"/>
    <mergeCell ref="V24:V26"/>
    <mergeCell ref="W24:W26"/>
    <mergeCell ref="X24:X26"/>
    <mergeCell ref="AC24:AC26"/>
    <mergeCell ref="Y24:Y26"/>
    <mergeCell ref="Z24:Z26"/>
    <mergeCell ref="AA24:AA26"/>
    <mergeCell ref="AB24:AB26"/>
    <mergeCell ref="K24:K26"/>
    <mergeCell ref="L24:L26"/>
    <mergeCell ref="M24:M26"/>
    <mergeCell ref="N24:N26"/>
    <mergeCell ref="U24:U26"/>
    <mergeCell ref="F24:F26"/>
    <mergeCell ref="G24:G26"/>
    <mergeCell ref="H24:H26"/>
    <mergeCell ref="I24:I26"/>
    <mergeCell ref="J24:J26"/>
    <mergeCell ref="U22:U23"/>
    <mergeCell ref="I22:I23"/>
    <mergeCell ref="H22:H23"/>
    <mergeCell ref="G22:G23"/>
    <mergeCell ref="F22:F23"/>
    <mergeCell ref="E22:E23"/>
    <mergeCell ref="N22:N23"/>
    <mergeCell ref="M22:M23"/>
    <mergeCell ref="L22:L23"/>
    <mergeCell ref="K22:K23"/>
    <mergeCell ref="J22:J23"/>
    <mergeCell ref="X18:X19"/>
    <mergeCell ref="Y18:Y19"/>
    <mergeCell ref="Z18:Z19"/>
    <mergeCell ref="AE22:AE23"/>
    <mergeCell ref="V22:V23"/>
    <mergeCell ref="W22:W23"/>
    <mergeCell ref="X22:X23"/>
    <mergeCell ref="Y22:Y23"/>
    <mergeCell ref="Z22:Z23"/>
    <mergeCell ref="AA22:AA23"/>
    <mergeCell ref="AB22:AB23"/>
    <mergeCell ref="AC22:AC23"/>
    <mergeCell ref="AD22:AD23"/>
    <mergeCell ref="AD15:AD16"/>
    <mergeCell ref="AE15:AE16"/>
    <mergeCell ref="U18:U19"/>
    <mergeCell ref="A18:A19"/>
    <mergeCell ref="B18:B19"/>
    <mergeCell ref="C18:C19"/>
    <mergeCell ref="D18:D19"/>
    <mergeCell ref="E18:E19"/>
    <mergeCell ref="F18:F19"/>
    <mergeCell ref="G18:G19"/>
    <mergeCell ref="H18:H19"/>
    <mergeCell ref="I18:I19"/>
    <mergeCell ref="J18:J19"/>
    <mergeCell ref="K18:K19"/>
    <mergeCell ref="L18:L19"/>
    <mergeCell ref="M18:M19"/>
    <mergeCell ref="N18:N19"/>
    <mergeCell ref="AA18:AA19"/>
    <mergeCell ref="AB18:AB19"/>
    <mergeCell ref="AC18:AC19"/>
    <mergeCell ref="AD18:AD19"/>
    <mergeCell ref="AE18:AE19"/>
    <mergeCell ref="V18:V19"/>
    <mergeCell ref="W18:W19"/>
    <mergeCell ref="U15:U16"/>
    <mergeCell ref="V15:V16"/>
    <mergeCell ref="W15:W16"/>
    <mergeCell ref="X15:X16"/>
    <mergeCell ref="Y15:Y16"/>
    <mergeCell ref="Z15:Z16"/>
    <mergeCell ref="AA15:AA16"/>
    <mergeCell ref="AB15:AB16"/>
    <mergeCell ref="AC15:AC16"/>
    <mergeCell ref="N15:N16"/>
    <mergeCell ref="A15:A16"/>
    <mergeCell ref="B15:B16"/>
    <mergeCell ref="C15:C16"/>
    <mergeCell ref="D15:D16"/>
    <mergeCell ref="E15:E16"/>
    <mergeCell ref="F15:F16"/>
    <mergeCell ref="G15:G16"/>
    <mergeCell ref="H15:H16"/>
    <mergeCell ref="I15:I16"/>
    <mergeCell ref="J15:J16"/>
    <mergeCell ref="K15:K16"/>
    <mergeCell ref="L15:L16"/>
    <mergeCell ref="M15:M16"/>
    <mergeCell ref="B3:D3"/>
    <mergeCell ref="AE8:AE9"/>
    <mergeCell ref="E8:E9"/>
    <mergeCell ref="V8:V9"/>
    <mergeCell ref="Y8:AA8"/>
    <mergeCell ref="H8:N8"/>
    <mergeCell ref="O8:U8"/>
    <mergeCell ref="W8:W9"/>
    <mergeCell ref="X8:X9"/>
    <mergeCell ref="AB8:AB9"/>
    <mergeCell ref="AC8:AC9"/>
    <mergeCell ref="AD8:AD9"/>
    <mergeCell ref="A48:D50"/>
    <mergeCell ref="G8:G9"/>
    <mergeCell ref="F8:F9"/>
    <mergeCell ref="A8:A9"/>
    <mergeCell ref="C8:C9"/>
    <mergeCell ref="D8:D9"/>
    <mergeCell ref="B8:B9"/>
    <mergeCell ref="A24:A26"/>
    <mergeCell ref="B24:B26"/>
    <mergeCell ref="C24:C26"/>
    <mergeCell ref="D24:D26"/>
    <mergeCell ref="E24:E26"/>
    <mergeCell ref="A22:A23"/>
    <mergeCell ref="A34:A36"/>
    <mergeCell ref="B34:B36"/>
    <mergeCell ref="C34:C36"/>
    <mergeCell ref="D34:D36"/>
    <mergeCell ref="E34:E36"/>
    <mergeCell ref="D22:D23"/>
    <mergeCell ref="C22:C23"/>
    <mergeCell ref="B22:B23"/>
  </mergeCells>
  <conditionalFormatting sqref="N10:O13 N15:O15 N17:O17 N20:O22 O18:O19 O23 N24:O24 N27:O28 O25:O26 N31:O31 O29:O30 O32:O33 N34:O34 N37:O39 O35:O36 N14 O16">
    <cfRule type="cellIs" dxfId="63" priority="66" operator="equal">
      <formula>"Extreme"</formula>
    </cfRule>
    <cfRule type="cellIs" dxfId="62" priority="67" operator="equal">
      <formula>"Significant"</formula>
    </cfRule>
    <cfRule type="cellIs" dxfId="61" priority="68" operator="equal">
      <formula>"Moderate"</formula>
    </cfRule>
    <cfRule type="cellIs" dxfId="60" priority="69" operator="equal">
      <formula>"Low"</formula>
    </cfRule>
  </conditionalFormatting>
  <conditionalFormatting sqref="V10:X15 AC10:AC15 V17:X17 AC17 AC20:AC21 V20:X21 V24:W24 AC27:AC28 V27:X28 AC31 V31 X31 V34:X34 AC34 V38:X39 X37 AC37:AC39">
    <cfRule type="cellIs" dxfId="59" priority="61" operator="equal">
      <formula>"Continuous Review"</formula>
    </cfRule>
    <cfRule type="cellIs" dxfId="58" priority="62" operator="equal">
      <formula>"Active Management"</formula>
    </cfRule>
    <cfRule type="cellIs" dxfId="57" priority="63" operator="equal">
      <formula>"Periodic Monitoring"</formula>
    </cfRule>
    <cfRule type="cellIs" dxfId="56" priority="64" operator="equal">
      <formula>"Continous Review"</formula>
    </cfRule>
    <cfRule type="cellIs" dxfId="55" priority="65" operator="equal">
      <formula>"No Major Concern"</formula>
    </cfRule>
  </conditionalFormatting>
  <conditionalFormatting sqref="AD10:AD15 AD17 AD20:AD21 AD24 AD27:AD28 AD31 AD34 AD37:AD39">
    <cfRule type="cellIs" dxfId="54" priority="54" operator="equal">
      <formula>"Further Treatment Needed"</formula>
    </cfRule>
    <cfRule type="cellIs" dxfId="53" priority="55" operator="equal">
      <formula>"No Further Treatment Needed"</formula>
    </cfRule>
  </conditionalFormatting>
  <conditionalFormatting sqref="N18">
    <cfRule type="cellIs" dxfId="52" priority="50" operator="equal">
      <formula>"Extreme"</formula>
    </cfRule>
    <cfRule type="cellIs" dxfId="51" priority="51" operator="equal">
      <formula>"Significant"</formula>
    </cfRule>
    <cfRule type="cellIs" dxfId="50" priority="52" operator="equal">
      <formula>"Moderate"</formula>
    </cfRule>
    <cfRule type="cellIs" dxfId="49" priority="53" operator="equal">
      <formula>"Low"</formula>
    </cfRule>
  </conditionalFormatting>
  <conditionalFormatting sqref="V18:X18 AC18">
    <cfRule type="cellIs" dxfId="48" priority="45" operator="equal">
      <formula>"Continuous Review"</formula>
    </cfRule>
    <cfRule type="cellIs" dxfId="47" priority="46" operator="equal">
      <formula>"Active Management"</formula>
    </cfRule>
    <cfRule type="cellIs" dxfId="46" priority="47" operator="equal">
      <formula>"Periodic Monitoring"</formula>
    </cfRule>
    <cfRule type="cellIs" dxfId="45" priority="48" operator="equal">
      <formula>"Continous Review"</formula>
    </cfRule>
    <cfRule type="cellIs" dxfId="44" priority="49" operator="equal">
      <formula>"No Major Concern"</formula>
    </cfRule>
  </conditionalFormatting>
  <conditionalFormatting sqref="AD18">
    <cfRule type="cellIs" dxfId="43" priority="43" operator="equal">
      <formula>"Further Treatment Needed"</formula>
    </cfRule>
    <cfRule type="cellIs" dxfId="42" priority="44" operator="equal">
      <formula>"No Further Treatment Needed"</formula>
    </cfRule>
  </conditionalFormatting>
  <conditionalFormatting sqref="V22:X22 AC22">
    <cfRule type="cellIs" dxfId="41" priority="38" operator="equal">
      <formula>"Continuous Review"</formula>
    </cfRule>
    <cfRule type="cellIs" dxfId="40" priority="39" operator="equal">
      <formula>"Active Management"</formula>
    </cfRule>
    <cfRule type="cellIs" dxfId="39" priority="40" operator="equal">
      <formula>"Periodic Monitoring"</formula>
    </cfRule>
    <cfRule type="cellIs" dxfId="38" priority="41" operator="equal">
      <formula>"Continous Review"</formula>
    </cfRule>
    <cfRule type="cellIs" dxfId="37" priority="42" operator="equal">
      <formula>"No Major Concern"</formula>
    </cfRule>
  </conditionalFormatting>
  <conditionalFormatting sqref="AD22">
    <cfRule type="cellIs" dxfId="36" priority="36" operator="equal">
      <formula>"Further Treatment Needed"</formula>
    </cfRule>
    <cfRule type="cellIs" dxfId="35" priority="37" operator="equal">
      <formula>"No Further Treatment Needed"</formula>
    </cfRule>
  </conditionalFormatting>
  <conditionalFormatting sqref="X24">
    <cfRule type="cellIs" dxfId="34" priority="31" operator="equal">
      <formula>"Continuous Review"</formula>
    </cfRule>
    <cfRule type="cellIs" dxfId="33" priority="32" operator="equal">
      <formula>"Active Management"</formula>
    </cfRule>
    <cfRule type="cellIs" dxfId="32" priority="33" operator="equal">
      <formula>"Periodic Monitoring"</formula>
    </cfRule>
    <cfRule type="cellIs" dxfId="31" priority="34" operator="equal">
      <formula>"Continous Review"</formula>
    </cfRule>
    <cfRule type="cellIs" dxfId="30" priority="35" operator="equal">
      <formula>"No Major Concern"</formula>
    </cfRule>
  </conditionalFormatting>
  <conditionalFormatting sqref="AC24">
    <cfRule type="cellIs" dxfId="29" priority="26" operator="equal">
      <formula>"Continuous Review"</formula>
    </cfRule>
    <cfRule type="cellIs" dxfId="28" priority="27" operator="equal">
      <formula>"Active Management"</formula>
    </cfRule>
    <cfRule type="cellIs" dxfId="27" priority="28" operator="equal">
      <formula>"Periodic Monitoring"</formula>
    </cfRule>
    <cfRule type="cellIs" dxfId="26" priority="29" operator="equal">
      <formula>"Continous Review"</formula>
    </cfRule>
    <cfRule type="cellIs" dxfId="25" priority="30" operator="equal">
      <formula>"No Major Concern"</formula>
    </cfRule>
  </conditionalFormatting>
  <conditionalFormatting sqref="Y24:AB24">
    <cfRule type="cellIs" dxfId="24" priority="21" operator="equal">
      <formula>"Continuous Review"</formula>
    </cfRule>
    <cfRule type="cellIs" dxfId="23" priority="22" operator="equal">
      <formula>"Active Management"</formula>
    </cfRule>
    <cfRule type="cellIs" dxfId="22" priority="23" operator="equal">
      <formula>"Periodic Monitoring"</formula>
    </cfRule>
    <cfRule type="cellIs" dxfId="21" priority="24" operator="equal">
      <formula>"Continous Review"</formula>
    </cfRule>
    <cfRule type="cellIs" dxfId="20" priority="25" operator="equal">
      <formula>"No Major Concern"</formula>
    </cfRule>
  </conditionalFormatting>
  <conditionalFormatting sqref="N29">
    <cfRule type="cellIs" dxfId="19" priority="17" operator="equal">
      <formula>"Extreme"</formula>
    </cfRule>
    <cfRule type="cellIs" dxfId="18" priority="18" operator="equal">
      <formula>"Significant"</formula>
    </cfRule>
    <cfRule type="cellIs" dxfId="17" priority="19" operator="equal">
      <formula>"Moderate"</formula>
    </cfRule>
    <cfRule type="cellIs" dxfId="16" priority="20" operator="equal">
      <formula>"Low"</formula>
    </cfRule>
  </conditionalFormatting>
  <conditionalFormatting sqref="V29:X29 AC29">
    <cfRule type="cellIs" dxfId="15" priority="12" operator="equal">
      <formula>"Continuous Review"</formula>
    </cfRule>
    <cfRule type="cellIs" dxfId="14" priority="13" operator="equal">
      <formula>"Active Management"</formula>
    </cfRule>
    <cfRule type="cellIs" dxfId="13" priority="14" operator="equal">
      <formula>"Periodic Monitoring"</formula>
    </cfRule>
    <cfRule type="cellIs" dxfId="12" priority="15" operator="equal">
      <formula>"Continous Review"</formula>
    </cfRule>
    <cfRule type="cellIs" dxfId="11" priority="16" operator="equal">
      <formula>"No Major Concern"</formula>
    </cfRule>
  </conditionalFormatting>
  <conditionalFormatting sqref="AD29">
    <cfRule type="cellIs" dxfId="10" priority="10" operator="equal">
      <formula>"Further Treatment Needed"</formula>
    </cfRule>
    <cfRule type="cellIs" dxfId="9" priority="11" operator="equal">
      <formula>"No Further Treatment Needed"</formula>
    </cfRule>
  </conditionalFormatting>
  <conditionalFormatting sqref="V37:W37">
    <cfRule type="cellIs" dxfId="8" priority="5" operator="equal">
      <formula>"Continuous Review"</formula>
    </cfRule>
    <cfRule type="cellIs" dxfId="7" priority="6" operator="equal">
      <formula>"Active Management"</formula>
    </cfRule>
    <cfRule type="cellIs" dxfId="6" priority="7" operator="equal">
      <formula>"Periodic Monitoring"</formula>
    </cfRule>
    <cfRule type="cellIs" dxfId="5" priority="8" operator="equal">
      <formula>"Continous Review"</formula>
    </cfRule>
    <cfRule type="cellIs" dxfId="4" priority="9" operator="equal">
      <formula>"No Major Concern"</formula>
    </cfRule>
  </conditionalFormatting>
  <conditionalFormatting sqref="O14">
    <cfRule type="cellIs" dxfId="3" priority="1" operator="equal">
      <formula>"Extreme"</formula>
    </cfRule>
    <cfRule type="cellIs" dxfId="2" priority="2" operator="equal">
      <formula>"Significant"</formula>
    </cfRule>
    <cfRule type="cellIs" dxfId="1" priority="3" operator="equal">
      <formula>"Moderate"</formula>
    </cfRule>
    <cfRule type="cellIs" dxfId="0" priority="4" operator="equal">
      <formula>"Low"</formula>
    </cfRule>
  </conditionalFormatting>
  <dataValidations count="8">
    <dataValidation type="list" allowBlank="1" showInputMessage="1" showErrorMessage="1" sqref="I10:I15 K10:K15 K17:K22 I17:I22 I24 K24 K27:K39 I27:I39">
      <formula1>"1,2,3,4,5"</formula1>
    </dataValidation>
    <dataValidation type="list" allowBlank="1" showInputMessage="1" showErrorMessage="1" sqref="D10:D15 D17:D22 D24 D27:D39">
      <formula1>"Strategic,Operational,Financial,Compliance"</formula1>
    </dataValidation>
    <dataValidation type="list" allowBlank="1" showInputMessage="1" showErrorMessage="1" sqref="H10:H15 H17:H22 H24 H27:H39">
      <formula1>"Financial, Strategic, Operational, Legal &amp; Compliance, Reputational, Health &amp; Safety, Human Capital, Information Technology"</formula1>
    </dataValidation>
    <dataValidation type="list" allowBlank="1" showInputMessage="1" showErrorMessage="1" sqref="Y10:Y15 Y37:Y39 Y17:Y34">
      <formula1>"Terminate, Treat, Transfer, Tolerate"</formula1>
    </dataValidation>
    <dataValidation type="list" allowBlank="1" showInputMessage="1" showErrorMessage="1" sqref="Q10:Q39">
      <formula1>"Manual, Automated"</formula1>
    </dataValidation>
    <dataValidation type="list" allowBlank="1" showInputMessage="1" showErrorMessage="1" sqref="S10:S39">
      <formula1>"Preventive, Detective, Corrective"</formula1>
    </dataValidation>
    <dataValidation type="list" allowBlank="1" showInputMessage="1" showErrorMessage="1" sqref="R10:R39">
      <formula1>"Daily, Weekly, Monthly, Quarterly, Semi-Annually, Annually, Ad-hoc"</formula1>
    </dataValidation>
    <dataValidation type="whole" allowBlank="1" showInputMessage="1" showErrorMessage="1" sqref="T10:T39">
      <formula1>1</formula1>
      <formula2>10</formula2>
    </dataValidation>
  </dataValidations>
  <pageMargins left="0.5" right="0.5" top="1" bottom="1" header="0.5" footer="0.5"/>
  <pageSetup paperSize="8" scale="25" fitToHeight="0" orientation="landscape" horizontalDpi="200" verticalDpi="200"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Guidance!$XFC$1:$XFC$7</xm:f>
          </x14:formula1>
          <xm:sqref>C10:C15 C17:C22 C24 C27:C39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XFC110"/>
  <sheetViews>
    <sheetView showGridLines="0" zoomScale="85" zoomScaleNormal="85" workbookViewId="0"/>
  </sheetViews>
  <sheetFormatPr defaultColWidth="9.140625" defaultRowHeight="12.75" x14ac:dyDescent="0.2"/>
  <cols>
    <col min="1" max="1" width="9.140625" style="2"/>
    <col min="2" max="2" width="6.85546875" style="2" bestFit="1" customWidth="1"/>
    <col min="3" max="3" width="17.140625" style="2" bestFit="1" customWidth="1"/>
    <col min="4" max="4" width="17.5703125" style="2" customWidth="1"/>
    <col min="5" max="5" width="17.85546875" style="2" customWidth="1"/>
    <col min="6" max="6" width="52.28515625" style="2" customWidth="1"/>
    <col min="7" max="7" width="20.140625" style="2" customWidth="1"/>
    <col min="8" max="8" width="12.140625" style="2" bestFit="1" customWidth="1"/>
    <col min="9" max="9" width="12.7109375" style="2" customWidth="1"/>
    <col min="10" max="10" width="13.5703125" style="2" bestFit="1" customWidth="1"/>
    <col min="11" max="11" width="81.85546875" style="2" customWidth="1"/>
    <col min="12" max="12" width="40.42578125" style="2" customWidth="1"/>
    <col min="13" max="16382" width="9.140625" style="2"/>
    <col min="16383" max="16383" width="58.28515625" style="2" hidden="1" customWidth="1"/>
    <col min="16384" max="16384" width="9.140625" style="2"/>
  </cols>
  <sheetData>
    <row r="1" spans="2:6 16383:16383" ht="15.6" customHeight="1" x14ac:dyDescent="0.2">
      <c r="B1" s="133" t="s">
        <v>3</v>
      </c>
      <c r="C1" s="134"/>
      <c r="D1" s="134"/>
      <c r="E1" s="134"/>
      <c r="F1" s="135"/>
      <c r="XFC1" s="2" t="s">
        <v>17</v>
      </c>
    </row>
    <row r="2" spans="2:6 16383:16383" ht="15.6" customHeight="1" x14ac:dyDescent="0.2">
      <c r="B2" s="136"/>
      <c r="C2" s="137"/>
      <c r="D2" s="137"/>
      <c r="E2" s="137"/>
      <c r="F2" s="138"/>
      <c r="XFC2" s="2" t="s">
        <v>18</v>
      </c>
    </row>
    <row r="3" spans="2:6 16383:16383" x14ac:dyDescent="0.2">
      <c r="XFC3" s="2" t="s">
        <v>19</v>
      </c>
    </row>
    <row r="4" spans="2:6 16383:16383" x14ac:dyDescent="0.2">
      <c r="XFC4" s="2" t="s">
        <v>20</v>
      </c>
    </row>
    <row r="5" spans="2:6 16383:16383" ht="18" customHeight="1" x14ac:dyDescent="0.2">
      <c r="B5" s="139" t="s">
        <v>71</v>
      </c>
      <c r="C5" s="139"/>
      <c r="D5" s="139"/>
      <c r="E5" s="139"/>
      <c r="F5" s="139"/>
      <c r="XFC5" s="2" t="s">
        <v>21</v>
      </c>
    </row>
    <row r="6" spans="2:6 16383:16383" x14ac:dyDescent="0.2">
      <c r="B6" s="1"/>
      <c r="C6" s="1"/>
      <c r="XFC6" s="63" t="s">
        <v>94</v>
      </c>
    </row>
    <row r="7" spans="2:6 16383:16383" ht="18.600000000000001" customHeight="1" x14ac:dyDescent="0.2">
      <c r="B7" s="153" t="s">
        <v>72</v>
      </c>
      <c r="C7" s="153"/>
      <c r="D7" s="153"/>
      <c r="E7" s="153"/>
      <c r="F7" s="153"/>
      <c r="XFC7" s="2" t="s">
        <v>95</v>
      </c>
    </row>
    <row r="8" spans="2:6 16383:16383" ht="15" customHeight="1" x14ac:dyDescent="0.2">
      <c r="B8" s="53" t="s">
        <v>32</v>
      </c>
      <c r="C8" s="153" t="s">
        <v>33</v>
      </c>
      <c r="D8" s="153"/>
      <c r="E8" s="153"/>
      <c r="F8" s="153"/>
    </row>
    <row r="9" spans="2:6 16383:16383" ht="15.6" customHeight="1" x14ac:dyDescent="0.2">
      <c r="B9" s="54">
        <v>5</v>
      </c>
      <c r="C9" s="154" t="s">
        <v>34</v>
      </c>
      <c r="D9" s="154"/>
      <c r="E9" s="154"/>
      <c r="F9" s="154"/>
    </row>
    <row r="10" spans="2:6 16383:16383" ht="15.95" customHeight="1" x14ac:dyDescent="0.2">
      <c r="B10" s="54">
        <v>4</v>
      </c>
      <c r="C10" s="154" t="s">
        <v>35</v>
      </c>
      <c r="D10" s="154"/>
      <c r="E10" s="154"/>
      <c r="F10" s="154"/>
    </row>
    <row r="11" spans="2:6 16383:16383" ht="15.95" customHeight="1" x14ac:dyDescent="0.2">
      <c r="B11" s="54">
        <v>3</v>
      </c>
      <c r="C11" s="154" t="s">
        <v>36</v>
      </c>
      <c r="D11" s="154"/>
      <c r="E11" s="154"/>
      <c r="F11" s="154"/>
    </row>
    <row r="12" spans="2:6 16383:16383" ht="15.6" customHeight="1" x14ac:dyDescent="0.2">
      <c r="B12" s="54">
        <v>2</v>
      </c>
      <c r="C12" s="154" t="s">
        <v>37</v>
      </c>
      <c r="D12" s="154"/>
      <c r="E12" s="154"/>
      <c r="F12" s="154"/>
    </row>
    <row r="13" spans="2:6 16383:16383" x14ac:dyDescent="0.2">
      <c r="B13" s="1"/>
      <c r="C13" s="1"/>
    </row>
    <row r="14" spans="2:6 16383:16383" ht="18.600000000000001" customHeight="1" x14ac:dyDescent="0.2">
      <c r="B14" s="153" t="s">
        <v>73</v>
      </c>
      <c r="C14" s="153"/>
      <c r="D14" s="153"/>
      <c r="E14" s="153"/>
      <c r="F14" s="153"/>
    </row>
    <row r="15" spans="2:6 16383:16383" ht="37.5" x14ac:dyDescent="0.2">
      <c r="B15" s="53" t="s">
        <v>32</v>
      </c>
      <c r="C15" s="153" t="s">
        <v>33</v>
      </c>
      <c r="D15" s="153"/>
      <c r="E15" s="153"/>
      <c r="F15" s="153"/>
    </row>
    <row r="16" spans="2:6 16383:16383" ht="15.75" x14ac:dyDescent="0.2">
      <c r="B16" s="54">
        <v>5</v>
      </c>
      <c r="C16" s="154" t="s">
        <v>38</v>
      </c>
      <c r="D16" s="154"/>
      <c r="E16" s="154"/>
      <c r="F16" s="154"/>
    </row>
    <row r="17" spans="2:11" ht="15.75" x14ac:dyDescent="0.2">
      <c r="B17" s="54">
        <v>4</v>
      </c>
      <c r="C17" s="154" t="s">
        <v>39</v>
      </c>
      <c r="D17" s="154"/>
      <c r="E17" s="154"/>
      <c r="F17" s="154"/>
    </row>
    <row r="18" spans="2:11" ht="15.75" x14ac:dyDescent="0.2">
      <c r="B18" s="54">
        <v>3</v>
      </c>
      <c r="C18" s="154" t="s">
        <v>40</v>
      </c>
      <c r="D18" s="154"/>
      <c r="E18" s="154"/>
      <c r="F18" s="154"/>
    </row>
    <row r="19" spans="2:11" ht="15.75" x14ac:dyDescent="0.2">
      <c r="B19" s="54">
        <v>2</v>
      </c>
      <c r="C19" s="154" t="s">
        <v>41</v>
      </c>
      <c r="D19" s="154"/>
      <c r="E19" s="154"/>
      <c r="F19" s="154"/>
      <c r="I19" s="155"/>
      <c r="J19" s="155"/>
      <c r="K19" s="155"/>
    </row>
    <row r="20" spans="2:11" ht="15.75" x14ac:dyDescent="0.2">
      <c r="B20" s="54">
        <v>1</v>
      </c>
      <c r="C20" s="154" t="s">
        <v>42</v>
      </c>
      <c r="D20" s="154"/>
      <c r="E20" s="154"/>
      <c r="F20" s="154"/>
      <c r="I20" s="3"/>
      <c r="J20" s="3"/>
      <c r="K20" s="3"/>
    </row>
    <row r="21" spans="2:11" x14ac:dyDescent="0.2">
      <c r="I21" s="4"/>
      <c r="J21" s="4"/>
      <c r="K21" s="5"/>
    </row>
    <row r="22" spans="2:11" x14ac:dyDescent="0.2">
      <c r="I22" s="4"/>
      <c r="J22" s="4"/>
      <c r="K22" s="5"/>
    </row>
    <row r="23" spans="2:11" x14ac:dyDescent="0.2">
      <c r="I23" s="4"/>
      <c r="J23" s="4"/>
      <c r="K23" s="5"/>
    </row>
    <row r="24" spans="2:11" x14ac:dyDescent="0.2">
      <c r="I24" s="4"/>
      <c r="J24" s="4"/>
      <c r="K24" s="5"/>
    </row>
    <row r="25" spans="2:11" x14ac:dyDescent="0.2">
      <c r="I25" s="4"/>
      <c r="J25" s="4"/>
      <c r="K25" s="5"/>
    </row>
    <row r="26" spans="2:11" x14ac:dyDescent="0.2">
      <c r="I26" s="4"/>
      <c r="J26" s="4"/>
      <c r="K26" s="5"/>
    </row>
    <row r="27" spans="2:11" x14ac:dyDescent="0.2">
      <c r="I27" s="4"/>
      <c r="J27" s="4"/>
      <c r="K27" s="5"/>
    </row>
    <row r="28" spans="2:11" x14ac:dyDescent="0.2">
      <c r="I28" s="4"/>
      <c r="J28" s="4"/>
      <c r="K28" s="5"/>
    </row>
    <row r="29" spans="2:11" x14ac:dyDescent="0.2">
      <c r="I29" s="4"/>
      <c r="J29" s="4"/>
      <c r="K29" s="5"/>
    </row>
    <row r="30" spans="2:11" x14ac:dyDescent="0.2">
      <c r="I30" s="4"/>
      <c r="J30" s="4"/>
      <c r="K30" s="5"/>
    </row>
    <row r="31" spans="2:11" x14ac:dyDescent="0.2">
      <c r="I31" s="4"/>
      <c r="J31" s="4"/>
      <c r="K31" s="5"/>
    </row>
    <row r="32" spans="2:11" x14ac:dyDescent="0.2">
      <c r="I32" s="4"/>
      <c r="J32" s="4"/>
      <c r="K32" s="5"/>
    </row>
    <row r="33" spans="3:11" x14ac:dyDescent="0.2">
      <c r="I33" s="4"/>
      <c r="J33" s="4"/>
      <c r="K33" s="5"/>
    </row>
    <row r="34" spans="3:11" x14ac:dyDescent="0.2">
      <c r="I34" s="4"/>
      <c r="J34" s="4"/>
      <c r="K34" s="5"/>
    </row>
    <row r="35" spans="3:11" x14ac:dyDescent="0.2">
      <c r="I35" s="4"/>
      <c r="J35" s="4"/>
      <c r="K35" s="5"/>
    </row>
    <row r="36" spans="3:11" x14ac:dyDescent="0.2">
      <c r="I36" s="4"/>
      <c r="J36" s="4"/>
      <c r="K36" s="5"/>
    </row>
    <row r="37" spans="3:11" x14ac:dyDescent="0.2">
      <c r="I37" s="4"/>
      <c r="J37" s="4"/>
      <c r="K37" s="5"/>
    </row>
    <row r="38" spans="3:11" x14ac:dyDescent="0.2">
      <c r="I38" s="4"/>
      <c r="J38" s="4"/>
      <c r="K38" s="5"/>
    </row>
    <row r="45" spans="3:11" ht="13.5" thickBot="1" x14ac:dyDescent="0.25"/>
    <row r="46" spans="3:11" ht="24" thickBot="1" x14ac:dyDescent="0.25">
      <c r="C46" s="37"/>
      <c r="D46" s="38" t="s">
        <v>43</v>
      </c>
      <c r="E46" s="39"/>
      <c r="F46" s="38" t="s">
        <v>44</v>
      </c>
    </row>
    <row r="47" spans="3:11" ht="24.75" thickTop="1" thickBot="1" x14ac:dyDescent="0.25">
      <c r="C47" s="40"/>
      <c r="D47" s="41" t="s">
        <v>45</v>
      </c>
      <c r="E47" s="42"/>
      <c r="F47" s="41" t="s">
        <v>46</v>
      </c>
    </row>
    <row r="52" spans="3:6" ht="15.6" customHeight="1" x14ac:dyDescent="0.2">
      <c r="C52" s="139" t="s">
        <v>74</v>
      </c>
      <c r="D52" s="139"/>
      <c r="E52" s="139"/>
      <c r="F52" s="139"/>
    </row>
    <row r="54" spans="3:6" ht="13.5" thickBot="1" x14ac:dyDescent="0.25"/>
    <row r="55" spans="3:6" ht="19.5" thickTop="1" thickBot="1" x14ac:dyDescent="0.25">
      <c r="C55" s="141" t="s">
        <v>10</v>
      </c>
      <c r="D55" s="142"/>
      <c r="E55" s="143"/>
      <c r="F55" s="55" t="s">
        <v>47</v>
      </c>
    </row>
    <row r="56" spans="3:6" ht="30" x14ac:dyDescent="0.2">
      <c r="C56" s="144" t="s">
        <v>48</v>
      </c>
      <c r="D56" s="147" t="s">
        <v>49</v>
      </c>
      <c r="E56" s="147" t="s">
        <v>50</v>
      </c>
      <c r="F56" s="43" t="s">
        <v>51</v>
      </c>
    </row>
    <row r="57" spans="3:6" ht="15" x14ac:dyDescent="0.2">
      <c r="C57" s="145"/>
      <c r="D57" s="148"/>
      <c r="E57" s="148"/>
      <c r="F57" s="44" t="s">
        <v>52</v>
      </c>
    </row>
    <row r="58" spans="3:6" ht="15" x14ac:dyDescent="0.2">
      <c r="C58" s="145"/>
      <c r="D58" s="148"/>
      <c r="E58" s="148"/>
      <c r="F58" s="44" t="s">
        <v>53</v>
      </c>
    </row>
    <row r="59" spans="3:6" ht="15.75" thickBot="1" x14ac:dyDescent="0.25">
      <c r="C59" s="145"/>
      <c r="D59" s="149"/>
      <c r="E59" s="149"/>
      <c r="F59" s="45" t="s">
        <v>54</v>
      </c>
    </row>
    <row r="60" spans="3:6" ht="30" x14ac:dyDescent="0.2">
      <c r="C60" s="145"/>
      <c r="D60" s="147" t="s">
        <v>55</v>
      </c>
      <c r="E60" s="147" t="s">
        <v>56</v>
      </c>
      <c r="F60" s="46" t="s">
        <v>57</v>
      </c>
    </row>
    <row r="61" spans="3:6" ht="30.75" thickBot="1" x14ac:dyDescent="0.25">
      <c r="C61" s="146"/>
      <c r="D61" s="149"/>
      <c r="E61" s="149"/>
      <c r="F61" s="47" t="s">
        <v>58</v>
      </c>
    </row>
    <row r="62" spans="3:6" ht="30" x14ac:dyDescent="0.2">
      <c r="C62" s="150" t="s">
        <v>59</v>
      </c>
      <c r="D62" s="147" t="s">
        <v>60</v>
      </c>
      <c r="E62" s="147" t="s">
        <v>61</v>
      </c>
      <c r="F62" s="48" t="s">
        <v>62</v>
      </c>
    </row>
    <row r="63" spans="3:6" ht="60.75" thickBot="1" x14ac:dyDescent="0.25">
      <c r="C63" s="151"/>
      <c r="D63" s="149"/>
      <c r="E63" s="149"/>
      <c r="F63" s="47" t="s">
        <v>63</v>
      </c>
    </row>
    <row r="64" spans="3:6" ht="45" x14ac:dyDescent="0.2">
      <c r="C64" s="151"/>
      <c r="D64" s="147" t="s">
        <v>64</v>
      </c>
      <c r="E64" s="147" t="s">
        <v>65</v>
      </c>
      <c r="F64" s="49" t="s">
        <v>66</v>
      </c>
    </row>
    <row r="65" spans="3:6" ht="15.75" thickBot="1" x14ac:dyDescent="0.25">
      <c r="C65" s="151"/>
      <c r="D65" s="149"/>
      <c r="E65" s="149"/>
      <c r="F65" s="50" t="s">
        <v>67</v>
      </c>
    </row>
    <row r="66" spans="3:6" ht="30.75" thickBot="1" x14ac:dyDescent="0.25">
      <c r="C66" s="152"/>
      <c r="D66" s="51" t="s">
        <v>68</v>
      </c>
      <c r="E66" s="51" t="s">
        <v>69</v>
      </c>
      <c r="F66" s="52" t="s">
        <v>70</v>
      </c>
    </row>
    <row r="67" spans="3:6" ht="13.5" thickTop="1" x14ac:dyDescent="0.2"/>
    <row r="71" spans="3:6" ht="15.75" x14ac:dyDescent="0.2">
      <c r="C71" s="139" t="s">
        <v>75</v>
      </c>
      <c r="D71" s="139"/>
      <c r="E71" s="139"/>
      <c r="F71" s="139"/>
    </row>
    <row r="107" spans="3:6" x14ac:dyDescent="0.2">
      <c r="C107" s="56" t="s">
        <v>79</v>
      </c>
      <c r="D107" s="140" t="s">
        <v>76</v>
      </c>
      <c r="E107" s="140"/>
      <c r="F107" s="140"/>
    </row>
    <row r="108" spans="3:6" ht="29.45" customHeight="1" x14ac:dyDescent="0.2">
      <c r="C108" s="57" t="s">
        <v>82</v>
      </c>
      <c r="D108" s="140" t="s">
        <v>77</v>
      </c>
      <c r="E108" s="140"/>
      <c r="F108" s="140"/>
    </row>
    <row r="109" spans="3:6" ht="27.6" customHeight="1" x14ac:dyDescent="0.2">
      <c r="C109" s="58" t="s">
        <v>80</v>
      </c>
      <c r="D109" s="140" t="s">
        <v>78</v>
      </c>
      <c r="E109" s="140"/>
      <c r="F109" s="140"/>
    </row>
    <row r="110" spans="3:6" x14ac:dyDescent="0.2">
      <c r="C110" s="59" t="s">
        <v>81</v>
      </c>
      <c r="D110" s="140" t="s">
        <v>83</v>
      </c>
      <c r="E110" s="140"/>
      <c r="F110" s="140"/>
    </row>
  </sheetData>
  <mergeCells count="33">
    <mergeCell ref="I19:K19"/>
    <mergeCell ref="C9:F9"/>
    <mergeCell ref="C10:F10"/>
    <mergeCell ref="C11:F11"/>
    <mergeCell ref="C12:F12"/>
    <mergeCell ref="D110:F110"/>
    <mergeCell ref="C15:F15"/>
    <mergeCell ref="B14:F14"/>
    <mergeCell ref="B7:F7"/>
    <mergeCell ref="C8:F8"/>
    <mergeCell ref="C16:F16"/>
    <mergeCell ref="C17:F17"/>
    <mergeCell ref="C18:F18"/>
    <mergeCell ref="C19:F19"/>
    <mergeCell ref="C20:F20"/>
    <mergeCell ref="E62:E63"/>
    <mergeCell ref="E64:E65"/>
    <mergeCell ref="D56:D59"/>
    <mergeCell ref="D60:D61"/>
    <mergeCell ref="D62:D63"/>
    <mergeCell ref="D64:D65"/>
    <mergeCell ref="B1:F2"/>
    <mergeCell ref="C71:F71"/>
    <mergeCell ref="D107:F107"/>
    <mergeCell ref="D108:F108"/>
    <mergeCell ref="D109:F109"/>
    <mergeCell ref="B5:F5"/>
    <mergeCell ref="C55:E55"/>
    <mergeCell ref="C56:C61"/>
    <mergeCell ref="E56:E59"/>
    <mergeCell ref="E60:E61"/>
    <mergeCell ref="C62:C66"/>
    <mergeCell ref="C52:F52"/>
  </mergeCells>
  <pageMargins left="0.7" right="0.7" top="0.75" bottom="0.75" header="0.3" footer="0.3"/>
  <pageSetup paperSize="8" scale="1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Risk Register</vt:lpstr>
      <vt:lpstr>Guidance</vt:lpstr>
      <vt:lpstr>Guidance!Print_Area</vt:lpstr>
      <vt:lpstr>'Risk Register'!Print_Area</vt:lpstr>
      <vt:lpstr>'Risk Register'!Print_Titles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2018-11-16T13:07:26Z</dcterms:created>
  <dcterms:modified xsi:type="dcterms:W3CDTF">2022-02-20T19:19:47Z</dcterms:modified>
</cp:coreProperties>
</file>