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017" sheetId="1" r:id="rId3"/>
    <sheet state="visible" name="2016" sheetId="2" r:id="rId4"/>
    <sheet state="visible" name="2015" sheetId="3" r:id="rId5"/>
    <sheet state="visible" name="2014" sheetId="4" r:id="rId6"/>
    <sheet state="visible" name="2013" sheetId="5" r:id="rId7"/>
    <sheet state="visible" name="2012" sheetId="6" r:id="rId8"/>
    <sheet state="visible" name="2011" sheetId="7" r:id="rId9"/>
    <sheet state="visible" name="2010" sheetId="8" r:id="rId10"/>
    <sheet state="visible" name="2009" sheetId="9" r:id="rId11"/>
    <sheet state="visible" name="2008" sheetId="10" r:id="rId12"/>
    <sheet state="visible" name="2007" sheetId="11" r:id="rId13"/>
    <sheet state="visible" name="2006" sheetId="12" r:id="rId14"/>
    <sheet state="visible" name="2005" sheetId="13" r:id="rId15"/>
    <sheet state="visible" name="2004" sheetId="14" r:id="rId16"/>
    <sheet state="visible" name="2003" sheetId="15" r:id="rId17"/>
    <sheet state="visible" name="Paris Agreement" sheetId="16" r:id="rId18"/>
    <sheet state="visible" name="Kyoto Protocol" sheetId="17" r:id="rId19"/>
    <sheet state="visible" name="UN Fish Stocks Agreement" sheetId="18" r:id="rId20"/>
    <sheet state="visible" name="Biodiversity treaties" sheetId="19" r:id="rId21"/>
  </sheets>
  <definedNames/>
  <calcPr/>
</workbook>
</file>

<file path=xl/sharedStrings.xml><?xml version="1.0" encoding="utf-8"?>
<sst xmlns="http://schemas.openxmlformats.org/spreadsheetml/2006/main" count="5199" uniqueCount="359">
  <si>
    <t>Environment</t>
  </si>
  <si>
    <t>Country</t>
  </si>
  <si>
    <t>Global climate</t>
  </si>
  <si>
    <t>Sustainable fisheries</t>
  </si>
  <si>
    <t>Biodiversity and global ecosystems</t>
  </si>
  <si>
    <t>Overall score</t>
  </si>
  <si>
    <t>fuel production per capita (in tons CO2 equivalent)</t>
  </si>
  <si>
    <t>GHG emissions</t>
  </si>
  <si>
    <t>% change in GHG emissions/ GDP</t>
  </si>
  <si>
    <t>Gasoline taxes</t>
  </si>
  <si>
    <t>Consumption of ozone-depleting substances</t>
  </si>
  <si>
    <t>Kyoto Protocol ratification</t>
  </si>
  <si>
    <t>Paris Agreement ratification</t>
  </si>
  <si>
    <t>Fishing subsidies</t>
  </si>
  <si>
    <t>Ratification of Fish Stocks Agreement</t>
  </si>
  <si>
    <t>Biodiversity treaties participation</t>
  </si>
  <si>
    <t>Tropical wood imports</t>
  </si>
  <si>
    <t>Australia</t>
  </si>
  <si>
    <t>Austria</t>
  </si>
  <si>
    <t>Belgium</t>
  </si>
  <si>
    <t>Canada</t>
  </si>
  <si>
    <t>Czech Republic</t>
  </si>
  <si>
    <t>Denmark</t>
  </si>
  <si>
    <t>Finland</t>
  </si>
  <si>
    <t>France</t>
  </si>
  <si>
    <t>Germany</t>
  </si>
  <si>
    <t>Greece</t>
  </si>
  <si>
    <t>Hungary</t>
  </si>
  <si>
    <t>Ireland</t>
  </si>
  <si>
    <t>Italy</t>
  </si>
  <si>
    <t>Japan</t>
  </si>
  <si>
    <t>Luxembourg</t>
  </si>
  <si>
    <t>Netherlands</t>
  </si>
  <si>
    <t>New Zealand</t>
  </si>
  <si>
    <t>Norway</t>
  </si>
  <si>
    <t>Poland</t>
  </si>
  <si>
    <t>Portugal</t>
  </si>
  <si>
    <t>Slovak Republic</t>
  </si>
  <si>
    <t>South Korea</t>
  </si>
  <si>
    <t>Spain</t>
  </si>
  <si>
    <t>Sweden</t>
  </si>
  <si>
    <t>Switzerland</t>
  </si>
  <si>
    <t>United Kingdom</t>
  </si>
  <si>
    <t>United States</t>
  </si>
  <si>
    <t>Fossil fuel production</t>
  </si>
  <si>
    <t>Fuel production (million tons oil equivalent)</t>
  </si>
  <si>
    <t>Equivalent CO2 emissions (in thousand tons)</t>
  </si>
  <si>
    <t>Oil production</t>
  </si>
  <si>
    <t>Gas production</t>
  </si>
  <si>
    <t>Coal production</t>
  </si>
  <si>
    <t>oil</t>
  </si>
  <si>
    <t>gas</t>
  </si>
  <si>
    <t>coal</t>
  </si>
  <si>
    <t>total</t>
  </si>
  <si>
    <t>Population</t>
  </si>
  <si>
    <t>Emissions/
 capita (tons CO2 equivalent)</t>
  </si>
  <si>
    <t>GHG emissions and 
 fuel production per capita (in tons CO2 equivalent)</t>
  </si>
  <si>
    <t>Score</t>
  </si>
  <si>
    <t>CO2 emission/energy conversion factors</t>
  </si>
  <si>
    <t>Oil</t>
  </si>
  <si>
    <t>Gas</t>
  </si>
  <si>
    <t>Coal</t>
  </si>
  <si>
    <t>Benchmark year average</t>
  </si>
  <si>
    <t>SD</t>
  </si>
  <si>
    <t>Conversion factors were based on http://www.bp.com/extendedsectiongenericarticle.do?categoryId=9023800&amp;contentId=7044894 and http://bioenergy.ornl.gov/papers/misc/energy_conv.html</t>
  </si>
  <si>
    <t>Source: fuel production figures from British Petroleum, BP Statistical Review of World Energy (London, http://www.bp.com/productlanding.do?categoryId=6842&amp;contentId=7021390, Historical Data Series</t>
  </si>
  <si>
    <t>data year: 2015</t>
  </si>
  <si>
    <t>Greenhouse Gas emissions</t>
  </si>
  <si>
    <t>Annual growth in Greenhouse Gas emissions</t>
  </si>
  <si>
    <t>GHG emissions (thousand tons CO2 equivalent) per year</t>
  </si>
  <si>
    <t>PPP GDP (constant $)</t>
  </si>
  <si>
    <t>GHG emissions in kt CO2 equivalent, 2015</t>
  </si>
  <si>
    <t>Population 2015</t>
  </si>
  <si>
    <t>GHG emissions/ capita 2015 (tons CO2 equivalent)</t>
  </si>
  <si>
    <t>score</t>
  </si>
  <si>
    <t>Average annual growth rate of GHG emissions/PPP GDP, 2005-2015</t>
  </si>
  <si>
    <t>GHG emissions 2013</t>
  </si>
  <si>
    <t>Population 2013</t>
  </si>
  <si>
    <t>GHG emissions/ capita 2013 (tons CO2 equivalent)</t>
  </si>
  <si>
    <t>Average annual growth rate of GHG emissions/PPP GDP, 2003-2013</t>
  </si>
  <si>
    <t xml:space="preserve">Source: fuel production figures from British Petroleum, BP Statistical Review of World Energy: http://www.bp.com/en/global/corporate/energy-economics/statistical-review-of-world-energy.html </t>
  </si>
  <si>
    <t>GHG emissions 2014</t>
  </si>
  <si>
    <t>Population 2014</t>
  </si>
  <si>
    <t>GHG emissions/ capita 2014 (tons CO2 equivalent)</t>
  </si>
  <si>
    <t>Average annual growth rate of GHG emissions/PPP GDP, 2004-2014</t>
  </si>
  <si>
    <t>Slovakia</t>
  </si>
  <si>
    <t>Data source:</t>
  </si>
  <si>
    <t>Source: Emissions figures from UNFCCC Greenhouse Gases Inventory Database (Common Reporting Format - CRF), Population and GDP data from Worldbank</t>
  </si>
  <si>
    <t>http://di.unfccc.int/ghg_profile_annex1</t>
  </si>
  <si>
    <t>Data for GHG for Australia, New Zealand and South Korea is from the World Resources Institute and the year 2013</t>
  </si>
  <si>
    <t>Gasoline taxes, 2015*</t>
  </si>
  <si>
    <t>Grade</t>
  </si>
  <si>
    <t>Price (PPP $/ liter)</t>
  </si>
  <si>
    <t>Taxes/price</t>
  </si>
  <si>
    <t>Taxes (PPP $/ liter)</t>
  </si>
  <si>
    <t>Premium unleaded (95 RON)</t>
  </si>
  <si>
    <t>Regular unleaded</t>
  </si>
  <si>
    <t>Source: Emissions figures from UNFCCC Greenhouse Gases Inventory Database (Common Reporting Format - CRF), Population data from Worldbank</t>
  </si>
  <si>
    <t>Gasoline taxes, 2014</t>
  </si>
  <si>
    <t>U.S. Consumer Price Index</t>
  </si>
  <si>
    <t>*2016 not available yet</t>
  </si>
  <si>
    <t>Source: OECD, IEA, Energy Prices and Taxes, 2015 (Paris: 2016); pg. 376 for Japan and 378 for the rest; CPI from ftp://ftp.bls.gov/pub/special.requests/cpi/cpiai.txt.</t>
  </si>
  <si>
    <t>Consumption of selected Ozone-Depleting Substances (in ODP Metric Tons), 2015</t>
  </si>
  <si>
    <t>Country name</t>
  </si>
  <si>
    <t>CFCs</t>
  </si>
  <si>
    <t>Halons</t>
  </si>
  <si>
    <t>Other Fully Halogenated CFCs</t>
  </si>
  <si>
    <t>Carbon Tetrachloride</t>
  </si>
  <si>
    <t>Methyl Chloroform</t>
  </si>
  <si>
    <t>HCFCs</t>
  </si>
  <si>
    <t>HBFCs</t>
  </si>
  <si>
    <t>Bromochloromethane</t>
  </si>
  <si>
    <t>Methyl Bromide</t>
  </si>
  <si>
    <t>Total</t>
  </si>
  <si>
    <t>Total x CCl4</t>
  </si>
  <si>
    <t>Total/capita (grams/person)</t>
  </si>
  <si>
    <t>Column1</t>
  </si>
  <si>
    <t>z score</t>
  </si>
  <si>
    <t>Column2</t>
  </si>
  <si>
    <t>Gasoline taxes, 2015</t>
  </si>
  <si>
    <t>(Benchmark year = 2003)</t>
  </si>
  <si>
    <t>Source: United Nations Environment Programme Ozone Secretariat, Nairobi; population data is from US Census-International Database (http://www.census.gov/ipc/www/idb/)</t>
  </si>
  <si>
    <t>Fisheries subsidies</t>
  </si>
  <si>
    <t>update</t>
  </si>
  <si>
    <t>Direct Payments to Fisheries, 2013 (local currency)</t>
  </si>
  <si>
    <t>Cost Reducing Transfers to Fisheries, 2013 (local currency)</t>
  </si>
  <si>
    <t>Total Fishing subsidies, 2013 (USD)</t>
  </si>
  <si>
    <t>Fishing subsides/ person ($)</t>
  </si>
  <si>
    <t>1UK data is for 2006</t>
  </si>
  <si>
    <t>Souce: Review of Fisheries in OECD Countries 2009: Policies and Summary Statistics population data is from US Census-International Database (http://www.census.gov/ipc/www/idb/)</t>
  </si>
  <si>
    <t>Tropical timber</t>
  </si>
  <si>
    <t>Imports</t>
  </si>
  <si>
    <t>Imports/capita with Europe averaged out</t>
  </si>
  <si>
    <t>Source: OECD, IEA, Energy Prices and Taxes, First Quarter 2014 (Paris: 2014); pg. 364 for Japan and 366 for the rest; CPI from ftp://ftp.bls.gov/pub/special.requests/cpi/cpiai.txt.</t>
  </si>
  <si>
    <t>Europe</t>
  </si>
  <si>
    <t>Source: U.N. Statistics Division, COMTRADE database; population data is from US Census-International Database (http://www.census.gov/ipc/www/idb/)</t>
  </si>
  <si>
    <t>Consumption of selected Ozone-Depleting Substances (in ODP Metric Tons), 2013</t>
  </si>
  <si>
    <t>Consumption of selected Ozone-Depleting Substances (in ODP Metric Tons), 2014</t>
  </si>
  <si>
    <t>Total Fishing subsidies, 2013 (000 USD)</t>
  </si>
  <si>
    <t>sd</t>
  </si>
  <si>
    <t>GHG emissions 2012</t>
  </si>
  <si>
    <t>Population 2012</t>
  </si>
  <si>
    <t>GHG emissions/ capita 2012 (tons CO2 equivalent)</t>
  </si>
  <si>
    <t>Average annual growth rate of GHG emissions/PPP GDP, 2002-2012</t>
  </si>
  <si>
    <t>Gasoline taxes, 2013</t>
  </si>
  <si>
    <t>Consumption of selected Ozone-Depleting Substances (in ODP Metric Tons), 2012</t>
  </si>
  <si>
    <t>Direct Payments to Fisheries, 2012 (local currency)</t>
  </si>
  <si>
    <t>Cost Reducing Transfers to Fisheries, 2012 (local currency)</t>
  </si>
  <si>
    <t>Total Fishing subsidies, 2012 (USD)</t>
  </si>
  <si>
    <t>Std dev</t>
  </si>
  <si>
    <t>GHG emissions 2011</t>
  </si>
  <si>
    <t>Population 2011</t>
  </si>
  <si>
    <t>GHG emissions/ capita 2011 (tons CO2 equivalent)</t>
  </si>
  <si>
    <t>Average annual growth rate of GHG emissions/PPP GDP, 2001-2011</t>
  </si>
  <si>
    <t>Gasoline taxes, 2012</t>
  </si>
  <si>
    <t>Source: OECD, IEA, Energy Prices and Taxes, First Quarter 2013 (Paris: 2013); pg. 364 for Japan and 366 for the rest; CPI from ftp://ftp.bls.gov/pub/special.requests/cpi/cpiai.txt.</t>
  </si>
  <si>
    <t>Consumption of selected Ozone-Depleting Substances (in ODP Metric Tons), 2011</t>
  </si>
  <si>
    <t>Direct Payments to Fisheries, 2007 (USD million)</t>
  </si>
  <si>
    <t>Cost Reducing Transfers to Fisheries, 2007 (USD million)</t>
  </si>
  <si>
    <t>Total Fishing subsidies, 2007 (USD million)</t>
  </si>
  <si>
    <t>Population, 2007</t>
  </si>
  <si>
    <t>GHG emissions 2010</t>
  </si>
  <si>
    <t>Population 2010</t>
  </si>
  <si>
    <t>GHG emissions/ capita 2010 (tons CO2 equivalent)</t>
  </si>
  <si>
    <t>Average annual growth rate of GHG emissions/PPP GDP, 2000-2010</t>
  </si>
  <si>
    <t>UK data is for 2006</t>
  </si>
  <si>
    <t>Gasoline taxes, 2011</t>
  </si>
  <si>
    <t>Source: OECD, IEA, Energy Prices and Taxes, First Quarter 2012 (Paris: 2012); pg. 322 (for Japan) and 324 (for the rest) and 393 (for Japan) and 395 (for the rest); CPI from ftp://ftp.bls.gov/pub/special.requests/cpi/cpiai.txt.</t>
  </si>
  <si>
    <t>Consumption of selected Ozone-Depleting Substances (in ODP Metric Tons), 2010</t>
  </si>
  <si>
    <t>Total Fishing subsidies, 20071(USD million)</t>
  </si>
  <si>
    <t>Population, 20071</t>
  </si>
  <si>
    <t>Population, 2009</t>
  </si>
  <si>
    <t>Average</t>
  </si>
  <si>
    <t>1Conversion factors were based on http://www.bp.com/extendedsectiongenericarticle.do?categoryId=9023800&amp;contentId=7044894 and http://bioenergy.ornl.gov/papers/misc/energy_conv.html</t>
  </si>
  <si>
    <t>Source: fuel production figures from British Petroleum, BP Statistical Review of World Energy 2009 (London: 2008, http://www.bp.com/productlanding.do?categoryId=6842&amp;contentId=7021390, Historical Data Series</t>
  </si>
  <si>
    <t>GHG emissions 2009</t>
  </si>
  <si>
    <t>Population 2009</t>
  </si>
  <si>
    <t>GHG emissions/ capita 2009 (tons CO2 equivalent)</t>
  </si>
  <si>
    <t>Average annual growth rate of GHG emissions/PPP GDP, 1999-2009</t>
  </si>
  <si>
    <t>Gasoline taxes, 2010</t>
  </si>
  <si>
    <t>Source: OECD, IEA, Energy Prices and Taxes, First Quarter 2011 (Paris: 2011); pg. 324 (for Japan) and 326 (for the rest) and 395 (for Japan) and 397 (for the rest); CPI from ftp://ftp.bls.gov/pub/special.requests/cpi/cpiai.txt.</t>
  </si>
  <si>
    <t>Consumption of selected Ozone-Depleting Substances (in ODP Metric Tons), 2009</t>
  </si>
  <si>
    <t>Direct Payments to Fisheries, 20071(USD million)</t>
  </si>
  <si>
    <t>Cost Reducing Transfers to Fisheries, 20071(USD million)</t>
  </si>
  <si>
    <t>Gross timber imports from tropical countries, 2009</t>
  </si>
  <si>
    <t>Imports of wood and cork ($)</t>
  </si>
  <si>
    <t>Population, 2008</t>
  </si>
  <si>
    <t>PPP GDP (2005 $)</t>
  </si>
  <si>
    <t>GHG emissions 2008</t>
  </si>
  <si>
    <t>Population 2008</t>
  </si>
  <si>
    <t>GHG emissions/ capita 2008 (tons CO2 equivalent)</t>
  </si>
  <si>
    <t>Average annual growth rate of GHG emissions/PPP GDP, 1998-2008</t>
  </si>
  <si>
    <t>Gasoline taxes, 2009</t>
  </si>
  <si>
    <t>Source: OECD, IEA, Energy Prices and Taxes, First Quarter 2010 (Paris: 2010); pg. 304 (for Japan) and 306 (for the rest) and 331 (for Japan) and 333 (for the rest); Data from Germany is 3Q2009; CPI from ftp://ftp.bls.gov/pub/special.requests/cpi/cpiai.txt.</t>
  </si>
  <si>
    <t>Consumption of selected Ozone-Depleting Substances (in ODP Metric Tons), 2008</t>
  </si>
  <si>
    <t>Direct Payments to Fisheries, 20061(USD million)</t>
  </si>
  <si>
    <t>Cost Reducing Transfers to Fisheries, 20061(USD million)</t>
  </si>
  <si>
    <t>Total Fishing subsidies, 20061(USD million)</t>
  </si>
  <si>
    <t>Population, 20061</t>
  </si>
  <si>
    <t>1Data for Italy is for 2005</t>
  </si>
  <si>
    <t>Gross timber imports from tropical countries, 2008</t>
  </si>
  <si>
    <t>Imports/capita</t>
  </si>
  <si>
    <t>Population, 2006</t>
  </si>
  <si>
    <t>GHG emissions 2006</t>
  </si>
  <si>
    <t>Population 2006</t>
  </si>
  <si>
    <t>GHG emissions/ capita 2006 (tons CO2 equivalent)</t>
  </si>
  <si>
    <t>Average annual growth rate of GHG emissions/PPP GDP, 1996-2006</t>
  </si>
  <si>
    <t xml:space="preserve">GHG emissions 2007 </t>
  </si>
  <si>
    <t>Population 2007</t>
  </si>
  <si>
    <t>GHG emissions/ capita 2007 (tons CO2 equivalent)</t>
  </si>
  <si>
    <t>Average annual growth rate of GHG emissions/PPP GDP, 1997-2007</t>
  </si>
  <si>
    <t>data source:</t>
  </si>
  <si>
    <t>Gasoline taxes, 2007</t>
  </si>
  <si>
    <t>Gasoline taxes, 2008</t>
  </si>
  <si>
    <t>Source: OECD, IEA, Energy Prices and Taxes, First Quarter 2008 (Paris: 2008); pg. 308(for Japan and Korea) and 310 (for the rest) and 379(for Japand and Korea) 381(for the rest); CPI from ftp://ftp.bls.gov/pub/special.requests/cpi/cpiai.txt.</t>
  </si>
  <si>
    <t>Note: Data for Greece are from 2005</t>
  </si>
  <si>
    <t>Consumption of selected Ozone-Depleting Substances (in ODP Metric Tons), 2006</t>
  </si>
  <si>
    <t>Source: OECD, IEA, Energy Prices and Taxes, First Quarter 2009 (Paris: 2009); pg. 310 (for Japan and Korea) and 312 (for the rest) and 337(for Japand and Korea) 339 (for the rest); CPI from ftp://ftp.bls.gov/pub/special.requests/cpi/cpiai.txt.</t>
  </si>
  <si>
    <t>Consumption of selected Ozone-Depleting Substances (in ODP Metric Tons), 2007</t>
  </si>
  <si>
    <t>Direct Payments to Fisheries, 2004 (USD million)</t>
  </si>
  <si>
    <t>Cost Reducing Transfers to Fisheries, 2004 (USD million)</t>
  </si>
  <si>
    <t>Total Fishing subsidies, 2004 (USD million)</t>
  </si>
  <si>
    <t>Population, 2004</t>
  </si>
  <si>
    <t>Souce: Review of Fisheries in OECD Countries: Country Statistics 2002-2004. OECD 2006; population data is from US Census-International Datacase (http://www.census.gov/ipc/www/idb/)</t>
  </si>
  <si>
    <t>Gross timber imports from tropical countries, 2006</t>
  </si>
  <si>
    <t>Direct Payments to Fisheries, 2005(USD million)</t>
  </si>
  <si>
    <t>Cost Reducing Transfers to Fisheries, 2005(USD million)</t>
  </si>
  <si>
    <t>Total Fishing subsidies, 2005 (USD million)</t>
  </si>
  <si>
    <t>Population, 2005</t>
  </si>
  <si>
    <t>Souce: Review of Fisheries in OECD Countries: Country Statistics 2003-2005 (forthcoming); population data is from US Census-International Database (http://www.census.gov/ipc/www/idb/)</t>
  </si>
  <si>
    <t>Gross timber imports from tropical countries, 2007</t>
  </si>
  <si>
    <t>PPP GDP (2000 $)</t>
  </si>
  <si>
    <t>GHG emissions 2005</t>
  </si>
  <si>
    <t>Population 2005</t>
  </si>
  <si>
    <t>GHG emissions/ capita 2005 (tons CO2 equivalent)</t>
  </si>
  <si>
    <t>Average annual growth rate of GHG emissions/PPP GDP, 1995-2005</t>
  </si>
  <si>
    <t>Gasoline taxes, 2006</t>
  </si>
  <si>
    <t>Source: OECD, IEA, Energy Prices and Taxes, First Quarter 2007 (Paris: 2007); pg. 308-310 and 335-337; CPI from ftp://ftp.bls.gov/pub/special.requests/cpi/cpiai.txt.</t>
  </si>
  <si>
    <t>Consumption of selected Ozone-Depleting Substances (in ODP Metric Tons), 2005</t>
  </si>
  <si>
    <t>Source: Subsidies data from Review of Fisheries in OECD Countries: Policies and Summary Statistics. 2005. OECD; Exchange rate data from Review of Fisheries in OECD Countries: Country Statistics 2002-2004. OECD 2006; population data is from US Census-International Database (http://www.census.gov/ipc/www/idb/)</t>
  </si>
  <si>
    <t>Gross timber imports from tropical countries, 2005</t>
  </si>
  <si>
    <t>Population, 2003</t>
  </si>
  <si>
    <t>GHG emissions 2004</t>
  </si>
  <si>
    <t>Population 2004</t>
  </si>
  <si>
    <t>GHG emissions/ capita 2004 (tons CO2 equivalent)</t>
  </si>
  <si>
    <t>Average annual growth rate of GHG emissions/PPP GDP, 1994-2004</t>
  </si>
  <si>
    <t>Gasoline taxes, 2005</t>
  </si>
  <si>
    <t>GHG emissions, 2003</t>
  </si>
  <si>
    <t>Population 2003</t>
  </si>
  <si>
    <t>GHG emissions/ capita 2003 (tons CO2 equivalent)</t>
  </si>
  <si>
    <t>Average annual growth rate of GHG emissions/PPP GDP, 1993-2003</t>
  </si>
  <si>
    <t>Consumption of selected Ozone-Depleting Substances (in ODP Metric Tons), 2004</t>
  </si>
  <si>
    <t>Gasoline taxes, 2004</t>
  </si>
  <si>
    <t>Direct Payments to Fisheries, 2003 (USD million)</t>
  </si>
  <si>
    <t>Cost Reducing Transfers to Fisheries, 2003 (USD million)</t>
  </si>
  <si>
    <t>Total Fishing subsidies, 2003 (USD million)</t>
  </si>
  <si>
    <t>Consumption of selected Ozone-Depleting Substances (in ODP Metric Tons), 2003</t>
  </si>
  <si>
    <t>Gross timber imports from tropical countries, 2004</t>
  </si>
  <si>
    <t>Direct Payments to Fisheries, 20021(USD million)</t>
  </si>
  <si>
    <t>Cost Reducing Transfers to Fisheries, 20021(USD million)</t>
  </si>
  <si>
    <t>Total Fishing subsidies, 2002 (USD million)</t>
  </si>
  <si>
    <t>Population, 20021</t>
  </si>
  <si>
    <t>1Ireland data from 2003</t>
  </si>
  <si>
    <t>Gross timber imports from tropical countries, 2003</t>
  </si>
  <si>
    <t>Population, 2002</t>
  </si>
  <si>
    <t>GHG emissions, 2002</t>
  </si>
  <si>
    <t>Population 2002</t>
  </si>
  <si>
    <t>GHG emissions/ capita 2002 (tons CO2 equivalent)</t>
  </si>
  <si>
    <t>Average annual growth rate of GHG emissions/PPP GDP, 1992-2002</t>
  </si>
  <si>
    <t>Gasoline taxes, 2003</t>
  </si>
  <si>
    <t>Consumption of selected Ozone-Depleting Substances (in ODP Metric Tons), 2002</t>
  </si>
  <si>
    <t>Direct Payments to Fisheries, 20011(USD million)</t>
  </si>
  <si>
    <t>Cost Reducing Transfers to Fisheries, 20011(USD million)</t>
  </si>
  <si>
    <t>Total Fishing subsidies, 2001 (USD million)</t>
  </si>
  <si>
    <t>Population, 2001</t>
  </si>
  <si>
    <t>1Denmark data is for 2002; Ireland for 2003.</t>
  </si>
  <si>
    <t>Source: Review of Fisheries in OECD Countries: Policies and Summary Statistics. 2005. OECD; population data is from US Census-International Database (http://www.census.gov/ipc/www/idb/)</t>
  </si>
  <si>
    <t>Gross timber imports from tropical countries, 2002</t>
  </si>
  <si>
    <t>Equivalent CO2 emissions1(in thousand tons)</t>
  </si>
  <si>
    <t>GHG emissions, 2001</t>
  </si>
  <si>
    <t>Population 2001</t>
  </si>
  <si>
    <t>GHG emissions/ capita 2001 (tons CO2 equivalent)</t>
  </si>
  <si>
    <t>Average annual growth rate of GHG emissions/PPP GDP, 1991-2001</t>
  </si>
  <si>
    <t>Ratification of Paris Agreement (1 = yes, 0 = no)</t>
  </si>
  <si>
    <t>Gasoline taxes, 2002</t>
  </si>
  <si>
    <t>Year of CDI edition</t>
  </si>
  <si>
    <t>data collection</t>
  </si>
  <si>
    <t>2016:</t>
  </si>
  <si>
    <t>2017:</t>
  </si>
  <si>
    <t>Consumption of selected Ozone-Depleting Substances (in ODP Metric Tons), 2001</t>
  </si>
  <si>
    <t>Direct Payments to Fisheries, 20001(USD million)</t>
  </si>
  <si>
    <t>Cost Reducing Transfers to Fisheries, 20001(USD million)</t>
  </si>
  <si>
    <t>Total Fishing subsidies, 2000 (USD million)</t>
  </si>
  <si>
    <t>Population, 2000</t>
  </si>
  <si>
    <t>1Ireland data is for 2003.</t>
  </si>
  <si>
    <t>Source: Subsidies data from Review of Fisheries in OECD Countries: Policies and Summary Statistics. 2003. OECD; Exchange rate data from Review of Fisheries in OECD Countries: Country Statistics 2000-2002. OECD 2004; population data is from US Census-International Database (http://www.census.gov/ipc/www/idb/)</t>
  </si>
  <si>
    <t>Ratification of Kyoto Protocol (1 = yes, 0 = no)</t>
  </si>
  <si>
    <t>Year of CDI edition (data collection: end of previous year)</t>
  </si>
  <si>
    <t>-/-</t>
  </si>
  <si>
    <t>not part of the CDI</t>
  </si>
  <si>
    <t>Ratification of UN Fish Stocks Agreement (1 = yes, 0 = no)</t>
  </si>
  <si>
    <t xml:space="preserve">Year of CDI edition </t>
  </si>
  <si>
    <t xml:space="preserve">data source: </t>
  </si>
  <si>
    <t>country not evaluated in the CDI</t>
  </si>
  <si>
    <t>Completeness of required reporting to multilateral treaties relating to biodiversity</t>
  </si>
  <si>
    <t>(Convention on Biological Diversity, Convention on International Trade in Endangered Species of Wild Fauna and Flora, Convention on Migratory Species, Ramsar Convention on Wetlands)</t>
  </si>
  <si>
    <t>5th reports supposed to be submitted by 31/03/14</t>
  </si>
  <si>
    <t>report submitted</t>
  </si>
  <si>
    <t>26/9/14</t>
  </si>
  <si>
    <t>25/3/14</t>
  </si>
  <si>
    <t>31/3/14</t>
  </si>
  <si>
    <t>18/3/16</t>
  </si>
  <si>
    <t>29/9/14</t>
  </si>
  <si>
    <t>18/4/14</t>
  </si>
  <si>
    <t>18/3/15</t>
  </si>
  <si>
    <t>15/4/14</t>
  </si>
  <si>
    <t>21/4/14</t>
  </si>
  <si>
    <t>28/3/14</t>
  </si>
  <si>
    <t>16/1/15</t>
  </si>
  <si>
    <t>14/5/14</t>
  </si>
  <si>
    <t>30/4/14</t>
  </si>
  <si>
    <t>no report</t>
  </si>
  <si>
    <t>assessed: 2.6.17</t>
  </si>
  <si>
    <t>report 2012-2014, due by 31.10.15</t>
  </si>
  <si>
    <t>latest score (average annual and biennal reporting)</t>
  </si>
  <si>
    <t xml:space="preserve">assessed: </t>
  </si>
  <si>
    <t>2016 annual reports due by 31/10/17, not included in CDI 2017</t>
  </si>
  <si>
    <t>A score of 2 indicates the country submitted a full report of all of their trading of wild plants and animals on time, while a score of 1 refers to a full report received past the original deadline for a given year or a full report sent to the wrong party (i.e., the report was sent to the World Conservation Monitoring Center instead of the CITES Secretariat). Some years, states must submit both an annual report and a biennial report. The score for that year is the average of the two scores from the submission of the two reports.</t>
  </si>
  <si>
    <t>Report due by 2/6/17</t>
  </si>
  <si>
    <t>24.4.17</t>
  </si>
  <si>
    <t>11.5.17</t>
  </si>
  <si>
    <t>19.5.17</t>
  </si>
  <si>
    <t>2.5.17</t>
  </si>
  <si>
    <t>25.4.17</t>
  </si>
  <si>
    <t>30.5.17</t>
  </si>
  <si>
    <t>5.5.17</t>
  </si>
  <si>
    <t>4.5.17</t>
  </si>
  <si>
    <t>28.4.17</t>
  </si>
  <si>
    <t>18.4.17</t>
  </si>
  <si>
    <t>11.4.17</t>
  </si>
  <si>
    <t>12.5.17</t>
  </si>
  <si>
    <t>9.5.17</t>
  </si>
  <si>
    <t>31.3.17</t>
  </si>
  <si>
    <t>assessed: 5.6.17</t>
  </si>
  <si>
    <t>Scoring:</t>
  </si>
  <si>
    <t>Full report:</t>
  </si>
  <si>
    <t>Report has errors or is late:</t>
  </si>
  <si>
    <t>No report/not a member:</t>
  </si>
  <si>
    <t>COP9 national report</t>
  </si>
  <si>
    <t>COP10 national report</t>
  </si>
  <si>
    <t>COP11 national report</t>
  </si>
  <si>
    <t>COP12 national report: date of publication and score</t>
  </si>
  <si>
    <t>2.1.15</t>
  </si>
  <si>
    <t>14.1.15</t>
  </si>
  <si>
    <t>19.3.15</t>
  </si>
  <si>
    <t>29.4.15</t>
  </si>
  <si>
    <t>30.3.15</t>
  </si>
  <si>
    <t>assessed:</t>
  </si>
  <si>
    <t>5.6.17</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</si>
</sst>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0.000"/>
    <numFmt numFmtId="165" formatCode="0.0"/>
    <numFmt numFmtId="166" formatCode="&quot;$&quot;#,##0.00"/>
    <numFmt numFmtId="167" formatCode="&quot;$&quot;#,##0"/>
    <numFmt numFmtId="168" formatCode="mmm d"/>
    <numFmt numFmtId="169" formatCode="mmmm d"/>
    <numFmt numFmtId="170" formatCode="m/d/yy"/>
  </numFmts>
  <fonts count="22">
    <font>
      <sz val="10.0"/>
      <color rgb="FF000000"/>
      <name val="Arial"/>
    </font>
    <font>
      <name val="Calibri"/>
    </font>
    <font/>
    <font>
      <sz val="11.0"/>
      <color rgb="FF000000"/>
      <name val="Calibri"/>
    </font>
    <font>
      <sz val="10.0"/>
      <color rgb="FF000000"/>
      <name val="Calibri"/>
    </font>
    <font>
      <sz val="10.0"/>
      <name val="Calibri"/>
    </font>
    <font>
      <sz val="10.0"/>
    </font>
    <font>
      <sz val="10.0"/>
      <name val="Arial"/>
    </font>
    <font>
      <name val="Arial"/>
    </font>
    <font>
      <u/>
      <color rgb="FF0000FF"/>
      <name val="Calibri"/>
    </font>
    <font>
      <b/>
      <sz val="11.0"/>
      <color rgb="FF000000"/>
      <name val="Calibri"/>
    </font>
    <font>
      <sz val="11.0"/>
      <name val="Arial"/>
    </font>
    <font>
      <sz val="11.0"/>
      <name val="Calibri"/>
    </font>
    <font>
      <sz val="11.0"/>
    </font>
    <font>
      <b/>
      <name val="Calibri"/>
    </font>
    <font>
      <u/>
      <sz val="11.0"/>
      <color rgb="FF000000"/>
      <name val="Calibri"/>
    </font>
    <font>
      <sz val="11.0"/>
      <color rgb="FFFFFF00"/>
      <name val="Calibri"/>
    </font>
    <font>
      <u/>
      <sz val="11.0"/>
      <color rgb="FF000000"/>
      <name val="Calibri"/>
    </font>
    <font>
      <u/>
      <color rgb="FF0000FF"/>
      <name val="Calibri"/>
    </font>
    <font>
      <b/>
    </font>
    <font>
      <i/>
    </font>
    <font>
      <i/>
      <name val="Calibri"/>
    </font>
  </fonts>
  <fills count="11">
    <fill>
      <patternFill patternType="none"/>
    </fill>
    <fill>
      <patternFill patternType="lightGray"/>
    </fill>
    <fill>
      <patternFill patternType="solid">
        <fgColor rgb="FF93C47D"/>
        <bgColor rgb="FF93C47D"/>
      </patternFill>
    </fill>
    <fill>
      <patternFill patternType="solid">
        <fgColor rgb="FFD9D9D9"/>
        <bgColor rgb="FFD9D9D9"/>
      </patternFill>
    </fill>
    <fill>
      <patternFill patternType="solid">
        <fgColor rgb="FFBFBFBF"/>
        <bgColor rgb="FFBFBFBF"/>
      </patternFill>
    </fill>
    <fill>
      <patternFill patternType="solid">
        <fgColor rgb="FFCCCCCC"/>
        <bgColor rgb="FFCCCCCC"/>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EFEFEF"/>
        <bgColor rgb="FFEFEFEF"/>
      </patternFill>
    </fill>
    <fill>
      <patternFill patternType="solid">
        <fgColor rgb="FF999999"/>
        <bgColor rgb="FF999999"/>
      </patternFill>
    </fill>
  </fills>
  <borders count="22">
    <border>
      <left/>
      <right/>
      <top/>
      <bottom/>
    </border>
    <border>
      <left style="thin">
        <color rgb="FF000000"/>
      </left>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right style="thin">
        <color rgb="FF000000"/>
      </right>
      <top/>
      <bottom/>
    </border>
    <border>
      <left style="thin">
        <color rgb="FF000000"/>
      </left>
      <right/>
      <top/>
      <bottom/>
    </border>
    <border>
      <left/>
      <right/>
      <top style="thin">
        <color rgb="FF000000"/>
      </top>
      <bottom/>
    </border>
    <border>
      <left/>
      <right style="thin">
        <color rgb="FF000000"/>
      </right>
      <top style="thin">
        <color rgb="FF000000"/>
      </top>
      <bottom/>
    </border>
    <border>
      <left style="thin">
        <color rgb="FF95B3D7"/>
      </left>
      <right/>
      <top style="thin">
        <color rgb="FF95B3D7"/>
      </top>
      <bottom/>
    </border>
    <border>
      <left/>
      <right/>
      <top style="thin">
        <color rgb="FF95B3D7"/>
      </top>
      <bottom/>
    </border>
    <border>
      <left/>
      <right style="thin">
        <color rgb="FF95B3D7"/>
      </right>
      <top style="thin">
        <color rgb="FF95B3D7"/>
      </top>
      <bottom/>
    </border>
    <border>
      <left style="thin">
        <color rgb="FF95B3D7"/>
      </left>
      <right/>
      <top style="thin">
        <color rgb="FF95B3D7"/>
      </top>
      <bottom style="thin">
        <color rgb="FF000000"/>
      </bottom>
    </border>
    <border>
      <left/>
      <right style="thin">
        <color rgb="FF95B3D7"/>
      </right>
      <top/>
      <bottom style="thin">
        <color rgb="FF000000"/>
      </bottom>
    </border>
    <border>
      <left style="thin">
        <color rgb="FF95B3D7"/>
      </left>
      <right/>
      <top/>
      <bottom/>
    </border>
    <border>
      <left style="thin">
        <color rgb="FF95B3D7"/>
      </left>
      <right/>
      <top/>
      <bottom style="thin">
        <color rgb="FF000000"/>
      </bottom>
    </border>
    <border>
      <left style="thin">
        <color rgb="FF000000"/>
      </left>
      <right style="thin">
        <color rgb="FF000000"/>
      </right>
      <top/>
      <bottom/>
    </border>
  </borders>
  <cellStyleXfs count="1">
    <xf borderId="0" fillId="0" fontId="0" numFmtId="0" applyAlignment="1" applyFont="1"/>
  </cellStyleXfs>
  <cellXfs count="219">
    <xf borderId="0" fillId="0" fontId="0" numFmtId="0" xfId="0" applyAlignment="1" applyFont="1">
      <alignment/>
    </xf>
    <xf borderId="0" fillId="2" fontId="1" numFmtId="0" xfId="0" applyAlignment="1" applyFill="1" applyFont="1">
      <alignment/>
    </xf>
    <xf borderId="0" fillId="2" fontId="2" numFmtId="0" xfId="0" applyFont="1"/>
    <xf borderId="0" fillId="0" fontId="1" numFmtId="0" xfId="0" applyFont="1"/>
    <xf borderId="1" fillId="3" fontId="3" numFmtId="0" xfId="0" applyAlignment="1" applyBorder="1" applyFill="1" applyFont="1">
      <alignment wrapText="1"/>
    </xf>
    <xf borderId="2" fillId="3" fontId="3" numFmtId="0" xfId="0" applyAlignment="1" applyBorder="1" applyFont="1">
      <alignment/>
    </xf>
    <xf borderId="3" fillId="0" fontId="2" numFmtId="0" xfId="0" applyBorder="1" applyFont="1"/>
    <xf borderId="4" fillId="0" fontId="2" numFmtId="0" xfId="0" applyBorder="1" applyFont="1"/>
    <xf borderId="3" fillId="3" fontId="3" numFmtId="0" xfId="0" applyAlignment="1" applyBorder="1" applyFont="1">
      <alignment/>
    </xf>
    <xf borderId="5" fillId="3" fontId="3" numFmtId="0" xfId="0" applyAlignment="1" applyBorder="1" applyFont="1">
      <alignment wrapText="1"/>
    </xf>
    <xf borderId="0" fillId="0" fontId="3" numFmtId="0" xfId="0" applyAlignment="1" applyFont="1">
      <alignment/>
    </xf>
    <xf borderId="6" fillId="0" fontId="2" numFmtId="0" xfId="0" applyBorder="1" applyFont="1"/>
    <xf borderId="6" fillId="3" fontId="3" numFmtId="0" xfId="0" applyAlignment="1" applyBorder="1" applyFont="1">
      <alignment wrapText="1"/>
    </xf>
    <xf borderId="7" fillId="3" fontId="3" numFmtId="0" xfId="0" applyAlignment="1" applyBorder="1" applyFont="1">
      <alignment wrapText="1"/>
    </xf>
    <xf borderId="8" fillId="3" fontId="3" numFmtId="0" xfId="0" applyAlignment="1" applyBorder="1" applyFont="1">
      <alignment wrapText="1"/>
    </xf>
    <xf borderId="9" fillId="0" fontId="2" numFmtId="0" xfId="0" applyBorder="1" applyFont="1"/>
    <xf borderId="0" fillId="0" fontId="3" numFmtId="0" xfId="0" applyAlignment="1" applyFont="1">
      <alignment wrapText="1"/>
    </xf>
    <xf borderId="10" fillId="0" fontId="3" numFmtId="0" xfId="0" applyAlignment="1" applyBorder="1" applyFont="1">
      <alignment/>
    </xf>
    <xf borderId="0" fillId="0" fontId="3" numFmtId="0" xfId="0" applyAlignment="1" applyFont="1">
      <alignment/>
    </xf>
    <xf borderId="10" fillId="0" fontId="2" numFmtId="0" xfId="0" applyBorder="1" applyFont="1"/>
    <xf borderId="0" fillId="4" fontId="3" numFmtId="0" xfId="0" applyAlignment="1" applyFill="1" applyFont="1">
      <alignment/>
    </xf>
    <xf borderId="0" fillId="0" fontId="3" numFmtId="0" xfId="0" applyAlignment="1" applyFont="1">
      <alignment/>
    </xf>
    <xf borderId="11" fillId="0" fontId="3" numFmtId="0" xfId="0" applyAlignment="1" applyBorder="1" applyFont="1">
      <alignment/>
    </xf>
    <xf borderId="0" fillId="0" fontId="3" numFmtId="0" xfId="0" applyAlignment="1" applyFont="1">
      <alignment wrapText="1"/>
    </xf>
    <xf borderId="7" fillId="0" fontId="3" numFmtId="0" xfId="0" applyAlignment="1" applyBorder="1" applyFont="1">
      <alignment wrapText="1"/>
    </xf>
    <xf borderId="8" fillId="0" fontId="3" numFmtId="0" xfId="0" applyAlignment="1" applyBorder="1" applyFont="1">
      <alignment wrapText="1"/>
    </xf>
    <xf borderId="7" fillId="0" fontId="3" numFmtId="0" xfId="0" applyAlignment="1" applyBorder="1" applyFont="1">
      <alignment/>
    </xf>
    <xf borderId="0" fillId="0" fontId="1" numFmtId="0" xfId="0" applyAlignment="1" applyFont="1">
      <alignment wrapText="1"/>
    </xf>
    <xf borderId="1" fillId="0" fontId="3" numFmtId="0" xfId="0" applyAlignment="1" applyBorder="1" applyFont="1">
      <alignment/>
    </xf>
    <xf borderId="12" fillId="0" fontId="2" numFmtId="0" xfId="0" applyBorder="1" applyFont="1"/>
    <xf borderId="12" fillId="0" fontId="3" numFmtId="0" xfId="0" applyAlignment="1" applyBorder="1" applyFont="1">
      <alignment/>
    </xf>
    <xf borderId="12" fillId="0" fontId="1" numFmtId="0" xfId="0" applyAlignment="1" applyBorder="1" applyFont="1">
      <alignment wrapText="1"/>
    </xf>
    <xf borderId="13" fillId="0" fontId="1" numFmtId="0" xfId="0" applyAlignment="1" applyBorder="1" applyFont="1">
      <alignment wrapText="1"/>
    </xf>
    <xf borderId="0" fillId="0" fontId="3" numFmtId="3" xfId="0" applyAlignment="1" applyFont="1" applyNumberFormat="1">
      <alignment horizontal="right"/>
    </xf>
    <xf borderId="10" fillId="0" fontId="3" numFmtId="3" xfId="0" applyAlignment="1" applyBorder="1" applyFont="1" applyNumberFormat="1">
      <alignment horizontal="right"/>
    </xf>
    <xf borderId="0" fillId="0" fontId="3" numFmtId="164" xfId="0" applyAlignment="1" applyFont="1" applyNumberFormat="1">
      <alignment horizontal="right"/>
    </xf>
    <xf borderId="0" fillId="0" fontId="3" numFmtId="2" xfId="0" applyAlignment="1" applyFont="1" applyNumberFormat="1">
      <alignment horizontal="right"/>
    </xf>
    <xf borderId="6" fillId="0" fontId="3" numFmtId="0" xfId="0" applyAlignment="1" applyBorder="1" applyFont="1">
      <alignment/>
    </xf>
    <xf borderId="7" fillId="0" fontId="1" numFmtId="0" xfId="0" applyAlignment="1" applyBorder="1" applyFont="1">
      <alignment/>
    </xf>
    <xf borderId="7" fillId="0" fontId="3" numFmtId="0" xfId="0" applyAlignment="1" applyBorder="1" applyFont="1">
      <alignment/>
    </xf>
    <xf borderId="8" fillId="0" fontId="3" numFmtId="0" xfId="0" applyAlignment="1" applyBorder="1" applyFont="1">
      <alignment/>
    </xf>
    <xf borderId="0" fillId="0" fontId="3" numFmtId="0" xfId="0" applyAlignment="1" applyFont="1">
      <alignment horizontal="right"/>
    </xf>
    <xf borderId="10" fillId="0" fontId="3" numFmtId="0" xfId="0" applyAlignment="1" applyBorder="1" applyFont="1">
      <alignment horizontal="right"/>
    </xf>
    <xf borderId="0" fillId="0" fontId="1" numFmtId="2" xfId="0" applyFont="1" applyNumberFormat="1"/>
    <xf borderId="7" fillId="0" fontId="3" numFmtId="3" xfId="0" applyAlignment="1" applyBorder="1" applyFont="1" applyNumberFormat="1">
      <alignment horizontal="right"/>
    </xf>
    <xf borderId="8" fillId="0" fontId="3" numFmtId="3" xfId="0" applyAlignment="1" applyBorder="1" applyFont="1" applyNumberFormat="1">
      <alignment horizontal="right"/>
    </xf>
    <xf borderId="7" fillId="0" fontId="3" numFmtId="164" xfId="0" applyAlignment="1" applyBorder="1" applyFont="1" applyNumberFormat="1">
      <alignment horizontal="right"/>
    </xf>
    <xf borderId="7" fillId="0" fontId="3" numFmtId="2" xfId="0" applyAlignment="1" applyBorder="1" applyFont="1" applyNumberFormat="1">
      <alignment horizontal="right"/>
    </xf>
    <xf borderId="7" fillId="0" fontId="1" numFmtId="0" xfId="0" applyBorder="1" applyFont="1"/>
    <xf borderId="0" fillId="0" fontId="1" numFmtId="0" xfId="0" applyAlignment="1" applyFont="1">
      <alignment/>
    </xf>
    <xf borderId="0" fillId="0" fontId="1" numFmtId="0" xfId="0" applyAlignment="1" applyFont="1">
      <alignment/>
    </xf>
    <xf borderId="11" fillId="5" fontId="3" numFmtId="0" xfId="0" applyAlignment="1" applyBorder="1" applyFill="1" applyFont="1">
      <alignment/>
    </xf>
    <xf borderId="8" fillId="0" fontId="4" numFmtId="0" xfId="0" applyAlignment="1" applyBorder="1" applyFont="1">
      <alignment/>
    </xf>
    <xf borderId="7" fillId="0" fontId="4" numFmtId="0" xfId="0" applyAlignment="1" applyBorder="1" applyFont="1">
      <alignment wrapText="1"/>
    </xf>
    <xf borderId="7" fillId="0" fontId="4" numFmtId="0" xfId="0" applyAlignment="1" applyBorder="1" applyFont="1">
      <alignment/>
    </xf>
    <xf borderId="7" fillId="0" fontId="5" numFmtId="0" xfId="0" applyAlignment="1" applyBorder="1" applyFont="1">
      <alignment/>
    </xf>
    <xf borderId="0" fillId="0" fontId="5" numFmtId="0" xfId="0" applyFont="1"/>
    <xf borderId="7" fillId="0" fontId="5" numFmtId="0" xfId="0" applyAlignment="1" applyBorder="1" applyFont="1">
      <alignment wrapText="1"/>
    </xf>
    <xf borderId="0" fillId="0" fontId="6" numFmtId="0" xfId="0" applyFont="1"/>
    <xf borderId="6" fillId="0" fontId="5" numFmtId="0" xfId="0" applyAlignment="1" applyBorder="1" applyFont="1">
      <alignment/>
    </xf>
    <xf borderId="8" fillId="0" fontId="6" numFmtId="0" xfId="0" applyAlignment="1" applyBorder="1" applyFont="1">
      <alignment/>
    </xf>
    <xf borderId="10" fillId="0" fontId="4" numFmtId="0" xfId="0" applyAlignment="1" applyBorder="1" applyFont="1">
      <alignment/>
    </xf>
    <xf borderId="0" fillId="0" fontId="4" numFmtId="0" xfId="0" applyAlignment="1" applyFont="1">
      <alignment horizontal="right"/>
    </xf>
    <xf borderId="0" fillId="0" fontId="4" numFmtId="0" xfId="0" applyAlignment="1" applyFont="1">
      <alignment horizontal="right"/>
    </xf>
    <xf borderId="0" fillId="0" fontId="4" numFmtId="2" xfId="0" applyAlignment="1" applyFont="1" applyNumberFormat="1">
      <alignment/>
    </xf>
    <xf borderId="0" fillId="0" fontId="4" numFmtId="11" xfId="0" applyAlignment="1" applyFont="1" applyNumberFormat="1">
      <alignment horizontal="right"/>
    </xf>
    <xf borderId="0" fillId="0" fontId="4" numFmtId="11" xfId="0" applyAlignment="1" applyFont="1" applyNumberFormat="1">
      <alignment horizontal="right"/>
    </xf>
    <xf borderId="0" fillId="0" fontId="4" numFmtId="165" xfId="0" applyAlignment="1" applyFont="1" applyNumberFormat="1">
      <alignment/>
    </xf>
    <xf borderId="0" fillId="0" fontId="7" numFmtId="165" xfId="0" applyAlignment="1" applyFont="1" applyNumberFormat="1">
      <alignment/>
    </xf>
    <xf borderId="7" fillId="0" fontId="1" numFmtId="2" xfId="0" applyBorder="1" applyFont="1" applyNumberFormat="1"/>
    <xf borderId="0" fillId="0" fontId="7" numFmtId="0" xfId="0" applyAlignment="1" applyFont="1">
      <alignment/>
    </xf>
    <xf borderId="7" fillId="0" fontId="3" numFmtId="0" xfId="0" applyAlignment="1" applyBorder="1" applyFont="1">
      <alignment horizontal="right"/>
    </xf>
    <xf borderId="8" fillId="0" fontId="3" numFmtId="0" xfId="0" applyAlignment="1" applyBorder="1" applyFont="1">
      <alignment horizontal="right"/>
    </xf>
    <xf borderId="0" fillId="5" fontId="3" numFmtId="0" xfId="0" applyAlignment="1" applyFont="1">
      <alignment/>
    </xf>
    <xf borderId="7" fillId="0" fontId="2" numFmtId="0" xfId="0" applyAlignment="1" applyBorder="1" applyFont="1">
      <alignment wrapText="1"/>
    </xf>
    <xf borderId="6" fillId="0" fontId="1" numFmtId="0" xfId="0" applyAlignment="1" applyBorder="1" applyFont="1">
      <alignment/>
    </xf>
    <xf borderId="8" fillId="0" fontId="1" numFmtId="0" xfId="0" applyAlignment="1" applyBorder="1" applyFont="1">
      <alignment/>
    </xf>
    <xf borderId="10" fillId="0" fontId="3" numFmtId="0" xfId="0" applyAlignment="1" applyBorder="1" applyFont="1">
      <alignment/>
    </xf>
    <xf borderId="0" fillId="0" fontId="3" numFmtId="0" xfId="0" applyAlignment="1" applyFont="1">
      <alignment horizontal="right"/>
    </xf>
    <xf borderId="0" fillId="0" fontId="3" numFmtId="164" xfId="0" applyAlignment="1" applyFont="1" applyNumberFormat="1">
      <alignment/>
    </xf>
    <xf borderId="0" fillId="0" fontId="3" numFmtId="10" xfId="0" applyAlignment="1" applyFont="1" applyNumberFormat="1">
      <alignment horizontal="right"/>
    </xf>
    <xf borderId="0" fillId="0" fontId="3" numFmtId="11" xfId="0" applyAlignment="1" applyFont="1" applyNumberFormat="1">
      <alignment horizontal="right"/>
    </xf>
    <xf borderId="0" fillId="0" fontId="3" numFmtId="165" xfId="0" applyAlignment="1" applyFont="1" applyNumberFormat="1">
      <alignment/>
    </xf>
    <xf borderId="0" fillId="0" fontId="4" numFmtId="165" xfId="0" applyAlignment="1" applyFont="1" applyNumberFormat="1">
      <alignment horizontal="right"/>
    </xf>
    <xf borderId="0" fillId="0" fontId="3" numFmtId="2" xfId="0" applyAlignment="1" applyFont="1" applyNumberFormat="1">
      <alignment/>
    </xf>
    <xf borderId="0" fillId="0" fontId="8" numFmtId="165" xfId="0" applyAlignment="1" applyFont="1" applyNumberFormat="1">
      <alignment/>
    </xf>
    <xf borderId="0" fillId="0" fontId="4" numFmtId="3" xfId="0" applyAlignment="1" applyFont="1" applyNumberFormat="1">
      <alignment horizontal="right"/>
    </xf>
    <xf borderId="7" fillId="0" fontId="4" numFmtId="0" xfId="0" applyAlignment="1" applyBorder="1" applyFont="1">
      <alignment horizontal="right"/>
    </xf>
    <xf borderId="7" fillId="0" fontId="4" numFmtId="2" xfId="0" applyAlignment="1" applyBorder="1" applyFont="1" applyNumberFormat="1">
      <alignment/>
    </xf>
    <xf borderId="7" fillId="0" fontId="7" numFmtId="165" xfId="0" applyAlignment="1" applyBorder="1" applyFont="1" applyNumberFormat="1">
      <alignment/>
    </xf>
    <xf borderId="7" fillId="0" fontId="4" numFmtId="165" xfId="0" applyAlignment="1" applyBorder="1" applyFont="1" applyNumberFormat="1">
      <alignment/>
    </xf>
    <xf borderId="7" fillId="0" fontId="7" numFmtId="0" xfId="0" applyAlignment="1" applyBorder="1" applyFont="1">
      <alignment/>
    </xf>
    <xf borderId="0" fillId="0" fontId="3" numFmtId="165" xfId="0" applyAlignment="1" applyFont="1" applyNumberFormat="1">
      <alignment horizontal="right"/>
    </xf>
    <xf borderId="0" fillId="6" fontId="3" numFmtId="0" xfId="0" applyAlignment="1" applyFill="1" applyFont="1">
      <alignment wrapText="1"/>
    </xf>
    <xf borderId="0" fillId="0" fontId="9" numFmtId="0" xfId="0" applyAlignment="1" applyFont="1">
      <alignment/>
    </xf>
    <xf borderId="7" fillId="0" fontId="3" numFmtId="0" xfId="0" applyAlignment="1" applyBorder="1" applyFont="1">
      <alignment/>
    </xf>
    <xf borderId="0" fillId="0" fontId="3" numFmtId="166" xfId="0" applyAlignment="1" applyFont="1" applyNumberFormat="1">
      <alignment horizontal="right"/>
    </xf>
    <xf borderId="1" fillId="0" fontId="3" numFmtId="0" xfId="0" applyAlignment="1" applyBorder="1" applyFont="1">
      <alignment horizontal="right"/>
    </xf>
    <xf borderId="11" fillId="0" fontId="3" numFmtId="0" xfId="0" applyAlignment="1" applyBorder="1" applyFont="1">
      <alignment horizontal="right"/>
    </xf>
    <xf borderId="7" fillId="0" fontId="8" numFmtId="165" xfId="0" applyAlignment="1" applyBorder="1" applyFont="1" applyNumberFormat="1">
      <alignment/>
    </xf>
    <xf borderId="7" fillId="0" fontId="3" numFmtId="0" xfId="0" applyAlignment="1" applyBorder="1" applyFont="1">
      <alignment horizontal="right"/>
    </xf>
    <xf borderId="7" fillId="0" fontId="3" numFmtId="164" xfId="0" applyAlignment="1" applyBorder="1" applyFont="1" applyNumberFormat="1">
      <alignment/>
    </xf>
    <xf borderId="7" fillId="0" fontId="3" numFmtId="10" xfId="0" applyAlignment="1" applyBorder="1" applyFont="1" applyNumberFormat="1">
      <alignment horizontal="right"/>
    </xf>
    <xf borderId="7" fillId="0" fontId="2" numFmtId="0" xfId="0" applyBorder="1" applyFont="1"/>
    <xf borderId="7" fillId="0" fontId="3" numFmtId="165" xfId="0" applyAlignment="1" applyBorder="1" applyFont="1" applyNumberFormat="1">
      <alignment/>
    </xf>
    <xf borderId="7" fillId="0" fontId="3" numFmtId="166" xfId="0" applyAlignment="1" applyBorder="1" applyFont="1" applyNumberFormat="1">
      <alignment horizontal="right"/>
    </xf>
    <xf borderId="7" fillId="0" fontId="3" numFmtId="2" xfId="0" applyAlignment="1" applyBorder="1" applyFont="1" applyNumberFormat="1">
      <alignment/>
    </xf>
    <xf borderId="6" fillId="0" fontId="3" numFmtId="0" xfId="0" applyAlignment="1" applyBorder="1" applyFont="1">
      <alignment horizontal="right"/>
    </xf>
    <xf borderId="0" fillId="7" fontId="3" numFmtId="0" xfId="0" applyAlignment="1" applyFill="1" applyFont="1">
      <alignment/>
    </xf>
    <xf borderId="14" fillId="3" fontId="10" numFmtId="0" xfId="0" applyAlignment="1" applyBorder="1" applyFont="1">
      <alignment/>
    </xf>
    <xf borderId="15" fillId="3" fontId="10" numFmtId="0" xfId="0" applyAlignment="1" applyBorder="1" applyFont="1">
      <alignment/>
    </xf>
    <xf borderId="16" fillId="3" fontId="10" numFmtId="0" xfId="0" applyAlignment="1" applyBorder="1" applyFont="1">
      <alignment/>
    </xf>
    <xf borderId="0" fillId="0" fontId="3" numFmtId="165" xfId="0" applyAlignment="1" applyFont="1" applyNumberFormat="1">
      <alignment horizontal="right"/>
    </xf>
    <xf borderId="0" fillId="0" fontId="3" numFmtId="1" xfId="0" applyAlignment="1" applyFont="1" applyNumberFormat="1">
      <alignment horizontal="right"/>
    </xf>
    <xf borderId="0" fillId="0" fontId="2" numFmtId="3" xfId="0" applyAlignment="1" applyFont="1" applyNumberFormat="1">
      <alignment/>
    </xf>
    <xf borderId="0" fillId="0" fontId="3" numFmtId="0" xfId="0" applyAlignment="1" applyFont="1">
      <alignment horizontal="right"/>
    </xf>
    <xf borderId="0" fillId="0" fontId="11" numFmtId="0" xfId="0" applyAlignment="1" applyFont="1">
      <alignment/>
    </xf>
    <xf borderId="0" fillId="0" fontId="2" numFmtId="0" xfId="0" applyFont="1"/>
    <xf borderId="0" fillId="0" fontId="2" numFmtId="0" xfId="0" applyAlignment="1" applyFont="1">
      <alignment/>
    </xf>
    <xf borderId="0" fillId="0" fontId="3" numFmtId="0" xfId="0" applyAlignment="1" applyFont="1">
      <alignment horizontal="right"/>
    </xf>
    <xf borderId="0" fillId="0" fontId="11" numFmtId="0" xfId="0" applyAlignment="1" applyFont="1">
      <alignment/>
    </xf>
    <xf borderId="0" fillId="8" fontId="2" numFmtId="0" xfId="0" applyAlignment="1" applyFill="1" applyFont="1">
      <alignment/>
    </xf>
    <xf borderId="7" fillId="0" fontId="3" numFmtId="0" xfId="0" applyAlignment="1" applyBorder="1" applyFont="1">
      <alignment wrapText="1"/>
    </xf>
    <xf borderId="7" fillId="7" fontId="3" numFmtId="0" xfId="0" applyAlignment="1" applyBorder="1" applyFont="1">
      <alignment wrapText="1"/>
    </xf>
    <xf borderId="12" fillId="0" fontId="3" numFmtId="0" xfId="0" applyAlignment="1" applyBorder="1" applyFont="1">
      <alignment horizontal="right"/>
    </xf>
    <xf borderId="12" fillId="0" fontId="3" numFmtId="3" xfId="0" applyAlignment="1" applyBorder="1" applyFont="1" applyNumberFormat="1">
      <alignment horizontal="right"/>
    </xf>
    <xf borderId="0" fillId="6" fontId="3" numFmtId="0" xfId="0" applyAlignment="1" applyFont="1">
      <alignment horizontal="right"/>
    </xf>
    <xf borderId="0" fillId="0" fontId="3" numFmtId="0" xfId="0" applyAlignment="1" applyFont="1">
      <alignment/>
    </xf>
    <xf borderId="13" fillId="0" fontId="2" numFmtId="0" xfId="0" applyBorder="1" applyFont="1"/>
    <xf borderId="0" fillId="0" fontId="3" numFmtId="1" xfId="0" applyAlignment="1" applyFont="1" applyNumberFormat="1">
      <alignment/>
    </xf>
    <xf borderId="7" fillId="0" fontId="3" numFmtId="1" xfId="0" applyAlignment="1" applyBorder="1" applyFont="1" applyNumberFormat="1">
      <alignment/>
    </xf>
    <xf borderId="17" fillId="0" fontId="3" numFmtId="0" xfId="0" applyAlignment="1" applyBorder="1" applyFont="1">
      <alignment wrapText="1"/>
    </xf>
    <xf borderId="7" fillId="0" fontId="3" numFmtId="0" xfId="0" applyAlignment="1" applyBorder="1" applyFont="1">
      <alignment wrapText="1"/>
    </xf>
    <xf borderId="18" fillId="0" fontId="3" numFmtId="0" xfId="0" applyAlignment="1" applyBorder="1" applyFont="1">
      <alignment wrapText="1"/>
    </xf>
    <xf borderId="19" fillId="0" fontId="3" numFmtId="0" xfId="0" applyAlignment="1" applyBorder="1" applyFont="1">
      <alignment/>
    </xf>
    <xf borderId="0" fillId="0" fontId="12" numFmtId="0" xfId="0" applyFont="1"/>
    <xf borderId="0" fillId="0" fontId="12" numFmtId="2" xfId="0" applyFont="1" applyNumberFormat="1"/>
    <xf borderId="20" fillId="0" fontId="3" numFmtId="0" xfId="0" applyAlignment="1" applyBorder="1" applyFont="1">
      <alignment/>
    </xf>
    <xf borderId="7" fillId="0" fontId="12" numFmtId="0" xfId="0" applyBorder="1" applyFont="1"/>
    <xf borderId="7" fillId="0" fontId="12" numFmtId="2" xfId="0" applyBorder="1" applyFont="1" applyNumberFormat="1"/>
    <xf borderId="6" fillId="0" fontId="3" numFmtId="0" xfId="0" applyAlignment="1" applyBorder="1" applyFont="1">
      <alignment wrapText="1"/>
    </xf>
    <xf borderId="13" fillId="0" fontId="3" numFmtId="0" xfId="0" applyAlignment="1" applyBorder="1" applyFont="1">
      <alignment/>
    </xf>
    <xf borderId="11" fillId="0" fontId="3" numFmtId="3" xfId="0" applyAlignment="1" applyBorder="1" applyFont="1" applyNumberFormat="1">
      <alignment horizontal="right"/>
    </xf>
    <xf borderId="0" fillId="0" fontId="3" numFmtId="2" xfId="0" applyAlignment="1" applyFont="1" applyNumberFormat="1">
      <alignment/>
    </xf>
    <xf borderId="0" fillId="0" fontId="8" numFmtId="0" xfId="0" applyAlignment="1" applyFont="1">
      <alignment/>
    </xf>
    <xf borderId="7" fillId="0" fontId="12" numFmtId="0" xfId="0" applyAlignment="1" applyBorder="1" applyFont="1">
      <alignment wrapText="1"/>
    </xf>
    <xf borderId="6" fillId="0" fontId="3" numFmtId="3" xfId="0" applyAlignment="1" applyBorder="1" applyFont="1" applyNumberFormat="1">
      <alignment horizontal="right"/>
    </xf>
    <xf borderId="7" fillId="0" fontId="3" numFmtId="2" xfId="0" applyAlignment="1" applyBorder="1" applyFont="1" applyNumberFormat="1">
      <alignment/>
    </xf>
    <xf borderId="7" fillId="0" fontId="1" numFmtId="0" xfId="0" applyAlignment="1" applyBorder="1" applyFont="1">
      <alignment wrapText="1"/>
    </xf>
    <xf borderId="0" fillId="0" fontId="3" numFmtId="3" xfId="0" applyAlignment="1" applyFont="1" applyNumberFormat="1">
      <alignment/>
    </xf>
    <xf borderId="7" fillId="0" fontId="3" numFmtId="3" xfId="0" applyAlignment="1" applyBorder="1" applyFont="1" applyNumberFormat="1">
      <alignment/>
    </xf>
    <xf borderId="0" fillId="0" fontId="3" numFmtId="0" xfId="0" applyAlignment="1" applyFont="1">
      <alignment horizontal="center"/>
    </xf>
    <xf borderId="0" fillId="0" fontId="3" numFmtId="11" xfId="0" applyAlignment="1" applyFont="1" applyNumberFormat="1">
      <alignment horizontal="center"/>
    </xf>
    <xf borderId="0" fillId="0" fontId="3" numFmtId="0" xfId="0" applyAlignment="1" applyFont="1">
      <alignment horizontal="right" wrapText="1"/>
    </xf>
    <xf borderId="0" fillId="0" fontId="11" numFmtId="0" xfId="0" applyAlignment="1" applyFont="1">
      <alignment wrapText="1"/>
    </xf>
    <xf borderId="3" fillId="0" fontId="3" numFmtId="0" xfId="0" applyAlignment="1" applyBorder="1" applyFont="1">
      <alignment wrapText="1"/>
    </xf>
    <xf borderId="12" fillId="0" fontId="3" numFmtId="0" xfId="0" applyAlignment="1" applyBorder="1" applyFont="1">
      <alignment/>
    </xf>
    <xf borderId="12" fillId="0" fontId="3" numFmtId="167" xfId="0" applyAlignment="1" applyBorder="1" applyFont="1" applyNumberFormat="1">
      <alignment/>
    </xf>
    <xf borderId="12" fillId="0" fontId="3" numFmtId="166" xfId="0" applyAlignment="1" applyBorder="1" applyFont="1" applyNumberFormat="1">
      <alignment horizontal="right"/>
    </xf>
    <xf borderId="0" fillId="0" fontId="3" numFmtId="167" xfId="0" applyAlignment="1" applyFont="1" applyNumberFormat="1">
      <alignment/>
    </xf>
    <xf borderId="7" fillId="0" fontId="3" numFmtId="167" xfId="0" applyAlignment="1" applyBorder="1" applyFont="1" applyNumberFormat="1">
      <alignment/>
    </xf>
    <xf borderId="12" fillId="0" fontId="3" numFmtId="3" xfId="0" applyAlignment="1" applyBorder="1" applyFont="1" applyNumberFormat="1">
      <alignment/>
    </xf>
    <xf borderId="7" fillId="0" fontId="3" numFmtId="165" xfId="0" applyAlignment="1" applyBorder="1" applyFont="1" applyNumberFormat="1">
      <alignment horizontal="right"/>
    </xf>
    <xf borderId="0" fillId="0" fontId="3" numFmtId="167" xfId="0" applyAlignment="1" applyFont="1" applyNumberFormat="1">
      <alignment horizontal="right"/>
    </xf>
    <xf borderId="7" fillId="0" fontId="3" numFmtId="167" xfId="0" applyAlignment="1" applyBorder="1" applyFont="1" applyNumberFormat="1">
      <alignment horizontal="right"/>
    </xf>
    <xf borderId="11" fillId="0" fontId="3" numFmtId="0" xfId="0" applyAlignment="1" applyBorder="1" applyFont="1">
      <alignment wrapText="1"/>
    </xf>
    <xf borderId="10" fillId="0" fontId="3" numFmtId="0" xfId="0" applyAlignment="1" applyBorder="1" applyFont="1">
      <alignment wrapText="1"/>
    </xf>
    <xf borderId="0" fillId="0" fontId="3" numFmtId="9" xfId="0" applyAlignment="1" applyFont="1" applyNumberFormat="1">
      <alignment horizontal="right"/>
    </xf>
    <xf borderId="7" fillId="0" fontId="3" numFmtId="9" xfId="0" applyAlignment="1" applyBorder="1" applyFont="1" applyNumberFormat="1">
      <alignment horizontal="right"/>
    </xf>
    <xf borderId="0" fillId="0" fontId="13" numFmtId="166" xfId="0" applyFont="1" applyNumberFormat="1"/>
    <xf borderId="0" fillId="0" fontId="3" numFmtId="166" xfId="0" applyAlignment="1" applyFont="1" applyNumberFormat="1">
      <alignment horizontal="right"/>
    </xf>
    <xf borderId="0" fillId="0" fontId="12" numFmtId="166" xfId="0" applyFont="1" applyNumberFormat="1"/>
    <xf borderId="7" fillId="0" fontId="3" numFmtId="166" xfId="0" applyAlignment="1" applyBorder="1" applyFont="1" applyNumberFormat="1">
      <alignment horizontal="right"/>
    </xf>
    <xf borderId="10" fillId="0" fontId="1" numFmtId="0" xfId="0" applyBorder="1" applyFont="1"/>
    <xf borderId="0" fillId="0" fontId="3" numFmtId="0" xfId="0" applyAlignment="1" applyFont="1">
      <alignment/>
    </xf>
    <xf borderId="10" fillId="0" fontId="3" numFmtId="11" xfId="0" applyAlignment="1" applyBorder="1" applyFont="1" applyNumberFormat="1">
      <alignment horizontal="right"/>
    </xf>
    <xf borderId="8" fillId="0" fontId="3" numFmtId="0" xfId="0" applyAlignment="1" applyBorder="1" applyFont="1">
      <alignment/>
    </xf>
    <xf borderId="8" fillId="0" fontId="1" numFmtId="0" xfId="0" applyBorder="1" applyFont="1"/>
    <xf borderId="7" fillId="0" fontId="1" numFmtId="0" xfId="0" applyAlignment="1" applyBorder="1" applyFont="1">
      <alignment wrapText="1"/>
    </xf>
    <xf borderId="0" fillId="0" fontId="14" numFmtId="0" xfId="0" applyAlignment="1" applyFont="1">
      <alignment/>
    </xf>
    <xf borderId="1" fillId="3" fontId="3" numFmtId="0" xfId="0" applyAlignment="1" applyBorder="1" applyFont="1">
      <alignment wrapText="1"/>
    </xf>
    <xf borderId="0" fillId="9" fontId="1" numFmtId="0" xfId="0" applyFill="1" applyFont="1"/>
    <xf borderId="12" fillId="0" fontId="3" numFmtId="9" xfId="0" applyAlignment="1" applyBorder="1" applyFont="1" applyNumberFormat="1">
      <alignment horizontal="right"/>
    </xf>
    <xf borderId="7" fillId="9" fontId="1" numFmtId="0" xfId="0" applyBorder="1" applyFont="1"/>
    <xf borderId="0" fillId="0" fontId="15" numFmtId="0" xfId="0" applyAlignment="1" applyFont="1">
      <alignment wrapText="1"/>
    </xf>
    <xf borderId="0" fillId="0" fontId="3" numFmtId="168" xfId="0" applyAlignment="1" applyFont="1" applyNumberFormat="1">
      <alignment horizontal="right"/>
    </xf>
    <xf borderId="0" fillId="7" fontId="3" numFmtId="169" xfId="0" applyAlignment="1" applyFont="1" applyNumberFormat="1">
      <alignment horizontal="right"/>
    </xf>
    <xf borderId="0" fillId="0" fontId="16" numFmtId="0" xfId="0" applyAlignment="1" applyFont="1">
      <alignment/>
    </xf>
    <xf borderId="0" fillId="0" fontId="2" numFmtId="0" xfId="0" applyAlignment="1" applyFont="1">
      <alignment/>
    </xf>
    <xf borderId="0" fillId="0" fontId="2" numFmtId="0" xfId="0" applyAlignment="1" applyFont="1">
      <alignment wrapText="1"/>
    </xf>
    <xf borderId="0" fillId="0" fontId="3" numFmtId="3" xfId="0" applyAlignment="1" applyFont="1" applyNumberFormat="1">
      <alignment horizontal="left"/>
    </xf>
    <xf borderId="0" fillId="0" fontId="17" numFmtId="3" xfId="0" applyAlignment="1" applyFont="1" applyNumberFormat="1">
      <alignment horizontal="left"/>
    </xf>
    <xf borderId="0" fillId="10" fontId="1" numFmtId="0" xfId="0" applyAlignment="1" applyFill="1" applyFont="1">
      <alignment/>
    </xf>
    <xf borderId="0" fillId="10" fontId="3" numFmtId="0" xfId="0" applyAlignment="1" applyFont="1">
      <alignment/>
    </xf>
    <xf borderId="0" fillId="10" fontId="3" numFmtId="0" xfId="0" applyAlignment="1" applyFont="1">
      <alignment/>
    </xf>
    <xf borderId="0" fillId="0" fontId="18" numFmtId="0" xfId="0" applyAlignment="1" applyFont="1">
      <alignment/>
    </xf>
    <xf borderId="9" fillId="0" fontId="3" numFmtId="0" xfId="0" applyAlignment="1" applyBorder="1" applyFont="1">
      <alignment wrapText="1"/>
    </xf>
    <xf borderId="9" fillId="0" fontId="3" numFmtId="0" xfId="0" applyAlignment="1" applyBorder="1" applyFont="1">
      <alignment wrapText="1"/>
    </xf>
    <xf borderId="7" fillId="0" fontId="10" numFmtId="0" xfId="0" applyAlignment="1" applyBorder="1" applyFont="1">
      <alignment/>
    </xf>
    <xf borderId="21" fillId="0" fontId="3" numFmtId="170" xfId="0" applyAlignment="1" applyBorder="1" applyFont="1" applyNumberFormat="1">
      <alignment/>
    </xf>
    <xf borderId="21" fillId="0" fontId="3" numFmtId="0" xfId="0" applyAlignment="1" applyBorder="1" applyFont="1">
      <alignment horizontal="right"/>
    </xf>
    <xf borderId="9" fillId="0" fontId="3" numFmtId="0" xfId="0" applyAlignment="1" applyBorder="1" applyFont="1">
      <alignment/>
    </xf>
    <xf borderId="8" fillId="0" fontId="2" numFmtId="0" xfId="0" applyAlignment="1" applyBorder="1" applyFont="1">
      <alignment wrapText="1"/>
    </xf>
    <xf borderId="7" fillId="0" fontId="19" numFmtId="0" xfId="0" applyAlignment="1" applyBorder="1" applyFont="1">
      <alignment wrapText="1"/>
    </xf>
    <xf borderId="0" fillId="0" fontId="20" numFmtId="0" xfId="0" applyAlignment="1" applyFont="1">
      <alignment/>
    </xf>
    <xf borderId="10" fillId="0" fontId="2" numFmtId="0" xfId="0" applyAlignment="1" applyBorder="1" applyFont="1">
      <alignment/>
    </xf>
    <xf borderId="8" fillId="0" fontId="2" numFmtId="0" xfId="0" applyAlignment="1" applyBorder="1" applyFont="1">
      <alignment/>
    </xf>
    <xf borderId="7" fillId="0" fontId="2" numFmtId="0" xfId="0" applyAlignment="1" applyBorder="1" applyFont="1">
      <alignment/>
    </xf>
    <xf borderId="0" fillId="0" fontId="1" numFmtId="170" xfId="0" applyAlignment="1" applyFont="1" applyNumberFormat="1">
      <alignment/>
    </xf>
    <xf borderId="0" fillId="0" fontId="21" numFmtId="0" xfId="0" applyAlignment="1" applyFont="1">
      <alignment/>
    </xf>
    <xf borderId="7" fillId="0" fontId="19" numFmtId="0" xfId="0" applyAlignment="1" applyBorder="1" applyFont="1">
      <alignment/>
    </xf>
    <xf borderId="21" fillId="0" fontId="2" numFmtId="0" xfId="0" applyAlignment="1" applyBorder="1" applyFont="1">
      <alignment/>
    </xf>
    <xf borderId="9" fillId="0" fontId="2" numFmtId="0" xfId="0" applyAlignment="1" applyBorder="1" applyFont="1">
      <alignment/>
    </xf>
    <xf borderId="0" fillId="0" fontId="4" numFmtId="0" xfId="0" applyAlignment="1" applyFont="1">
      <alignment/>
    </xf>
    <xf borderId="0" fillId="0" fontId="4" numFmtId="0" xfId="0" applyAlignment="1" applyFont="1">
      <alignment/>
    </xf>
    <xf borderId="7" fillId="0" fontId="19" numFmtId="0" xfId="0" applyAlignment="1" applyBorder="1" applyFont="1">
      <alignment horizontal="right"/>
    </xf>
    <xf borderId="10" fillId="0" fontId="2" numFmtId="0" xfId="0" applyAlignment="1" applyBorder="1" applyFont="1">
      <alignment horizontal="right"/>
    </xf>
    <xf borderId="0" fillId="0" fontId="4" numFmtId="0" xfId="0" applyAlignment="1" applyFont="1">
      <alignment/>
    </xf>
    <xf borderId="0" fillId="0" fontId="4"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di.unfccc.int/ghg_profile_annex1"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i.unfccc.int/ghg_profile_annex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di.unfccc.int/ghg_profile_annex1"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9.43"/>
    <col customWidth="1" min="5" max="5" width="29.43"/>
  </cols>
  <sheetData>
    <row r="1">
      <c r="A1" s="1" t="s">
        <v>0</v>
      </c>
      <c r="B1" s="2"/>
      <c r="C1" s="2"/>
      <c r="D1" s="2"/>
      <c r="E1" s="2"/>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row>
    <row r="4" ht="33.75" customHeight="1">
      <c r="A4" s="11"/>
      <c r="B4" s="12" t="s">
        <v>6</v>
      </c>
      <c r="C4" s="13" t="s">
        <v>7</v>
      </c>
      <c r="D4" s="13" t="s">
        <v>8</v>
      </c>
      <c r="E4" s="13" t="s">
        <v>9</v>
      </c>
      <c r="F4" s="13" t="s">
        <v>10</v>
      </c>
      <c r="G4" s="14" t="s">
        <v>12</v>
      </c>
      <c r="H4" s="13" t="s">
        <v>13</v>
      </c>
      <c r="I4" s="14" t="s">
        <v>14</v>
      </c>
      <c r="J4" s="13" t="s">
        <v>15</v>
      </c>
      <c r="K4" s="13" t="s">
        <v>16</v>
      </c>
      <c r="L4" s="15"/>
      <c r="M4" s="3"/>
      <c r="N4" s="3"/>
      <c r="O4" s="3"/>
      <c r="P4" s="3"/>
      <c r="Q4" s="3"/>
      <c r="R4" s="3"/>
      <c r="S4" s="3"/>
      <c r="T4" s="3"/>
      <c r="U4" s="3"/>
      <c r="V4" s="3"/>
      <c r="W4" s="3"/>
      <c r="X4" s="3"/>
      <c r="Y4" s="3"/>
      <c r="Z4" s="3"/>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row>
    <row r="5">
      <c r="A5" s="17" t="s">
        <v>17</v>
      </c>
      <c r="B5" s="3"/>
      <c r="C5" s="3"/>
      <c r="D5" s="3"/>
      <c r="E5" s="3"/>
      <c r="G5" s="19"/>
      <c r="I5" s="19"/>
      <c r="K5" s="19"/>
      <c r="L5" s="19"/>
    </row>
    <row r="6">
      <c r="A6" s="17" t="s">
        <v>18</v>
      </c>
      <c r="B6" s="3"/>
      <c r="C6" s="3"/>
      <c r="D6" s="3"/>
      <c r="E6" s="3"/>
      <c r="G6" s="19"/>
      <c r="I6" s="19"/>
      <c r="K6" s="19"/>
      <c r="L6" s="19"/>
    </row>
    <row r="7">
      <c r="A7" s="17" t="s">
        <v>19</v>
      </c>
      <c r="B7" s="3"/>
      <c r="C7" s="3"/>
      <c r="D7" s="3"/>
      <c r="E7" s="3"/>
      <c r="G7" s="19"/>
      <c r="I7" s="19"/>
      <c r="K7" s="19"/>
      <c r="L7" s="19"/>
    </row>
    <row r="8">
      <c r="A8" s="17" t="s">
        <v>20</v>
      </c>
      <c r="B8" s="3"/>
      <c r="C8" s="3"/>
      <c r="D8" s="3"/>
      <c r="E8" s="3"/>
      <c r="G8" s="19"/>
      <c r="I8" s="19"/>
      <c r="K8" s="19"/>
      <c r="L8" s="19"/>
    </row>
    <row r="9">
      <c r="A9" s="17" t="s">
        <v>21</v>
      </c>
      <c r="B9" s="3"/>
      <c r="C9" s="3"/>
      <c r="D9" s="3"/>
      <c r="E9" s="3"/>
      <c r="G9" s="19"/>
      <c r="I9" s="19"/>
      <c r="K9" s="19"/>
      <c r="L9" s="19"/>
    </row>
    <row r="10">
      <c r="A10" s="17" t="s">
        <v>22</v>
      </c>
      <c r="B10" s="3"/>
      <c r="C10" s="3"/>
      <c r="D10" s="3"/>
      <c r="E10" s="3"/>
      <c r="G10" s="19"/>
      <c r="I10" s="19"/>
      <c r="K10" s="19"/>
      <c r="L10" s="19"/>
    </row>
    <row r="11">
      <c r="A11" s="17" t="s">
        <v>23</v>
      </c>
      <c r="B11" s="3"/>
      <c r="C11" s="3"/>
      <c r="D11" s="3"/>
      <c r="E11" s="3"/>
      <c r="G11" s="19"/>
      <c r="I11" s="19"/>
      <c r="K11" s="19"/>
      <c r="L11" s="19"/>
    </row>
    <row r="12">
      <c r="A12" s="17" t="s">
        <v>24</v>
      </c>
      <c r="B12" s="3"/>
      <c r="C12" s="3"/>
      <c r="D12" s="3"/>
      <c r="E12" s="3"/>
      <c r="G12" s="19"/>
      <c r="I12" s="19"/>
      <c r="K12" s="19"/>
      <c r="L12" s="19"/>
    </row>
    <row r="13">
      <c r="A13" s="17" t="s">
        <v>25</v>
      </c>
      <c r="B13" s="3"/>
      <c r="C13" s="3"/>
      <c r="D13" s="3"/>
      <c r="E13" s="3"/>
      <c r="G13" s="19"/>
      <c r="I13" s="19"/>
      <c r="K13" s="19"/>
      <c r="L13" s="19"/>
    </row>
    <row r="14">
      <c r="A14" s="17" t="s">
        <v>26</v>
      </c>
      <c r="B14" s="3"/>
      <c r="C14" s="3"/>
      <c r="D14" s="3"/>
      <c r="E14" s="3"/>
      <c r="G14" s="19"/>
      <c r="I14" s="19"/>
      <c r="K14" s="19"/>
      <c r="L14" s="19"/>
    </row>
    <row r="15">
      <c r="A15" s="17" t="s">
        <v>27</v>
      </c>
      <c r="B15" s="3"/>
      <c r="C15" s="3"/>
      <c r="D15" s="3"/>
      <c r="E15" s="3"/>
      <c r="G15" s="19"/>
      <c r="I15" s="19"/>
      <c r="K15" s="19"/>
      <c r="L15" s="19"/>
    </row>
    <row r="16">
      <c r="A16" s="17" t="s">
        <v>28</v>
      </c>
      <c r="B16" s="3"/>
      <c r="C16" s="3"/>
      <c r="D16" s="3"/>
      <c r="E16" s="3"/>
      <c r="G16" s="19"/>
      <c r="I16" s="19"/>
      <c r="K16" s="19"/>
      <c r="L16" s="19"/>
    </row>
    <row r="17">
      <c r="A17" s="17" t="s">
        <v>29</v>
      </c>
      <c r="B17" s="3"/>
      <c r="C17" s="3"/>
      <c r="D17" s="3"/>
      <c r="E17" s="3"/>
      <c r="G17" s="19"/>
      <c r="I17" s="19"/>
      <c r="K17" s="19"/>
      <c r="L17" s="19"/>
    </row>
    <row r="18">
      <c r="A18" s="17" t="s">
        <v>30</v>
      </c>
      <c r="B18" s="3"/>
      <c r="C18" s="3"/>
      <c r="D18" s="3"/>
      <c r="E18" s="3"/>
      <c r="G18" s="19"/>
      <c r="I18" s="19"/>
      <c r="K18" s="19"/>
      <c r="L18" s="19"/>
    </row>
    <row r="19">
      <c r="A19" s="17" t="s">
        <v>31</v>
      </c>
      <c r="B19" s="3"/>
      <c r="C19" s="3"/>
      <c r="D19" s="3"/>
      <c r="E19" s="3"/>
      <c r="G19" s="19"/>
      <c r="I19" s="19"/>
      <c r="K19" s="19"/>
      <c r="L19" s="19"/>
    </row>
    <row r="20">
      <c r="A20" s="17" t="s">
        <v>32</v>
      </c>
      <c r="B20" s="3"/>
      <c r="C20" s="3"/>
      <c r="D20" s="3"/>
      <c r="E20" s="3"/>
      <c r="G20" s="19"/>
      <c r="I20" s="19"/>
      <c r="K20" s="19"/>
      <c r="L20" s="19"/>
    </row>
    <row r="21">
      <c r="A21" s="17" t="s">
        <v>33</v>
      </c>
      <c r="B21" s="3"/>
      <c r="C21" s="3"/>
      <c r="D21" s="3"/>
      <c r="E21" s="3"/>
      <c r="G21" s="19"/>
      <c r="I21" s="19"/>
      <c r="K21" s="19"/>
      <c r="L21" s="19"/>
    </row>
    <row r="22">
      <c r="A22" s="17" t="s">
        <v>34</v>
      </c>
      <c r="B22" s="3"/>
      <c r="C22" s="3"/>
      <c r="D22" s="3"/>
      <c r="E22" s="3"/>
      <c r="G22" s="19"/>
      <c r="I22" s="19"/>
      <c r="K22" s="19"/>
      <c r="L22" s="19"/>
    </row>
    <row r="23">
      <c r="A23" s="17" t="s">
        <v>35</v>
      </c>
      <c r="B23" s="3"/>
      <c r="C23" s="3"/>
      <c r="D23" s="3"/>
      <c r="E23" s="3"/>
      <c r="G23" s="19"/>
      <c r="I23" s="19"/>
      <c r="K23" s="19"/>
      <c r="L23" s="19"/>
    </row>
    <row r="24">
      <c r="A24" s="17" t="s">
        <v>36</v>
      </c>
      <c r="B24" s="3"/>
      <c r="C24" s="3"/>
      <c r="D24" s="3"/>
      <c r="E24" s="3"/>
      <c r="G24" s="19"/>
      <c r="I24" s="19"/>
      <c r="K24" s="19"/>
      <c r="L24" s="19"/>
    </row>
    <row r="25">
      <c r="A25" s="17" t="s">
        <v>37</v>
      </c>
      <c r="B25" s="3"/>
      <c r="C25" s="3"/>
      <c r="D25" s="3"/>
      <c r="E25" s="3"/>
      <c r="G25" s="19"/>
      <c r="I25" s="19"/>
      <c r="K25" s="19"/>
      <c r="L25" s="19"/>
    </row>
    <row r="26">
      <c r="A26" s="17" t="s">
        <v>38</v>
      </c>
      <c r="B26" s="3"/>
      <c r="C26" s="3"/>
      <c r="D26" s="3"/>
      <c r="E26" s="3"/>
      <c r="G26" s="19"/>
      <c r="I26" s="19"/>
      <c r="K26" s="19"/>
      <c r="L26" s="19"/>
    </row>
    <row r="27">
      <c r="A27" s="17" t="s">
        <v>39</v>
      </c>
      <c r="B27" s="3"/>
      <c r="C27" s="3"/>
      <c r="D27" s="3"/>
      <c r="E27" s="3"/>
      <c r="G27" s="19"/>
      <c r="I27" s="19"/>
      <c r="K27" s="19"/>
      <c r="L27" s="19"/>
    </row>
    <row r="28">
      <c r="A28" s="17" t="s">
        <v>40</v>
      </c>
      <c r="B28" s="3"/>
      <c r="C28" s="3"/>
      <c r="D28" s="3"/>
      <c r="E28" s="3"/>
      <c r="G28" s="19"/>
      <c r="I28" s="19"/>
      <c r="K28" s="19"/>
      <c r="L28" s="19"/>
    </row>
    <row r="29">
      <c r="A29" s="17" t="s">
        <v>41</v>
      </c>
      <c r="B29" s="3"/>
      <c r="C29" s="3"/>
      <c r="D29" s="3"/>
      <c r="E29" s="3"/>
      <c r="G29" s="19"/>
      <c r="I29" s="19"/>
      <c r="K29" s="19"/>
      <c r="L29" s="19"/>
    </row>
    <row r="30">
      <c r="A30" s="17" t="s">
        <v>42</v>
      </c>
      <c r="B30" s="3"/>
      <c r="C30" s="3"/>
      <c r="D30" s="3"/>
      <c r="E30" s="3"/>
      <c r="G30" s="19"/>
      <c r="I30" s="19"/>
      <c r="K30" s="19"/>
      <c r="L30" s="19"/>
    </row>
    <row r="31">
      <c r="A31" s="17" t="s">
        <v>43</v>
      </c>
      <c r="B31" s="3"/>
      <c r="C31" s="3"/>
      <c r="D31" s="3"/>
      <c r="E31" s="3"/>
      <c r="G31" s="19"/>
      <c r="I31" s="19"/>
      <c r="K31" s="19"/>
      <c r="L31" s="19"/>
    </row>
    <row r="35">
      <c r="A35" s="20" t="s">
        <v>44</v>
      </c>
      <c r="B35" s="20"/>
      <c r="C35" s="3"/>
      <c r="D35" s="3"/>
      <c r="E35" s="3"/>
      <c r="F35" s="3"/>
      <c r="G35" s="3"/>
      <c r="H35" s="3"/>
      <c r="I35" s="3"/>
    </row>
    <row r="36">
      <c r="A36" s="21"/>
      <c r="B36" s="21" t="s">
        <v>45</v>
      </c>
      <c r="E36" s="22" t="s">
        <v>46</v>
      </c>
      <c r="I36" s="10"/>
      <c r="J36" s="10"/>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row>
    <row r="37">
      <c r="A37" s="23"/>
      <c r="B37" s="24" t="s">
        <v>47</v>
      </c>
      <c r="C37" s="24" t="s">
        <v>48</v>
      </c>
      <c r="D37" s="25" t="s">
        <v>49</v>
      </c>
      <c r="E37" s="24" t="s">
        <v>50</v>
      </c>
      <c r="F37" s="24" t="s">
        <v>51</v>
      </c>
      <c r="G37" s="24" t="s">
        <v>52</v>
      </c>
      <c r="H37" s="25" t="s">
        <v>53</v>
      </c>
      <c r="I37" s="24" t="s">
        <v>54</v>
      </c>
      <c r="J37" s="24" t="s">
        <v>55</v>
      </c>
      <c r="K37" s="26" t="s">
        <v>56</v>
      </c>
      <c r="L37" s="24" t="s">
        <v>57</v>
      </c>
      <c r="M37" s="27"/>
      <c r="N37" s="28" t="s">
        <v>58</v>
      </c>
      <c r="O37" s="29"/>
      <c r="P37" s="29"/>
      <c r="Q37" s="30"/>
      <c r="R37" s="31"/>
      <c r="S37" s="32"/>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row>
    <row r="38">
      <c r="A38" s="21" t="s">
        <v>17</v>
      </c>
      <c r="B38" s="33">
        <v>17.0</v>
      </c>
      <c r="C38" s="33">
        <v>60.3</v>
      </c>
      <c r="D38" s="34">
        <v>484.5</v>
      </c>
      <c r="E38" s="33">
        <f t="shared" ref="E38:E64" si="1">B38*1000000*42/1000*$O$38*1000/1000000*3.664</f>
        <v>52060.3104</v>
      </c>
      <c r="F38" s="33">
        <f t="shared" ref="F38:F64" si="2">C38*1000000*42/1000*$Q$38*1000/1000000*3.664</f>
        <v>133624.0282</v>
      </c>
      <c r="G38" s="33">
        <f t="shared" ref="G38:G64" si="3">D38*1000000*42/1000*$S$38*1000/1000000*3.664</f>
        <v>1893791.894</v>
      </c>
      <c r="H38" s="34">
        <f t="shared" ref="H38:H64" si="4">Sum(E38:G38)</f>
        <v>2079476.233</v>
      </c>
      <c r="I38" s="33">
        <f t="shared" ref="I38:I64" si="5">C75</f>
        <v>23117353</v>
      </c>
      <c r="J38" s="35">
        <f t="shared" ref="J38:J64" si="6">H38/I38*1000</f>
        <v>89.95304233</v>
      </c>
      <c r="K38" s="36">
        <f t="shared" ref="K38:K64" si="7">J38+D75</f>
        <v>115.0467328</v>
      </c>
      <c r="L38" s="3"/>
      <c r="M38" s="3"/>
      <c r="N38" s="37" t="s">
        <v>59</v>
      </c>
      <c r="O38" s="26">
        <v>19.9</v>
      </c>
      <c r="P38" s="38" t="s">
        <v>60</v>
      </c>
      <c r="Q38" s="39">
        <v>14.4</v>
      </c>
      <c r="R38" s="38"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row>
    <row r="39">
      <c r="A39" s="21" t="s">
        <v>18</v>
      </c>
      <c r="B39" s="33">
        <v>0.0</v>
      </c>
      <c r="C39" s="33">
        <v>0.0</v>
      </c>
      <c r="D39" s="34">
        <v>0.0</v>
      </c>
      <c r="E39" s="33">
        <f t="shared" si="1"/>
        <v>0</v>
      </c>
      <c r="F39" s="33">
        <f t="shared" si="2"/>
        <v>0</v>
      </c>
      <c r="G39" s="33">
        <f t="shared" si="3"/>
        <v>0</v>
      </c>
      <c r="H39" s="34">
        <f t="shared" si="4"/>
        <v>0</v>
      </c>
      <c r="I39" s="33">
        <f t="shared" si="5"/>
        <v>8638366</v>
      </c>
      <c r="J39" s="35">
        <f t="shared" si="6"/>
        <v>0</v>
      </c>
      <c r="K39" s="36">
        <f t="shared" si="7"/>
        <v>8.569576683</v>
      </c>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row>
    <row r="40">
      <c r="A40" s="21" t="s">
        <v>19</v>
      </c>
      <c r="B40" s="33">
        <v>0.0</v>
      </c>
      <c r="C40" s="33">
        <v>0.0</v>
      </c>
      <c r="D40" s="34">
        <v>0.0</v>
      </c>
      <c r="E40" s="33">
        <f t="shared" si="1"/>
        <v>0</v>
      </c>
      <c r="F40" s="33">
        <f t="shared" si="2"/>
        <v>0</v>
      </c>
      <c r="G40" s="33">
        <f t="shared" si="3"/>
        <v>0</v>
      </c>
      <c r="H40" s="34">
        <f t="shared" si="4"/>
        <v>0</v>
      </c>
      <c r="I40" s="33">
        <f t="shared" si="5"/>
        <v>11249420</v>
      </c>
      <c r="J40" s="35">
        <f t="shared" si="6"/>
        <v>0</v>
      </c>
      <c r="K40" s="36">
        <f t="shared" si="7"/>
        <v>10.27052061</v>
      </c>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row>
    <row r="41">
      <c r="A41" s="21" t="s">
        <v>20</v>
      </c>
      <c r="B41" s="33">
        <v>215.5</v>
      </c>
      <c r="C41" s="33">
        <v>147.2</v>
      </c>
      <c r="D41" s="34">
        <v>60.7</v>
      </c>
      <c r="E41" s="33">
        <f t="shared" si="1"/>
        <v>659940.9936</v>
      </c>
      <c r="F41" s="33">
        <f t="shared" si="2"/>
        <v>326193.3158</v>
      </c>
      <c r="G41" s="33">
        <f t="shared" si="3"/>
        <v>237261.4406</v>
      </c>
      <c r="H41" s="34">
        <f t="shared" si="4"/>
        <v>1223395.75</v>
      </c>
      <c r="I41" s="33">
        <f t="shared" si="5"/>
        <v>35848610</v>
      </c>
      <c r="J41" s="35">
        <f t="shared" si="6"/>
        <v>34.12672765</v>
      </c>
      <c r="K41" s="36">
        <f t="shared" si="7"/>
        <v>53.32573983</v>
      </c>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row>
    <row r="42">
      <c r="A42" s="21" t="s">
        <v>21</v>
      </c>
      <c r="B42" s="33">
        <v>0.0</v>
      </c>
      <c r="C42" s="33">
        <v>0.0</v>
      </c>
      <c r="D42" s="34">
        <v>46.2</v>
      </c>
      <c r="E42" s="33">
        <f t="shared" si="1"/>
        <v>0</v>
      </c>
      <c r="F42" s="33">
        <f t="shared" si="2"/>
        <v>0</v>
      </c>
      <c r="G42" s="33">
        <f t="shared" si="3"/>
        <v>180584.4902</v>
      </c>
      <c r="H42" s="34">
        <f t="shared" si="4"/>
        <v>180584.4902</v>
      </c>
      <c r="I42" s="33">
        <f t="shared" si="5"/>
        <v>10546059</v>
      </c>
      <c r="J42" s="35">
        <f t="shared" si="6"/>
        <v>17.12340982</v>
      </c>
      <c r="K42" s="36">
        <f t="shared" si="7"/>
        <v>28.548161</v>
      </c>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row>
    <row r="43">
      <c r="A43" s="21" t="s">
        <v>22</v>
      </c>
      <c r="B43" s="33">
        <v>7.7</v>
      </c>
      <c r="C43" s="33">
        <v>4.1</v>
      </c>
      <c r="D43" s="34">
        <v>0.0</v>
      </c>
      <c r="E43" s="33">
        <f t="shared" si="1"/>
        <v>23580.25824</v>
      </c>
      <c r="F43" s="33">
        <f t="shared" si="2"/>
        <v>9085.54752</v>
      </c>
      <c r="G43" s="33">
        <f t="shared" si="3"/>
        <v>0</v>
      </c>
      <c r="H43" s="34">
        <f t="shared" si="4"/>
        <v>32665.80576</v>
      </c>
      <c r="I43" s="33">
        <f t="shared" si="5"/>
        <v>5683483</v>
      </c>
      <c r="J43" s="35">
        <f t="shared" si="6"/>
        <v>5.747497751</v>
      </c>
      <c r="K43" s="36">
        <f t="shared" si="7"/>
        <v>15.06393276</v>
      </c>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row>
    <row r="44">
      <c r="A44" s="21" t="s">
        <v>23</v>
      </c>
      <c r="B44" s="33">
        <v>0.0</v>
      </c>
      <c r="C44" s="33">
        <v>0.0</v>
      </c>
      <c r="D44" s="34">
        <v>0.0</v>
      </c>
      <c r="E44" s="33">
        <f t="shared" si="1"/>
        <v>0</v>
      </c>
      <c r="F44" s="33">
        <f t="shared" si="2"/>
        <v>0</v>
      </c>
      <c r="G44" s="33">
        <f t="shared" si="3"/>
        <v>0</v>
      </c>
      <c r="H44" s="34">
        <f t="shared" si="4"/>
        <v>0</v>
      </c>
      <c r="I44" s="33">
        <f t="shared" si="5"/>
        <v>5479531</v>
      </c>
      <c r="J44" s="35">
        <f t="shared" si="6"/>
        <v>0</v>
      </c>
      <c r="K44" s="36">
        <f t="shared" si="7"/>
        <v>5.386665392</v>
      </c>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row>
    <row r="45">
      <c r="A45" s="21" t="s">
        <v>24</v>
      </c>
      <c r="B45" s="33">
        <v>0.0</v>
      </c>
      <c r="C45" s="33">
        <v>0.0</v>
      </c>
      <c r="D45" s="34">
        <v>0.0</v>
      </c>
      <c r="E45" s="33">
        <f t="shared" si="1"/>
        <v>0</v>
      </c>
      <c r="F45" s="33">
        <f t="shared" si="2"/>
        <v>0</v>
      </c>
      <c r="G45" s="33">
        <f t="shared" si="3"/>
        <v>0</v>
      </c>
      <c r="H45" s="34">
        <f t="shared" si="4"/>
        <v>0</v>
      </c>
      <c r="I45" s="33">
        <f t="shared" si="5"/>
        <v>66538391</v>
      </c>
      <c r="J45" s="35">
        <f t="shared" si="6"/>
        <v>0</v>
      </c>
      <c r="K45" s="36">
        <f t="shared" si="7"/>
        <v>6.429976643</v>
      </c>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row>
    <row r="46">
      <c r="A46" s="21" t="s">
        <v>25</v>
      </c>
      <c r="B46" s="33">
        <v>0.0</v>
      </c>
      <c r="C46" s="33">
        <v>6.5</v>
      </c>
      <c r="D46" s="34">
        <v>184.3</v>
      </c>
      <c r="E46" s="33">
        <f t="shared" si="1"/>
        <v>0</v>
      </c>
      <c r="F46" s="33">
        <f t="shared" si="2"/>
        <v>14403.9168</v>
      </c>
      <c r="G46" s="33">
        <f t="shared" si="3"/>
        <v>720383.5834</v>
      </c>
      <c r="H46" s="34">
        <f t="shared" si="4"/>
        <v>734787.5002</v>
      </c>
      <c r="I46" s="33">
        <f t="shared" si="5"/>
        <v>81679769</v>
      </c>
      <c r="J46" s="35">
        <f t="shared" si="6"/>
        <v>8.99595468</v>
      </c>
      <c r="K46" s="36">
        <f t="shared" si="7"/>
        <v>19.85974275</v>
      </c>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row>
    <row r="47">
      <c r="A47" s="21" t="s">
        <v>26</v>
      </c>
      <c r="B47" s="33">
        <v>0.0</v>
      </c>
      <c r="C47" s="33">
        <v>0.0</v>
      </c>
      <c r="D47" s="34">
        <v>47.7</v>
      </c>
      <c r="E47" s="33">
        <f t="shared" si="1"/>
        <v>0</v>
      </c>
      <c r="F47" s="33">
        <f t="shared" si="2"/>
        <v>0</v>
      </c>
      <c r="G47" s="33">
        <f t="shared" si="3"/>
        <v>186447.623</v>
      </c>
      <c r="H47" s="34">
        <f t="shared" si="4"/>
        <v>186447.623</v>
      </c>
      <c r="I47" s="33">
        <f t="shared" si="5"/>
        <v>10820883</v>
      </c>
      <c r="J47" s="35">
        <f t="shared" si="6"/>
        <v>17.230352</v>
      </c>
      <c r="K47" s="36">
        <f t="shared" si="7"/>
        <v>25.78554107</v>
      </c>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row>
    <row r="48">
      <c r="A48" s="21" t="s">
        <v>27</v>
      </c>
      <c r="B48" s="33">
        <v>0.0</v>
      </c>
      <c r="C48" s="33">
        <v>0.0</v>
      </c>
      <c r="D48" s="34">
        <v>9.2</v>
      </c>
      <c r="E48" s="33">
        <f t="shared" si="1"/>
        <v>0</v>
      </c>
      <c r="F48" s="33">
        <f t="shared" si="2"/>
        <v>0</v>
      </c>
      <c r="G48" s="33">
        <f t="shared" si="3"/>
        <v>35960.54784</v>
      </c>
      <c r="H48" s="34">
        <f t="shared" si="4"/>
        <v>35960.54784</v>
      </c>
      <c r="I48" s="33">
        <f t="shared" si="5"/>
        <v>9843028</v>
      </c>
      <c r="J48" s="35">
        <f t="shared" si="6"/>
        <v>3.653402981</v>
      </c>
      <c r="K48" s="36">
        <f t="shared" si="7"/>
        <v>9.198403971</v>
      </c>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row>
    <row r="49">
      <c r="A49" s="21" t="s">
        <v>28</v>
      </c>
      <c r="B49" s="33">
        <v>0.0</v>
      </c>
      <c r="C49" s="33">
        <v>0.0</v>
      </c>
      <c r="D49" s="34">
        <v>0.0</v>
      </c>
      <c r="E49" s="33">
        <f t="shared" si="1"/>
        <v>0</v>
      </c>
      <c r="F49" s="33">
        <f t="shared" si="2"/>
        <v>0</v>
      </c>
      <c r="G49" s="33">
        <f t="shared" si="3"/>
        <v>0</v>
      </c>
      <c r="H49" s="34">
        <f t="shared" si="4"/>
        <v>0</v>
      </c>
      <c r="I49" s="33">
        <f t="shared" si="5"/>
        <v>4643740</v>
      </c>
      <c r="J49" s="35">
        <f t="shared" si="6"/>
        <v>0</v>
      </c>
      <c r="K49" s="36">
        <f t="shared" si="7"/>
        <v>13.8232976</v>
      </c>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row>
    <row r="50">
      <c r="A50" s="21" t="s">
        <v>29</v>
      </c>
      <c r="B50" s="33">
        <v>5.5</v>
      </c>
      <c r="C50" s="33">
        <v>5.5</v>
      </c>
      <c r="D50" s="34">
        <v>0.0</v>
      </c>
      <c r="E50" s="33">
        <f t="shared" si="1"/>
        <v>16843.0416</v>
      </c>
      <c r="F50" s="33">
        <f t="shared" si="2"/>
        <v>12187.9296</v>
      </c>
      <c r="G50" s="33">
        <f t="shared" si="3"/>
        <v>0</v>
      </c>
      <c r="H50" s="34">
        <f t="shared" si="4"/>
        <v>29030.9712</v>
      </c>
      <c r="I50" s="33">
        <f t="shared" si="5"/>
        <v>60730582</v>
      </c>
      <c r="J50" s="35">
        <f t="shared" si="6"/>
        <v>0.4780288653</v>
      </c>
      <c r="K50" s="36">
        <f t="shared" si="7"/>
        <v>7.011904994</v>
      </c>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row>
    <row r="51">
      <c r="A51" s="21" t="s">
        <v>30</v>
      </c>
      <c r="B51" s="33">
        <v>0.0</v>
      </c>
      <c r="C51" s="33">
        <v>0.0</v>
      </c>
      <c r="D51" s="34">
        <v>1.2</v>
      </c>
      <c r="E51" s="33">
        <f t="shared" si="1"/>
        <v>0</v>
      </c>
      <c r="F51" s="33">
        <f t="shared" si="2"/>
        <v>0</v>
      </c>
      <c r="G51" s="33">
        <f t="shared" si="3"/>
        <v>4690.50624</v>
      </c>
      <c r="H51" s="34">
        <f t="shared" si="4"/>
        <v>4690.50624</v>
      </c>
      <c r="I51" s="33">
        <f t="shared" si="5"/>
        <v>126958472</v>
      </c>
      <c r="J51" s="35">
        <f t="shared" si="6"/>
        <v>0.03694520079</v>
      </c>
      <c r="K51" s="36">
        <f t="shared" si="7"/>
        <v>9.974272581</v>
      </c>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row>
    <row r="52">
      <c r="A52" s="21" t="s">
        <v>31</v>
      </c>
      <c r="B52" s="33">
        <v>0.0</v>
      </c>
      <c r="C52" s="33">
        <v>0.0</v>
      </c>
      <c r="D52" s="34">
        <v>0.0</v>
      </c>
      <c r="E52" s="33">
        <f t="shared" si="1"/>
        <v>0</v>
      </c>
      <c r="F52" s="33">
        <f t="shared" si="2"/>
        <v>0</v>
      </c>
      <c r="G52" s="33">
        <f t="shared" si="3"/>
        <v>0</v>
      </c>
      <c r="H52" s="34">
        <f t="shared" si="4"/>
        <v>0</v>
      </c>
      <c r="I52" s="33">
        <f t="shared" si="5"/>
        <v>569604</v>
      </c>
      <c r="J52" s="35">
        <f t="shared" si="6"/>
        <v>0</v>
      </c>
      <c r="K52" s="36">
        <f t="shared" si="7"/>
        <v>17.31729412</v>
      </c>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row>
    <row r="53">
      <c r="A53" s="21" t="s">
        <v>32</v>
      </c>
      <c r="B53" s="33">
        <v>0.0</v>
      </c>
      <c r="C53" s="33">
        <v>38.7</v>
      </c>
      <c r="D53" s="34">
        <v>0.0</v>
      </c>
      <c r="E53" s="33">
        <f t="shared" si="1"/>
        <v>0</v>
      </c>
      <c r="F53" s="33">
        <f t="shared" si="2"/>
        <v>85758.70464</v>
      </c>
      <c r="G53" s="33">
        <f t="shared" si="3"/>
        <v>0</v>
      </c>
      <c r="H53" s="34">
        <f t="shared" si="4"/>
        <v>85758.70464</v>
      </c>
      <c r="I53" s="33">
        <f t="shared" si="5"/>
        <v>16939923</v>
      </c>
      <c r="J53" s="35">
        <f t="shared" si="6"/>
        <v>5.062520334</v>
      </c>
      <c r="K53" s="36">
        <f t="shared" si="7"/>
        <v>16.97222618</v>
      </c>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row>
    <row r="54">
      <c r="A54" s="21" t="s">
        <v>33</v>
      </c>
      <c r="B54" s="33">
        <v>0.0</v>
      </c>
      <c r="C54" s="33">
        <v>0.0</v>
      </c>
      <c r="D54" s="34">
        <v>3.4</v>
      </c>
      <c r="E54" s="33">
        <f t="shared" si="1"/>
        <v>0</v>
      </c>
      <c r="F54" s="33">
        <f t="shared" si="2"/>
        <v>0</v>
      </c>
      <c r="G54" s="33">
        <f t="shared" si="3"/>
        <v>13289.76768</v>
      </c>
      <c r="H54" s="34">
        <f t="shared" si="4"/>
        <v>13289.76768</v>
      </c>
      <c r="I54" s="33">
        <f t="shared" si="5"/>
        <v>4442100</v>
      </c>
      <c r="J54" s="35">
        <f t="shared" si="6"/>
        <v>2.99177589</v>
      </c>
      <c r="K54" s="36">
        <f t="shared" si="7"/>
        <v>16.42940674</v>
      </c>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row>
    <row r="55">
      <c r="A55" s="21" t="s">
        <v>34</v>
      </c>
      <c r="B55" s="33">
        <v>88.0</v>
      </c>
      <c r="C55" s="33">
        <v>105.4</v>
      </c>
      <c r="D55" s="34">
        <v>0.0</v>
      </c>
      <c r="E55" s="33">
        <f t="shared" si="1"/>
        <v>269488.6656</v>
      </c>
      <c r="F55" s="33">
        <f t="shared" si="2"/>
        <v>233565.0509</v>
      </c>
      <c r="G55" s="33">
        <f t="shared" si="3"/>
        <v>0</v>
      </c>
      <c r="H55" s="34">
        <f t="shared" si="4"/>
        <v>503053.7165</v>
      </c>
      <c r="I55" s="33">
        <f t="shared" si="5"/>
        <v>5190239</v>
      </c>
      <c r="J55" s="35">
        <f t="shared" si="6"/>
        <v>96.92303504</v>
      </c>
      <c r="K55" s="36">
        <f t="shared" si="7"/>
        <v>102.6238708</v>
      </c>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row>
    <row r="56">
      <c r="A56" s="21" t="s">
        <v>35</v>
      </c>
      <c r="B56" s="33">
        <v>0.0</v>
      </c>
      <c r="C56" s="33">
        <v>3.7</v>
      </c>
      <c r="D56" s="34">
        <v>135.5</v>
      </c>
      <c r="E56" s="33">
        <f t="shared" si="1"/>
        <v>0</v>
      </c>
      <c r="F56" s="33">
        <f t="shared" si="2"/>
        <v>8199.15264</v>
      </c>
      <c r="G56" s="33">
        <f t="shared" si="3"/>
        <v>529636.3296</v>
      </c>
      <c r="H56" s="34">
        <f t="shared" si="4"/>
        <v>537835.4822</v>
      </c>
      <c r="I56" s="33">
        <f t="shared" si="5"/>
        <v>37986412</v>
      </c>
      <c r="J56" s="35">
        <f t="shared" si="6"/>
        <v>14.15862815</v>
      </c>
      <c r="K56" s="36">
        <f t="shared" si="7"/>
        <v>23.52058368</v>
      </c>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row>
    <row r="57">
      <c r="A57" s="21" t="s">
        <v>36</v>
      </c>
      <c r="B57" s="33">
        <v>0.0</v>
      </c>
      <c r="C57" s="33">
        <v>0.0</v>
      </c>
      <c r="D57" s="34">
        <v>0.0</v>
      </c>
      <c r="E57" s="33">
        <f t="shared" si="1"/>
        <v>0</v>
      </c>
      <c r="F57" s="33">
        <f t="shared" si="2"/>
        <v>0</v>
      </c>
      <c r="G57" s="33">
        <f t="shared" si="3"/>
        <v>0</v>
      </c>
      <c r="H57" s="34">
        <f t="shared" si="4"/>
        <v>0</v>
      </c>
      <c r="I57" s="33">
        <f t="shared" si="5"/>
        <v>10358076</v>
      </c>
      <c r="J57" s="35">
        <f t="shared" si="6"/>
        <v>0</v>
      </c>
      <c r="K57" s="36">
        <f t="shared" si="7"/>
        <v>5.789154279</v>
      </c>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row>
    <row r="58">
      <c r="A58" s="21" t="s">
        <v>37</v>
      </c>
      <c r="B58" s="33">
        <v>0.0</v>
      </c>
      <c r="C58" s="33">
        <v>0.0</v>
      </c>
      <c r="D58" s="34">
        <v>0.0</v>
      </c>
      <c r="E58" s="33">
        <f t="shared" si="1"/>
        <v>0</v>
      </c>
      <c r="F58" s="33">
        <f t="shared" si="2"/>
        <v>0</v>
      </c>
      <c r="G58" s="33">
        <f t="shared" si="3"/>
        <v>0</v>
      </c>
      <c r="H58" s="34">
        <f t="shared" si="4"/>
        <v>0</v>
      </c>
      <c r="I58" s="33">
        <f t="shared" si="5"/>
        <v>5423801</v>
      </c>
      <c r="J58" s="35">
        <f t="shared" si="6"/>
        <v>0</v>
      </c>
      <c r="K58" s="36">
        <f t="shared" si="7"/>
        <v>6.423668567</v>
      </c>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row>
    <row r="59">
      <c r="A59" s="21" t="s">
        <v>38</v>
      </c>
      <c r="B59" s="33">
        <v>0.0</v>
      </c>
      <c r="C59" s="33">
        <v>0.0</v>
      </c>
      <c r="D59" s="34">
        <v>1.8</v>
      </c>
      <c r="E59" s="33">
        <f t="shared" si="1"/>
        <v>0</v>
      </c>
      <c r="F59" s="33">
        <f t="shared" si="2"/>
        <v>0</v>
      </c>
      <c r="G59" s="33">
        <f t="shared" si="3"/>
        <v>7035.75936</v>
      </c>
      <c r="H59" s="34">
        <f t="shared" si="4"/>
        <v>7035.75936</v>
      </c>
      <c r="I59" s="33">
        <f t="shared" si="5"/>
        <v>50219669</v>
      </c>
      <c r="J59" s="35">
        <f t="shared" si="6"/>
        <v>0.1400996761</v>
      </c>
      <c r="K59" s="36">
        <f t="shared" si="7"/>
        <v>12.76350426</v>
      </c>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row>
    <row r="60">
      <c r="A60" s="21" t="s">
        <v>39</v>
      </c>
      <c r="B60" s="33">
        <v>0.0</v>
      </c>
      <c r="C60" s="33">
        <v>0.0</v>
      </c>
      <c r="D60" s="34">
        <v>3.1</v>
      </c>
      <c r="E60" s="33">
        <f t="shared" si="1"/>
        <v>0</v>
      </c>
      <c r="F60" s="33">
        <f t="shared" si="2"/>
        <v>0</v>
      </c>
      <c r="G60" s="33">
        <f t="shared" si="3"/>
        <v>12117.14112</v>
      </c>
      <c r="H60" s="34">
        <f t="shared" si="4"/>
        <v>12117.14112</v>
      </c>
      <c r="I60" s="33">
        <f t="shared" si="5"/>
        <v>46443994</v>
      </c>
      <c r="J60" s="35">
        <f t="shared" si="6"/>
        <v>0.2608979133</v>
      </c>
      <c r="K60" s="36">
        <f t="shared" si="7"/>
        <v>6.653321872</v>
      </c>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row>
    <row r="61">
      <c r="A61" s="21" t="s">
        <v>40</v>
      </c>
      <c r="B61" s="33">
        <v>0.0</v>
      </c>
      <c r="C61" s="33">
        <v>0.0</v>
      </c>
      <c r="D61" s="34">
        <v>0.0</v>
      </c>
      <c r="E61" s="33">
        <f t="shared" si="1"/>
        <v>0</v>
      </c>
      <c r="F61" s="33">
        <f t="shared" si="2"/>
        <v>0</v>
      </c>
      <c r="G61" s="33">
        <f t="shared" si="3"/>
        <v>0</v>
      </c>
      <c r="H61" s="34">
        <f t="shared" si="4"/>
        <v>0</v>
      </c>
      <c r="I61" s="33">
        <f t="shared" si="5"/>
        <v>9799186</v>
      </c>
      <c r="J61" s="35">
        <f t="shared" si="6"/>
        <v>0</v>
      </c>
      <c r="K61" s="36">
        <f t="shared" si="7"/>
        <v>0.3242412176</v>
      </c>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row>
    <row r="62">
      <c r="A62" s="21" t="s">
        <v>41</v>
      </c>
      <c r="B62" s="33">
        <v>0.0</v>
      </c>
      <c r="C62" s="33">
        <v>0.0</v>
      </c>
      <c r="D62" s="34">
        <v>0.0</v>
      </c>
      <c r="E62" s="33">
        <f t="shared" si="1"/>
        <v>0</v>
      </c>
      <c r="F62" s="33">
        <f t="shared" si="2"/>
        <v>0</v>
      </c>
      <c r="G62" s="33">
        <f t="shared" si="3"/>
        <v>0</v>
      </c>
      <c r="H62" s="34">
        <f t="shared" si="4"/>
        <v>0</v>
      </c>
      <c r="I62" s="33">
        <f t="shared" si="5"/>
        <v>8281430</v>
      </c>
      <c r="J62" s="35">
        <f t="shared" si="6"/>
        <v>0</v>
      </c>
      <c r="K62" s="36">
        <f t="shared" si="7"/>
        <v>5.692784942</v>
      </c>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row>
    <row r="63">
      <c r="A63" s="21" t="s">
        <v>42</v>
      </c>
      <c r="B63" s="33">
        <v>45.3</v>
      </c>
      <c r="C63" s="33">
        <v>35.7</v>
      </c>
      <c r="D63" s="34">
        <v>8.5</v>
      </c>
      <c r="E63" s="33">
        <f t="shared" si="1"/>
        <v>138725.4154</v>
      </c>
      <c r="F63" s="33">
        <f t="shared" si="2"/>
        <v>79110.74304</v>
      </c>
      <c r="G63" s="33">
        <f t="shared" si="3"/>
        <v>33224.4192</v>
      </c>
      <c r="H63" s="34">
        <f t="shared" si="4"/>
        <v>251060.5776</v>
      </c>
      <c r="I63" s="33">
        <f t="shared" si="5"/>
        <v>65128861</v>
      </c>
      <c r="J63" s="35">
        <f t="shared" si="6"/>
        <v>3.854828316</v>
      </c>
      <c r="K63" s="36">
        <f t="shared" si="7"/>
        <v>11.52265318</v>
      </c>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row>
    <row r="64">
      <c r="A64" s="26" t="s">
        <v>43</v>
      </c>
      <c r="B64" s="44">
        <v>567.2</v>
      </c>
      <c r="C64" s="44">
        <v>705.3</v>
      </c>
      <c r="D64" s="45">
        <v>812.8</v>
      </c>
      <c r="E64" s="44">
        <f t="shared" si="1"/>
        <v>1736976.945</v>
      </c>
      <c r="F64" s="44">
        <f t="shared" si="2"/>
        <v>1562935.772</v>
      </c>
      <c r="G64" s="44">
        <f t="shared" si="3"/>
        <v>3177036.227</v>
      </c>
      <c r="H64" s="45">
        <f t="shared" si="4"/>
        <v>6476948.943</v>
      </c>
      <c r="I64" s="44">
        <f t="shared" si="5"/>
        <v>321418820</v>
      </c>
      <c r="J64" s="46">
        <f t="shared" si="6"/>
        <v>20.15111916</v>
      </c>
      <c r="K64" s="47">
        <f t="shared" si="7"/>
        <v>38.28236207</v>
      </c>
      <c r="L64" s="48"/>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row>
    <row r="65">
      <c r="A65" s="3"/>
      <c r="B65" s="3"/>
      <c r="C65" s="3"/>
      <c r="D65" s="3"/>
      <c r="E65" s="3"/>
      <c r="F65" s="3"/>
      <c r="G65" s="3"/>
      <c r="H65" s="3"/>
      <c r="I65" s="3"/>
    </row>
    <row r="66">
      <c r="A66" s="21" t="s">
        <v>62</v>
      </c>
      <c r="B66" s="10"/>
      <c r="C66" s="10"/>
      <c r="D66" s="10"/>
      <c r="E66" s="10"/>
      <c r="F66" s="10"/>
      <c r="G66" s="10"/>
      <c r="H66" s="10"/>
      <c r="I66" s="10"/>
      <c r="J66" s="10"/>
      <c r="K66" s="41"/>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row>
    <row r="67">
      <c r="A67" s="21" t="s">
        <v>63</v>
      </c>
      <c r="B67" s="10"/>
      <c r="C67" s="10"/>
      <c r="D67" s="10"/>
      <c r="E67" s="10"/>
      <c r="F67" s="10"/>
      <c r="G67" s="10"/>
      <c r="H67" s="10"/>
      <c r="I67" s="10"/>
      <c r="J67" s="10"/>
      <c r="K67" s="41"/>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row>
    <row r="68">
      <c r="A68" s="49" t="s">
        <v>64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row>
    <row r="69">
      <c r="A69" s="21" t="s">
        <v>65</v>
      </c>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row>
    <row r="70">
      <c r="A70" s="50" t="s">
        <v>66</v>
      </c>
      <c r="B70" s="3"/>
      <c r="C70" s="3"/>
      <c r="D70" s="3"/>
      <c r="E70" s="3"/>
      <c r="F70" s="3"/>
      <c r="G70" s="3"/>
      <c r="H70" s="3"/>
      <c r="I70" s="3"/>
    </row>
    <row r="71">
      <c r="A71" s="3"/>
      <c r="B71" s="3"/>
      <c r="C71" s="3"/>
      <c r="D71" s="3"/>
      <c r="E71" s="3"/>
      <c r="F71" s="3"/>
      <c r="G71" s="3"/>
      <c r="H71" s="3"/>
      <c r="I71" s="3"/>
    </row>
    <row r="72">
      <c r="A72" s="20" t="s">
        <v>67</v>
      </c>
      <c r="B72" s="20"/>
      <c r="C72" s="21"/>
      <c r="E72" s="3"/>
      <c r="F72" s="3"/>
      <c r="G72" s="20" t="s">
        <v>68</v>
      </c>
      <c r="H72" s="20"/>
      <c r="I72" s="20"/>
      <c r="K72" s="51" t="s">
        <v>69</v>
      </c>
      <c r="U72" s="19"/>
      <c r="V72" s="51" t="s">
        <v>70</v>
      </c>
      <c r="AF72" s="19"/>
    </row>
    <row r="73">
      <c r="A73" s="21"/>
      <c r="B73" s="21"/>
      <c r="C73" s="21"/>
      <c r="D73" s="21"/>
      <c r="E73" s="3"/>
      <c r="F73" s="3"/>
      <c r="G73" s="3"/>
      <c r="H73" s="3"/>
      <c r="I73" s="3"/>
    </row>
    <row r="74">
      <c r="A74" s="52" t="s">
        <v>1</v>
      </c>
      <c r="B74" s="53" t="s">
        <v>71</v>
      </c>
      <c r="C74" s="54" t="s">
        <v>72</v>
      </c>
      <c r="D74" s="53" t="s">
        <v>73</v>
      </c>
      <c r="E74" s="55" t="s">
        <v>74</v>
      </c>
      <c r="F74" s="56"/>
      <c r="G74" s="52" t="s">
        <v>1</v>
      </c>
      <c r="H74" s="57" t="s">
        <v>75</v>
      </c>
      <c r="I74" s="55" t="s">
        <v>74</v>
      </c>
      <c r="J74" s="58"/>
      <c r="K74" s="59">
        <v>2005.0</v>
      </c>
      <c r="L74" s="55">
        <v>2006.0</v>
      </c>
      <c r="M74" s="55">
        <v>2007.0</v>
      </c>
      <c r="N74" s="55">
        <v>2008.0</v>
      </c>
      <c r="O74" s="55">
        <v>2009.0</v>
      </c>
      <c r="P74" s="55">
        <v>2010.0</v>
      </c>
      <c r="Q74" s="55">
        <v>2011.0</v>
      </c>
      <c r="R74" s="55">
        <v>2012.0</v>
      </c>
      <c r="S74" s="55">
        <v>2013.0</v>
      </c>
      <c r="T74" s="55">
        <v>2014.0</v>
      </c>
      <c r="U74" s="60">
        <v>2015.0</v>
      </c>
      <c r="V74" s="59">
        <v>2005.0</v>
      </c>
      <c r="W74" s="55">
        <v>2006.0</v>
      </c>
      <c r="X74" s="55">
        <v>2007.0</v>
      </c>
      <c r="Y74" s="55">
        <v>2008.0</v>
      </c>
      <c r="Z74" s="55">
        <v>2009.0</v>
      </c>
      <c r="AA74" s="55">
        <v>2010.0</v>
      </c>
      <c r="AB74" s="55">
        <v>2011.0</v>
      </c>
      <c r="AC74" s="55">
        <v>2012.0</v>
      </c>
      <c r="AD74" s="55">
        <v>2013.0</v>
      </c>
      <c r="AE74" s="55">
        <v>2014.0</v>
      </c>
      <c r="AF74" s="60">
        <v>2015.0</v>
      </c>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row>
    <row r="75">
      <c r="A75" s="61" t="s">
        <v>17</v>
      </c>
      <c r="B75" s="62">
        <v>580099.7</v>
      </c>
      <c r="C75" s="63">
        <v>2.3117353E7</v>
      </c>
      <c r="D75" s="64">
        <f t="shared" ref="D75:D101" si="8">B75/C75*1000</f>
        <v>25.09369044</v>
      </c>
      <c r="E75" s="56"/>
      <c r="F75" s="56"/>
      <c r="G75" s="61" t="s">
        <v>17</v>
      </c>
      <c r="H75" s="56"/>
      <c r="I75" s="56"/>
      <c r="J75" s="58"/>
      <c r="K75" s="62">
        <v>552331.25</v>
      </c>
      <c r="L75" s="62">
        <v>526017.9375</v>
      </c>
      <c r="M75" s="62">
        <v>650552.5</v>
      </c>
      <c r="N75" s="62">
        <v>520581.75</v>
      </c>
      <c r="O75" s="62">
        <v>589402.4375</v>
      </c>
      <c r="P75" s="62">
        <v>587797.6875</v>
      </c>
      <c r="Q75" s="62">
        <v>511938.5313</v>
      </c>
      <c r="R75" s="62">
        <v>558809.3</v>
      </c>
      <c r="S75" s="62">
        <v>580099.7</v>
      </c>
      <c r="T75" s="62">
        <v>580099.7</v>
      </c>
      <c r="U75" s="62">
        <v>580099.7</v>
      </c>
      <c r="V75" s="65">
        <v>6.17218E11</v>
      </c>
      <c r="W75" s="65">
        <v>6.42817E11</v>
      </c>
      <c r="X75" s="65">
        <v>6.63302E11</v>
      </c>
      <c r="Y75" s="65">
        <v>6.83453E11</v>
      </c>
      <c r="Z75" s="65">
        <v>7.09297E11</v>
      </c>
      <c r="AA75" s="65">
        <v>7.3606E11</v>
      </c>
      <c r="AB75" s="65">
        <v>7.46116E11</v>
      </c>
      <c r="AC75" s="65">
        <v>7.63498E11</v>
      </c>
      <c r="AD75" s="65">
        <v>7.78047E11</v>
      </c>
      <c r="AE75" s="66">
        <v>1.01523E12</v>
      </c>
      <c r="AF75" s="66">
        <v>1.03798E12</v>
      </c>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row>
    <row r="76">
      <c r="A76" s="61" t="s">
        <v>18</v>
      </c>
      <c r="B76" s="63">
        <v>74027.13985</v>
      </c>
      <c r="C76" s="63">
        <v>8638366.0</v>
      </c>
      <c r="D76" s="64">
        <f t="shared" si="8"/>
        <v>8.569576683</v>
      </c>
      <c r="E76" s="56"/>
      <c r="F76" s="56"/>
      <c r="G76" s="61" t="s">
        <v>18</v>
      </c>
      <c r="H76" s="56"/>
      <c r="I76" s="56"/>
      <c r="J76" s="58"/>
      <c r="K76" s="62">
        <v>85597.03906</v>
      </c>
      <c r="L76" s="62">
        <v>88607.16406</v>
      </c>
      <c r="M76" s="62">
        <v>86824.875</v>
      </c>
      <c r="N76" s="62">
        <v>87443.72656</v>
      </c>
      <c r="O76" s="62">
        <v>76415.97656</v>
      </c>
      <c r="P76" s="62">
        <v>81494.53906</v>
      </c>
      <c r="Q76" s="62">
        <v>79350.32031</v>
      </c>
      <c r="R76" s="62">
        <v>76220.83</v>
      </c>
      <c r="S76" s="67">
        <v>75636.7983</v>
      </c>
      <c r="T76" s="67">
        <v>71495.84381</v>
      </c>
      <c r="U76" s="68">
        <v>74027.13985</v>
      </c>
      <c r="V76" s="65">
        <v>2.63366E11</v>
      </c>
      <c r="W76" s="65">
        <v>2.70186E11</v>
      </c>
      <c r="X76" s="65">
        <v>2.76672E11</v>
      </c>
      <c r="Y76" s="65">
        <v>2.86825E11</v>
      </c>
      <c r="Z76" s="65">
        <v>2.97455E11</v>
      </c>
      <c r="AA76" s="65">
        <v>3.01727E11</v>
      </c>
      <c r="AB76" s="65">
        <v>2.90314E11</v>
      </c>
      <c r="AC76" s="65">
        <v>2.96268E11</v>
      </c>
      <c r="AD76" s="65">
        <v>3.04257E11</v>
      </c>
      <c r="AE76" s="66">
        <v>3.76877E11</v>
      </c>
      <c r="AF76" s="66">
        <v>3.80506E11</v>
      </c>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row>
    <row r="77">
      <c r="A77" s="61" t="s">
        <v>19</v>
      </c>
      <c r="B77" s="63">
        <v>115537.4</v>
      </c>
      <c r="C77" s="63">
        <v>1.124942E7</v>
      </c>
      <c r="D77" s="64">
        <f t="shared" si="8"/>
        <v>10.27052061</v>
      </c>
      <c r="E77" s="56"/>
      <c r="F77" s="56"/>
      <c r="G77" s="61" t="s">
        <v>19</v>
      </c>
      <c r="H77" s="56"/>
      <c r="I77" s="56"/>
      <c r="J77" s="58"/>
      <c r="K77" s="62">
        <v>141975.2656</v>
      </c>
      <c r="L77" s="62">
        <v>137249.9375</v>
      </c>
      <c r="M77" s="62">
        <v>132437.0938</v>
      </c>
      <c r="N77" s="62">
        <v>135420.75</v>
      </c>
      <c r="O77" s="62">
        <v>123146.8906</v>
      </c>
      <c r="P77" s="62">
        <v>130425.1016</v>
      </c>
      <c r="Q77" s="62">
        <v>118903.1641</v>
      </c>
      <c r="R77" s="62">
        <v>115139.1</v>
      </c>
      <c r="S77" s="67">
        <v>117438.3783</v>
      </c>
      <c r="T77" s="67">
        <v>112149.0425</v>
      </c>
      <c r="U77" s="70">
        <v>115537.4</v>
      </c>
      <c r="V77" s="65">
        <v>3.20985E11</v>
      </c>
      <c r="W77" s="65">
        <v>3.31495E11</v>
      </c>
      <c r="X77" s="65">
        <v>3.373E11</v>
      </c>
      <c r="Y77" s="65">
        <v>3.46294E11</v>
      </c>
      <c r="Z77" s="65">
        <v>3.56278E11</v>
      </c>
      <c r="AA77" s="65">
        <v>3.59788E11</v>
      </c>
      <c r="AB77" s="65">
        <v>3.498E11</v>
      </c>
      <c r="AC77" s="65">
        <v>3.58267E11</v>
      </c>
      <c r="AD77" s="65">
        <v>3.64658E11</v>
      </c>
      <c r="AE77" s="66">
        <v>4.63562E11</v>
      </c>
      <c r="AF77" s="66">
        <v>4.70516E11</v>
      </c>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row>
    <row r="78">
      <c r="A78" s="61" t="s">
        <v>20</v>
      </c>
      <c r="B78" s="63">
        <v>688257.9</v>
      </c>
      <c r="C78" s="63">
        <v>3.584861E7</v>
      </c>
      <c r="D78" s="64">
        <f t="shared" si="8"/>
        <v>19.19901218</v>
      </c>
      <c r="E78" s="56"/>
      <c r="F78" s="56"/>
      <c r="G78" s="61" t="s">
        <v>20</v>
      </c>
      <c r="H78" s="56"/>
      <c r="I78" s="56"/>
      <c r="J78" s="58"/>
      <c r="K78" s="62">
        <v>800142.3125</v>
      </c>
      <c r="L78" s="62">
        <v>799921.8125</v>
      </c>
      <c r="M78" s="62">
        <v>800528.5</v>
      </c>
      <c r="N78" s="62">
        <v>719853.5</v>
      </c>
      <c r="O78" s="62">
        <v>679187.75</v>
      </c>
      <c r="P78" s="62">
        <v>804044.25</v>
      </c>
      <c r="Q78" s="62">
        <v>789058.25</v>
      </c>
      <c r="R78" s="62">
        <v>739486.7</v>
      </c>
      <c r="S78" s="67">
        <v>699809.1411</v>
      </c>
      <c r="T78" s="67">
        <v>694232.1978</v>
      </c>
      <c r="U78" s="70">
        <v>688257.9</v>
      </c>
      <c r="V78" s="65">
        <v>1.06558E12</v>
      </c>
      <c r="W78" s="65">
        <v>1.09883E12</v>
      </c>
      <c r="X78" s="65">
        <v>1.132E12</v>
      </c>
      <c r="Y78" s="65">
        <v>1.16396E12</v>
      </c>
      <c r="Z78" s="65">
        <v>1.18956E12</v>
      </c>
      <c r="AA78" s="65">
        <v>1.19776E12</v>
      </c>
      <c r="AB78" s="65">
        <v>1.16458E12</v>
      </c>
      <c r="AC78" s="65">
        <v>1.20202E12</v>
      </c>
      <c r="AD78" s="65">
        <v>1.23159E12</v>
      </c>
      <c r="AE78" s="66">
        <v>1.52651E12</v>
      </c>
      <c r="AF78" s="66">
        <v>1.54088E12</v>
      </c>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row>
    <row r="79">
      <c r="A79" s="61" t="s">
        <v>21</v>
      </c>
      <c r="B79" s="63">
        <v>120486.1</v>
      </c>
      <c r="C79" s="63">
        <v>1.0546059E7</v>
      </c>
      <c r="D79" s="64">
        <f t="shared" si="8"/>
        <v>11.42475118</v>
      </c>
      <c r="E79" s="56"/>
      <c r="F79" s="56"/>
      <c r="G79" s="61" t="s">
        <v>21</v>
      </c>
      <c r="H79" s="56"/>
      <c r="I79" s="56"/>
      <c r="J79" s="58"/>
      <c r="K79" s="62">
        <v>138573.8438</v>
      </c>
      <c r="L79" s="62">
        <v>143573.4375</v>
      </c>
      <c r="M79" s="62">
        <v>146897.9531</v>
      </c>
      <c r="N79" s="62">
        <v>137373.5156</v>
      </c>
      <c r="O79" s="62">
        <v>126623.0859</v>
      </c>
      <c r="P79" s="62">
        <v>131934.1094</v>
      </c>
      <c r="Q79" s="62">
        <v>125536.2891</v>
      </c>
      <c r="R79" s="62">
        <v>124214.1</v>
      </c>
      <c r="S79" s="68">
        <v>121829.5532</v>
      </c>
      <c r="T79" s="67">
        <v>118037.5339</v>
      </c>
      <c r="U79" s="70">
        <v>120486.1</v>
      </c>
      <c r="V79" s="65">
        <v>1.94659E11</v>
      </c>
      <c r="W79" s="65">
        <v>2.03892E11</v>
      </c>
      <c r="X79" s="65">
        <v>2.17659E11</v>
      </c>
      <c r="Y79" s="65">
        <v>2.3294E11</v>
      </c>
      <c r="Z79" s="65">
        <v>2.46299E11</v>
      </c>
      <c r="AA79" s="65">
        <v>2.53931E11</v>
      </c>
      <c r="AB79" s="65">
        <v>2.42486E11</v>
      </c>
      <c r="AC79" s="65">
        <v>2.4853E11</v>
      </c>
      <c r="AD79" s="65">
        <v>2.5322E11</v>
      </c>
      <c r="AE79" s="66">
        <v>3.06494E11</v>
      </c>
      <c r="AF79" s="66">
        <v>3.20396E11</v>
      </c>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row>
    <row r="80">
      <c r="A80" s="61" t="s">
        <v>22</v>
      </c>
      <c r="B80" s="63">
        <v>52949.8</v>
      </c>
      <c r="C80" s="63">
        <v>5683483.0</v>
      </c>
      <c r="D80" s="64">
        <f t="shared" si="8"/>
        <v>9.31643501</v>
      </c>
      <c r="E80" s="56"/>
      <c r="F80" s="56"/>
      <c r="G80" s="61" t="s">
        <v>22</v>
      </c>
      <c r="H80" s="56"/>
      <c r="I80" s="56"/>
      <c r="J80" s="58"/>
      <c r="K80" s="62">
        <v>70092.03906</v>
      </c>
      <c r="L80" s="62">
        <v>78921.99219</v>
      </c>
      <c r="M80" s="62">
        <v>71249.33594</v>
      </c>
      <c r="N80" s="62">
        <v>63938.86719</v>
      </c>
      <c r="O80" s="62">
        <v>65185.05469</v>
      </c>
      <c r="P80" s="62">
        <v>62305.75391</v>
      </c>
      <c r="Q80" s="62">
        <v>55084.37109</v>
      </c>
      <c r="R80" s="62">
        <v>52280.89</v>
      </c>
      <c r="S80" s="68">
        <v>56332.798</v>
      </c>
      <c r="T80" s="67">
        <v>50239.39814</v>
      </c>
      <c r="U80" s="70">
        <v>52949.8</v>
      </c>
      <c r="V80" s="65">
        <v>1.71653E11</v>
      </c>
      <c r="W80" s="65">
        <v>1.75595E11</v>
      </c>
      <c r="X80" s="65">
        <v>1.79888E11</v>
      </c>
      <c r="Y80" s="65">
        <v>1.85995E11</v>
      </c>
      <c r="Z80" s="65">
        <v>1.8894E11</v>
      </c>
      <c r="AA80" s="65">
        <v>1.87459E11</v>
      </c>
      <c r="AB80" s="65">
        <v>1.76837E11</v>
      </c>
      <c r="AC80" s="65">
        <v>1.79626E11</v>
      </c>
      <c r="AD80" s="65">
        <v>1.8161E11</v>
      </c>
      <c r="AE80" s="66">
        <v>2.5442E11</v>
      </c>
      <c r="AF80" s="66">
        <v>2.58506E11</v>
      </c>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row>
    <row r="81">
      <c r="A81" s="61" t="s">
        <v>23</v>
      </c>
      <c r="B81" s="63">
        <v>29516.4</v>
      </c>
      <c r="C81" s="63">
        <v>5479531.0</v>
      </c>
      <c r="D81" s="64">
        <f t="shared" si="8"/>
        <v>5.386665392</v>
      </c>
      <c r="E81" s="56"/>
      <c r="F81" s="56"/>
      <c r="G81" s="61" t="s">
        <v>23</v>
      </c>
      <c r="H81" s="56"/>
      <c r="I81" s="56"/>
      <c r="J81" s="58"/>
      <c r="K81" s="62">
        <v>38808.50391</v>
      </c>
      <c r="L81" s="62">
        <v>46151.39453</v>
      </c>
      <c r="M81" s="62">
        <v>52704.39063</v>
      </c>
      <c r="N81" s="62">
        <v>40575.16406</v>
      </c>
      <c r="O81" s="62">
        <v>26776.41992</v>
      </c>
      <c r="P81" s="62">
        <v>49913.01953</v>
      </c>
      <c r="Q81" s="62">
        <v>42441.41797</v>
      </c>
      <c r="R81" s="62">
        <v>35113.14</v>
      </c>
      <c r="S81" s="68">
        <v>36859.68973</v>
      </c>
      <c r="T81" s="67">
        <v>30735.96496</v>
      </c>
      <c r="U81" s="70">
        <v>29516.4</v>
      </c>
      <c r="V81" s="65">
        <v>1.50331E11</v>
      </c>
      <c r="W81" s="65">
        <v>1.56532E11</v>
      </c>
      <c r="X81" s="65">
        <v>1.61097E11</v>
      </c>
      <c r="Y81" s="65">
        <v>1.68202E11</v>
      </c>
      <c r="Z81" s="65">
        <v>1.77176E11</v>
      </c>
      <c r="AA81" s="65">
        <v>1.77696E11</v>
      </c>
      <c r="AB81" s="65">
        <v>1.62523E11</v>
      </c>
      <c r="AC81" s="65">
        <v>1.67926E11</v>
      </c>
      <c r="AD81" s="65">
        <v>1.72529E11</v>
      </c>
      <c r="AE81" s="66">
        <v>2.13095E11</v>
      </c>
      <c r="AF81" s="66">
        <v>2.13667E11</v>
      </c>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row>
    <row r="82">
      <c r="A82" s="61" t="s">
        <v>24</v>
      </c>
      <c r="B82" s="63">
        <v>427840.3</v>
      </c>
      <c r="C82" s="63">
        <v>6.6538391E7</v>
      </c>
      <c r="D82" s="64">
        <f t="shared" si="8"/>
        <v>6.429976643</v>
      </c>
      <c r="E82" s="56"/>
      <c r="F82" s="56"/>
      <c r="G82" s="61" t="s">
        <v>24</v>
      </c>
      <c r="H82" s="56"/>
      <c r="I82" s="56"/>
      <c r="J82" s="58"/>
      <c r="K82" s="62">
        <v>521025.2813</v>
      </c>
      <c r="L82" s="62">
        <v>504539.4688</v>
      </c>
      <c r="M82" s="62">
        <v>493794.875</v>
      </c>
      <c r="N82" s="62">
        <v>488633.2813</v>
      </c>
      <c r="O82" s="62">
        <v>474335.375</v>
      </c>
      <c r="P82" s="62">
        <v>485308.125</v>
      </c>
      <c r="Q82" s="62">
        <v>446869.8438</v>
      </c>
      <c r="R82" s="62">
        <v>452142.1</v>
      </c>
      <c r="S82" s="68">
        <v>442169.3242</v>
      </c>
      <c r="T82" s="67">
        <v>420217.0578</v>
      </c>
      <c r="U82" s="70">
        <v>427840.3</v>
      </c>
      <c r="V82" s="65">
        <v>1.78198E12</v>
      </c>
      <c r="W82" s="65">
        <v>1.82732E12</v>
      </c>
      <c r="X82" s="65">
        <v>1.8607E12</v>
      </c>
      <c r="Y82" s="65">
        <v>1.9066E12</v>
      </c>
      <c r="Z82" s="65">
        <v>1.95018E12</v>
      </c>
      <c r="AA82" s="65">
        <v>1.9486E12</v>
      </c>
      <c r="AB82" s="65">
        <v>1.88728E12</v>
      </c>
      <c r="AC82" s="65">
        <v>1.91867E12</v>
      </c>
      <c r="AD82" s="65">
        <v>1.95124E12</v>
      </c>
      <c r="AE82" s="66">
        <v>2.48186E12</v>
      </c>
      <c r="AF82" s="66">
        <v>2.51349E12</v>
      </c>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row>
    <row r="83">
      <c r="A83" s="61" t="s">
        <v>25</v>
      </c>
      <c r="B83" s="63">
        <v>887351.7</v>
      </c>
      <c r="C83" s="63">
        <v>8.1679769E7</v>
      </c>
      <c r="D83" s="64">
        <f t="shared" si="8"/>
        <v>10.86378807</v>
      </c>
      <c r="E83" s="56"/>
      <c r="F83" s="56"/>
      <c r="G83" s="61" t="s">
        <v>25</v>
      </c>
      <c r="H83" s="56"/>
      <c r="I83" s="56"/>
      <c r="J83" s="58"/>
      <c r="K83" s="62">
        <v>1005300.938</v>
      </c>
      <c r="L83" s="62">
        <v>1007438.25</v>
      </c>
      <c r="M83" s="62">
        <v>983492.0</v>
      </c>
      <c r="N83" s="62">
        <v>982752.0625</v>
      </c>
      <c r="O83" s="62">
        <v>919818.0625</v>
      </c>
      <c r="P83" s="62">
        <v>952239.1875</v>
      </c>
      <c r="Q83" s="62">
        <v>925829.75</v>
      </c>
      <c r="R83" s="62">
        <v>935595.4</v>
      </c>
      <c r="S83" s="68">
        <v>930850.9373</v>
      </c>
      <c r="T83" s="67">
        <v>889384.9344</v>
      </c>
      <c r="U83" s="70">
        <v>887351.7</v>
      </c>
      <c r="V83" s="65">
        <v>2.5193E12</v>
      </c>
      <c r="W83" s="65">
        <v>2.54855E12</v>
      </c>
      <c r="X83" s="65">
        <v>2.566E12</v>
      </c>
      <c r="Y83" s="65">
        <v>2.66094E12</v>
      </c>
      <c r="Z83" s="65">
        <v>2.74793E12</v>
      </c>
      <c r="AA83" s="65">
        <v>2.77769E12</v>
      </c>
      <c r="AB83" s="65">
        <v>2.63528E12</v>
      </c>
      <c r="AC83" s="65">
        <v>2.74485E12</v>
      </c>
      <c r="AD83" s="65">
        <v>2.82799E12</v>
      </c>
      <c r="AE83" s="66">
        <v>3.51608E12</v>
      </c>
      <c r="AF83" s="66">
        <v>3.57658E12</v>
      </c>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row>
    <row r="84">
      <c r="A84" s="61" t="s">
        <v>26</v>
      </c>
      <c r="B84" s="63">
        <v>92574.7</v>
      </c>
      <c r="C84" s="63">
        <v>1.0820883E7</v>
      </c>
      <c r="D84" s="64">
        <f t="shared" si="8"/>
        <v>8.555189073</v>
      </c>
      <c r="E84" s="56"/>
      <c r="F84" s="56"/>
      <c r="G84" s="61" t="s">
        <v>26</v>
      </c>
      <c r="H84" s="56"/>
      <c r="I84" s="56"/>
      <c r="J84" s="58"/>
      <c r="K84" s="62">
        <v>132148.8594</v>
      </c>
      <c r="L84" s="62">
        <v>128511.1094</v>
      </c>
      <c r="M84" s="62">
        <v>132430.7813</v>
      </c>
      <c r="N84" s="62">
        <v>127465.375</v>
      </c>
      <c r="O84" s="62">
        <v>121020.2969</v>
      </c>
      <c r="P84" s="62">
        <v>114677.9297</v>
      </c>
      <c r="Q84" s="62">
        <v>112505.4219</v>
      </c>
      <c r="R84" s="62">
        <v>108128.5</v>
      </c>
      <c r="S84" s="68">
        <v>100571.8434</v>
      </c>
      <c r="T84" s="67">
        <v>98909.79088</v>
      </c>
      <c r="U84" s="70">
        <v>92574.7</v>
      </c>
      <c r="V84" s="65">
        <v>2.53274E11</v>
      </c>
      <c r="W84" s="65">
        <v>2.64336E11</v>
      </c>
      <c r="X84" s="65">
        <v>2.70364E11</v>
      </c>
      <c r="Y84" s="65">
        <v>2.85263E11</v>
      </c>
      <c r="Z84" s="65">
        <v>2.9535E11</v>
      </c>
      <c r="AA84" s="65">
        <v>2.94718E11</v>
      </c>
      <c r="AB84" s="65">
        <v>2.85477E11</v>
      </c>
      <c r="AC84" s="65">
        <v>2.71365E11</v>
      </c>
      <c r="AD84" s="65">
        <v>2.52085E11</v>
      </c>
      <c r="AE84" s="66">
        <v>2.613E11</v>
      </c>
      <c r="AF84" s="66">
        <v>2.60727E11</v>
      </c>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row>
    <row r="85">
      <c r="A85" s="61" t="s">
        <v>27</v>
      </c>
      <c r="B85" s="63">
        <v>54579.6</v>
      </c>
      <c r="C85" s="63">
        <v>9843028.0</v>
      </c>
      <c r="D85" s="64">
        <f t="shared" si="8"/>
        <v>5.54500099</v>
      </c>
      <c r="E85" s="56"/>
      <c r="F85" s="56"/>
      <c r="G85" s="61" t="s">
        <v>27</v>
      </c>
      <c r="H85" s="56"/>
      <c r="I85" s="56"/>
      <c r="J85" s="58"/>
      <c r="K85" s="62">
        <v>74318.71875</v>
      </c>
      <c r="L85" s="62">
        <v>74867.82031</v>
      </c>
      <c r="M85" s="62">
        <v>72455.17969</v>
      </c>
      <c r="N85" s="62">
        <v>68763.72656</v>
      </c>
      <c r="O85" s="62">
        <v>63390.87109</v>
      </c>
      <c r="P85" s="62">
        <v>63860.69531</v>
      </c>
      <c r="Q85" s="62">
        <v>62360.25391</v>
      </c>
      <c r="R85" s="62">
        <v>57573.55</v>
      </c>
      <c r="S85" s="68">
        <v>53526.07524</v>
      </c>
      <c r="T85" s="67">
        <v>52518.22231</v>
      </c>
      <c r="U85" s="70">
        <v>54579.6</v>
      </c>
      <c r="V85" s="65">
        <v>1.57155E11</v>
      </c>
      <c r="W85" s="65">
        <v>1.64694E11</v>
      </c>
      <c r="X85" s="65">
        <v>1.71223E11</v>
      </c>
      <c r="Y85" s="65">
        <v>1.77896E11</v>
      </c>
      <c r="Z85" s="65">
        <v>1.781E11</v>
      </c>
      <c r="AA85" s="65">
        <v>1.79693E11</v>
      </c>
      <c r="AB85" s="65">
        <v>1.67476E11</v>
      </c>
      <c r="AC85" s="65">
        <v>1.69583E11</v>
      </c>
      <c r="AD85" s="65">
        <v>1.72452E11</v>
      </c>
      <c r="AE85" s="66">
        <v>2.36956E11</v>
      </c>
      <c r="AF85" s="66">
        <v>2.44416E11</v>
      </c>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row>
    <row r="86">
      <c r="A86" s="61" t="s">
        <v>28</v>
      </c>
      <c r="B86" s="63">
        <v>64191.8</v>
      </c>
      <c r="C86" s="63">
        <v>4643740.0</v>
      </c>
      <c r="D86" s="64">
        <f t="shared" si="8"/>
        <v>13.8232976</v>
      </c>
      <c r="E86" s="56"/>
      <c r="F86" s="56"/>
      <c r="G86" s="61" t="s">
        <v>28</v>
      </c>
      <c r="H86" s="56"/>
      <c r="I86" s="56"/>
      <c r="J86" s="58"/>
      <c r="K86" s="62">
        <v>66878.28906</v>
      </c>
      <c r="L86" s="62">
        <v>66320.97656</v>
      </c>
      <c r="M86" s="62">
        <v>65041.06641</v>
      </c>
      <c r="N86" s="62">
        <v>64900.28516</v>
      </c>
      <c r="O86" s="62">
        <v>58821.4375</v>
      </c>
      <c r="P86" s="62">
        <v>57380.28516</v>
      </c>
      <c r="Q86" s="62">
        <v>53810.85938</v>
      </c>
      <c r="R86" s="62">
        <v>55386.38</v>
      </c>
      <c r="S86" s="68">
        <v>62263.29529</v>
      </c>
      <c r="T86" s="67">
        <v>62398.4729</v>
      </c>
      <c r="U86" s="70">
        <v>64191.8</v>
      </c>
      <c r="V86" s="65">
        <v>1.46978E11</v>
      </c>
      <c r="W86" s="65">
        <v>1.53604E11</v>
      </c>
      <c r="X86" s="65">
        <v>1.61806E11</v>
      </c>
      <c r="Y86" s="65">
        <v>1.704E11</v>
      </c>
      <c r="Z86" s="65">
        <v>1.79231E11</v>
      </c>
      <c r="AA86" s="65">
        <v>1.73904E11</v>
      </c>
      <c r="AB86" s="65">
        <v>1.6174E11</v>
      </c>
      <c r="AC86" s="65">
        <v>1.61046E11</v>
      </c>
      <c r="AD86" s="65">
        <v>1.62181E11</v>
      </c>
      <c r="AE86" s="66">
        <v>2.25716E11</v>
      </c>
      <c r="AF86" s="66">
        <v>2.85025E11</v>
      </c>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row>
    <row r="87">
      <c r="A87" s="61" t="s">
        <v>29</v>
      </c>
      <c r="B87" s="63">
        <v>396806.1</v>
      </c>
      <c r="C87" s="63">
        <v>6.0730582E7</v>
      </c>
      <c r="D87" s="64">
        <f t="shared" si="8"/>
        <v>6.533876129</v>
      </c>
      <c r="E87" s="56"/>
      <c r="F87" s="56"/>
      <c r="G87" s="61" t="s">
        <v>29</v>
      </c>
      <c r="H87" s="56"/>
      <c r="I87" s="56"/>
      <c r="J87" s="58"/>
      <c r="K87" s="62">
        <v>536162.0625</v>
      </c>
      <c r="L87" s="62">
        <v>524500.75</v>
      </c>
      <c r="M87" s="62">
        <v>537765.75</v>
      </c>
      <c r="N87" s="62">
        <v>504507.125</v>
      </c>
      <c r="O87" s="62">
        <v>450859.625</v>
      </c>
      <c r="P87" s="62">
        <v>456973.0313</v>
      </c>
      <c r="Q87" s="62">
        <v>458201.9063</v>
      </c>
      <c r="R87" s="62">
        <v>442634.9</v>
      </c>
      <c r="S87" s="68">
        <v>406621.5817</v>
      </c>
      <c r="T87" s="67">
        <v>388986.8042</v>
      </c>
      <c r="U87" s="70">
        <v>396806.1</v>
      </c>
      <c r="V87" s="65">
        <v>1.61417E12</v>
      </c>
      <c r="W87" s="65">
        <v>1.64211E12</v>
      </c>
      <c r="X87" s="65">
        <v>1.6574E12</v>
      </c>
      <c r="Y87" s="65">
        <v>1.69384E12</v>
      </c>
      <c r="Z87" s="65">
        <v>1.72235E12</v>
      </c>
      <c r="AA87" s="65">
        <v>1.70244E12</v>
      </c>
      <c r="AB87" s="65">
        <v>1.6089E12</v>
      </c>
      <c r="AC87" s="65">
        <v>1.63804E12</v>
      </c>
      <c r="AD87" s="65">
        <v>1.64518E12</v>
      </c>
      <c r="AE87" s="66">
        <v>2.06309E12</v>
      </c>
      <c r="AF87" s="66">
        <v>2.07819E12</v>
      </c>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row>
    <row r="88">
      <c r="A88" s="61" t="s">
        <v>30</v>
      </c>
      <c r="B88" s="63">
        <v>1261627.9</v>
      </c>
      <c r="C88" s="63">
        <v>1.26958472E8</v>
      </c>
      <c r="D88" s="64">
        <f t="shared" si="8"/>
        <v>9.937327381</v>
      </c>
      <c r="E88" s="56"/>
      <c r="F88" s="56"/>
      <c r="G88" s="61" t="s">
        <v>30</v>
      </c>
      <c r="H88" s="56"/>
      <c r="I88" s="56"/>
      <c r="J88" s="58"/>
      <c r="K88" s="62">
        <v>1262579.0</v>
      </c>
      <c r="L88" s="62">
        <v>1250385.875</v>
      </c>
      <c r="M88" s="62">
        <v>1282930.625</v>
      </c>
      <c r="N88" s="62">
        <v>1203827.375</v>
      </c>
      <c r="O88" s="62">
        <v>1132759.375</v>
      </c>
      <c r="P88" s="62">
        <v>1181609.125</v>
      </c>
      <c r="Q88" s="62">
        <v>1232294.25</v>
      </c>
      <c r="R88" s="62">
        <v>1268071.0</v>
      </c>
      <c r="S88" s="68">
        <v>1339377.801</v>
      </c>
      <c r="T88" s="67">
        <v>1296815.34</v>
      </c>
      <c r="U88" s="70">
        <v>1261627.9</v>
      </c>
      <c r="V88" s="65">
        <v>3.75101E12</v>
      </c>
      <c r="W88" s="65">
        <v>3.83956E12</v>
      </c>
      <c r="X88" s="65">
        <v>3.88958E12</v>
      </c>
      <c r="Y88" s="65">
        <v>3.95543E12</v>
      </c>
      <c r="Z88" s="65">
        <v>4.04214E12</v>
      </c>
      <c r="AA88" s="65">
        <v>4.00004E12</v>
      </c>
      <c r="AB88" s="65">
        <v>3.77895E12</v>
      </c>
      <c r="AC88" s="65">
        <v>3.94656E12</v>
      </c>
      <c r="AD88" s="65">
        <v>3.91893E12</v>
      </c>
      <c r="AE88" s="66">
        <v>4.7503E12</v>
      </c>
      <c r="AF88" s="66">
        <v>4.80823E12</v>
      </c>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row>
    <row r="89">
      <c r="A89" s="61" t="s">
        <v>31</v>
      </c>
      <c r="B89" s="63">
        <v>9864.0</v>
      </c>
      <c r="C89" s="63">
        <v>569604.0</v>
      </c>
      <c r="D89" s="64">
        <f t="shared" si="8"/>
        <v>17.31729412</v>
      </c>
      <c r="E89" s="56"/>
      <c r="F89" s="56"/>
      <c r="G89" s="61" t="s">
        <v>31</v>
      </c>
      <c r="H89" s="56"/>
      <c r="I89" s="56"/>
      <c r="J89" s="58"/>
      <c r="K89" s="62">
        <v>12710.70703</v>
      </c>
      <c r="L89" s="62">
        <v>12672.25391</v>
      </c>
      <c r="M89" s="62">
        <v>12085.7627</v>
      </c>
      <c r="N89" s="62">
        <v>11915.25781</v>
      </c>
      <c r="O89" s="62">
        <v>11393.55273</v>
      </c>
      <c r="P89" s="62">
        <v>11956.8291</v>
      </c>
      <c r="Q89" s="62">
        <v>11803.7168</v>
      </c>
      <c r="R89" s="62">
        <v>11400.16</v>
      </c>
      <c r="S89" s="68">
        <v>10677.7072</v>
      </c>
      <c r="T89" s="67">
        <v>10299.72023</v>
      </c>
      <c r="U89" s="70">
        <v>9864.0</v>
      </c>
      <c r="V89" s="62">
        <v>2.8916574208E10</v>
      </c>
      <c r="W89" s="62">
        <v>3.0180405248E10</v>
      </c>
      <c r="X89" s="62">
        <v>3.1765782528E10</v>
      </c>
      <c r="Y89" s="62">
        <v>3.333373952E10</v>
      </c>
      <c r="Z89" s="62">
        <v>3.5529781248E10</v>
      </c>
      <c r="AA89" s="62">
        <v>3.5268788224E10</v>
      </c>
      <c r="AB89" s="62">
        <v>3.383064576E10</v>
      </c>
      <c r="AC89" s="62">
        <v>3.481679872E10</v>
      </c>
      <c r="AD89" s="62">
        <v>3.5393564672E10</v>
      </c>
      <c r="AE89" s="63">
        <v>5.1660776679E10</v>
      </c>
      <c r="AF89" s="63">
        <v>5.3485619939E10</v>
      </c>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row>
    <row r="90">
      <c r="A90" s="61" t="s">
        <v>32</v>
      </c>
      <c r="B90" s="63">
        <v>201749.5</v>
      </c>
      <c r="C90" s="63">
        <v>1.6939923E7</v>
      </c>
      <c r="D90" s="64">
        <f t="shared" si="8"/>
        <v>11.90970585</v>
      </c>
      <c r="E90" s="56"/>
      <c r="F90" s="56"/>
      <c r="G90" s="61" t="s">
        <v>32</v>
      </c>
      <c r="H90" s="56"/>
      <c r="I90" s="56"/>
      <c r="J90" s="58"/>
      <c r="K90" s="62">
        <v>212488.5781</v>
      </c>
      <c r="L90" s="62">
        <v>208559.625</v>
      </c>
      <c r="M90" s="62">
        <v>207064.2656</v>
      </c>
      <c r="N90" s="62">
        <v>206338.9063</v>
      </c>
      <c r="O90" s="62">
        <v>200708.4688</v>
      </c>
      <c r="P90" s="62">
        <v>212169.1875</v>
      </c>
      <c r="Q90" s="62">
        <v>197644.8438</v>
      </c>
      <c r="R90" s="62">
        <v>195204.9</v>
      </c>
      <c r="S90" s="68">
        <v>202059.3908</v>
      </c>
      <c r="T90" s="67">
        <v>194047.6742</v>
      </c>
      <c r="U90" s="70">
        <v>201749.5</v>
      </c>
      <c r="V90" s="65">
        <v>5.4913E11</v>
      </c>
      <c r="W90" s="65">
        <v>5.61412E11</v>
      </c>
      <c r="X90" s="65">
        <v>5.72901E11</v>
      </c>
      <c r="Y90" s="65">
        <v>5.92346E11</v>
      </c>
      <c r="Z90" s="65">
        <v>6.1557E11</v>
      </c>
      <c r="AA90" s="65">
        <v>6.26675E11</v>
      </c>
      <c r="AB90" s="65">
        <v>6.03691E11</v>
      </c>
      <c r="AC90" s="65">
        <v>6.13526E11</v>
      </c>
      <c r="AD90" s="65">
        <v>6.19616E11</v>
      </c>
      <c r="AE90" s="66">
        <v>7.70199E11</v>
      </c>
      <c r="AF90" s="66">
        <v>7.85231E11</v>
      </c>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row>
    <row r="91">
      <c r="A91" s="61" t="s">
        <v>33</v>
      </c>
      <c r="B91" s="63">
        <v>59691.3</v>
      </c>
      <c r="C91" s="63">
        <v>4442100.0</v>
      </c>
      <c r="D91" s="64">
        <f t="shared" si="8"/>
        <v>13.43763085</v>
      </c>
      <c r="E91" s="56"/>
      <c r="F91" s="56"/>
      <c r="G91" s="61" t="s">
        <v>33</v>
      </c>
      <c r="H91" s="56"/>
      <c r="I91" s="56"/>
      <c r="J91" s="58"/>
      <c r="K91" s="62">
        <v>54995.51563</v>
      </c>
      <c r="L91" s="62">
        <v>56837.43359</v>
      </c>
      <c r="M91" s="62">
        <v>56524.78516</v>
      </c>
      <c r="N91" s="62">
        <v>50502.14063</v>
      </c>
      <c r="O91" s="62">
        <v>49625.0625</v>
      </c>
      <c r="P91" s="62">
        <v>54033.40625</v>
      </c>
      <c r="Q91" s="62">
        <v>59294.73438</v>
      </c>
      <c r="R91" s="62">
        <v>49449.66</v>
      </c>
      <c r="S91" s="83">
        <v>59691.3</v>
      </c>
      <c r="T91" s="83">
        <v>59691.3</v>
      </c>
      <c r="U91" s="83">
        <v>59691.3</v>
      </c>
      <c r="V91" s="62">
        <v>9.7596227584E10</v>
      </c>
      <c r="W91" s="65">
        <v>1.01264E11</v>
      </c>
      <c r="X91" s="65">
        <v>1.04608E11</v>
      </c>
      <c r="Y91" s="65">
        <v>1.05414E11</v>
      </c>
      <c r="Z91" s="65">
        <v>1.08555E11</v>
      </c>
      <c r="AA91" s="65">
        <v>1.06882E11</v>
      </c>
      <c r="AB91" s="65">
        <v>1.06379E11</v>
      </c>
      <c r="AC91" s="65">
        <v>1.06576E11</v>
      </c>
      <c r="AD91" s="65">
        <v>1.07615E11</v>
      </c>
      <c r="AE91" s="66">
        <v>1.56276E11</v>
      </c>
      <c r="AF91" s="66">
        <v>1.61579E11</v>
      </c>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row>
    <row r="92">
      <c r="A92" s="61" t="s">
        <v>34</v>
      </c>
      <c r="B92" s="63">
        <v>29588.7</v>
      </c>
      <c r="C92" s="63">
        <v>5190239.0</v>
      </c>
      <c r="D92" s="64">
        <f t="shared" si="8"/>
        <v>5.700835742</v>
      </c>
      <c r="E92" s="56"/>
      <c r="F92" s="56"/>
      <c r="G92" s="61" t="s">
        <v>34</v>
      </c>
      <c r="H92" s="56"/>
      <c r="I92" s="56"/>
      <c r="J92" s="58"/>
      <c r="K92" s="62">
        <v>27469.94336</v>
      </c>
      <c r="L92" s="62">
        <v>32410.86133</v>
      </c>
      <c r="M92" s="62">
        <v>34324.48047</v>
      </c>
      <c r="N92" s="62">
        <v>29850.00977</v>
      </c>
      <c r="O92" s="62">
        <v>29554.28711</v>
      </c>
      <c r="P92" s="62">
        <v>30739.22461</v>
      </c>
      <c r="Q92" s="62">
        <v>25791.26953</v>
      </c>
      <c r="R92" s="62">
        <v>26079.56</v>
      </c>
      <c r="S92" s="68">
        <v>27899.6529</v>
      </c>
      <c r="T92" s="67">
        <v>28582.27695</v>
      </c>
      <c r="U92" s="70">
        <v>29588.7</v>
      </c>
      <c r="V92" s="65">
        <v>2.06456E11</v>
      </c>
      <c r="W92" s="65">
        <v>2.14633E11</v>
      </c>
      <c r="X92" s="65">
        <v>2.2019E11</v>
      </c>
      <c r="Y92" s="65">
        <v>2.25589E11</v>
      </c>
      <c r="Z92" s="65">
        <v>2.31574E11</v>
      </c>
      <c r="AA92" s="65">
        <v>2.31655E11</v>
      </c>
      <c r="AB92" s="65">
        <v>2.27793E11</v>
      </c>
      <c r="AC92" s="65">
        <v>2.29334E11</v>
      </c>
      <c r="AD92" s="65">
        <v>2.32653E11</v>
      </c>
      <c r="AE92" s="66">
        <v>3.25118E11</v>
      </c>
      <c r="AF92" s="66">
        <v>3.30356E11</v>
      </c>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row>
    <row r="93">
      <c r="A93" s="61" t="s">
        <v>35</v>
      </c>
      <c r="B93" s="63">
        <v>355627.1</v>
      </c>
      <c r="C93" s="63">
        <v>3.7986412E7</v>
      </c>
      <c r="D93" s="64">
        <f t="shared" si="8"/>
        <v>9.361955533</v>
      </c>
      <c r="E93" s="56"/>
      <c r="F93" s="56"/>
      <c r="G93" s="61" t="s">
        <v>35</v>
      </c>
      <c r="H93" s="56"/>
      <c r="I93" s="56"/>
      <c r="J93" s="58"/>
      <c r="K93" s="62">
        <v>368595.125</v>
      </c>
      <c r="L93" s="62">
        <v>380975.6563</v>
      </c>
      <c r="M93" s="62">
        <v>386027.6875</v>
      </c>
      <c r="N93" s="62">
        <v>375912.625</v>
      </c>
      <c r="O93" s="62">
        <v>355486.875</v>
      </c>
      <c r="P93" s="62">
        <v>376648.1563</v>
      </c>
      <c r="Q93" s="62">
        <v>377477.2188</v>
      </c>
      <c r="R93" s="62">
        <v>367413.3</v>
      </c>
      <c r="S93" s="68">
        <v>353064.8513</v>
      </c>
      <c r="T93" s="67">
        <v>348518.9672</v>
      </c>
      <c r="U93" s="70">
        <v>355627.1</v>
      </c>
      <c r="V93" s="65">
        <v>4.81955E11</v>
      </c>
      <c r="W93" s="65">
        <v>5.07714E11</v>
      </c>
      <c r="X93" s="65">
        <v>5.26079E11</v>
      </c>
      <c r="Y93" s="65">
        <v>5.5884E11</v>
      </c>
      <c r="Z93" s="65">
        <v>5.96759E11</v>
      </c>
      <c r="AA93" s="65">
        <v>6.27352E11</v>
      </c>
      <c r="AB93" s="65">
        <v>6.37563E11</v>
      </c>
      <c r="AC93" s="65">
        <v>6.62416E11</v>
      </c>
      <c r="AD93" s="65">
        <v>6.9123E11</v>
      </c>
      <c r="AE93" s="66">
        <v>9.25442E11</v>
      </c>
      <c r="AF93" s="66">
        <v>9.61912E11</v>
      </c>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row>
    <row r="94">
      <c r="A94" s="61" t="s">
        <v>36</v>
      </c>
      <c r="B94" s="63">
        <v>59964.5</v>
      </c>
      <c r="C94" s="63">
        <v>1.0358076E7</v>
      </c>
      <c r="D94" s="64">
        <f t="shared" si="8"/>
        <v>5.789154279</v>
      </c>
      <c r="E94" s="56"/>
      <c r="F94" s="56"/>
      <c r="G94" s="61" t="s">
        <v>36</v>
      </c>
      <c r="H94" s="56"/>
      <c r="I94" s="56"/>
      <c r="J94" s="58"/>
      <c r="K94" s="62">
        <v>92558.66406</v>
      </c>
      <c r="L94" s="62">
        <v>80445.39063</v>
      </c>
      <c r="M94" s="62">
        <v>76221.96094</v>
      </c>
      <c r="N94" s="62">
        <v>72220.71094</v>
      </c>
      <c r="O94" s="62">
        <v>68989.13281</v>
      </c>
      <c r="P94" s="62">
        <v>67897.16406</v>
      </c>
      <c r="Q94" s="62">
        <v>64666.69531</v>
      </c>
      <c r="R94" s="62">
        <v>58205.87</v>
      </c>
      <c r="S94" s="68">
        <v>55803.83565</v>
      </c>
      <c r="T94" s="67">
        <v>54223.92323</v>
      </c>
      <c r="U94" s="70">
        <v>59964.5</v>
      </c>
      <c r="V94" s="65">
        <v>2.2026E11</v>
      </c>
      <c r="W94" s="65">
        <v>2.23696E11</v>
      </c>
      <c r="X94" s="65">
        <v>2.2543E11</v>
      </c>
      <c r="Y94" s="65">
        <v>2.28695E11</v>
      </c>
      <c r="Z94" s="65">
        <v>2.34105E11</v>
      </c>
      <c r="AA94" s="65">
        <v>2.34084E11</v>
      </c>
      <c r="AB94" s="65">
        <v>2.27277E11</v>
      </c>
      <c r="AC94" s="65">
        <v>2.3046E11</v>
      </c>
      <c r="AD94" s="65">
        <v>2.26614E11</v>
      </c>
      <c r="AE94" s="66">
        <v>2.70674E11</v>
      </c>
      <c r="AF94" s="66">
        <v>2.74993E11</v>
      </c>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row>
    <row r="95">
      <c r="A95" s="61" t="s">
        <v>85</v>
      </c>
      <c r="B95" s="63">
        <v>34840.7</v>
      </c>
      <c r="C95" s="63">
        <v>5423801.0</v>
      </c>
      <c r="D95" s="64">
        <f t="shared" si="8"/>
        <v>6.423668567</v>
      </c>
      <c r="E95" s="56"/>
      <c r="F95" s="56"/>
      <c r="G95" s="61" t="s">
        <v>85</v>
      </c>
      <c r="H95" s="56"/>
      <c r="I95" s="56"/>
      <c r="J95" s="58"/>
      <c r="K95" s="62">
        <v>44493.41406</v>
      </c>
      <c r="L95" s="62">
        <v>42044.54688</v>
      </c>
      <c r="M95" s="62">
        <v>40422.24609</v>
      </c>
      <c r="N95" s="62">
        <v>41895.13672</v>
      </c>
      <c r="O95" s="62">
        <v>36518.67969</v>
      </c>
      <c r="P95" s="62">
        <v>38981.22656</v>
      </c>
      <c r="Q95" s="62">
        <v>37829.70703</v>
      </c>
      <c r="R95" s="62">
        <v>35015.51</v>
      </c>
      <c r="S95" s="68">
        <v>34814.36202</v>
      </c>
      <c r="T95" s="67">
        <v>34556.03664</v>
      </c>
      <c r="U95" s="70">
        <v>34840.7</v>
      </c>
      <c r="V95" s="62">
        <v>7.7763584E10</v>
      </c>
      <c r="W95" s="62">
        <v>8.1696710656E10</v>
      </c>
      <c r="X95" s="62">
        <v>8.7133806592E10</v>
      </c>
      <c r="Y95" s="62">
        <v>9.4405476352E10</v>
      </c>
      <c r="Z95" s="65">
        <v>1.04312E11</v>
      </c>
      <c r="AA95" s="65">
        <v>1.10311E11</v>
      </c>
      <c r="AB95" s="65">
        <v>1.04871E11</v>
      </c>
      <c r="AC95" s="65">
        <v>1.09257E11</v>
      </c>
      <c r="AD95" s="65">
        <v>1.12917E11</v>
      </c>
      <c r="AE95" s="66">
        <v>1.47591E11</v>
      </c>
      <c r="AF95" s="66">
        <v>1.53245E11</v>
      </c>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row>
    <row r="96">
      <c r="A96" s="61" t="s">
        <v>38</v>
      </c>
      <c r="B96" s="63">
        <v>633943.2</v>
      </c>
      <c r="C96" s="63">
        <v>5.0219669E7</v>
      </c>
      <c r="D96" s="64">
        <f t="shared" si="8"/>
        <v>12.62340459</v>
      </c>
      <c r="E96" s="56"/>
      <c r="F96" s="56"/>
      <c r="G96" s="61" t="s">
        <v>38</v>
      </c>
      <c r="H96" s="56"/>
      <c r="I96" s="56"/>
      <c r="J96" s="58"/>
      <c r="K96" s="62">
        <v>608298.5625</v>
      </c>
      <c r="L96" s="62">
        <v>622614.4375</v>
      </c>
      <c r="M96" s="62">
        <v>639065.875</v>
      </c>
      <c r="N96" s="62">
        <v>651477.625</v>
      </c>
      <c r="O96" s="62">
        <v>658267.125</v>
      </c>
      <c r="P96" s="62">
        <v>702803.125</v>
      </c>
      <c r="Q96" s="62">
        <v>719938.5</v>
      </c>
      <c r="R96" s="86">
        <v>719939.0</v>
      </c>
      <c r="S96" s="83">
        <v>633943.2</v>
      </c>
      <c r="T96" s="83">
        <v>633943.2</v>
      </c>
      <c r="U96" s="83">
        <v>633943.2</v>
      </c>
      <c r="V96" s="65">
        <v>1.00841E12</v>
      </c>
      <c r="W96" s="65">
        <v>1.05499E12</v>
      </c>
      <c r="X96" s="65">
        <v>1.09674E12</v>
      </c>
      <c r="Y96" s="65">
        <v>1.15354E12</v>
      </c>
      <c r="Z96" s="65">
        <v>1.21244E12</v>
      </c>
      <c r="AA96" s="65">
        <v>1.2403E12</v>
      </c>
      <c r="AB96" s="65">
        <v>1.24426E12</v>
      </c>
      <c r="AC96" s="65">
        <v>1.32291E12</v>
      </c>
      <c r="AD96" s="65">
        <v>1.37098E12</v>
      </c>
      <c r="AE96" s="66">
        <v>1.69624E12</v>
      </c>
      <c r="AF96" s="66">
        <v>1.74055E12</v>
      </c>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row>
    <row r="97">
      <c r="A97" s="61" t="s">
        <v>39</v>
      </c>
      <c r="B97" s="63">
        <v>296889.7</v>
      </c>
      <c r="C97" s="63">
        <v>4.6443994E7</v>
      </c>
      <c r="D97" s="64">
        <f t="shared" si="8"/>
        <v>6.392423959</v>
      </c>
      <c r="E97" s="56"/>
      <c r="F97" s="56"/>
      <c r="G97" s="61" t="s">
        <v>39</v>
      </c>
      <c r="H97" s="56"/>
      <c r="I97" s="56"/>
      <c r="J97" s="58"/>
      <c r="K97" s="62">
        <v>408289.4375</v>
      </c>
      <c r="L97" s="62">
        <v>396824.3438</v>
      </c>
      <c r="M97" s="62">
        <v>402358.125</v>
      </c>
      <c r="N97" s="62">
        <v>369789.25</v>
      </c>
      <c r="O97" s="62">
        <v>334205.2813</v>
      </c>
      <c r="P97" s="62">
        <v>319745.875</v>
      </c>
      <c r="Q97" s="62">
        <v>321412.4375</v>
      </c>
      <c r="R97" s="62">
        <v>307279.9</v>
      </c>
      <c r="S97" s="68">
        <v>286432.1428</v>
      </c>
      <c r="T97" s="67">
        <v>284839.486</v>
      </c>
      <c r="U97" s="70">
        <v>296889.7</v>
      </c>
      <c r="V97" s="65">
        <v>1.11141E12</v>
      </c>
      <c r="W97" s="65">
        <v>1.14764E12</v>
      </c>
      <c r="X97" s="65">
        <v>1.18876E12</v>
      </c>
      <c r="Y97" s="65">
        <v>1.23722E12</v>
      </c>
      <c r="Z97" s="65">
        <v>1.28027E12</v>
      </c>
      <c r="AA97" s="65">
        <v>1.29168E12</v>
      </c>
      <c r="AB97" s="65">
        <v>1.24331E12</v>
      </c>
      <c r="AC97" s="65">
        <v>1.23933E12</v>
      </c>
      <c r="AD97" s="65">
        <v>1.24451E12</v>
      </c>
      <c r="AE97" s="66">
        <v>1.44989E12</v>
      </c>
      <c r="AF97" s="66">
        <v>1.49636E12</v>
      </c>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row>
    <row r="98">
      <c r="A98" s="61" t="s">
        <v>40</v>
      </c>
      <c r="B98" s="63">
        <v>3177.3</v>
      </c>
      <c r="C98" s="63">
        <v>9799186.0</v>
      </c>
      <c r="D98" s="64">
        <f t="shared" si="8"/>
        <v>0.3242412176</v>
      </c>
      <c r="E98" s="56"/>
      <c r="F98" s="56"/>
      <c r="G98" s="61" t="s">
        <v>40</v>
      </c>
      <c r="H98" s="56"/>
      <c r="I98" s="56"/>
      <c r="J98" s="58"/>
      <c r="K98" s="62">
        <v>40177.67188</v>
      </c>
      <c r="L98" s="62">
        <v>32826.875</v>
      </c>
      <c r="M98" s="62">
        <v>34250.10547</v>
      </c>
      <c r="N98" s="62">
        <v>30580.9082</v>
      </c>
      <c r="O98" s="62">
        <v>26446.38281</v>
      </c>
      <c r="P98" s="62">
        <v>34786.78516</v>
      </c>
      <c r="Q98" s="62">
        <v>26217.2793</v>
      </c>
      <c r="R98" s="62">
        <v>22192.2</v>
      </c>
      <c r="S98" s="68">
        <v>10829.37519</v>
      </c>
      <c r="T98" s="67">
        <v>8659.957103</v>
      </c>
      <c r="U98" s="70">
        <v>3177.3</v>
      </c>
      <c r="V98" s="65">
        <v>2.74617E11</v>
      </c>
      <c r="W98" s="65">
        <v>2.86246E11</v>
      </c>
      <c r="X98" s="65">
        <v>2.95294E11</v>
      </c>
      <c r="Y98" s="65">
        <v>3.07983E11</v>
      </c>
      <c r="Z98" s="65">
        <v>3.18191E11</v>
      </c>
      <c r="AA98" s="65">
        <v>3.16239E11</v>
      </c>
      <c r="AB98" s="65">
        <v>3.00339E11</v>
      </c>
      <c r="AC98" s="65">
        <v>3.20032E11</v>
      </c>
      <c r="AD98" s="65">
        <v>3.32463E11</v>
      </c>
      <c r="AE98" s="66">
        <v>4.28254E11</v>
      </c>
      <c r="AF98" s="66">
        <v>4.45748E11</v>
      </c>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row>
    <row r="99">
      <c r="A99" s="61" t="s">
        <v>41</v>
      </c>
      <c r="B99" s="63">
        <v>47144.4</v>
      </c>
      <c r="C99" s="63">
        <v>8281430.0</v>
      </c>
      <c r="D99" s="64">
        <f t="shared" si="8"/>
        <v>5.692784942</v>
      </c>
      <c r="E99" s="56"/>
      <c r="F99" s="56"/>
      <c r="G99" s="61" t="s">
        <v>41</v>
      </c>
      <c r="H99" s="56"/>
      <c r="I99" s="56"/>
      <c r="J99" s="58"/>
      <c r="K99" s="62">
        <v>50030.13672</v>
      </c>
      <c r="L99" s="62">
        <v>50989.29297</v>
      </c>
      <c r="M99" s="62">
        <v>49164.05859</v>
      </c>
      <c r="N99" s="62">
        <v>52066.6875</v>
      </c>
      <c r="O99" s="62">
        <v>50257.29688</v>
      </c>
      <c r="P99" s="62">
        <v>51682.78516</v>
      </c>
      <c r="Q99" s="62">
        <v>46598.73828</v>
      </c>
      <c r="R99" s="62">
        <v>50363.74</v>
      </c>
      <c r="S99" s="68">
        <v>51450.09734</v>
      </c>
      <c r="T99" s="67">
        <v>47784.48857</v>
      </c>
      <c r="U99" s="70">
        <v>47144.4</v>
      </c>
      <c r="V99" s="65">
        <v>2.61361E11</v>
      </c>
      <c r="W99" s="65">
        <v>2.67688E11</v>
      </c>
      <c r="X99" s="65">
        <v>2.74902E11</v>
      </c>
      <c r="Y99" s="65">
        <v>2.85216E11</v>
      </c>
      <c r="Z99" s="65">
        <v>2.96184E11</v>
      </c>
      <c r="AA99" s="65">
        <v>3.02594E11</v>
      </c>
      <c r="AB99" s="65">
        <v>2.96734E11</v>
      </c>
      <c r="AC99" s="65">
        <v>3.05736E11</v>
      </c>
      <c r="AD99" s="65">
        <v>3.11627E11</v>
      </c>
      <c r="AE99" s="66">
        <v>4.64136E11</v>
      </c>
      <c r="AF99" s="66">
        <v>4.68045E11</v>
      </c>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row>
    <row r="100">
      <c r="A100" s="61" t="s">
        <v>42</v>
      </c>
      <c r="B100" s="63">
        <v>499396.7</v>
      </c>
      <c r="C100" s="63">
        <v>6.5128861E7</v>
      </c>
      <c r="D100" s="64">
        <f t="shared" si="8"/>
        <v>7.667824868</v>
      </c>
      <c r="E100" s="56"/>
      <c r="F100" s="56"/>
      <c r="G100" s="61" t="s">
        <v>42</v>
      </c>
      <c r="H100" s="56"/>
      <c r="I100" s="56"/>
      <c r="J100" s="58"/>
      <c r="K100" s="62">
        <v>659338.5</v>
      </c>
      <c r="L100" s="62">
        <v>655351.9375</v>
      </c>
      <c r="M100" s="62">
        <v>644703.625</v>
      </c>
      <c r="N100" s="62">
        <v>630194.1875</v>
      </c>
      <c r="O100" s="62">
        <v>576566.25</v>
      </c>
      <c r="P100" s="62">
        <v>594113.8125</v>
      </c>
      <c r="Q100" s="62">
        <v>553148.5</v>
      </c>
      <c r="R100" s="62">
        <v>579378.8</v>
      </c>
      <c r="S100" s="68">
        <v>562221.6052</v>
      </c>
      <c r="T100" s="67">
        <v>518944.1072</v>
      </c>
      <c r="U100" s="70">
        <v>499396.7</v>
      </c>
      <c r="V100" s="65">
        <v>1.8767E12</v>
      </c>
      <c r="W100" s="65">
        <v>1.93127E12</v>
      </c>
      <c r="X100" s="65">
        <v>1.98485E12</v>
      </c>
      <c r="Y100" s="65">
        <v>2.03647E12</v>
      </c>
      <c r="Z100" s="65">
        <v>2.11045E12</v>
      </c>
      <c r="AA100" s="65">
        <v>2.09002E12</v>
      </c>
      <c r="AB100" s="65">
        <v>2.00695E12</v>
      </c>
      <c r="AC100" s="65">
        <v>2.04306E12</v>
      </c>
      <c r="AD100" s="65">
        <v>2.05856E12</v>
      </c>
      <c r="AE100" s="66">
        <v>2.45421E12</v>
      </c>
      <c r="AF100" s="66">
        <v>2.50806E12</v>
      </c>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row>
    <row r="101">
      <c r="A101" s="52" t="s">
        <v>43</v>
      </c>
      <c r="B101" s="87">
        <v>5827722.7</v>
      </c>
      <c r="C101" s="87">
        <v>3.2141882E8</v>
      </c>
      <c r="D101" s="88">
        <f t="shared" si="8"/>
        <v>18.13124291</v>
      </c>
      <c r="E101" s="56"/>
      <c r="F101" s="56"/>
      <c r="G101" s="52" t="s">
        <v>43</v>
      </c>
      <c r="H101" s="56"/>
      <c r="I101" s="56"/>
      <c r="J101" s="58"/>
      <c r="K101" s="62">
        <v>6197431.0</v>
      </c>
      <c r="L101" s="62">
        <v>6190316.0</v>
      </c>
      <c r="M101" s="62">
        <v>6333982.5</v>
      </c>
      <c r="N101" s="62">
        <v>6146158.5</v>
      </c>
      <c r="O101" s="62">
        <v>5704016.5</v>
      </c>
      <c r="P101" s="62">
        <v>5921547.5</v>
      </c>
      <c r="Q101" s="62">
        <v>5797284.0</v>
      </c>
      <c r="R101" s="62">
        <v>5546304.0</v>
      </c>
      <c r="S101" s="89">
        <v>5917069.825</v>
      </c>
      <c r="T101" s="90">
        <v>5978326.819</v>
      </c>
      <c r="U101" s="91">
        <v>5827722.7</v>
      </c>
      <c r="V101" s="65">
        <v>1.17795E13</v>
      </c>
      <c r="W101" s="65">
        <v>1.21894E13</v>
      </c>
      <c r="X101" s="65">
        <v>1.25643E13</v>
      </c>
      <c r="Y101" s="65">
        <v>1.28984E13</v>
      </c>
      <c r="Z101" s="65">
        <v>1.31444E13</v>
      </c>
      <c r="AA101" s="65">
        <v>1.30972E13</v>
      </c>
      <c r="AB101" s="65">
        <v>1.26352E13</v>
      </c>
      <c r="AC101" s="65">
        <v>1.3017E13</v>
      </c>
      <c r="AD101" s="65">
        <v>1.32383E13</v>
      </c>
      <c r="AE101" s="66">
        <v>1.65115E13</v>
      </c>
      <c r="AF101" s="66">
        <v>1.69401E13</v>
      </c>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row>
    <row r="102">
      <c r="A102" s="56"/>
      <c r="B102" s="56"/>
      <c r="C102" s="56"/>
      <c r="D102" s="56"/>
      <c r="E102" s="56"/>
      <c r="F102" s="56"/>
      <c r="G102" s="56"/>
      <c r="H102" s="56"/>
      <c r="I102" s="56"/>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row>
    <row r="103">
      <c r="A103" s="3"/>
      <c r="B103" s="3"/>
      <c r="C103" s="3"/>
      <c r="D103" s="3"/>
      <c r="E103" s="3"/>
      <c r="F103" s="3"/>
      <c r="G103" s="3"/>
      <c r="H103" s="3"/>
      <c r="I103" s="3"/>
    </row>
    <row r="104">
      <c r="A104" s="3"/>
      <c r="B104" s="3"/>
      <c r="C104" s="3"/>
      <c r="D104" s="3"/>
      <c r="E104" s="3"/>
      <c r="F104" s="3"/>
      <c r="G104" s="3"/>
      <c r="H104" s="3"/>
      <c r="I104" s="3"/>
    </row>
    <row r="105">
      <c r="A105" s="50" t="s">
        <v>86</v>
      </c>
      <c r="B105" s="93" t="s">
        <v>87</v>
      </c>
    </row>
    <row r="106">
      <c r="A106" s="3"/>
      <c r="B106" s="94" t="s">
        <v>88</v>
      </c>
      <c r="C106" s="3"/>
      <c r="D106" s="3"/>
      <c r="E106" s="3"/>
      <c r="F106" s="3"/>
      <c r="G106" s="3"/>
      <c r="H106" s="3"/>
      <c r="I106" s="3"/>
    </row>
    <row r="107">
      <c r="A107" s="3"/>
      <c r="B107" s="50" t="s">
        <v>89</v>
      </c>
      <c r="C107" s="3"/>
      <c r="D107" s="3"/>
      <c r="E107" s="3"/>
      <c r="F107" s="3"/>
      <c r="G107" s="3"/>
      <c r="H107" s="3"/>
      <c r="I107" s="3"/>
    </row>
    <row r="108">
      <c r="A108" s="3"/>
      <c r="B108" s="3"/>
      <c r="C108" s="3"/>
      <c r="D108" s="3"/>
      <c r="E108" s="3"/>
      <c r="F108" s="3"/>
      <c r="G108" s="3"/>
      <c r="H108" s="3"/>
      <c r="I108" s="3"/>
    </row>
    <row r="111">
      <c r="A111" s="20" t="s">
        <v>90</v>
      </c>
      <c r="B111" s="20"/>
      <c r="C111" s="10"/>
      <c r="D111" s="10"/>
      <c r="E111" s="10"/>
      <c r="F111" s="10"/>
      <c r="G111" s="10"/>
    </row>
    <row r="112">
      <c r="A112" s="10"/>
      <c r="B112" s="10"/>
      <c r="C112" s="10"/>
      <c r="D112" s="10"/>
      <c r="E112" s="10"/>
      <c r="F112" s="10"/>
      <c r="G112" s="10"/>
    </row>
    <row r="113">
      <c r="A113" s="95"/>
      <c r="B113" s="26" t="s">
        <v>91</v>
      </c>
      <c r="C113" s="95"/>
      <c r="D113" s="26" t="s">
        <v>92</v>
      </c>
      <c r="E113" s="26" t="s">
        <v>93</v>
      </c>
      <c r="F113" s="26" t="s">
        <v>94</v>
      </c>
      <c r="G113" s="22" t="s">
        <v>57</v>
      </c>
    </row>
    <row r="114">
      <c r="A114" s="21" t="s">
        <v>17</v>
      </c>
      <c r="B114" s="21" t="s">
        <v>95</v>
      </c>
      <c r="D114" s="41">
        <v>0.942</v>
      </c>
      <c r="E114" s="80">
        <v>0.37</v>
      </c>
      <c r="F114" s="96">
        <f t="shared" ref="F114:F140" si="9">D114*E114</f>
        <v>0.34854</v>
      </c>
      <c r="G114" s="97"/>
    </row>
    <row r="115">
      <c r="A115" s="21" t="s">
        <v>18</v>
      </c>
      <c r="B115" s="21" t="s">
        <v>95</v>
      </c>
      <c r="D115" s="41">
        <v>1.466</v>
      </c>
      <c r="E115" s="80">
        <v>0.578</v>
      </c>
      <c r="F115" s="96">
        <f t="shared" si="9"/>
        <v>0.847348</v>
      </c>
      <c r="G115" s="98"/>
    </row>
    <row r="116">
      <c r="A116" s="21" t="s">
        <v>19</v>
      </c>
      <c r="B116" s="21" t="s">
        <v>95</v>
      </c>
      <c r="D116" s="41">
        <v>1.734</v>
      </c>
      <c r="E116" s="80">
        <v>0.603</v>
      </c>
      <c r="F116" s="96">
        <f t="shared" si="9"/>
        <v>1.045602</v>
      </c>
      <c r="G116" s="98"/>
    </row>
    <row r="117">
      <c r="A117" s="21" t="s">
        <v>20</v>
      </c>
      <c r="B117" s="21" t="s">
        <v>95</v>
      </c>
      <c r="D117" s="41">
        <v>0.96</v>
      </c>
      <c r="E117" s="80">
        <v>0.33</v>
      </c>
      <c r="F117" s="96">
        <f t="shared" si="9"/>
        <v>0.3168</v>
      </c>
      <c r="G117" s="98"/>
    </row>
    <row r="118">
      <c r="A118" s="21" t="s">
        <v>21</v>
      </c>
      <c r="B118" s="21" t="s">
        <v>95</v>
      </c>
      <c r="D118" s="41">
        <v>2.379</v>
      </c>
      <c r="E118" s="80">
        <v>0.583</v>
      </c>
      <c r="F118" s="96">
        <f t="shared" si="9"/>
        <v>1.386957</v>
      </c>
      <c r="G118" s="98"/>
    </row>
    <row r="119">
      <c r="A119" s="21" t="s">
        <v>22</v>
      </c>
      <c r="B119" s="21" t="s">
        <v>95</v>
      </c>
      <c r="D119" s="41">
        <v>1.477</v>
      </c>
      <c r="E119" s="80">
        <v>0.612</v>
      </c>
      <c r="F119" s="96">
        <f t="shared" si="9"/>
        <v>0.903924</v>
      </c>
      <c r="G119" s="98"/>
    </row>
    <row r="120">
      <c r="A120" s="21" t="s">
        <v>23</v>
      </c>
      <c r="B120" s="21" t="s">
        <v>95</v>
      </c>
      <c r="D120" s="41">
        <v>1.564</v>
      </c>
      <c r="E120" s="80">
        <v>0.656</v>
      </c>
      <c r="F120" s="96">
        <f t="shared" si="9"/>
        <v>1.025984</v>
      </c>
      <c r="G120" s="98"/>
    </row>
    <row r="121">
      <c r="A121" s="21" t="s">
        <v>24</v>
      </c>
      <c r="B121" s="21" t="s">
        <v>95</v>
      </c>
      <c r="D121" s="41">
        <v>1.642</v>
      </c>
      <c r="E121" s="80">
        <v>0.633</v>
      </c>
      <c r="F121" s="96">
        <f t="shared" si="9"/>
        <v>1.039386</v>
      </c>
      <c r="G121" s="98"/>
    </row>
    <row r="122">
      <c r="A122" s="21" t="s">
        <v>25</v>
      </c>
      <c r="B122" s="21" t="s">
        <v>95</v>
      </c>
      <c r="D122" s="41">
        <v>1.779</v>
      </c>
      <c r="E122" s="80">
        <v>0.628</v>
      </c>
      <c r="F122" s="96">
        <f t="shared" si="9"/>
        <v>1.117212</v>
      </c>
      <c r="G122" s="98"/>
    </row>
    <row r="123">
      <c r="A123" s="21" t="s">
        <v>26</v>
      </c>
      <c r="B123" s="21" t="s">
        <v>95</v>
      </c>
      <c r="D123" s="41">
        <v>2.397</v>
      </c>
      <c r="E123" s="80">
        <v>0.645</v>
      </c>
      <c r="F123" s="96">
        <f t="shared" si="9"/>
        <v>1.546065</v>
      </c>
      <c r="G123" s="98"/>
    </row>
    <row r="124">
      <c r="A124" s="21" t="s">
        <v>27</v>
      </c>
      <c r="B124" s="21" t="s">
        <v>95</v>
      </c>
      <c r="D124" s="41">
        <v>2.674</v>
      </c>
      <c r="E124" s="80">
        <v>0.557</v>
      </c>
      <c r="F124" s="96">
        <f t="shared" si="9"/>
        <v>1.489418</v>
      </c>
      <c r="G124" s="98"/>
    </row>
    <row r="125">
      <c r="A125" s="21" t="s">
        <v>28</v>
      </c>
      <c r="B125" s="21" t="s">
        <v>95</v>
      </c>
      <c r="D125" s="41">
        <v>1.614</v>
      </c>
      <c r="E125" s="80">
        <v>0.617</v>
      </c>
      <c r="F125" s="96">
        <f t="shared" si="9"/>
        <v>0.995838</v>
      </c>
      <c r="G125" s="98"/>
    </row>
    <row r="126">
      <c r="A126" s="21" t="s">
        <v>29</v>
      </c>
      <c r="B126" s="21" t="s">
        <v>95</v>
      </c>
      <c r="D126" s="41">
        <v>2.052</v>
      </c>
      <c r="E126" s="80">
        <v>0.654</v>
      </c>
      <c r="F126" s="96">
        <f t="shared" si="9"/>
        <v>1.342008</v>
      </c>
      <c r="G126" s="98"/>
    </row>
    <row r="127">
      <c r="A127" s="21" t="s">
        <v>30</v>
      </c>
      <c r="B127" s="21" t="s">
        <v>96</v>
      </c>
      <c r="C127" s="10"/>
      <c r="D127" s="35">
        <v>1.307</v>
      </c>
      <c r="E127" s="80">
        <v>0.483</v>
      </c>
      <c r="F127" s="96">
        <f t="shared" si="9"/>
        <v>0.631281</v>
      </c>
      <c r="G127" s="98"/>
    </row>
    <row r="128">
      <c r="A128" s="21" t="s">
        <v>31</v>
      </c>
      <c r="B128" s="21" t="s">
        <v>95</v>
      </c>
      <c r="D128" s="41">
        <v>1.308</v>
      </c>
      <c r="E128" s="80">
        <v>0.539</v>
      </c>
      <c r="F128" s="96">
        <f t="shared" si="9"/>
        <v>0.705012</v>
      </c>
      <c r="G128" s="98"/>
    </row>
    <row r="129">
      <c r="A129" s="21" t="s">
        <v>32</v>
      </c>
      <c r="B129" s="21" t="s">
        <v>95</v>
      </c>
      <c r="D129" s="41">
        <v>1.884</v>
      </c>
      <c r="E129" s="80">
        <v>0.666</v>
      </c>
      <c r="F129" s="96">
        <f t="shared" si="9"/>
        <v>1.254744</v>
      </c>
      <c r="G129" s="98"/>
    </row>
    <row r="130">
      <c r="A130" s="21" t="s">
        <v>33</v>
      </c>
      <c r="B130" s="21" t="s">
        <v>95</v>
      </c>
      <c r="D130" s="41">
        <v>1.431</v>
      </c>
      <c r="E130" s="80">
        <v>0.436</v>
      </c>
      <c r="F130" s="96">
        <f t="shared" si="9"/>
        <v>0.623916</v>
      </c>
      <c r="G130" s="98"/>
    </row>
    <row r="131">
      <c r="A131" s="21" t="s">
        <v>34</v>
      </c>
      <c r="B131" s="21" t="s">
        <v>95</v>
      </c>
      <c r="D131" s="41">
        <v>1.4</v>
      </c>
      <c r="E131" s="80">
        <v>0.624</v>
      </c>
      <c r="F131" s="96">
        <f t="shared" si="9"/>
        <v>0.8736</v>
      </c>
      <c r="G131" s="98"/>
    </row>
    <row r="132">
      <c r="A132" s="21" t="s">
        <v>35</v>
      </c>
      <c r="B132" s="21" t="s">
        <v>95</v>
      </c>
      <c r="D132" s="41">
        <v>2.568</v>
      </c>
      <c r="E132" s="80">
        <v>0.548</v>
      </c>
      <c r="F132" s="96">
        <f t="shared" si="9"/>
        <v>1.407264</v>
      </c>
      <c r="G132" s="98"/>
    </row>
    <row r="133">
      <c r="A133" s="21" t="s">
        <v>36</v>
      </c>
      <c r="B133" s="21" t="s">
        <v>95</v>
      </c>
      <c r="D133" s="41">
        <v>2.412</v>
      </c>
      <c r="E133" s="80">
        <v>0.618</v>
      </c>
      <c r="F133" s="96">
        <f t="shared" si="9"/>
        <v>1.490616</v>
      </c>
      <c r="G133" s="98"/>
    </row>
    <row r="134">
      <c r="A134" s="21" t="s">
        <v>85</v>
      </c>
      <c r="B134" s="21" t="s">
        <v>95</v>
      </c>
      <c r="D134" s="41">
        <v>2.622</v>
      </c>
      <c r="E134" s="80">
        <v>0.56</v>
      </c>
      <c r="F134" s="96">
        <f t="shared" si="9"/>
        <v>1.46832</v>
      </c>
      <c r="G134" s="98"/>
    </row>
    <row r="135">
      <c r="A135" s="21" t="s">
        <v>38</v>
      </c>
      <c r="B135" s="21" t="s">
        <v>95</v>
      </c>
      <c r="D135" s="41">
        <v>2.105</v>
      </c>
      <c r="E135" s="80">
        <v>0.508</v>
      </c>
      <c r="F135" s="96">
        <f t="shared" si="9"/>
        <v>1.06934</v>
      </c>
      <c r="G135" s="98"/>
    </row>
    <row r="136">
      <c r="A136" s="21" t="s">
        <v>39</v>
      </c>
      <c r="B136" s="21" t="s">
        <v>95</v>
      </c>
      <c r="D136" s="41">
        <v>1.82</v>
      </c>
      <c r="E136" s="80">
        <v>0.55</v>
      </c>
      <c r="F136" s="96">
        <f t="shared" si="9"/>
        <v>1.001</v>
      </c>
      <c r="G136" s="98"/>
    </row>
    <row r="137">
      <c r="A137" s="21" t="s">
        <v>40</v>
      </c>
      <c r="B137" s="21" t="s">
        <v>95</v>
      </c>
      <c r="D137" s="41">
        <v>1.448</v>
      </c>
      <c r="E137" s="80">
        <v>0.622</v>
      </c>
      <c r="F137" s="96">
        <f t="shared" si="9"/>
        <v>0.900656</v>
      </c>
      <c r="G137" s="98"/>
    </row>
    <row r="138">
      <c r="A138" s="21" t="s">
        <v>41</v>
      </c>
      <c r="B138" s="21" t="s">
        <v>95</v>
      </c>
      <c r="D138" s="41">
        <v>1.167</v>
      </c>
      <c r="E138" s="80">
        <v>0.578</v>
      </c>
      <c r="F138" s="96">
        <f t="shared" si="9"/>
        <v>0.674526</v>
      </c>
      <c r="G138" s="98"/>
    </row>
    <row r="139">
      <c r="A139" s="21" t="s">
        <v>42</v>
      </c>
      <c r="B139" s="21" t="s">
        <v>95</v>
      </c>
      <c r="D139" s="41">
        <v>1.604</v>
      </c>
      <c r="E139" s="80">
        <v>0.688</v>
      </c>
      <c r="F139" s="96">
        <f t="shared" si="9"/>
        <v>1.103552</v>
      </c>
      <c r="G139" s="98"/>
    </row>
    <row r="140">
      <c r="A140" s="26" t="s">
        <v>43</v>
      </c>
      <c r="B140" s="26" t="s">
        <v>95</v>
      </c>
      <c r="C140" s="103"/>
      <c r="D140" s="71">
        <v>0.697</v>
      </c>
      <c r="E140" s="102">
        <v>0.206</v>
      </c>
      <c r="F140" s="105">
        <f t="shared" si="9"/>
        <v>0.143582</v>
      </c>
      <c r="G140" s="107"/>
    </row>
    <row r="141">
      <c r="A141" s="10"/>
      <c r="B141" s="10"/>
      <c r="C141" s="10"/>
      <c r="D141" s="10"/>
      <c r="E141" s="10"/>
      <c r="F141" s="10"/>
      <c r="G141" s="10"/>
    </row>
    <row r="142">
      <c r="A142" s="21" t="s">
        <v>62</v>
      </c>
      <c r="B142" s="10"/>
      <c r="C142" s="10"/>
      <c r="D142" s="10"/>
      <c r="E142" s="10"/>
      <c r="F142" s="96"/>
      <c r="G142" s="10"/>
    </row>
    <row r="143">
      <c r="A143" s="10"/>
      <c r="B143" s="10"/>
      <c r="C143" s="10"/>
      <c r="D143" s="10"/>
      <c r="E143" s="10"/>
      <c r="F143" s="10"/>
      <c r="G143" s="10"/>
    </row>
    <row r="144">
      <c r="A144" s="21" t="s">
        <v>99</v>
      </c>
      <c r="C144" s="10"/>
      <c r="D144" s="10"/>
      <c r="E144" s="10"/>
      <c r="F144" s="41">
        <v>236.736</v>
      </c>
      <c r="G144" s="10"/>
    </row>
    <row r="145">
      <c r="A145" s="10"/>
      <c r="B145" s="10"/>
      <c r="C145" s="10"/>
      <c r="D145" s="10"/>
      <c r="E145" s="10"/>
      <c r="F145" s="10"/>
      <c r="G145" s="10"/>
    </row>
    <row r="146">
      <c r="A146" s="108" t="s">
        <v>100</v>
      </c>
      <c r="B146" s="10"/>
      <c r="C146" s="10"/>
      <c r="D146" s="10"/>
      <c r="E146" s="10"/>
      <c r="F146" s="10"/>
      <c r="G146" s="10"/>
    </row>
    <row r="147" ht="35.25" customHeight="1">
      <c r="A147" s="23" t="s">
        <v>101</v>
      </c>
    </row>
    <row r="148">
      <c r="A148" s="3"/>
      <c r="B148" s="3"/>
      <c r="C148" s="3"/>
      <c r="D148" s="3"/>
      <c r="E148" s="3"/>
      <c r="F148" s="3"/>
      <c r="G148" s="3"/>
    </row>
    <row r="151">
      <c r="A151" s="20" t="s">
        <v>102</v>
      </c>
      <c r="B151" s="20"/>
      <c r="C151" s="20"/>
      <c r="D151" s="20"/>
      <c r="E151" s="20"/>
      <c r="F151" s="10"/>
      <c r="G151" s="10"/>
      <c r="H151" s="10"/>
      <c r="I151" s="10"/>
      <c r="J151" s="10"/>
      <c r="K151" s="10"/>
      <c r="L151" s="10"/>
      <c r="M151" s="10"/>
      <c r="N151" s="10"/>
      <c r="O151" s="10"/>
      <c r="P151" s="10"/>
      <c r="Q151" s="10"/>
      <c r="R151" s="10"/>
    </row>
    <row r="152">
      <c r="A152" s="10"/>
      <c r="B152" s="10"/>
      <c r="C152" s="10"/>
      <c r="D152" s="10"/>
      <c r="E152" s="10"/>
      <c r="F152" s="10"/>
      <c r="G152" s="10"/>
      <c r="H152" s="10"/>
      <c r="I152" s="10"/>
      <c r="J152" s="10"/>
      <c r="K152" s="10"/>
      <c r="L152" s="10"/>
      <c r="M152" s="10"/>
      <c r="N152" s="10"/>
      <c r="O152" s="10"/>
      <c r="P152" s="10"/>
      <c r="Q152" s="10"/>
      <c r="R152" s="10"/>
    </row>
    <row r="153">
      <c r="A153" s="109" t="s">
        <v>103</v>
      </c>
      <c r="B153" s="110" t="s">
        <v>104</v>
      </c>
      <c r="C153" s="110" t="s">
        <v>105</v>
      </c>
      <c r="D153" s="110" t="s">
        <v>106</v>
      </c>
      <c r="E153" s="110" t="s">
        <v>107</v>
      </c>
      <c r="F153" s="110" t="s">
        <v>108</v>
      </c>
      <c r="G153" s="110" t="s">
        <v>109</v>
      </c>
      <c r="H153" s="110" t="s">
        <v>110</v>
      </c>
      <c r="I153" s="110" t="s">
        <v>111</v>
      </c>
      <c r="J153" s="110" t="s">
        <v>112</v>
      </c>
      <c r="K153" s="110" t="s">
        <v>113</v>
      </c>
      <c r="L153" s="110" t="s">
        <v>114</v>
      </c>
      <c r="M153" s="110" t="s">
        <v>54</v>
      </c>
      <c r="N153" s="110" t="s">
        <v>115</v>
      </c>
      <c r="O153" s="110" t="s">
        <v>57</v>
      </c>
      <c r="P153" s="110" t="s">
        <v>116</v>
      </c>
      <c r="Q153" s="110" t="s">
        <v>117</v>
      </c>
      <c r="R153" s="111" t="s">
        <v>118</v>
      </c>
    </row>
    <row r="154">
      <c r="A154" s="21" t="s">
        <v>17</v>
      </c>
      <c r="B154" s="112">
        <v>-8.9</v>
      </c>
      <c r="C154" s="92">
        <v>0.0</v>
      </c>
      <c r="D154" s="92">
        <v>0.0</v>
      </c>
      <c r="E154" s="92">
        <v>0.0</v>
      </c>
      <c r="F154" s="92">
        <v>0.0</v>
      </c>
      <c r="G154" s="112">
        <v>8.19</v>
      </c>
      <c r="H154" s="92">
        <v>0.0</v>
      </c>
      <c r="I154" s="113">
        <v>0.0</v>
      </c>
      <c r="J154" s="112">
        <v>17.9</v>
      </c>
      <c r="K154" s="82">
        <f t="shared" ref="K154:K180" si="10">SUM(B154:J154)</f>
        <v>17.19</v>
      </c>
      <c r="L154" s="82">
        <f t="shared" ref="L154:L180" si="11">K154-E154</f>
        <v>17.19</v>
      </c>
      <c r="M154" s="114">
        <v>2.2751014E7</v>
      </c>
      <c r="N154" s="84">
        <f t="shared" ref="N154:N180" si="12">L154/M154*1000000</f>
        <v>0.7555707187</v>
      </c>
      <c r="O154" s="21"/>
      <c r="P154" s="21"/>
      <c r="Q154" s="21"/>
      <c r="R154" s="21"/>
    </row>
    <row r="155">
      <c r="A155" s="21" t="s">
        <v>18</v>
      </c>
      <c r="B155" s="112">
        <v>-946.1</v>
      </c>
      <c r="C155" s="112">
        <v>-308.9</v>
      </c>
      <c r="D155" s="112">
        <v>-14.0</v>
      </c>
      <c r="E155" s="112">
        <v>-1923.3</v>
      </c>
      <c r="F155" s="92">
        <v>0.0</v>
      </c>
      <c r="G155" s="112">
        <v>-53.48</v>
      </c>
      <c r="H155" s="112">
        <v>-0.5</v>
      </c>
      <c r="I155" s="113">
        <v>0.0</v>
      </c>
      <c r="J155" s="112">
        <v>-2.6</v>
      </c>
      <c r="K155" s="82">
        <f t="shared" si="10"/>
        <v>-3248.88</v>
      </c>
      <c r="L155" s="82">
        <f t="shared" si="11"/>
        <v>-1325.58</v>
      </c>
      <c r="M155" s="114">
        <v>5.13819851E8</v>
      </c>
      <c r="N155" s="84">
        <f t="shared" si="12"/>
        <v>-2.579853615</v>
      </c>
      <c r="O155" s="21"/>
      <c r="P155" s="21"/>
      <c r="Q155" s="21"/>
      <c r="R155" s="21"/>
    </row>
    <row r="156">
      <c r="A156" s="21" t="s">
        <v>19</v>
      </c>
      <c r="B156" s="112">
        <v>-946.1</v>
      </c>
      <c r="C156" s="112">
        <v>-308.9</v>
      </c>
      <c r="D156" s="112">
        <v>-14.0</v>
      </c>
      <c r="E156" s="112">
        <v>-1923.3</v>
      </c>
      <c r="F156" s="92">
        <v>0.0</v>
      </c>
      <c r="G156" s="112">
        <v>-53.48</v>
      </c>
      <c r="H156" s="112">
        <v>-0.5</v>
      </c>
      <c r="I156" s="113">
        <v>0.0</v>
      </c>
      <c r="J156" s="112">
        <v>-2.6</v>
      </c>
      <c r="K156" s="82">
        <f t="shared" si="10"/>
        <v>-3248.88</v>
      </c>
      <c r="L156" s="82">
        <f t="shared" si="11"/>
        <v>-1325.58</v>
      </c>
      <c r="M156" s="114">
        <v>5.13819851E8</v>
      </c>
      <c r="N156" s="84">
        <f t="shared" si="12"/>
        <v>-2.579853615</v>
      </c>
      <c r="O156" s="21"/>
      <c r="P156" s="21"/>
      <c r="Q156" s="21"/>
      <c r="R156" s="21"/>
    </row>
    <row r="157">
      <c r="A157" s="21" t="s">
        <v>20</v>
      </c>
      <c r="B157" s="92">
        <v>0.0</v>
      </c>
      <c r="C157" s="92">
        <v>0.0</v>
      </c>
      <c r="D157" s="92">
        <v>0.0</v>
      </c>
      <c r="E157" s="112">
        <v>0.3</v>
      </c>
      <c r="F157" s="92">
        <v>0.0</v>
      </c>
      <c r="G157" s="112">
        <v>15.63</v>
      </c>
      <c r="H157" s="92">
        <v>0.0</v>
      </c>
      <c r="I157" s="113">
        <v>0.0</v>
      </c>
      <c r="J157" s="112">
        <v>2.5</v>
      </c>
      <c r="K157" s="82">
        <f t="shared" si="10"/>
        <v>18.43</v>
      </c>
      <c r="L157" s="82">
        <f t="shared" si="11"/>
        <v>18.13</v>
      </c>
      <c r="M157" s="114">
        <v>3.5099836E7</v>
      </c>
      <c r="N157" s="84">
        <f t="shared" si="12"/>
        <v>0.5165266299</v>
      </c>
      <c r="O157" s="21"/>
      <c r="P157" s="21"/>
      <c r="Q157" s="21"/>
      <c r="R157" s="21"/>
    </row>
    <row r="158">
      <c r="A158" s="21" t="s">
        <v>21</v>
      </c>
      <c r="B158" s="112">
        <v>-946.1</v>
      </c>
      <c r="C158" s="112">
        <v>-308.9</v>
      </c>
      <c r="D158" s="112">
        <v>-14.0</v>
      </c>
      <c r="E158" s="112">
        <v>-1923.3</v>
      </c>
      <c r="F158" s="92">
        <v>0.0</v>
      </c>
      <c r="G158" s="112">
        <v>-53.48</v>
      </c>
      <c r="H158" s="112">
        <v>-0.5</v>
      </c>
      <c r="I158" s="113">
        <v>0.0</v>
      </c>
      <c r="J158" s="112">
        <v>-2.6</v>
      </c>
      <c r="K158" s="82">
        <f t="shared" si="10"/>
        <v>-3248.88</v>
      </c>
      <c r="L158" s="82">
        <f t="shared" si="11"/>
        <v>-1325.58</v>
      </c>
      <c r="M158" s="114">
        <v>5.13819851E8</v>
      </c>
      <c r="N158" s="84">
        <f t="shared" si="12"/>
        <v>-2.579853615</v>
      </c>
      <c r="O158" s="21"/>
      <c r="P158" s="115"/>
      <c r="Q158" s="115"/>
      <c r="R158" s="116"/>
    </row>
    <row r="159">
      <c r="A159" s="21" t="s">
        <v>22</v>
      </c>
      <c r="B159" s="112">
        <v>-946.1</v>
      </c>
      <c r="C159" s="112">
        <v>-308.9</v>
      </c>
      <c r="D159" s="112">
        <v>-14.0</v>
      </c>
      <c r="E159" s="112">
        <v>-1923.3</v>
      </c>
      <c r="F159" s="92">
        <v>0.0</v>
      </c>
      <c r="G159" s="112">
        <v>-53.48</v>
      </c>
      <c r="H159" s="112">
        <v>-0.5</v>
      </c>
      <c r="I159" s="113">
        <v>0.0</v>
      </c>
      <c r="J159" s="112">
        <v>-2.6</v>
      </c>
      <c r="K159" s="82">
        <f t="shared" si="10"/>
        <v>-3248.88</v>
      </c>
      <c r="L159" s="82">
        <f t="shared" si="11"/>
        <v>-1325.58</v>
      </c>
      <c r="M159" s="114">
        <v>5.13819851E8</v>
      </c>
      <c r="N159" s="84">
        <f t="shared" si="12"/>
        <v>-2.579853615</v>
      </c>
      <c r="O159" s="21"/>
      <c r="P159" s="115"/>
      <c r="Q159" s="115"/>
      <c r="R159" s="116"/>
    </row>
    <row r="160">
      <c r="A160" s="21" t="s">
        <v>23</v>
      </c>
      <c r="B160" s="112">
        <v>-946.1</v>
      </c>
      <c r="C160" s="112">
        <v>-308.9</v>
      </c>
      <c r="D160" s="112">
        <v>-14.0</v>
      </c>
      <c r="E160" s="112">
        <v>-1923.3</v>
      </c>
      <c r="F160" s="92">
        <v>0.0</v>
      </c>
      <c r="G160" s="112">
        <v>-53.48</v>
      </c>
      <c r="H160" s="112">
        <v>-0.5</v>
      </c>
      <c r="I160" s="113">
        <v>0.0</v>
      </c>
      <c r="J160" s="112">
        <v>-2.6</v>
      </c>
      <c r="K160" s="82">
        <f t="shared" si="10"/>
        <v>-3248.88</v>
      </c>
      <c r="L160" s="82">
        <f t="shared" si="11"/>
        <v>-1325.58</v>
      </c>
      <c r="M160" s="114">
        <v>5.13819851E8</v>
      </c>
      <c r="N160" s="84">
        <f t="shared" si="12"/>
        <v>-2.579853615</v>
      </c>
      <c r="O160" s="21"/>
      <c r="P160" s="115"/>
      <c r="Q160" s="115"/>
      <c r="R160" s="116"/>
    </row>
    <row r="161">
      <c r="A161" s="21" t="s">
        <v>24</v>
      </c>
      <c r="B161" s="112">
        <v>-946.1</v>
      </c>
      <c r="C161" s="112">
        <v>-308.9</v>
      </c>
      <c r="D161" s="112">
        <v>-14.0</v>
      </c>
      <c r="E161" s="112">
        <v>-1923.3</v>
      </c>
      <c r="F161" s="92">
        <v>0.0</v>
      </c>
      <c r="G161" s="112">
        <v>-53.48</v>
      </c>
      <c r="H161" s="112">
        <v>-0.5</v>
      </c>
      <c r="I161" s="113">
        <v>0.0</v>
      </c>
      <c r="J161" s="112">
        <v>-2.6</v>
      </c>
      <c r="K161" s="82">
        <f t="shared" si="10"/>
        <v>-3248.88</v>
      </c>
      <c r="L161" s="82">
        <f t="shared" si="11"/>
        <v>-1325.58</v>
      </c>
      <c r="M161" s="114">
        <v>5.13819851E8</v>
      </c>
      <c r="N161" s="84">
        <f t="shared" si="12"/>
        <v>-2.579853615</v>
      </c>
      <c r="O161" s="21"/>
      <c r="P161" s="115"/>
      <c r="Q161" s="115"/>
      <c r="R161" s="116"/>
    </row>
    <row r="162">
      <c r="A162" s="21" t="s">
        <v>25</v>
      </c>
      <c r="B162" s="112">
        <v>-946.1</v>
      </c>
      <c r="C162" s="112">
        <v>-308.9</v>
      </c>
      <c r="D162" s="112">
        <v>-14.0</v>
      </c>
      <c r="E162" s="112">
        <v>-1923.3</v>
      </c>
      <c r="F162" s="92">
        <v>0.0</v>
      </c>
      <c r="G162" s="112">
        <v>-53.48</v>
      </c>
      <c r="H162" s="112">
        <v>-0.5</v>
      </c>
      <c r="I162" s="113">
        <v>0.0</v>
      </c>
      <c r="J162" s="112">
        <v>-2.6</v>
      </c>
      <c r="K162" s="82">
        <f t="shared" si="10"/>
        <v>-3248.88</v>
      </c>
      <c r="L162" s="82">
        <f t="shared" si="11"/>
        <v>-1325.58</v>
      </c>
      <c r="M162" s="114">
        <v>5.13819851E8</v>
      </c>
      <c r="N162" s="84">
        <f t="shared" si="12"/>
        <v>-2.579853615</v>
      </c>
      <c r="O162" s="21"/>
      <c r="P162" s="115"/>
      <c r="Q162" s="115"/>
      <c r="R162" s="116"/>
    </row>
    <row r="163">
      <c r="A163" s="21" t="s">
        <v>26</v>
      </c>
      <c r="B163" s="112">
        <v>-946.1</v>
      </c>
      <c r="C163" s="112">
        <v>-308.9</v>
      </c>
      <c r="D163" s="112">
        <v>-14.0</v>
      </c>
      <c r="E163" s="112">
        <v>-1923.3</v>
      </c>
      <c r="F163" s="92">
        <v>0.0</v>
      </c>
      <c r="G163" s="112">
        <v>-53.48</v>
      </c>
      <c r="H163" s="112">
        <v>-0.5</v>
      </c>
      <c r="I163" s="113">
        <v>0.0</v>
      </c>
      <c r="J163" s="112">
        <v>-2.6</v>
      </c>
      <c r="K163" s="82">
        <f t="shared" si="10"/>
        <v>-3248.88</v>
      </c>
      <c r="L163" s="82">
        <f t="shared" si="11"/>
        <v>-1325.58</v>
      </c>
      <c r="M163" s="114">
        <v>5.13819851E8</v>
      </c>
      <c r="N163" s="84">
        <f t="shared" si="12"/>
        <v>-2.579853615</v>
      </c>
      <c r="O163" s="21"/>
      <c r="P163" s="115"/>
      <c r="Q163" s="115"/>
      <c r="R163" s="116"/>
    </row>
    <row r="164">
      <c r="A164" s="21" t="s">
        <v>27</v>
      </c>
      <c r="B164" s="112">
        <v>-946.1</v>
      </c>
      <c r="C164" s="112">
        <v>-308.9</v>
      </c>
      <c r="D164" s="112">
        <v>-14.0</v>
      </c>
      <c r="E164" s="112">
        <v>-1923.3</v>
      </c>
      <c r="F164" s="92">
        <v>0.0</v>
      </c>
      <c r="G164" s="112">
        <v>-53.48</v>
      </c>
      <c r="H164" s="112">
        <v>-0.5</v>
      </c>
      <c r="I164" s="113">
        <v>0.0</v>
      </c>
      <c r="J164" s="112">
        <v>-2.6</v>
      </c>
      <c r="K164" s="82">
        <f t="shared" si="10"/>
        <v>-3248.88</v>
      </c>
      <c r="L164" s="82">
        <f t="shared" si="11"/>
        <v>-1325.58</v>
      </c>
      <c r="M164" s="114">
        <v>5.13819851E8</v>
      </c>
      <c r="N164" s="84">
        <f t="shared" si="12"/>
        <v>-2.579853615</v>
      </c>
      <c r="O164" s="21"/>
      <c r="P164" s="115"/>
      <c r="Q164" s="115"/>
      <c r="R164" s="116"/>
    </row>
    <row r="165">
      <c r="A165" s="21" t="s">
        <v>28</v>
      </c>
      <c r="B165" s="112">
        <v>-946.1</v>
      </c>
      <c r="C165" s="112">
        <v>-308.9</v>
      </c>
      <c r="D165" s="112">
        <v>-14.0</v>
      </c>
      <c r="E165" s="112">
        <v>-1923.3</v>
      </c>
      <c r="F165" s="92">
        <v>0.0</v>
      </c>
      <c r="G165" s="112">
        <v>-53.48</v>
      </c>
      <c r="H165" s="112">
        <v>-0.5</v>
      </c>
      <c r="I165" s="113">
        <v>0.0</v>
      </c>
      <c r="J165" s="112">
        <v>-2.6</v>
      </c>
      <c r="K165" s="82">
        <f t="shared" si="10"/>
        <v>-3248.88</v>
      </c>
      <c r="L165" s="82">
        <f t="shared" si="11"/>
        <v>-1325.58</v>
      </c>
      <c r="M165" s="114">
        <v>5.13819851E8</v>
      </c>
      <c r="N165" s="84">
        <f t="shared" si="12"/>
        <v>-2.579853615</v>
      </c>
      <c r="O165" s="21"/>
      <c r="P165" s="115"/>
      <c r="Q165" s="115"/>
      <c r="R165" s="116"/>
    </row>
    <row r="166">
      <c r="A166" s="21" t="s">
        <v>29</v>
      </c>
      <c r="B166" s="112">
        <v>-946.1</v>
      </c>
      <c r="C166" s="112">
        <v>-308.9</v>
      </c>
      <c r="D166" s="112">
        <v>-14.0</v>
      </c>
      <c r="E166" s="112">
        <v>-1923.3</v>
      </c>
      <c r="F166" s="92">
        <v>0.0</v>
      </c>
      <c r="G166" s="112">
        <v>-53.48</v>
      </c>
      <c r="H166" s="112">
        <v>-0.5</v>
      </c>
      <c r="I166" s="113">
        <v>0.0</v>
      </c>
      <c r="J166" s="112">
        <v>-2.6</v>
      </c>
      <c r="K166" s="82">
        <f t="shared" si="10"/>
        <v>-3248.88</v>
      </c>
      <c r="L166" s="82">
        <f t="shared" si="11"/>
        <v>-1325.58</v>
      </c>
      <c r="M166" s="114">
        <v>5.13819851E8</v>
      </c>
      <c r="N166" s="84">
        <f t="shared" si="12"/>
        <v>-2.579853615</v>
      </c>
      <c r="O166" s="21"/>
      <c r="P166" s="115"/>
      <c r="Q166" s="115"/>
      <c r="R166" s="116"/>
    </row>
    <row r="167">
      <c r="A167" s="21" t="s">
        <v>30</v>
      </c>
      <c r="B167" s="112">
        <v>-180.0</v>
      </c>
      <c r="C167" s="92">
        <v>0.0</v>
      </c>
      <c r="D167" s="92">
        <v>0.0</v>
      </c>
      <c r="E167" s="112">
        <v>14.2</v>
      </c>
      <c r="F167" s="92">
        <v>0.0</v>
      </c>
      <c r="G167" s="112">
        <v>119.96</v>
      </c>
      <c r="H167" s="92">
        <v>0.0</v>
      </c>
      <c r="I167" s="113">
        <v>0.0</v>
      </c>
      <c r="J167" s="92">
        <v>0.0</v>
      </c>
      <c r="K167" s="82">
        <f t="shared" si="10"/>
        <v>-45.84</v>
      </c>
      <c r="L167" s="82">
        <f t="shared" si="11"/>
        <v>-60.04</v>
      </c>
      <c r="M167" s="114">
        <v>1.26919659E8</v>
      </c>
      <c r="N167" s="84">
        <f t="shared" si="12"/>
        <v>-0.4730551632</v>
      </c>
      <c r="O167" s="21"/>
      <c r="P167" s="115"/>
      <c r="Q167" s="115"/>
      <c r="R167" s="116"/>
    </row>
    <row r="168">
      <c r="A168" s="21" t="s">
        <v>31</v>
      </c>
      <c r="B168" s="112">
        <v>-946.1</v>
      </c>
      <c r="C168" s="112">
        <v>-308.9</v>
      </c>
      <c r="D168" s="112">
        <v>-14.0</v>
      </c>
      <c r="E168" s="112">
        <v>-1923.3</v>
      </c>
      <c r="F168" s="92">
        <v>0.0</v>
      </c>
      <c r="G168" s="112">
        <v>-53.48</v>
      </c>
      <c r="H168" s="112">
        <v>-0.5</v>
      </c>
      <c r="I168" s="113">
        <v>0.0</v>
      </c>
      <c r="J168" s="112">
        <v>-2.6</v>
      </c>
      <c r="K168" s="82">
        <f t="shared" si="10"/>
        <v>-3248.88</v>
      </c>
      <c r="L168" s="82">
        <f t="shared" si="11"/>
        <v>-1325.58</v>
      </c>
      <c r="M168" s="114">
        <v>5.13819851E8</v>
      </c>
      <c r="N168" s="84">
        <f t="shared" si="12"/>
        <v>-2.579853615</v>
      </c>
      <c r="O168" s="21"/>
      <c r="P168" s="115"/>
      <c r="Q168" s="115"/>
      <c r="R168" s="116"/>
    </row>
    <row r="169">
      <c r="A169" s="21" t="s">
        <v>32</v>
      </c>
      <c r="B169" s="112">
        <v>-946.1</v>
      </c>
      <c r="C169" s="112">
        <v>-308.9</v>
      </c>
      <c r="D169" s="112">
        <v>-14.0</v>
      </c>
      <c r="E169" s="112">
        <v>-1923.3</v>
      </c>
      <c r="F169" s="92">
        <v>0.0</v>
      </c>
      <c r="G169" s="112">
        <v>-53.48</v>
      </c>
      <c r="H169" s="112">
        <v>-0.5</v>
      </c>
      <c r="I169" s="113">
        <v>0.0</v>
      </c>
      <c r="J169" s="112">
        <v>-2.6</v>
      </c>
      <c r="K169" s="82">
        <f t="shared" si="10"/>
        <v>-3248.88</v>
      </c>
      <c r="L169" s="82">
        <f t="shared" si="11"/>
        <v>-1325.58</v>
      </c>
      <c r="M169" s="114">
        <v>5.13819851E8</v>
      </c>
      <c r="N169" s="84">
        <f t="shared" si="12"/>
        <v>-2.579853615</v>
      </c>
      <c r="O169" s="21"/>
      <c r="P169" s="115"/>
      <c r="Q169" s="115"/>
      <c r="R169" s="116"/>
    </row>
    <row r="170">
      <c r="A170" s="21" t="s">
        <v>33</v>
      </c>
      <c r="B170" s="92">
        <v>0.0</v>
      </c>
      <c r="C170" s="92">
        <v>0.0</v>
      </c>
      <c r="D170" s="92">
        <v>0.0</v>
      </c>
      <c r="E170" s="92">
        <v>0.0</v>
      </c>
      <c r="F170" s="92">
        <v>0.0</v>
      </c>
      <c r="G170" s="112">
        <v>1.1</v>
      </c>
      <c r="H170" s="92">
        <v>0.0</v>
      </c>
      <c r="I170" s="113">
        <v>0.0</v>
      </c>
      <c r="J170" s="92">
        <v>-2.8</v>
      </c>
      <c r="K170" s="82">
        <f t="shared" si="10"/>
        <v>-1.7</v>
      </c>
      <c r="L170" s="82">
        <f t="shared" si="11"/>
        <v>-1.7</v>
      </c>
      <c r="M170" s="114">
        <v>4438393.0</v>
      </c>
      <c r="N170" s="84">
        <f t="shared" si="12"/>
        <v>-0.3830215125</v>
      </c>
      <c r="O170" s="21"/>
      <c r="P170" s="115"/>
      <c r="Q170" s="115"/>
      <c r="R170" s="116"/>
    </row>
    <row r="171">
      <c r="A171" s="21" t="s">
        <v>34</v>
      </c>
      <c r="B171" s="92">
        <v>0.0</v>
      </c>
      <c r="C171" s="92">
        <v>0.0</v>
      </c>
      <c r="D171" s="92">
        <v>0.0</v>
      </c>
      <c r="E171" s="92">
        <v>0.0</v>
      </c>
      <c r="F171" s="92">
        <v>0.0</v>
      </c>
      <c r="G171" s="92">
        <v>0.0</v>
      </c>
      <c r="H171" s="92">
        <v>0.0</v>
      </c>
      <c r="I171" s="113">
        <v>0.0</v>
      </c>
      <c r="J171" s="92">
        <v>0.0</v>
      </c>
      <c r="K171" s="82">
        <f t="shared" si="10"/>
        <v>0</v>
      </c>
      <c r="L171" s="82">
        <f t="shared" si="11"/>
        <v>0</v>
      </c>
      <c r="M171" s="114">
        <v>5207689.0</v>
      </c>
      <c r="N171" s="84">
        <f t="shared" si="12"/>
        <v>0</v>
      </c>
      <c r="O171" s="21"/>
      <c r="P171" s="115"/>
      <c r="R171" s="117"/>
    </row>
    <row r="172">
      <c r="A172" s="21" t="s">
        <v>35</v>
      </c>
      <c r="B172" s="112">
        <v>-946.1</v>
      </c>
      <c r="C172" s="112">
        <v>-308.9</v>
      </c>
      <c r="D172" s="112">
        <v>-14.0</v>
      </c>
      <c r="E172" s="112">
        <v>-1923.3</v>
      </c>
      <c r="F172" s="92">
        <v>0.0</v>
      </c>
      <c r="G172" s="112">
        <v>-53.48</v>
      </c>
      <c r="H172" s="112">
        <v>-0.5</v>
      </c>
      <c r="I172" s="113">
        <v>0.0</v>
      </c>
      <c r="J172" s="112">
        <v>-2.6</v>
      </c>
      <c r="K172" s="82">
        <f t="shared" si="10"/>
        <v>-3248.88</v>
      </c>
      <c r="L172" s="82">
        <f t="shared" si="11"/>
        <v>-1325.58</v>
      </c>
      <c r="M172" s="114">
        <v>5.13819851E8</v>
      </c>
      <c r="N172" s="84">
        <f t="shared" si="12"/>
        <v>-2.579853615</v>
      </c>
      <c r="O172" s="21"/>
      <c r="P172" s="115"/>
      <c r="Q172" s="115"/>
      <c r="R172" s="116"/>
    </row>
    <row r="173">
      <c r="A173" s="21" t="s">
        <v>36</v>
      </c>
      <c r="B173" s="112">
        <v>-946.1</v>
      </c>
      <c r="C173" s="112">
        <v>-308.9</v>
      </c>
      <c r="D173" s="112">
        <v>-14.0</v>
      </c>
      <c r="E173" s="112">
        <v>-1923.3</v>
      </c>
      <c r="F173" s="92">
        <v>0.0</v>
      </c>
      <c r="G173" s="112">
        <v>-53.48</v>
      </c>
      <c r="H173" s="112">
        <v>-0.5</v>
      </c>
      <c r="I173" s="113">
        <v>0.0</v>
      </c>
      <c r="J173" s="112">
        <v>-2.6</v>
      </c>
      <c r="K173" s="82">
        <f t="shared" si="10"/>
        <v>-3248.88</v>
      </c>
      <c r="L173" s="82">
        <f t="shared" si="11"/>
        <v>-1325.58</v>
      </c>
      <c r="M173" s="114">
        <v>5.13819851E8</v>
      </c>
      <c r="N173" s="84">
        <f t="shared" si="12"/>
        <v>-2.579853615</v>
      </c>
      <c r="O173" s="21"/>
      <c r="P173" s="115"/>
      <c r="Q173" s="115"/>
      <c r="R173" s="116"/>
    </row>
    <row r="174">
      <c r="A174" s="21" t="s">
        <v>37</v>
      </c>
      <c r="B174" s="112">
        <v>-946.1</v>
      </c>
      <c r="C174" s="112">
        <v>-308.9</v>
      </c>
      <c r="D174" s="112">
        <v>-14.0</v>
      </c>
      <c r="E174" s="112">
        <v>-1923.3</v>
      </c>
      <c r="F174" s="92">
        <v>0.0</v>
      </c>
      <c r="G174" s="112">
        <v>-53.48</v>
      </c>
      <c r="H174" s="112">
        <v>-0.5</v>
      </c>
      <c r="I174" s="113">
        <v>0.0</v>
      </c>
      <c r="J174" s="112">
        <v>-2.6</v>
      </c>
      <c r="K174" s="82">
        <f t="shared" si="10"/>
        <v>-3248.88</v>
      </c>
      <c r="L174" s="82">
        <f t="shared" si="11"/>
        <v>-1325.58</v>
      </c>
      <c r="M174" s="114">
        <v>5.13819851E8</v>
      </c>
      <c r="N174" s="84">
        <f t="shared" si="12"/>
        <v>-2.579853615</v>
      </c>
      <c r="O174" s="21"/>
      <c r="P174" s="115"/>
      <c r="Q174" s="115"/>
      <c r="R174" s="116"/>
    </row>
    <row r="175">
      <c r="A175" s="21" t="s">
        <v>38</v>
      </c>
      <c r="B175" s="92">
        <v>0.0</v>
      </c>
      <c r="C175" s="92">
        <v>0.0</v>
      </c>
      <c r="D175" s="92">
        <v>0.0</v>
      </c>
      <c r="E175" s="92">
        <v>0.0</v>
      </c>
      <c r="F175" s="92">
        <v>0.0</v>
      </c>
      <c r="G175" s="112">
        <v>1678.39</v>
      </c>
      <c r="H175" s="92">
        <v>0.0</v>
      </c>
      <c r="I175" s="113">
        <v>0.0</v>
      </c>
      <c r="J175" s="92">
        <v>0.0</v>
      </c>
      <c r="K175" s="82">
        <f t="shared" si="10"/>
        <v>1678.39</v>
      </c>
      <c r="L175" s="82">
        <f t="shared" si="11"/>
        <v>1678.39</v>
      </c>
      <c r="M175" s="114">
        <v>5.0645073E7</v>
      </c>
      <c r="N175" s="84">
        <f t="shared" si="12"/>
        <v>33.14024249</v>
      </c>
      <c r="O175" s="21"/>
      <c r="P175" s="115"/>
      <c r="Q175" s="115"/>
      <c r="R175" s="116"/>
    </row>
    <row r="176">
      <c r="A176" s="118" t="s">
        <v>39</v>
      </c>
      <c r="B176" s="112">
        <v>-946.1</v>
      </c>
      <c r="C176" s="112">
        <v>-308.9</v>
      </c>
      <c r="D176" s="112">
        <v>-14.0</v>
      </c>
      <c r="E176" s="112">
        <v>-1923.3</v>
      </c>
      <c r="F176" s="92">
        <v>0.0</v>
      </c>
      <c r="G176" s="112">
        <v>-53.48</v>
      </c>
      <c r="H176" s="112">
        <v>-0.5</v>
      </c>
      <c r="I176" s="113">
        <v>0.0</v>
      </c>
      <c r="J176" s="112">
        <v>-2.6</v>
      </c>
      <c r="K176" s="82">
        <f t="shared" si="10"/>
        <v>-3248.88</v>
      </c>
      <c r="L176" s="82">
        <f t="shared" si="11"/>
        <v>-1325.58</v>
      </c>
      <c r="M176" s="114">
        <v>5.13819851E8</v>
      </c>
      <c r="N176" s="84">
        <f t="shared" si="12"/>
        <v>-2.579853615</v>
      </c>
      <c r="O176" s="21"/>
      <c r="P176" s="115"/>
      <c r="Q176" s="115"/>
      <c r="R176" s="116"/>
    </row>
    <row r="177">
      <c r="A177" s="21" t="s">
        <v>40</v>
      </c>
      <c r="B177" s="112">
        <v>-946.1</v>
      </c>
      <c r="C177" s="112">
        <v>-308.9</v>
      </c>
      <c r="D177" s="112">
        <v>-14.0</v>
      </c>
      <c r="E177" s="112">
        <v>-1923.3</v>
      </c>
      <c r="F177" s="92">
        <v>0.0</v>
      </c>
      <c r="G177" s="112">
        <v>-53.48</v>
      </c>
      <c r="H177" s="112">
        <v>-0.5</v>
      </c>
      <c r="I177" s="113">
        <v>0.0</v>
      </c>
      <c r="J177" s="112">
        <v>-2.6</v>
      </c>
      <c r="K177" s="82">
        <f t="shared" si="10"/>
        <v>-3248.88</v>
      </c>
      <c r="L177" s="82">
        <f t="shared" si="11"/>
        <v>-1325.58</v>
      </c>
      <c r="M177" s="114">
        <v>5.13819851E8</v>
      </c>
      <c r="N177" s="84">
        <f t="shared" si="12"/>
        <v>-2.579853615</v>
      </c>
      <c r="O177" s="21"/>
      <c r="P177" s="119"/>
      <c r="Q177" s="119"/>
      <c r="R177" s="120"/>
    </row>
    <row r="178">
      <c r="A178" s="21" t="s">
        <v>41</v>
      </c>
      <c r="B178" s="92">
        <v>0.1</v>
      </c>
      <c r="C178" s="92">
        <v>0.0</v>
      </c>
      <c r="D178" s="92">
        <v>0.0</v>
      </c>
      <c r="E178" s="92">
        <v>0.0</v>
      </c>
      <c r="F178" s="92">
        <v>0.0</v>
      </c>
      <c r="G178" s="92">
        <v>0.0</v>
      </c>
      <c r="H178" s="92">
        <v>0.0</v>
      </c>
      <c r="I178" s="113">
        <v>0.0</v>
      </c>
      <c r="J178" s="92">
        <v>0.0</v>
      </c>
      <c r="K178" s="82">
        <f t="shared" si="10"/>
        <v>0.1</v>
      </c>
      <c r="L178" s="82">
        <f t="shared" si="11"/>
        <v>0.1</v>
      </c>
      <c r="M178" s="114">
        <v>8121830.0</v>
      </c>
      <c r="N178" s="84">
        <f t="shared" si="12"/>
        <v>0.01231249608</v>
      </c>
      <c r="O178" s="21"/>
      <c r="R178" s="120"/>
    </row>
    <row r="179">
      <c r="A179" s="21" t="s">
        <v>42</v>
      </c>
      <c r="B179" s="112">
        <v>-946.1</v>
      </c>
      <c r="C179" s="112">
        <v>-308.9</v>
      </c>
      <c r="D179" s="112">
        <v>-14.0</v>
      </c>
      <c r="E179" s="112">
        <v>-1923.3</v>
      </c>
      <c r="F179" s="92">
        <v>0.0</v>
      </c>
      <c r="G179" s="112">
        <v>-53.48</v>
      </c>
      <c r="H179" s="112">
        <v>-0.5</v>
      </c>
      <c r="I179" s="113">
        <v>0.0</v>
      </c>
      <c r="J179" s="112">
        <v>-2.6</v>
      </c>
      <c r="K179" s="82">
        <f t="shared" si="10"/>
        <v>-3248.88</v>
      </c>
      <c r="L179" s="82">
        <f t="shared" si="11"/>
        <v>-1325.58</v>
      </c>
      <c r="M179" s="114">
        <v>5.13819851E8</v>
      </c>
      <c r="N179" s="84">
        <f t="shared" si="12"/>
        <v>-2.579853615</v>
      </c>
      <c r="O179" s="21"/>
      <c r="P179" s="119"/>
      <c r="Q179" s="119"/>
      <c r="R179" s="120"/>
    </row>
    <row r="180">
      <c r="A180" s="21" t="s">
        <v>43</v>
      </c>
      <c r="B180" s="112">
        <v>-328.2</v>
      </c>
      <c r="C180" s="92">
        <v>-7.9</v>
      </c>
      <c r="D180" s="112">
        <v>-0.1</v>
      </c>
      <c r="E180" s="112">
        <v>-161.0</v>
      </c>
      <c r="F180" s="112">
        <v>-22.4</v>
      </c>
      <c r="G180" s="112">
        <v>583.87</v>
      </c>
      <c r="H180" s="92">
        <v>0.0</v>
      </c>
      <c r="I180" s="113">
        <v>0.0</v>
      </c>
      <c r="J180" s="112">
        <v>209.9</v>
      </c>
      <c r="K180" s="82">
        <f t="shared" si="10"/>
        <v>274.17</v>
      </c>
      <c r="L180" s="82">
        <f t="shared" si="11"/>
        <v>435.17</v>
      </c>
      <c r="M180" s="114">
        <v>3.2141882E8</v>
      </c>
      <c r="N180" s="84">
        <f t="shared" si="12"/>
        <v>1.353903297</v>
      </c>
      <c r="O180" s="21"/>
      <c r="P180" s="119"/>
      <c r="Q180" s="119"/>
      <c r="R180" s="120"/>
    </row>
    <row r="181">
      <c r="A181" s="21"/>
      <c r="B181" s="21"/>
      <c r="C181" s="21"/>
      <c r="D181" s="21"/>
      <c r="E181" s="21"/>
      <c r="F181" s="21"/>
      <c r="G181" s="21"/>
      <c r="H181" s="21"/>
      <c r="I181" s="21"/>
      <c r="J181" s="21"/>
      <c r="K181" s="21"/>
      <c r="L181" s="21"/>
      <c r="O181" s="21"/>
      <c r="P181" s="119"/>
      <c r="Q181" s="119"/>
      <c r="R181" s="120"/>
    </row>
    <row r="182">
      <c r="A182" s="21" t="s">
        <v>62</v>
      </c>
      <c r="B182" s="21"/>
      <c r="C182" s="21"/>
      <c r="D182" s="21"/>
      <c r="E182" s="21"/>
      <c r="F182" s="21"/>
      <c r="G182" s="21"/>
      <c r="H182" s="21"/>
      <c r="I182" s="21"/>
      <c r="J182" s="21"/>
      <c r="K182" s="21"/>
      <c r="L182" s="21"/>
      <c r="M182">
        <v>-0.2</v>
      </c>
      <c r="O182" s="21">
        <v>33.16013319</v>
      </c>
      <c r="P182" s="119"/>
      <c r="Q182" s="119"/>
      <c r="R182" s="120"/>
    </row>
    <row r="183">
      <c r="A183" s="21" t="s">
        <v>120</v>
      </c>
      <c r="B183" s="21"/>
      <c r="C183" s="21"/>
      <c r="D183" s="21"/>
      <c r="E183" s="21"/>
      <c r="F183" s="21"/>
      <c r="G183" s="21"/>
      <c r="H183" s="21"/>
      <c r="I183" s="21"/>
      <c r="J183" s="21"/>
      <c r="K183" s="21"/>
      <c r="L183" s="21"/>
      <c r="M183">
        <v>7.452731104</v>
      </c>
      <c r="O183" s="21"/>
      <c r="P183" s="119"/>
      <c r="Q183" s="119"/>
      <c r="R183" s="120"/>
    </row>
    <row r="184">
      <c r="A184" s="21"/>
      <c r="B184" s="21"/>
      <c r="C184" s="21"/>
      <c r="D184" s="21"/>
      <c r="E184" s="21"/>
      <c r="F184" s="21"/>
      <c r="G184" s="21"/>
      <c r="H184" s="21"/>
      <c r="I184" s="21"/>
      <c r="J184" s="21"/>
      <c r="K184" s="21"/>
      <c r="L184" s="21"/>
      <c r="M184" s="21"/>
      <c r="N184" s="21"/>
      <c r="O184" s="21"/>
      <c r="P184" s="119"/>
      <c r="Q184" s="119"/>
      <c r="R184" s="120"/>
    </row>
    <row r="185">
      <c r="A185" s="23" t="s">
        <v>121</v>
      </c>
      <c r="H185" s="3"/>
      <c r="I185" s="3"/>
      <c r="J185" s="3"/>
      <c r="K185" s="3"/>
      <c r="L185" s="3"/>
      <c r="M185" s="3"/>
      <c r="N185" s="3"/>
      <c r="O185" s="3"/>
      <c r="P185" s="119"/>
      <c r="Q185" s="119"/>
      <c r="R185" s="120"/>
    </row>
    <row r="186">
      <c r="A186" s="3"/>
      <c r="B186" s="3"/>
      <c r="C186" s="3"/>
      <c r="D186" s="3"/>
      <c r="E186" s="3"/>
      <c r="F186" s="3"/>
      <c r="G186" s="3"/>
      <c r="H186" s="3"/>
      <c r="I186" s="3"/>
      <c r="J186" s="3"/>
      <c r="K186" s="3"/>
      <c r="L186" s="3"/>
      <c r="M186" s="3"/>
      <c r="N186" s="3"/>
      <c r="O186" s="3"/>
      <c r="P186" s="3"/>
      <c r="Q186" s="3"/>
      <c r="R186" s="3"/>
    </row>
    <row r="187">
      <c r="A187" s="3"/>
      <c r="B187" s="3"/>
      <c r="C187" s="3"/>
      <c r="D187" s="3"/>
      <c r="E187" s="3"/>
      <c r="F187" s="3"/>
      <c r="G187" s="3"/>
      <c r="H187" s="3"/>
      <c r="I187" s="3"/>
      <c r="J187" s="3"/>
      <c r="K187" s="3"/>
      <c r="L187" s="3"/>
      <c r="M187" s="3"/>
      <c r="N187" s="3"/>
      <c r="O187" s="3"/>
      <c r="P187" s="3"/>
      <c r="Q187" s="3"/>
      <c r="R187" s="3"/>
    </row>
    <row r="188">
      <c r="A188" s="3"/>
      <c r="B188" s="3"/>
      <c r="C188" s="3"/>
      <c r="D188" s="3"/>
      <c r="E188" s="3"/>
      <c r="F188" s="3"/>
      <c r="G188" s="3"/>
      <c r="H188" s="3"/>
      <c r="I188" s="3"/>
      <c r="J188" s="3"/>
      <c r="K188" s="3"/>
      <c r="L188" s="3"/>
      <c r="M188" s="3"/>
      <c r="N188" s="3"/>
      <c r="O188" s="3"/>
      <c r="P188" s="3"/>
      <c r="Q188" s="3"/>
      <c r="R188" s="3"/>
    </row>
    <row r="189">
      <c r="A189" s="20" t="s">
        <v>122</v>
      </c>
      <c r="B189" s="20"/>
      <c r="C189" s="121" t="s">
        <v>123</v>
      </c>
      <c r="I189" s="3"/>
      <c r="J189" s="3"/>
      <c r="K189" s="3"/>
      <c r="L189" s="3"/>
      <c r="M189" s="3"/>
      <c r="N189" s="3"/>
      <c r="O189" s="3"/>
      <c r="P189" s="3"/>
      <c r="Q189" s="3"/>
      <c r="R189" s="3"/>
    </row>
    <row r="190">
      <c r="A190" s="122"/>
      <c r="B190" s="123" t="s">
        <v>124</v>
      </c>
      <c r="C190" s="123" t="s">
        <v>125</v>
      </c>
      <c r="D190" s="123" t="s">
        <v>126</v>
      </c>
      <c r="E190" s="24" t="s">
        <v>54</v>
      </c>
      <c r="F190" s="24" t="s">
        <v>127</v>
      </c>
      <c r="G190" s="24" t="s">
        <v>57</v>
      </c>
      <c r="I190" s="3"/>
      <c r="J190" s="3"/>
      <c r="K190" s="3"/>
      <c r="L190" s="3"/>
      <c r="M190" s="3"/>
      <c r="N190" s="3"/>
      <c r="O190" s="3"/>
      <c r="P190" s="3"/>
      <c r="Q190" s="3"/>
      <c r="R190" s="3"/>
    </row>
    <row r="191">
      <c r="A191" s="21" t="s">
        <v>17</v>
      </c>
      <c r="B191" s="21">
        <v>0.0</v>
      </c>
      <c r="C191" s="41">
        <v>0.0</v>
      </c>
      <c r="D191" s="41">
        <v>0.0</v>
      </c>
      <c r="E191" s="33">
        <v>2.2724E7</v>
      </c>
      <c r="F191" s="36">
        <f t="shared" ref="F191:F217" si="13">D191/E191
</f>
        <v>0</v>
      </c>
      <c r="G191" s="41"/>
    </row>
    <row r="192">
      <c r="A192" s="21" t="s">
        <v>18</v>
      </c>
      <c r="B192" s="41">
        <v>0.0</v>
      </c>
      <c r="C192" s="41">
        <v>0.0</v>
      </c>
      <c r="D192" s="41">
        <v>0.0</v>
      </c>
      <c r="E192" s="33">
        <v>8426311.0</v>
      </c>
      <c r="F192" s="36">
        <f t="shared" si="13"/>
        <v>0</v>
      </c>
      <c r="G192" s="41"/>
    </row>
    <row r="193">
      <c r="A193" s="21" t="s">
        <v>19</v>
      </c>
      <c r="B193" s="41">
        <v>851000.0</v>
      </c>
      <c r="C193" s="10"/>
      <c r="D193" s="41">
        <v>1131119.415</v>
      </c>
      <c r="E193" s="33">
        <v>1.112825E7</v>
      </c>
      <c r="F193" s="36">
        <f t="shared" si="13"/>
        <v>0.1016439615</v>
      </c>
      <c r="G193" s="41"/>
    </row>
    <row r="194">
      <c r="A194" s="21" t="s">
        <v>20</v>
      </c>
      <c r="B194" s="41">
        <v>2.98357E8</v>
      </c>
      <c r="C194" s="41">
        <v>1023000.0</v>
      </c>
      <c r="D194" s="41">
        <v>2.383179684E8</v>
      </c>
      <c r="E194" s="33">
        <v>3.488049E7</v>
      </c>
      <c r="F194" s="36">
        <f t="shared" si="13"/>
        <v>6.832414579</v>
      </c>
      <c r="G194" s="41"/>
    </row>
    <row r="195">
      <c r="A195" s="21" t="s">
        <v>21</v>
      </c>
      <c r="B195" s="41">
        <v>0.0</v>
      </c>
      <c r="C195" s="41">
        <v>0.0</v>
      </c>
      <c r="D195" s="41">
        <v>0.0</v>
      </c>
      <c r="E195" s="33">
        <v>1.050929E7</v>
      </c>
      <c r="F195" s="36">
        <f t="shared" si="13"/>
        <v>0</v>
      </c>
      <c r="G195" s="41"/>
    </row>
    <row r="196">
      <c r="A196" s="21" t="s">
        <v>22</v>
      </c>
      <c r="B196" s="41">
        <v>3.0865E7</v>
      </c>
      <c r="C196" s="41">
        <v>9065000.0</v>
      </c>
      <c r="D196" s="41">
        <v>7118959.98</v>
      </c>
      <c r="E196" s="33">
        <v>5591572.0</v>
      </c>
      <c r="F196" s="36">
        <f t="shared" si="13"/>
        <v>1.273158958</v>
      </c>
      <c r="G196" s="41"/>
    </row>
    <row r="197">
      <c r="A197" s="21" t="s">
        <v>23</v>
      </c>
      <c r="B197" s="41">
        <v>2412000.0</v>
      </c>
      <c r="C197" s="41">
        <v>1395000.0</v>
      </c>
      <c r="D197" s="41">
        <v>5060131.155</v>
      </c>
      <c r="E197" s="33">
        <v>5413000.0</v>
      </c>
      <c r="F197" s="36">
        <f t="shared" si="13"/>
        <v>0.9348108544</v>
      </c>
      <c r="G197" s="41"/>
    </row>
    <row r="198">
      <c r="A198" s="21" t="s">
        <v>24</v>
      </c>
      <c r="B198" s="10"/>
      <c r="C198" s="41">
        <v>2.21484E8</v>
      </c>
      <c r="D198" s="41">
        <v>2.943887809E8</v>
      </c>
      <c r="E198" s="33">
        <v>6.3514E7</v>
      </c>
      <c r="F198" s="36">
        <f t="shared" si="13"/>
        <v>4.635021899</v>
      </c>
      <c r="G198" s="41"/>
    </row>
    <row r="199">
      <c r="A199" s="21" t="s">
        <v>25</v>
      </c>
      <c r="B199" s="41">
        <v>2267000.0</v>
      </c>
      <c r="C199" s="41">
        <v>0.0</v>
      </c>
      <c r="D199" s="41">
        <v>3013217.055</v>
      </c>
      <c r="E199" s="33">
        <v>8.193216E7</v>
      </c>
      <c r="F199" s="36">
        <f t="shared" si="13"/>
        <v>0.03677697567</v>
      </c>
      <c r="G199" s="41"/>
    </row>
    <row r="200">
      <c r="A200" s="21" t="s">
        <v>26</v>
      </c>
      <c r="B200" s="41">
        <v>1.1708E7</v>
      </c>
      <c r="C200" s="41">
        <v>0.0</v>
      </c>
      <c r="D200" s="41">
        <v>1.556186382E7</v>
      </c>
      <c r="E200" s="33">
        <v>1.109E7</v>
      </c>
      <c r="F200" s="36">
        <f t="shared" si="13"/>
        <v>1.403233888</v>
      </c>
      <c r="G200" s="41"/>
    </row>
    <row r="201">
      <c r="A201" s="21" t="s">
        <v>27</v>
      </c>
      <c r="B201" s="41">
        <v>0.0</v>
      </c>
      <c r="C201" s="41">
        <v>0.0</v>
      </c>
      <c r="D201" s="41">
        <v>0.0</v>
      </c>
      <c r="E201" s="33">
        <v>9920361.0</v>
      </c>
      <c r="F201" s="36">
        <f t="shared" si="13"/>
        <v>0</v>
      </c>
      <c r="G201" s="41"/>
    </row>
    <row r="202">
      <c r="A202" s="21" t="s">
        <v>28</v>
      </c>
      <c r="B202" s="41">
        <v>1012000.0</v>
      </c>
      <c r="C202" s="21">
        <v>0.0</v>
      </c>
      <c r="D202" s="41">
        <v>1345114.98</v>
      </c>
      <c r="E202" s="33">
        <v>4585400.0</v>
      </c>
      <c r="F202" s="36">
        <f t="shared" si="13"/>
        <v>0.293347359</v>
      </c>
      <c r="G202" s="41"/>
    </row>
    <row r="203">
      <c r="A203" s="21" t="s">
        <v>29</v>
      </c>
      <c r="B203" s="41">
        <v>3.1008E7</v>
      </c>
      <c r="C203" s="41">
        <v>2.98243E8</v>
      </c>
      <c r="D203" s="41">
        <v>4.376289054E8</v>
      </c>
      <c r="E203" s="33">
        <v>6.09162E7</v>
      </c>
      <c r="F203" s="36">
        <f t="shared" si="13"/>
        <v>7.184113674</v>
      </c>
      <c r="G203" s="41"/>
    </row>
    <row r="204">
      <c r="A204" s="21" t="s">
        <v>30</v>
      </c>
      <c r="B204" s="41">
        <v>1.0E8</v>
      </c>
      <c r="C204" s="41">
        <v>3.657E9</v>
      </c>
      <c r="D204" s="41">
        <v>3.1044091E7</v>
      </c>
      <c r="E204" s="33">
        <v>1.27515E8</v>
      </c>
      <c r="F204" s="36">
        <f t="shared" si="13"/>
        <v>0.243454425</v>
      </c>
      <c r="G204" s="41"/>
    </row>
    <row r="205">
      <c r="A205" s="21" t="s">
        <v>31</v>
      </c>
      <c r="B205" s="41">
        <v>0.0</v>
      </c>
      <c r="C205" s="41">
        <v>0.0</v>
      </c>
      <c r="D205" s="41">
        <v>0.0</v>
      </c>
      <c r="E205" s="33">
        <v>530946.0</v>
      </c>
      <c r="F205" s="36">
        <f t="shared" si="13"/>
        <v>0</v>
      </c>
      <c r="G205" s="41"/>
    </row>
    <row r="206">
      <c r="A206" s="21" t="s">
        <v>32</v>
      </c>
      <c r="B206" s="41">
        <v>4609000.0</v>
      </c>
      <c r="C206" s="41">
        <v>0.0</v>
      </c>
      <c r="D206" s="41">
        <v>5562851.9</v>
      </c>
      <c r="E206" s="33">
        <v>1.675496E7</v>
      </c>
      <c r="F206" s="36">
        <f t="shared" si="13"/>
        <v>0.3320122459</v>
      </c>
      <c r="G206" s="41"/>
    </row>
    <row r="207">
      <c r="A207" s="21" t="s">
        <v>33</v>
      </c>
      <c r="B207" s="41">
        <v>0.0</v>
      </c>
      <c r="C207" s="41">
        <v>0.0</v>
      </c>
      <c r="D207" s="41">
        <v>0.0</v>
      </c>
      <c r="E207" s="33">
        <v>4433000.0</v>
      </c>
      <c r="F207" s="36">
        <f t="shared" si="13"/>
        <v>0</v>
      </c>
      <c r="G207" s="41"/>
    </row>
    <row r="208">
      <c r="A208" s="21" t="s">
        <v>34</v>
      </c>
      <c r="B208" s="41">
        <v>2.4E7</v>
      </c>
      <c r="C208" s="41">
        <v>4.63708E8</v>
      </c>
      <c r="D208" s="41">
        <v>7.764067506E7</v>
      </c>
      <c r="E208" s="33">
        <v>5019000.0</v>
      </c>
      <c r="F208" s="36">
        <f t="shared" si="13"/>
        <v>15.46935148</v>
      </c>
      <c r="G208" s="41"/>
    </row>
    <row r="209">
      <c r="A209" s="21" t="s">
        <v>35</v>
      </c>
      <c r="B209" s="41">
        <v>3.196E7</v>
      </c>
      <c r="C209" s="41">
        <v>0.0</v>
      </c>
      <c r="D209" s="41">
        <v>1.01522538E7</v>
      </c>
      <c r="E209" s="33">
        <v>3.853379E7</v>
      </c>
      <c r="F209" s="36">
        <f t="shared" si="13"/>
        <v>0.2634636718</v>
      </c>
      <c r="G209" s="41"/>
    </row>
    <row r="210">
      <c r="A210" s="21" t="s">
        <v>36</v>
      </c>
      <c r="B210" s="41">
        <v>1.6048E7</v>
      </c>
      <c r="C210" s="41">
        <v>1.2E7</v>
      </c>
      <c r="D210" s="41">
        <v>3.728041992E7</v>
      </c>
      <c r="E210" s="33">
        <v>1.051484E7</v>
      </c>
      <c r="F210" s="36">
        <f t="shared" si="13"/>
        <v>3.545505202</v>
      </c>
      <c r="G210" s="41"/>
    </row>
    <row r="211">
      <c r="A211" s="21" t="s">
        <v>85</v>
      </c>
      <c r="B211" s="41">
        <v>0.0</v>
      </c>
      <c r="C211" s="41">
        <v>0.0</v>
      </c>
      <c r="D211" s="41">
        <v>0.0</v>
      </c>
      <c r="E211" s="33">
        <v>5407579.0</v>
      </c>
      <c r="F211" s="36">
        <f t="shared" si="13"/>
        <v>0</v>
      </c>
      <c r="G211" s="41"/>
    </row>
    <row r="212">
      <c r="A212" s="21" t="s">
        <v>38</v>
      </c>
      <c r="B212" s="41">
        <v>3.7214E10</v>
      </c>
      <c r="C212" s="41">
        <v>5.1569E10</v>
      </c>
      <c r="D212" s="41">
        <v>8.434385E7</v>
      </c>
      <c r="E212" s="33">
        <v>5.000444E7</v>
      </c>
      <c r="F212" s="36">
        <f t="shared" si="13"/>
        <v>1.686727219</v>
      </c>
      <c r="G212" s="41"/>
    </row>
    <row r="213">
      <c r="A213" s="21" t="s">
        <v>39</v>
      </c>
      <c r="B213" s="41">
        <v>4.8687E7</v>
      </c>
      <c r="C213" s="41">
        <v>6.6065E7</v>
      </c>
      <c r="D213" s="41">
        <v>1.525243421E8</v>
      </c>
      <c r="E213" s="33">
        <v>4.614658E7</v>
      </c>
      <c r="F213" s="36">
        <f t="shared" si="13"/>
        <v>3.30521443</v>
      </c>
      <c r="G213" s="41"/>
    </row>
    <row r="214">
      <c r="A214" s="21" t="s">
        <v>40</v>
      </c>
      <c r="B214" s="41">
        <v>1.2415E7</v>
      </c>
      <c r="C214" s="41">
        <v>0.0</v>
      </c>
      <c r="D214" s="41">
        <v>1815122.66</v>
      </c>
      <c r="E214" s="33">
        <v>9519374.0</v>
      </c>
      <c r="F214" s="36">
        <f t="shared" si="13"/>
        <v>0.1906766832</v>
      </c>
      <c r="G214" s="41"/>
    </row>
    <row r="215">
      <c r="A215" s="21" t="s">
        <v>41</v>
      </c>
      <c r="B215" s="41">
        <v>0.0</v>
      </c>
      <c r="C215" s="41">
        <v>0.0</v>
      </c>
      <c r="D215" s="41">
        <v>0.0</v>
      </c>
      <c r="E215" s="33">
        <v>7912398.0</v>
      </c>
      <c r="F215" s="36">
        <f t="shared" si="13"/>
        <v>0</v>
      </c>
      <c r="G215" s="41"/>
    </row>
    <row r="216">
      <c r="A216" s="21" t="s">
        <v>42</v>
      </c>
      <c r="B216" s="41">
        <v>2187000.0</v>
      </c>
      <c r="C216" s="41">
        <v>0.0</v>
      </c>
      <c r="D216" s="41">
        <v>3603522.087</v>
      </c>
      <c r="E216" s="33">
        <v>6.3705E7</v>
      </c>
      <c r="F216" s="36">
        <f t="shared" si="13"/>
        <v>0.05656576543</v>
      </c>
      <c r="G216" s="41"/>
    </row>
    <row r="217">
      <c r="A217" s="26" t="s">
        <v>43</v>
      </c>
      <c r="B217" s="71">
        <v>0.0</v>
      </c>
      <c r="C217" s="71">
        <v>2200000.0</v>
      </c>
      <c r="D217" s="71">
        <v>2200000.0</v>
      </c>
      <c r="E217" s="44">
        <v>3.138737E8</v>
      </c>
      <c r="F217" s="47">
        <f t="shared" si="13"/>
        <v>0.007009188728</v>
      </c>
      <c r="G217" s="71"/>
    </row>
    <row r="218">
      <c r="A218" s="10"/>
      <c r="B218" s="10"/>
      <c r="C218" s="10"/>
      <c r="D218" s="10"/>
      <c r="E218" s="10"/>
      <c r="F218" s="10"/>
      <c r="G218" s="10"/>
    </row>
    <row r="219">
      <c r="A219" s="21" t="s">
        <v>62</v>
      </c>
      <c r="B219" s="10"/>
      <c r="C219" s="10"/>
      <c r="D219" s="10"/>
      <c r="E219" s="10"/>
      <c r="F219" s="41">
        <v>1.77</v>
      </c>
      <c r="G219" s="10"/>
    </row>
    <row r="220">
      <c r="A220" s="10"/>
      <c r="B220" s="10"/>
      <c r="C220" s="10"/>
      <c r="D220" s="10"/>
      <c r="E220" s="10"/>
      <c r="F220" s="41">
        <v>3.364595782</v>
      </c>
      <c r="G220" s="10"/>
    </row>
    <row r="221">
      <c r="A221" s="21" t="s">
        <v>128</v>
      </c>
      <c r="B221" s="10"/>
      <c r="C221" s="10"/>
      <c r="D221" s="10"/>
      <c r="E221" s="10"/>
      <c r="F221" s="10"/>
      <c r="G221" s="10"/>
    </row>
    <row r="222">
      <c r="A222" s="21" t="s">
        <v>129</v>
      </c>
      <c r="F222" s="10"/>
      <c r="G222" s="10"/>
    </row>
    <row r="223">
      <c r="A223" s="3"/>
      <c r="F223" s="10"/>
      <c r="G223" s="10"/>
    </row>
    <row r="224">
      <c r="A224" s="3"/>
      <c r="B224" s="3"/>
      <c r="C224" s="3"/>
      <c r="D224" s="3"/>
      <c r="E224" s="3"/>
      <c r="F224" s="3"/>
      <c r="G224" s="3"/>
    </row>
    <row r="229">
      <c r="A229" s="20" t="s">
        <v>130</v>
      </c>
      <c r="B229" s="20"/>
    </row>
    <row r="230">
      <c r="A230" s="24" t="s">
        <v>103</v>
      </c>
      <c r="B230" s="24" t="s">
        <v>131</v>
      </c>
      <c r="C230" s="24" t="s">
        <v>54</v>
      </c>
      <c r="D230" s="24" t="s">
        <v>132</v>
      </c>
      <c r="E230" s="24" t="s">
        <v>57</v>
      </c>
    </row>
    <row r="231">
      <c r="A231" s="21" t="s">
        <v>17</v>
      </c>
      <c r="B231" s="124"/>
      <c r="C231" s="125"/>
      <c r="D231" s="96"/>
      <c r="E231" s="41"/>
    </row>
    <row r="232">
      <c r="A232" s="21" t="s">
        <v>18</v>
      </c>
      <c r="B232" s="41"/>
      <c r="C232" s="33"/>
      <c r="D232" s="96"/>
      <c r="E232" s="41"/>
    </row>
    <row r="233">
      <c r="A233" s="21" t="s">
        <v>19</v>
      </c>
      <c r="B233" s="41"/>
      <c r="C233" s="33"/>
      <c r="D233" s="96"/>
      <c r="E233" s="41"/>
    </row>
    <row r="234">
      <c r="A234" s="21" t="s">
        <v>20</v>
      </c>
      <c r="B234" s="41"/>
      <c r="C234" s="33"/>
      <c r="D234" s="96"/>
      <c r="E234" s="41"/>
    </row>
    <row r="235">
      <c r="A235" s="21" t="s">
        <v>21</v>
      </c>
      <c r="B235" s="41"/>
      <c r="C235" s="33"/>
      <c r="D235" s="96"/>
      <c r="E235" s="41"/>
    </row>
    <row r="236">
      <c r="A236" s="21" t="s">
        <v>22</v>
      </c>
      <c r="B236" s="41"/>
      <c r="C236" s="33"/>
      <c r="D236" s="96"/>
      <c r="E236" s="41"/>
    </row>
    <row r="237">
      <c r="A237" s="21" t="s">
        <v>23</v>
      </c>
      <c r="B237" s="41"/>
      <c r="C237" s="33"/>
      <c r="D237" s="96"/>
      <c r="E237" s="41"/>
    </row>
    <row r="238">
      <c r="A238" s="21" t="s">
        <v>24</v>
      </c>
      <c r="B238" s="41"/>
      <c r="C238" s="33"/>
      <c r="D238" s="96"/>
      <c r="E238" s="41"/>
    </row>
    <row r="239">
      <c r="A239" s="21" t="s">
        <v>25</v>
      </c>
      <c r="B239" s="41"/>
      <c r="C239" s="33"/>
      <c r="D239" s="96"/>
      <c r="E239" s="41"/>
    </row>
    <row r="240">
      <c r="A240" s="21" t="s">
        <v>26</v>
      </c>
      <c r="B240" s="41"/>
      <c r="C240" s="33"/>
      <c r="D240" s="96"/>
      <c r="E240" s="41"/>
    </row>
    <row r="241">
      <c r="A241" s="21" t="s">
        <v>27</v>
      </c>
      <c r="B241" s="41"/>
      <c r="C241" s="33"/>
      <c r="D241" s="96"/>
      <c r="E241" s="41"/>
    </row>
    <row r="242">
      <c r="A242" s="21" t="s">
        <v>28</v>
      </c>
      <c r="B242" s="41"/>
      <c r="C242" s="33"/>
      <c r="D242" s="96"/>
      <c r="E242" s="41"/>
    </row>
    <row r="243">
      <c r="A243" s="21" t="s">
        <v>29</v>
      </c>
      <c r="B243" s="41"/>
      <c r="C243" s="33"/>
      <c r="D243" s="96"/>
      <c r="E243" s="41"/>
    </row>
    <row r="244">
      <c r="A244" s="21" t="s">
        <v>30</v>
      </c>
      <c r="B244" s="41"/>
      <c r="C244" s="33"/>
      <c r="D244" s="96"/>
      <c r="E244" s="41"/>
    </row>
    <row r="245">
      <c r="A245" s="21" t="s">
        <v>31</v>
      </c>
      <c r="B245" s="41"/>
      <c r="C245" s="33"/>
      <c r="D245" s="96"/>
      <c r="E245" s="41"/>
    </row>
    <row r="246">
      <c r="A246" s="21" t="s">
        <v>32</v>
      </c>
      <c r="B246" s="41"/>
      <c r="C246" s="33"/>
      <c r="D246" s="96"/>
      <c r="E246" s="41"/>
    </row>
    <row r="247">
      <c r="A247" s="21" t="s">
        <v>33</v>
      </c>
      <c r="B247" s="41"/>
      <c r="C247" s="33"/>
      <c r="D247" s="96"/>
      <c r="E247" s="41"/>
    </row>
    <row r="248">
      <c r="A248" s="21" t="s">
        <v>34</v>
      </c>
      <c r="B248" s="41"/>
      <c r="C248" s="33"/>
      <c r="D248" s="96"/>
      <c r="E248" s="41"/>
    </row>
    <row r="249">
      <c r="A249" s="21" t="s">
        <v>35</v>
      </c>
      <c r="B249" s="41"/>
      <c r="C249" s="33"/>
      <c r="D249" s="96"/>
      <c r="E249" s="41"/>
    </row>
    <row r="250">
      <c r="A250" s="21" t="s">
        <v>36</v>
      </c>
      <c r="B250" s="41"/>
      <c r="C250" s="33"/>
      <c r="D250" s="96"/>
      <c r="E250" s="41"/>
    </row>
    <row r="251">
      <c r="A251" s="21" t="s">
        <v>85</v>
      </c>
      <c r="B251" s="41"/>
      <c r="C251" s="33"/>
      <c r="D251" s="96"/>
      <c r="E251" s="41"/>
    </row>
    <row r="252">
      <c r="A252" s="21" t="s">
        <v>38</v>
      </c>
      <c r="B252" s="41"/>
      <c r="C252" s="33"/>
      <c r="D252" s="96"/>
      <c r="E252" s="41"/>
    </row>
    <row r="253">
      <c r="A253" s="21" t="s">
        <v>39</v>
      </c>
      <c r="B253" s="41"/>
      <c r="C253" s="33"/>
      <c r="D253" s="96"/>
      <c r="E253" s="41"/>
    </row>
    <row r="254">
      <c r="A254" s="21" t="s">
        <v>40</v>
      </c>
      <c r="B254" s="41"/>
      <c r="C254" s="33"/>
      <c r="D254" s="96"/>
      <c r="E254" s="41"/>
    </row>
    <row r="255">
      <c r="A255" s="21" t="s">
        <v>41</v>
      </c>
      <c r="B255" s="41"/>
      <c r="C255" s="33"/>
      <c r="D255" s="96"/>
      <c r="E255" s="41"/>
    </row>
    <row r="256">
      <c r="A256" s="21" t="s">
        <v>42</v>
      </c>
      <c r="B256" s="41"/>
      <c r="C256" s="33"/>
      <c r="D256" s="96"/>
      <c r="E256" s="41"/>
    </row>
    <row r="257">
      <c r="A257" s="26" t="s">
        <v>43</v>
      </c>
      <c r="B257" s="71"/>
      <c r="C257" s="44"/>
      <c r="D257" s="105"/>
      <c r="E257" s="71"/>
    </row>
    <row r="258">
      <c r="A258" s="21" t="s">
        <v>134</v>
      </c>
      <c r="B258" s="41"/>
      <c r="C258" s="10"/>
      <c r="D258" s="10"/>
      <c r="E258" s="124"/>
    </row>
    <row r="259">
      <c r="A259" s="10"/>
      <c r="B259" s="10"/>
      <c r="C259" s="10"/>
      <c r="D259" s="10"/>
      <c r="E259" s="10"/>
    </row>
    <row r="260">
      <c r="A260" s="21" t="s">
        <v>62</v>
      </c>
      <c r="B260" s="10"/>
      <c r="C260" s="10"/>
      <c r="D260" s="96"/>
      <c r="E260" s="10"/>
    </row>
    <row r="261">
      <c r="A261" s="10"/>
      <c r="B261" s="10"/>
      <c r="C261" s="10"/>
      <c r="D261" s="41"/>
      <c r="E261" s="10"/>
    </row>
    <row r="262">
      <c r="A262" s="21" t="s">
        <v>135</v>
      </c>
    </row>
    <row r="263">
      <c r="A263" s="10"/>
      <c r="B263" s="10"/>
      <c r="C263" s="10"/>
      <c r="D263" s="10"/>
      <c r="E263" s="10"/>
    </row>
  </sheetData>
  <mergeCells count="45">
    <mergeCell ref="B139:C139"/>
    <mergeCell ref="B140:C140"/>
    <mergeCell ref="A144:B144"/>
    <mergeCell ref="A147:G147"/>
    <mergeCell ref="A185:G185"/>
    <mergeCell ref="A262:E262"/>
    <mergeCell ref="A222:E222"/>
    <mergeCell ref="A223:E223"/>
    <mergeCell ref="B136:C136"/>
    <mergeCell ref="B138:C138"/>
    <mergeCell ref="B137:C137"/>
    <mergeCell ref="B135:C135"/>
    <mergeCell ref="B134:C134"/>
    <mergeCell ref="L3:L4"/>
    <mergeCell ref="H3:I3"/>
    <mergeCell ref="J3:K3"/>
    <mergeCell ref="A3:A4"/>
    <mergeCell ref="B3:G3"/>
    <mergeCell ref="B129:C129"/>
    <mergeCell ref="B105:I105"/>
    <mergeCell ref="B115:C115"/>
    <mergeCell ref="B114:C114"/>
    <mergeCell ref="B126:C126"/>
    <mergeCell ref="B128:C128"/>
    <mergeCell ref="B124:C124"/>
    <mergeCell ref="A68:H68"/>
    <mergeCell ref="A69:I69"/>
    <mergeCell ref="B118:C118"/>
    <mergeCell ref="B117:C117"/>
    <mergeCell ref="B125:C125"/>
    <mergeCell ref="B116:C116"/>
    <mergeCell ref="B119:C119"/>
    <mergeCell ref="B120:C120"/>
    <mergeCell ref="B123:C123"/>
    <mergeCell ref="B122:C122"/>
    <mergeCell ref="B121:C121"/>
    <mergeCell ref="B131:C131"/>
    <mergeCell ref="B130:C130"/>
    <mergeCell ref="B132:C132"/>
    <mergeCell ref="B133:C133"/>
    <mergeCell ref="E36:H36"/>
    <mergeCell ref="N37:P37"/>
    <mergeCell ref="K72:U72"/>
    <mergeCell ref="B36:D36"/>
    <mergeCell ref="V72:AF72"/>
  </mergeCells>
  <hyperlinks>
    <hyperlink r:id="rId1" ref="B10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row>
    <row r="5">
      <c r="A5" s="17"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row>
    <row r="6">
      <c r="A6" s="17"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c r="A7" s="17"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row>
    <row r="8">
      <c r="A8" s="17"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row>
    <row r="9">
      <c r="A9" s="17"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row>
    <row r="10">
      <c r="A10" s="17"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row>
    <row r="11">
      <c r="A11" s="17"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row>
    <row r="12">
      <c r="A12" s="17"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row>
    <row r="13">
      <c r="A13" s="17"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row>
    <row r="14">
      <c r="A14" s="17"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row>
    <row r="15">
      <c r="A15" s="17"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row>
    <row r="16">
      <c r="A16" s="17"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row>
    <row r="17">
      <c r="A17" s="17"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row>
    <row r="18">
      <c r="A18" s="17"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row>
    <row r="19">
      <c r="A19" s="17"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row>
    <row r="20">
      <c r="A20" s="17"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row>
    <row r="21">
      <c r="A21" s="17"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row>
    <row r="22">
      <c r="A22" s="17"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row>
    <row r="23">
      <c r="A23" s="17"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row>
    <row r="24">
      <c r="A24" s="17"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row>
    <row r="25">
      <c r="A25" s="17"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row>
    <row r="26">
      <c r="A26" s="17"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row>
    <row r="27">
      <c r="A27" s="17"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row>
    <row r="28">
      <c r="A28" s="17"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row>
    <row r="29">
      <c r="A29" s="17"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row>
    <row r="30">
      <c r="A30" s="17"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row>
    <row r="31">
      <c r="A31" s="17"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row>
    <row r="36">
      <c r="A36" s="21"/>
      <c r="B36" s="21" t="s">
        <v>45</v>
      </c>
      <c r="E36" s="22" t="s">
        <v>46</v>
      </c>
      <c r="I36" s="10"/>
      <c r="J36" s="10"/>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row>
    <row r="37">
      <c r="A37" s="23"/>
      <c r="B37" s="24" t="s">
        <v>47</v>
      </c>
      <c r="C37" s="24" t="s">
        <v>48</v>
      </c>
      <c r="D37" s="25" t="s">
        <v>49</v>
      </c>
      <c r="E37" s="24" t="s">
        <v>50</v>
      </c>
      <c r="F37" s="24" t="s">
        <v>51</v>
      </c>
      <c r="G37" s="24" t="s">
        <v>52</v>
      </c>
      <c r="H37" s="25" t="s">
        <v>53</v>
      </c>
      <c r="I37" s="24" t="s">
        <v>54</v>
      </c>
      <c r="J37" s="24" t="s">
        <v>55</v>
      </c>
      <c r="K37" s="26" t="s">
        <v>56</v>
      </c>
      <c r="L37" s="24" t="s">
        <v>57</v>
      </c>
      <c r="M37" s="27"/>
      <c r="N37" s="28" t="s">
        <v>58</v>
      </c>
      <c r="O37" s="29"/>
      <c r="P37" s="29"/>
      <c r="Q37" s="30"/>
      <c r="R37" s="31"/>
      <c r="S37" s="32"/>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row>
    <row r="38">
      <c r="A38" s="21" t="s">
        <v>17</v>
      </c>
      <c r="B38" s="41">
        <v>19.4</v>
      </c>
      <c r="C38" s="41">
        <v>49.8</v>
      </c>
      <c r="D38" s="42">
        <v>280.8</v>
      </c>
      <c r="E38" s="33">
        <f t="shared" ref="E38:E64" si="1">B38*1000000*42/1000*$O$38*1000/1000000*3.664</f>
        <v>59410.00128</v>
      </c>
      <c r="F38" s="33">
        <f t="shared" ref="F38:F64" si="2">C38*1000000*42/1000*$Q$38*1000/1000000*3.664</f>
        <v>110356.1626</v>
      </c>
      <c r="G38" s="33">
        <f t="shared" ref="G38:G64" si="3">D38*1000000*42/1000*$S$38*1000/1000000*3.664</f>
        <v>1097578.46</v>
      </c>
      <c r="H38" s="34">
        <f t="shared" ref="H38:H64" si="4">Sum(E38:G38)</f>
        <v>1267344.624</v>
      </c>
      <c r="I38" s="33">
        <f t="shared" ref="I38:I64" si="5">C75</f>
        <v>23117353</v>
      </c>
      <c r="J38" s="35">
        <f t="shared" ref="J38:J64" si="6">H38/I38*1000</f>
        <v>54.82222052</v>
      </c>
      <c r="K38" s="36">
        <f t="shared" ref="K38:K64" si="7">J38+D75</f>
        <v>79.91591096</v>
      </c>
      <c r="L38" s="3"/>
      <c r="M38" s="3"/>
      <c r="N38" s="37" t="s">
        <v>59</v>
      </c>
      <c r="O38" s="26">
        <v>19.9</v>
      </c>
      <c r="P38" s="38" t="s">
        <v>60</v>
      </c>
      <c r="Q38" s="39">
        <v>14.4</v>
      </c>
      <c r="R38" s="38"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row>
    <row r="39">
      <c r="A39" s="21" t="s">
        <v>18</v>
      </c>
      <c r="B39" s="41">
        <v>0.0</v>
      </c>
      <c r="C39" s="41">
        <v>0.0</v>
      </c>
      <c r="D39" s="42">
        <v>0.0</v>
      </c>
      <c r="E39" s="33">
        <f t="shared" si="1"/>
        <v>0</v>
      </c>
      <c r="F39" s="33">
        <f t="shared" si="2"/>
        <v>0</v>
      </c>
      <c r="G39" s="33">
        <f t="shared" si="3"/>
        <v>0</v>
      </c>
      <c r="H39" s="34">
        <f t="shared" si="4"/>
        <v>0</v>
      </c>
      <c r="I39" s="33">
        <f t="shared" si="5"/>
        <v>8541575</v>
      </c>
      <c r="J39" s="35">
        <f t="shared" si="6"/>
        <v>0</v>
      </c>
      <c r="K39" s="36">
        <f t="shared" si="7"/>
        <v>8.370334957</v>
      </c>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row>
    <row r="40">
      <c r="A40" s="21" t="s">
        <v>19</v>
      </c>
      <c r="B40" s="41">
        <v>0.0</v>
      </c>
      <c r="C40" s="41">
        <v>0.0</v>
      </c>
      <c r="D40" s="42">
        <v>0.0</v>
      </c>
      <c r="E40" s="33">
        <f t="shared" si="1"/>
        <v>0</v>
      </c>
      <c r="F40" s="33">
        <f t="shared" si="2"/>
        <v>0</v>
      </c>
      <c r="G40" s="33">
        <f t="shared" si="3"/>
        <v>0</v>
      </c>
      <c r="H40" s="34">
        <f t="shared" si="4"/>
        <v>0</v>
      </c>
      <c r="I40" s="33">
        <f t="shared" si="5"/>
        <v>11231213</v>
      </c>
      <c r="J40" s="35">
        <f t="shared" si="6"/>
        <v>0</v>
      </c>
      <c r="K40" s="36">
        <f t="shared" si="7"/>
        <v>9.985479084</v>
      </c>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row>
    <row r="41">
      <c r="A41" s="21" t="s">
        <v>20</v>
      </c>
      <c r="B41" s="41">
        <v>209.8</v>
      </c>
      <c r="C41" s="41">
        <v>145.8</v>
      </c>
      <c r="D41" s="42">
        <v>36.7</v>
      </c>
      <c r="E41" s="33">
        <f t="shared" si="1"/>
        <v>642485.4778</v>
      </c>
      <c r="F41" s="33">
        <f t="shared" si="2"/>
        <v>323090.9338</v>
      </c>
      <c r="G41" s="33">
        <f t="shared" si="3"/>
        <v>143451.3158</v>
      </c>
      <c r="H41" s="34">
        <f t="shared" si="4"/>
        <v>1109027.727</v>
      </c>
      <c r="I41" s="33">
        <f t="shared" si="5"/>
        <v>35848610</v>
      </c>
      <c r="J41" s="35">
        <f t="shared" si="6"/>
        <v>30.93642201</v>
      </c>
      <c r="K41" s="36">
        <f t="shared" si="7"/>
        <v>50.30208773</v>
      </c>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row>
    <row r="42">
      <c r="A42" s="21" t="s">
        <v>21</v>
      </c>
      <c r="B42" s="41">
        <v>0.0</v>
      </c>
      <c r="C42" s="41">
        <v>0.0</v>
      </c>
      <c r="D42" s="42">
        <v>17.3</v>
      </c>
      <c r="E42" s="33">
        <f t="shared" si="1"/>
        <v>0</v>
      </c>
      <c r="F42" s="33">
        <f t="shared" si="2"/>
        <v>0</v>
      </c>
      <c r="G42" s="33">
        <f t="shared" si="3"/>
        <v>67621.46496</v>
      </c>
      <c r="H42" s="34">
        <f t="shared" si="4"/>
        <v>67621.46496</v>
      </c>
      <c r="I42" s="33">
        <f t="shared" si="5"/>
        <v>10525347</v>
      </c>
      <c r="J42" s="35">
        <f t="shared" si="6"/>
        <v>6.424630462</v>
      </c>
      <c r="K42" s="36">
        <f t="shared" si="7"/>
        <v>17.63922832</v>
      </c>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row>
    <row r="43">
      <c r="A43" s="21" t="s">
        <v>22</v>
      </c>
      <c r="B43" s="41">
        <v>8.1</v>
      </c>
      <c r="C43" s="41">
        <v>4.2</v>
      </c>
      <c r="D43" s="42">
        <v>0.0</v>
      </c>
      <c r="E43" s="33">
        <f t="shared" si="1"/>
        <v>24805.20672</v>
      </c>
      <c r="F43" s="33">
        <f t="shared" si="2"/>
        <v>9307.14624</v>
      </c>
      <c r="G43" s="33">
        <f t="shared" si="3"/>
        <v>0</v>
      </c>
      <c r="H43" s="34">
        <f t="shared" si="4"/>
        <v>34112.35296</v>
      </c>
      <c r="I43" s="33">
        <f t="shared" si="5"/>
        <v>5643475</v>
      </c>
      <c r="J43" s="35">
        <f t="shared" si="6"/>
        <v>6.044565265</v>
      </c>
      <c r="K43" s="36">
        <f t="shared" si="7"/>
        <v>14.94677501</v>
      </c>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row>
    <row r="44">
      <c r="A44" s="21" t="s">
        <v>23</v>
      </c>
      <c r="B44" s="41">
        <v>0.0</v>
      </c>
      <c r="C44" s="41">
        <v>0.0</v>
      </c>
      <c r="D44" s="42">
        <v>0.0</v>
      </c>
      <c r="E44" s="33">
        <f t="shared" si="1"/>
        <v>0</v>
      </c>
      <c r="F44" s="33">
        <f t="shared" si="2"/>
        <v>0</v>
      </c>
      <c r="G44" s="33">
        <f t="shared" si="3"/>
        <v>0</v>
      </c>
      <c r="H44" s="34">
        <f t="shared" si="4"/>
        <v>0</v>
      </c>
      <c r="I44" s="33">
        <f t="shared" si="5"/>
        <v>5461512</v>
      </c>
      <c r="J44" s="35">
        <f t="shared" si="6"/>
        <v>0</v>
      </c>
      <c r="K44" s="36">
        <f t="shared" si="7"/>
        <v>5.627739161</v>
      </c>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row>
    <row r="45">
      <c r="A45" s="21" t="s">
        <v>24</v>
      </c>
      <c r="B45" s="41">
        <v>0.0</v>
      </c>
      <c r="C45" s="41">
        <v>0.0</v>
      </c>
      <c r="D45" s="42">
        <v>0.1</v>
      </c>
      <c r="E45" s="33">
        <f t="shared" si="1"/>
        <v>0</v>
      </c>
      <c r="F45" s="33">
        <f t="shared" si="2"/>
        <v>0</v>
      </c>
      <c r="G45" s="33">
        <f t="shared" si="3"/>
        <v>390.87552</v>
      </c>
      <c r="H45" s="34">
        <f t="shared" si="4"/>
        <v>390.87552</v>
      </c>
      <c r="I45" s="33">
        <f t="shared" si="5"/>
        <v>66268972</v>
      </c>
      <c r="J45" s="35">
        <f t="shared" si="6"/>
        <v>0.005898318749</v>
      </c>
      <c r="K45" s="36">
        <f t="shared" si="7"/>
        <v>6.34698141</v>
      </c>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row>
    <row r="46">
      <c r="A46" s="21" t="s">
        <v>25</v>
      </c>
      <c r="B46" s="41">
        <v>0.0</v>
      </c>
      <c r="C46" s="41">
        <v>6.9</v>
      </c>
      <c r="D46" s="42">
        <v>43.8</v>
      </c>
      <c r="E46" s="33">
        <f t="shared" si="1"/>
        <v>0</v>
      </c>
      <c r="F46" s="33">
        <f t="shared" si="2"/>
        <v>15290.31168</v>
      </c>
      <c r="G46" s="33">
        <f t="shared" si="3"/>
        <v>171203.4778</v>
      </c>
      <c r="H46" s="34">
        <f t="shared" si="4"/>
        <v>186493.7894</v>
      </c>
      <c r="I46" s="33">
        <f t="shared" si="5"/>
        <v>80982500</v>
      </c>
      <c r="J46" s="35">
        <f t="shared" si="6"/>
        <v>2.30289</v>
      </c>
      <c r="K46" s="36">
        <f t="shared" si="7"/>
        <v>13.28532367</v>
      </c>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row>
    <row r="47">
      <c r="A47" s="21" t="s">
        <v>26</v>
      </c>
      <c r="B47" s="41">
        <v>0.0</v>
      </c>
      <c r="C47" s="41">
        <v>0.0</v>
      </c>
      <c r="D47" s="42">
        <v>6.3</v>
      </c>
      <c r="E47" s="33">
        <f t="shared" si="1"/>
        <v>0</v>
      </c>
      <c r="F47" s="33">
        <f t="shared" si="2"/>
        <v>0</v>
      </c>
      <c r="G47" s="33">
        <f t="shared" si="3"/>
        <v>24625.15776</v>
      </c>
      <c r="H47" s="34">
        <f t="shared" si="4"/>
        <v>24625.15776</v>
      </c>
      <c r="I47" s="33">
        <f t="shared" si="5"/>
        <v>10892413</v>
      </c>
      <c r="J47" s="35">
        <f t="shared" si="6"/>
        <v>2.2607624</v>
      </c>
      <c r="K47" s="36">
        <f t="shared" si="7"/>
        <v>11.34137575</v>
      </c>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row>
    <row r="48">
      <c r="A48" s="21" t="s">
        <v>27</v>
      </c>
      <c r="B48" s="41">
        <v>0.0</v>
      </c>
      <c r="C48" s="41">
        <v>0.0</v>
      </c>
      <c r="D48" s="42">
        <v>2.0</v>
      </c>
      <c r="E48" s="33">
        <f t="shared" si="1"/>
        <v>0</v>
      </c>
      <c r="F48" s="33">
        <f t="shared" si="2"/>
        <v>0</v>
      </c>
      <c r="G48" s="33">
        <f t="shared" si="3"/>
        <v>7817.5104</v>
      </c>
      <c r="H48" s="34">
        <f t="shared" si="4"/>
        <v>7817.5104</v>
      </c>
      <c r="I48" s="33">
        <f t="shared" si="5"/>
        <v>9866468</v>
      </c>
      <c r="J48" s="35">
        <f t="shared" si="6"/>
        <v>0.7923311969</v>
      </c>
      <c r="K48" s="36">
        <f t="shared" si="7"/>
        <v>6.115231176</v>
      </c>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row>
    <row r="49">
      <c r="A49" s="21" t="s">
        <v>28</v>
      </c>
      <c r="B49" s="41">
        <v>0.0</v>
      </c>
      <c r="C49" s="41">
        <v>0.0</v>
      </c>
      <c r="D49" s="42">
        <v>0.0</v>
      </c>
      <c r="E49" s="33">
        <f t="shared" si="1"/>
        <v>0</v>
      </c>
      <c r="F49" s="33">
        <f t="shared" si="2"/>
        <v>0</v>
      </c>
      <c r="G49" s="33">
        <f t="shared" si="3"/>
        <v>0</v>
      </c>
      <c r="H49" s="34">
        <f t="shared" si="4"/>
        <v>0</v>
      </c>
      <c r="I49" s="33">
        <f t="shared" si="5"/>
        <v>4617225</v>
      </c>
      <c r="J49" s="35">
        <f t="shared" si="6"/>
        <v>0</v>
      </c>
      <c r="K49" s="36">
        <f t="shared" si="7"/>
        <v>13.51428031</v>
      </c>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row>
    <row r="50">
      <c r="A50" s="21" t="s">
        <v>29</v>
      </c>
      <c r="B50" s="41">
        <v>5.8</v>
      </c>
      <c r="C50" s="41">
        <v>5.9</v>
      </c>
      <c r="D50" s="42">
        <v>0.0</v>
      </c>
      <c r="E50" s="33">
        <f t="shared" si="1"/>
        <v>17761.75296</v>
      </c>
      <c r="F50" s="33">
        <f t="shared" si="2"/>
        <v>13074.32448</v>
      </c>
      <c r="G50" s="33">
        <f t="shared" si="3"/>
        <v>0</v>
      </c>
      <c r="H50" s="34">
        <f t="shared" si="4"/>
        <v>30836.07744</v>
      </c>
      <c r="I50" s="33">
        <f t="shared" si="5"/>
        <v>60789140</v>
      </c>
      <c r="J50" s="35">
        <f t="shared" si="6"/>
        <v>0.5072629328</v>
      </c>
      <c r="K50" s="36">
        <f t="shared" si="7"/>
        <v>6.906215183</v>
      </c>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row>
    <row r="51">
      <c r="A51" s="21" t="s">
        <v>30</v>
      </c>
      <c r="B51" s="41">
        <v>0.0</v>
      </c>
      <c r="C51" s="41">
        <v>0.0</v>
      </c>
      <c r="D51" s="42">
        <v>0.7</v>
      </c>
      <c r="E51" s="33">
        <f t="shared" si="1"/>
        <v>0</v>
      </c>
      <c r="F51" s="33">
        <f t="shared" si="2"/>
        <v>0</v>
      </c>
      <c r="G51" s="33">
        <f t="shared" si="3"/>
        <v>2736.12864</v>
      </c>
      <c r="H51" s="34">
        <f t="shared" si="4"/>
        <v>2736.12864</v>
      </c>
      <c r="I51" s="33">
        <f t="shared" si="5"/>
        <v>127131800</v>
      </c>
      <c r="J51" s="35">
        <f t="shared" si="6"/>
        <v>0.02152198459</v>
      </c>
      <c r="K51" s="36">
        <f t="shared" si="7"/>
        <v>10.2220803</v>
      </c>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row>
    <row r="52">
      <c r="A52" s="21" t="s">
        <v>31</v>
      </c>
      <c r="B52" s="41">
        <v>0.0</v>
      </c>
      <c r="C52" s="41">
        <v>0.0</v>
      </c>
      <c r="D52" s="42">
        <v>0.0</v>
      </c>
      <c r="E52" s="33">
        <f t="shared" si="1"/>
        <v>0</v>
      </c>
      <c r="F52" s="33">
        <f t="shared" si="2"/>
        <v>0</v>
      </c>
      <c r="G52" s="33">
        <f t="shared" si="3"/>
        <v>0</v>
      </c>
      <c r="H52" s="34">
        <f t="shared" si="4"/>
        <v>0</v>
      </c>
      <c r="I52" s="33">
        <f t="shared" si="5"/>
        <v>556319</v>
      </c>
      <c r="J52" s="35">
        <f t="shared" si="6"/>
        <v>0</v>
      </c>
      <c r="K52" s="36">
        <f t="shared" si="7"/>
        <v>18.5140544</v>
      </c>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row>
    <row r="53">
      <c r="A53" s="21" t="s">
        <v>32</v>
      </c>
      <c r="B53" s="41">
        <v>0.0</v>
      </c>
      <c r="C53" s="41">
        <v>50.2</v>
      </c>
      <c r="D53" s="42">
        <v>0.0</v>
      </c>
      <c r="E53" s="33">
        <f t="shared" si="1"/>
        <v>0</v>
      </c>
      <c r="F53" s="33">
        <f t="shared" si="2"/>
        <v>111242.5574</v>
      </c>
      <c r="G53" s="33">
        <f t="shared" si="3"/>
        <v>0</v>
      </c>
      <c r="H53" s="34">
        <f t="shared" si="4"/>
        <v>111242.5574</v>
      </c>
      <c r="I53" s="33">
        <f t="shared" si="5"/>
        <v>16865008</v>
      </c>
      <c r="J53" s="35">
        <f t="shared" si="6"/>
        <v>6.5960572</v>
      </c>
      <c r="K53" s="36">
        <f t="shared" si="7"/>
        <v>18.10199151</v>
      </c>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row>
    <row r="54">
      <c r="A54" s="21" t="s">
        <v>33</v>
      </c>
      <c r="B54" s="41">
        <v>0.0</v>
      </c>
      <c r="C54" s="41">
        <v>0.0</v>
      </c>
      <c r="D54" s="42">
        <v>2.5</v>
      </c>
      <c r="E54" s="33">
        <f t="shared" si="1"/>
        <v>0</v>
      </c>
      <c r="F54" s="33">
        <f t="shared" si="2"/>
        <v>0</v>
      </c>
      <c r="G54" s="33">
        <f t="shared" si="3"/>
        <v>9771.888</v>
      </c>
      <c r="H54" s="34">
        <f t="shared" si="4"/>
        <v>9771.888</v>
      </c>
      <c r="I54" s="33">
        <f t="shared" si="5"/>
        <v>4442100</v>
      </c>
      <c r="J54" s="35">
        <f t="shared" si="6"/>
        <v>2.199835213</v>
      </c>
      <c r="K54" s="36">
        <f t="shared" si="7"/>
        <v>15.63746606</v>
      </c>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row>
    <row r="55">
      <c r="A55" s="21" t="s">
        <v>34</v>
      </c>
      <c r="B55" s="41">
        <v>85.6</v>
      </c>
      <c r="C55" s="41">
        <v>97.9</v>
      </c>
      <c r="D55" s="42">
        <v>0.0</v>
      </c>
      <c r="E55" s="33">
        <f t="shared" si="1"/>
        <v>262138.9747</v>
      </c>
      <c r="F55" s="33">
        <f t="shared" si="2"/>
        <v>216945.1469</v>
      </c>
      <c r="G55" s="33">
        <f t="shared" si="3"/>
        <v>0</v>
      </c>
      <c r="H55" s="34">
        <f t="shared" si="4"/>
        <v>479084.1216</v>
      </c>
      <c r="I55" s="33">
        <f t="shared" si="5"/>
        <v>5137232</v>
      </c>
      <c r="J55" s="35">
        <f t="shared" si="6"/>
        <v>93.25724857</v>
      </c>
      <c r="K55" s="36">
        <f t="shared" si="7"/>
        <v>98.82099904</v>
      </c>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row>
    <row r="56">
      <c r="A56" s="21" t="s">
        <v>35</v>
      </c>
      <c r="B56" s="41">
        <v>0.0</v>
      </c>
      <c r="C56" s="41">
        <v>3.7</v>
      </c>
      <c r="D56" s="42">
        <v>55.0</v>
      </c>
      <c r="E56" s="33">
        <f t="shared" si="1"/>
        <v>0</v>
      </c>
      <c r="F56" s="33">
        <f t="shared" si="2"/>
        <v>8199.15264</v>
      </c>
      <c r="G56" s="33">
        <f t="shared" si="3"/>
        <v>214981.536</v>
      </c>
      <c r="H56" s="34">
        <f t="shared" si="4"/>
        <v>223180.6886</v>
      </c>
      <c r="I56" s="33">
        <f t="shared" si="5"/>
        <v>38011735</v>
      </c>
      <c r="J56" s="35">
        <f t="shared" si="6"/>
        <v>5.871362847</v>
      </c>
      <c r="K56" s="36">
        <f t="shared" si="7"/>
        <v>15.04008317</v>
      </c>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row>
    <row r="57">
      <c r="A57" s="21" t="s">
        <v>36</v>
      </c>
      <c r="B57" s="41">
        <v>0.0</v>
      </c>
      <c r="C57" s="41">
        <v>0.0</v>
      </c>
      <c r="D57" s="42">
        <v>0.0</v>
      </c>
      <c r="E57" s="33">
        <f t="shared" si="1"/>
        <v>0</v>
      </c>
      <c r="F57" s="33">
        <f t="shared" si="2"/>
        <v>0</v>
      </c>
      <c r="G57" s="33">
        <f t="shared" si="3"/>
        <v>0</v>
      </c>
      <c r="H57" s="34">
        <f t="shared" si="4"/>
        <v>0</v>
      </c>
      <c r="I57" s="33">
        <f t="shared" si="5"/>
        <v>10401062</v>
      </c>
      <c r="J57" s="35">
        <f t="shared" si="6"/>
        <v>0</v>
      </c>
      <c r="K57" s="36">
        <f t="shared" si="7"/>
        <v>5.213306413</v>
      </c>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row>
    <row r="58">
      <c r="A58" s="21" t="s">
        <v>37</v>
      </c>
      <c r="B58" s="41">
        <v>0.0</v>
      </c>
      <c r="C58" s="41">
        <v>0.0</v>
      </c>
      <c r="D58" s="42">
        <v>0.0</v>
      </c>
      <c r="E58" s="33">
        <f t="shared" si="1"/>
        <v>0</v>
      </c>
      <c r="F58" s="33">
        <f t="shared" si="2"/>
        <v>0</v>
      </c>
      <c r="G58" s="33">
        <f t="shared" si="3"/>
        <v>0</v>
      </c>
      <c r="H58" s="34">
        <f t="shared" si="4"/>
        <v>0</v>
      </c>
      <c r="I58" s="33">
        <f t="shared" si="5"/>
        <v>5418649</v>
      </c>
      <c r="J58" s="35">
        <f t="shared" si="6"/>
        <v>0</v>
      </c>
      <c r="K58" s="36">
        <f t="shared" si="7"/>
        <v>6.377242121</v>
      </c>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row>
    <row r="59">
      <c r="A59" s="21" t="s">
        <v>38</v>
      </c>
      <c r="B59" s="41">
        <v>0.0</v>
      </c>
      <c r="C59" s="41">
        <v>0.0</v>
      </c>
      <c r="D59" s="42">
        <v>0.8</v>
      </c>
      <c r="E59" s="33">
        <f t="shared" si="1"/>
        <v>0</v>
      </c>
      <c r="F59" s="33">
        <f t="shared" si="2"/>
        <v>0</v>
      </c>
      <c r="G59" s="33">
        <f t="shared" si="3"/>
        <v>3127.00416</v>
      </c>
      <c r="H59" s="34">
        <f t="shared" si="4"/>
        <v>3127.00416</v>
      </c>
      <c r="I59" s="33">
        <f t="shared" si="5"/>
        <v>50219669</v>
      </c>
      <c r="J59" s="35">
        <f t="shared" si="6"/>
        <v>0.0622665227</v>
      </c>
      <c r="K59" s="36">
        <f t="shared" si="7"/>
        <v>12.68567111</v>
      </c>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row>
    <row r="60">
      <c r="A60" s="21" t="s">
        <v>39</v>
      </c>
      <c r="B60" s="41">
        <v>0.0</v>
      </c>
      <c r="C60" s="41">
        <v>0.0</v>
      </c>
      <c r="D60" s="42">
        <v>1.6</v>
      </c>
      <c r="E60" s="33">
        <f t="shared" si="1"/>
        <v>0</v>
      </c>
      <c r="F60" s="33">
        <f t="shared" si="2"/>
        <v>0</v>
      </c>
      <c r="G60" s="33">
        <f t="shared" si="3"/>
        <v>6254.00832</v>
      </c>
      <c r="H60" s="34">
        <f t="shared" si="4"/>
        <v>6254.00832</v>
      </c>
      <c r="I60" s="33">
        <f t="shared" si="5"/>
        <v>46480882</v>
      </c>
      <c r="J60" s="35">
        <f t="shared" si="6"/>
        <v>0.1345501215</v>
      </c>
      <c r="K60" s="36">
        <f t="shared" si="7"/>
        <v>6.262649971</v>
      </c>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row>
    <row r="61">
      <c r="A61" s="21" t="s">
        <v>40</v>
      </c>
      <c r="B61" s="41">
        <v>0.0</v>
      </c>
      <c r="C61" s="41">
        <v>0.0</v>
      </c>
      <c r="D61" s="42">
        <v>0.0</v>
      </c>
      <c r="E61" s="33">
        <f t="shared" si="1"/>
        <v>0</v>
      </c>
      <c r="F61" s="33">
        <f t="shared" si="2"/>
        <v>0</v>
      </c>
      <c r="G61" s="33">
        <f t="shared" si="3"/>
        <v>0</v>
      </c>
      <c r="H61" s="34">
        <f t="shared" si="4"/>
        <v>0</v>
      </c>
      <c r="I61" s="33">
        <f t="shared" si="5"/>
        <v>9696110</v>
      </c>
      <c r="J61" s="35">
        <f t="shared" si="6"/>
        <v>0</v>
      </c>
      <c r="K61" s="36">
        <f t="shared" si="7"/>
        <v>0.8931372584</v>
      </c>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row>
    <row r="62">
      <c r="A62" s="21" t="s">
        <v>41</v>
      </c>
      <c r="B62" s="41">
        <v>0.0</v>
      </c>
      <c r="C62" s="41">
        <v>0.0</v>
      </c>
      <c r="D62" s="42">
        <v>0.0</v>
      </c>
      <c r="E62" s="33">
        <f t="shared" si="1"/>
        <v>0</v>
      </c>
      <c r="F62" s="33">
        <f t="shared" si="2"/>
        <v>0</v>
      </c>
      <c r="G62" s="33">
        <f t="shared" si="3"/>
        <v>0</v>
      </c>
      <c r="H62" s="34">
        <f t="shared" si="4"/>
        <v>0</v>
      </c>
      <c r="I62" s="33">
        <f t="shared" si="5"/>
        <v>8188649</v>
      </c>
      <c r="J62" s="35">
        <f t="shared" si="6"/>
        <v>0</v>
      </c>
      <c r="K62" s="36">
        <f t="shared" si="7"/>
        <v>5.83545449</v>
      </c>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row>
    <row r="63">
      <c r="A63" s="21" t="s">
        <v>42</v>
      </c>
      <c r="B63" s="41">
        <v>39.7</v>
      </c>
      <c r="C63" s="41">
        <v>32.9</v>
      </c>
      <c r="D63" s="42">
        <v>7.0</v>
      </c>
      <c r="E63" s="33">
        <f t="shared" si="1"/>
        <v>121576.1366</v>
      </c>
      <c r="F63" s="33">
        <f t="shared" si="2"/>
        <v>72905.97888</v>
      </c>
      <c r="G63" s="33">
        <f t="shared" si="3"/>
        <v>27361.2864</v>
      </c>
      <c r="H63" s="34">
        <f t="shared" si="4"/>
        <v>221843.4019</v>
      </c>
      <c r="I63" s="33">
        <f t="shared" si="5"/>
        <v>64613160</v>
      </c>
      <c r="J63" s="35">
        <f t="shared" si="6"/>
        <v>3.433408951</v>
      </c>
      <c r="K63" s="36">
        <f t="shared" si="7"/>
        <v>11.46496332</v>
      </c>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row>
    <row r="64">
      <c r="A64" s="26" t="s">
        <v>43</v>
      </c>
      <c r="B64" s="71">
        <v>519.9</v>
      </c>
      <c r="C64" s="71">
        <v>668.2</v>
      </c>
      <c r="D64" s="72">
        <v>507.8</v>
      </c>
      <c r="E64" s="44">
        <f t="shared" si="1"/>
        <v>1592126.787</v>
      </c>
      <c r="F64" s="44">
        <f t="shared" si="2"/>
        <v>1480722.647</v>
      </c>
      <c r="G64" s="44">
        <f t="shared" si="3"/>
        <v>1984865.891</v>
      </c>
      <c r="H64" s="45">
        <f t="shared" si="4"/>
        <v>5057715.324</v>
      </c>
      <c r="I64" s="44">
        <f t="shared" si="5"/>
        <v>318907401</v>
      </c>
      <c r="J64" s="46">
        <f t="shared" si="6"/>
        <v>15.85951066</v>
      </c>
      <c r="K64" s="47">
        <f t="shared" si="7"/>
        <v>34.60578873</v>
      </c>
      <c r="L64" s="48"/>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row>
    <row r="66">
      <c r="A66" s="21" t="s">
        <v>62</v>
      </c>
      <c r="B66" s="10"/>
      <c r="C66" s="10"/>
      <c r="D66" s="10"/>
      <c r="E66" s="10"/>
      <c r="F66" s="10"/>
      <c r="G66" s="10"/>
      <c r="H66" s="10"/>
      <c r="I66" s="10"/>
      <c r="J66" s="10"/>
      <c r="K66" s="41"/>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row>
    <row r="67">
      <c r="A67" s="21" t="s">
        <v>63</v>
      </c>
      <c r="B67" s="10"/>
      <c r="C67" s="10"/>
      <c r="D67" s="10"/>
      <c r="E67" s="10"/>
      <c r="F67" s="10"/>
      <c r="G67" s="10"/>
      <c r="H67" s="10"/>
      <c r="I67" s="10"/>
      <c r="J67" s="10"/>
      <c r="K67" s="41"/>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row>
    <row r="68">
      <c r="A68" s="49" t="s">
        <v>64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row>
    <row r="69">
      <c r="A69" s="21" t="s">
        <v>80</v>
      </c>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row>
    <row r="72">
      <c r="A72" s="20" t="s">
        <v>67</v>
      </c>
      <c r="B72" s="20"/>
      <c r="C72" s="21"/>
      <c r="E72" s="3"/>
      <c r="F72" s="3"/>
      <c r="G72" s="20" t="s">
        <v>68</v>
      </c>
      <c r="H72" s="20"/>
      <c r="I72" s="20"/>
      <c r="J72" s="3"/>
      <c r="K72" s="51" t="s">
        <v>69</v>
      </c>
      <c r="U72" s="19"/>
      <c r="V72" s="51" t="s">
        <v>70</v>
      </c>
      <c r="AF72" s="19"/>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row>
    <row r="73">
      <c r="A73" s="21"/>
      <c r="B73" s="21"/>
      <c r="C73" s="21"/>
      <c r="D73" s="21"/>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row>
    <row r="74">
      <c r="A74" s="40" t="s">
        <v>1</v>
      </c>
      <c r="B74" s="24" t="s">
        <v>81</v>
      </c>
      <c r="C74" s="26" t="s">
        <v>82</v>
      </c>
      <c r="D74" s="24" t="s">
        <v>83</v>
      </c>
      <c r="E74" s="38" t="s">
        <v>74</v>
      </c>
      <c r="F74" s="3"/>
      <c r="G74" s="40" t="s">
        <v>1</v>
      </c>
      <c r="H74" s="74" t="s">
        <v>84</v>
      </c>
      <c r="I74" s="38" t="s">
        <v>74</v>
      </c>
      <c r="J74" s="3"/>
      <c r="K74" s="75">
        <v>2004.0</v>
      </c>
      <c r="L74" s="38">
        <v>2005.0</v>
      </c>
      <c r="M74" s="38">
        <v>2006.0</v>
      </c>
      <c r="N74" s="38">
        <v>2007.0</v>
      </c>
      <c r="O74" s="38">
        <v>2008.0</v>
      </c>
      <c r="P74" s="38">
        <v>2009.0</v>
      </c>
      <c r="Q74" s="38">
        <v>2010.0</v>
      </c>
      <c r="R74" s="38">
        <v>2011.0</v>
      </c>
      <c r="S74" s="38">
        <v>2012.0</v>
      </c>
      <c r="T74" s="38">
        <v>2013.0</v>
      </c>
      <c r="U74" s="76">
        <v>2014.0</v>
      </c>
      <c r="V74" s="75">
        <v>2004.0</v>
      </c>
      <c r="W74" s="38">
        <v>2005.0</v>
      </c>
      <c r="X74" s="38">
        <v>2006.0</v>
      </c>
      <c r="Y74" s="38">
        <v>2007.0</v>
      </c>
      <c r="Z74" s="38">
        <v>2008.0</v>
      </c>
      <c r="AA74" s="38">
        <v>2009.0</v>
      </c>
      <c r="AB74" s="38">
        <v>2010.0</v>
      </c>
      <c r="AC74" s="38">
        <v>2011.0</v>
      </c>
      <c r="AD74" s="38">
        <v>2012.0</v>
      </c>
      <c r="AE74" s="38">
        <v>2013.0</v>
      </c>
      <c r="AF74" s="76">
        <v>2014.0</v>
      </c>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row>
    <row r="75">
      <c r="A75" s="77" t="s">
        <v>17</v>
      </c>
      <c r="B75" s="41">
        <v>580099.7</v>
      </c>
      <c r="C75" s="78">
        <v>2.3117353E7</v>
      </c>
      <c r="D75" s="84">
        <f t="shared" ref="D75:D101" si="8">B75/C75*1000</f>
        <v>25.09369044</v>
      </c>
      <c r="E75" s="3"/>
      <c r="F75" s="3"/>
      <c r="G75" s="77" t="s">
        <v>17</v>
      </c>
      <c r="H75" s="80">
        <v>-0.038</v>
      </c>
      <c r="I75" s="3"/>
      <c r="J75" s="3"/>
      <c r="K75" s="41">
        <v>476254.0938</v>
      </c>
      <c r="L75" s="41">
        <v>552331.25</v>
      </c>
      <c r="M75" s="41">
        <v>526017.9375</v>
      </c>
      <c r="N75" s="41">
        <v>650552.5</v>
      </c>
      <c r="O75" s="41">
        <v>520581.75</v>
      </c>
      <c r="P75" s="41">
        <v>589402.4375</v>
      </c>
      <c r="Q75" s="41">
        <v>587797.6875</v>
      </c>
      <c r="R75" s="41">
        <v>511938.5313</v>
      </c>
      <c r="S75" s="41">
        <v>558809.3</v>
      </c>
      <c r="T75" s="41">
        <v>580099.7</v>
      </c>
      <c r="U75" s="41">
        <v>580099.7</v>
      </c>
      <c r="V75" s="81">
        <v>5.98362E11</v>
      </c>
      <c r="W75" s="81">
        <v>6.17218E11</v>
      </c>
      <c r="X75" s="81">
        <v>6.42817E11</v>
      </c>
      <c r="Y75" s="81">
        <v>6.63302E11</v>
      </c>
      <c r="Z75" s="81">
        <v>6.83453E11</v>
      </c>
      <c r="AA75" s="81">
        <v>7.09297E11</v>
      </c>
      <c r="AB75" s="81">
        <v>7.3606E11</v>
      </c>
      <c r="AC75" s="81">
        <v>7.46116E11</v>
      </c>
      <c r="AD75" s="81">
        <v>7.63498E11</v>
      </c>
      <c r="AE75" s="81">
        <v>7.78047E11</v>
      </c>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row>
    <row r="76">
      <c r="A76" s="77" t="s">
        <v>18</v>
      </c>
      <c r="B76" s="82">
        <v>71495.84381</v>
      </c>
      <c r="C76" s="78">
        <v>8541575.0</v>
      </c>
      <c r="D76" s="84">
        <f t="shared" si="8"/>
        <v>8.370334957</v>
      </c>
      <c r="E76" s="3"/>
      <c r="F76" s="3"/>
      <c r="G76" s="77" t="s">
        <v>18</v>
      </c>
      <c r="H76" s="80">
        <v>-0.034</v>
      </c>
      <c r="I76" s="3"/>
      <c r="J76" s="3"/>
      <c r="K76" s="41">
        <v>85627.39844</v>
      </c>
      <c r="L76" s="41">
        <v>85597.03906</v>
      </c>
      <c r="M76" s="41">
        <v>88607.16406</v>
      </c>
      <c r="N76" s="41">
        <v>86824.875</v>
      </c>
      <c r="O76" s="41">
        <v>87443.72656</v>
      </c>
      <c r="P76" s="41">
        <v>76415.97656</v>
      </c>
      <c r="Q76" s="41">
        <v>81494.53906</v>
      </c>
      <c r="R76" s="41">
        <v>79350.32031</v>
      </c>
      <c r="S76" s="41">
        <v>76220.83</v>
      </c>
      <c r="T76" s="82">
        <v>75636.7983</v>
      </c>
      <c r="U76" s="82">
        <v>71495.84381</v>
      </c>
      <c r="V76" s="81">
        <v>2.61105E11</v>
      </c>
      <c r="W76" s="81">
        <v>2.63366E11</v>
      </c>
      <c r="X76" s="81">
        <v>2.70186E11</v>
      </c>
      <c r="Y76" s="81">
        <v>2.76672E11</v>
      </c>
      <c r="Z76" s="81">
        <v>2.86825E11</v>
      </c>
      <c r="AA76" s="81">
        <v>2.97455E11</v>
      </c>
      <c r="AB76" s="81">
        <v>3.01727E11</v>
      </c>
      <c r="AC76" s="81">
        <v>2.90314E11</v>
      </c>
      <c r="AD76" s="81">
        <v>2.96268E11</v>
      </c>
      <c r="AE76" s="81">
        <v>3.04257E11</v>
      </c>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row>
    <row r="77">
      <c r="A77" s="77" t="s">
        <v>19</v>
      </c>
      <c r="B77" s="82">
        <v>112149.0425</v>
      </c>
      <c r="C77" s="78">
        <v>1.1231213E7</v>
      </c>
      <c r="D77" s="84">
        <f t="shared" si="8"/>
        <v>9.985479084</v>
      </c>
      <c r="E77" s="3"/>
      <c r="F77" s="3"/>
      <c r="G77" s="77" t="s">
        <v>19</v>
      </c>
      <c r="H77" s="80">
        <v>-0.04</v>
      </c>
      <c r="I77" s="3"/>
      <c r="J77" s="3"/>
      <c r="K77" s="41">
        <v>145886.0938</v>
      </c>
      <c r="L77" s="41">
        <v>141975.2656</v>
      </c>
      <c r="M77" s="41">
        <v>137249.9375</v>
      </c>
      <c r="N77" s="41">
        <v>132437.0938</v>
      </c>
      <c r="O77" s="41">
        <v>135420.75</v>
      </c>
      <c r="P77" s="41">
        <v>123146.8906</v>
      </c>
      <c r="Q77" s="41">
        <v>130425.1016</v>
      </c>
      <c r="R77" s="41">
        <v>118903.1641</v>
      </c>
      <c r="S77" s="41">
        <v>115139.1</v>
      </c>
      <c r="T77" s="82">
        <v>117438.3783</v>
      </c>
      <c r="U77" s="82">
        <v>112149.0425</v>
      </c>
      <c r="V77" s="81">
        <v>3.18416E11</v>
      </c>
      <c r="W77" s="81">
        <v>3.20985E11</v>
      </c>
      <c r="X77" s="81">
        <v>3.31495E11</v>
      </c>
      <c r="Y77" s="81">
        <v>3.373E11</v>
      </c>
      <c r="Z77" s="81">
        <v>3.46294E11</v>
      </c>
      <c r="AA77" s="81">
        <v>3.56278E11</v>
      </c>
      <c r="AB77" s="81">
        <v>3.59788E11</v>
      </c>
      <c r="AC77" s="81">
        <v>3.498E11</v>
      </c>
      <c r="AD77" s="81">
        <v>3.58267E11</v>
      </c>
      <c r="AE77" s="81">
        <v>3.64658E11</v>
      </c>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row>
    <row r="78">
      <c r="A78" s="77" t="s">
        <v>20</v>
      </c>
      <c r="B78" s="82">
        <v>694232.1978</v>
      </c>
      <c r="C78" s="78">
        <v>3.584861E7</v>
      </c>
      <c r="D78" s="84">
        <f t="shared" si="8"/>
        <v>19.36566572</v>
      </c>
      <c r="E78" s="3"/>
      <c r="F78" s="3"/>
      <c r="G78" s="77" t="s">
        <v>20</v>
      </c>
      <c r="H78" s="80">
        <v>-0.028</v>
      </c>
      <c r="I78" s="3"/>
      <c r="J78" s="3"/>
      <c r="K78" s="41">
        <v>851413.4375</v>
      </c>
      <c r="L78" s="41">
        <v>800142.3125</v>
      </c>
      <c r="M78" s="41">
        <v>799921.8125</v>
      </c>
      <c r="N78" s="41">
        <v>800528.5</v>
      </c>
      <c r="O78" s="41">
        <v>719853.5</v>
      </c>
      <c r="P78" s="41">
        <v>679187.75</v>
      </c>
      <c r="Q78" s="41">
        <v>804044.25</v>
      </c>
      <c r="R78" s="41">
        <v>789058.25</v>
      </c>
      <c r="S78" s="41">
        <v>739486.7</v>
      </c>
      <c r="T78" s="82">
        <v>699809.1411</v>
      </c>
      <c r="U78" s="82">
        <v>694232.1978</v>
      </c>
      <c r="V78" s="81">
        <v>1.04591E12</v>
      </c>
      <c r="W78" s="81">
        <v>1.06558E12</v>
      </c>
      <c r="X78" s="81">
        <v>1.09883E12</v>
      </c>
      <c r="Y78" s="81">
        <v>1.132E12</v>
      </c>
      <c r="Z78" s="81">
        <v>1.16396E12</v>
      </c>
      <c r="AA78" s="81">
        <v>1.18956E12</v>
      </c>
      <c r="AB78" s="81">
        <v>1.19776E12</v>
      </c>
      <c r="AC78" s="81">
        <v>1.16458E12</v>
      </c>
      <c r="AD78" s="81">
        <v>1.20202E12</v>
      </c>
      <c r="AE78" s="81">
        <v>1.23159E12</v>
      </c>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row>
    <row r="79">
      <c r="A79" s="77" t="s">
        <v>21</v>
      </c>
      <c r="B79" s="82">
        <v>118037.5339</v>
      </c>
      <c r="C79" s="78">
        <v>1.0525347E7</v>
      </c>
      <c r="D79" s="84">
        <f t="shared" si="8"/>
        <v>11.21459786</v>
      </c>
      <c r="E79" s="3"/>
      <c r="F79" s="3"/>
      <c r="G79" s="77" t="s">
        <v>21</v>
      </c>
      <c r="H79" s="80">
        <v>-0.05</v>
      </c>
      <c r="I79" s="3"/>
      <c r="J79" s="3"/>
      <c r="K79" s="41">
        <v>139766.5625</v>
      </c>
      <c r="L79" s="41">
        <v>138573.8438</v>
      </c>
      <c r="M79" s="41">
        <v>143573.4375</v>
      </c>
      <c r="N79" s="41">
        <v>146897.9531</v>
      </c>
      <c r="O79" s="41">
        <v>137373.5156</v>
      </c>
      <c r="P79" s="41">
        <v>126623.0859</v>
      </c>
      <c r="Q79" s="41">
        <v>131934.1094</v>
      </c>
      <c r="R79" s="41">
        <v>125536.2891</v>
      </c>
      <c r="S79" s="41">
        <v>124214.1</v>
      </c>
      <c r="T79" s="85">
        <v>121829.5532</v>
      </c>
      <c r="U79" s="82">
        <v>118037.5339</v>
      </c>
      <c r="V79" s="81">
        <v>1.87594E11</v>
      </c>
      <c r="W79" s="81">
        <v>1.94659E11</v>
      </c>
      <c r="X79" s="81">
        <v>2.03892E11</v>
      </c>
      <c r="Y79" s="81">
        <v>2.17659E11</v>
      </c>
      <c r="Z79" s="81">
        <v>2.3294E11</v>
      </c>
      <c r="AA79" s="81">
        <v>2.46299E11</v>
      </c>
      <c r="AB79" s="81">
        <v>2.53931E11</v>
      </c>
      <c r="AC79" s="81">
        <v>2.42486E11</v>
      </c>
      <c r="AD79" s="81">
        <v>2.4853E11</v>
      </c>
      <c r="AE79" s="81">
        <v>2.5322E11</v>
      </c>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row>
    <row r="80">
      <c r="A80" s="77" t="s">
        <v>22</v>
      </c>
      <c r="B80" s="82">
        <v>50239.39814</v>
      </c>
      <c r="C80" s="78">
        <v>5643475.0</v>
      </c>
      <c r="D80" s="84">
        <f t="shared" si="8"/>
        <v>8.902209745</v>
      </c>
      <c r="E80" s="3"/>
      <c r="F80" s="3"/>
      <c r="G80" s="77" t="s">
        <v>22</v>
      </c>
      <c r="H80" s="80">
        <v>-0.05</v>
      </c>
      <c r="I80" s="3"/>
      <c r="J80" s="3"/>
      <c r="K80" s="41">
        <v>74119.6875</v>
      </c>
      <c r="L80" s="41">
        <v>70092.03906</v>
      </c>
      <c r="M80" s="41">
        <v>78921.99219</v>
      </c>
      <c r="N80" s="41">
        <v>71249.33594</v>
      </c>
      <c r="O80" s="41">
        <v>63938.86719</v>
      </c>
      <c r="P80" s="41">
        <v>65185.05469</v>
      </c>
      <c r="Q80" s="41">
        <v>62305.75391</v>
      </c>
      <c r="R80" s="41">
        <v>55084.37109</v>
      </c>
      <c r="S80" s="41">
        <v>52280.89</v>
      </c>
      <c r="T80" s="85">
        <v>56332.798</v>
      </c>
      <c r="U80" s="82">
        <v>50239.39814</v>
      </c>
      <c r="V80" s="81">
        <v>1.70997E11</v>
      </c>
      <c r="W80" s="81">
        <v>1.71653E11</v>
      </c>
      <c r="X80" s="81">
        <v>1.75595E11</v>
      </c>
      <c r="Y80" s="81">
        <v>1.79888E11</v>
      </c>
      <c r="Z80" s="81">
        <v>1.85995E11</v>
      </c>
      <c r="AA80" s="81">
        <v>1.8894E11</v>
      </c>
      <c r="AB80" s="81">
        <v>1.87459E11</v>
      </c>
      <c r="AC80" s="81">
        <v>1.76837E11</v>
      </c>
      <c r="AD80" s="81">
        <v>1.79626E11</v>
      </c>
      <c r="AE80" s="81">
        <v>1.8161E11</v>
      </c>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row>
    <row r="81">
      <c r="A81" s="77" t="s">
        <v>23</v>
      </c>
      <c r="B81" s="82">
        <v>30735.96496</v>
      </c>
      <c r="C81" s="78">
        <v>5461512.0</v>
      </c>
      <c r="D81" s="84">
        <f t="shared" si="8"/>
        <v>5.627739161</v>
      </c>
      <c r="E81" s="3"/>
      <c r="F81" s="3"/>
      <c r="G81" s="77" t="s">
        <v>23</v>
      </c>
      <c r="H81" s="80">
        <v>-0.059</v>
      </c>
      <c r="I81" s="3"/>
      <c r="J81" s="3"/>
      <c r="K81" s="41">
        <v>55006.78906</v>
      </c>
      <c r="L81" s="41">
        <v>38808.50391</v>
      </c>
      <c r="M81" s="41">
        <v>46151.39453</v>
      </c>
      <c r="N81" s="41">
        <v>52704.39063</v>
      </c>
      <c r="O81" s="41">
        <v>40575.16406</v>
      </c>
      <c r="P81" s="41">
        <v>26776.41992</v>
      </c>
      <c r="Q81" s="41">
        <v>49913.01953</v>
      </c>
      <c r="R81" s="41">
        <v>42441.41797</v>
      </c>
      <c r="S81" s="41">
        <v>35113.14</v>
      </c>
      <c r="T81" s="85">
        <v>36859.68973</v>
      </c>
      <c r="U81" s="82">
        <v>30735.96496</v>
      </c>
      <c r="V81" s="81">
        <v>1.47366E11</v>
      </c>
      <c r="W81" s="81">
        <v>1.50331E11</v>
      </c>
      <c r="X81" s="81">
        <v>1.56532E11</v>
      </c>
      <c r="Y81" s="81">
        <v>1.61097E11</v>
      </c>
      <c r="Z81" s="81">
        <v>1.68202E11</v>
      </c>
      <c r="AA81" s="81">
        <v>1.77176E11</v>
      </c>
      <c r="AB81" s="81">
        <v>1.77696E11</v>
      </c>
      <c r="AC81" s="81">
        <v>1.62523E11</v>
      </c>
      <c r="AD81" s="81">
        <v>1.67926E11</v>
      </c>
      <c r="AE81" s="81">
        <v>1.72529E11</v>
      </c>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row>
    <row r="82">
      <c r="A82" s="77" t="s">
        <v>24</v>
      </c>
      <c r="B82" s="82">
        <v>420217.0578</v>
      </c>
      <c r="C82" s="78">
        <v>6.6268972E7</v>
      </c>
      <c r="D82" s="84">
        <f t="shared" si="8"/>
        <v>6.341083091</v>
      </c>
      <c r="E82" s="3"/>
      <c r="F82" s="3"/>
      <c r="G82" s="77" t="s">
        <v>24</v>
      </c>
      <c r="H82" s="80">
        <v>-0.028</v>
      </c>
      <c r="I82" s="3"/>
      <c r="J82" s="3"/>
      <c r="K82" s="41">
        <v>519598.5</v>
      </c>
      <c r="L82" s="41">
        <v>521025.2813</v>
      </c>
      <c r="M82" s="41">
        <v>504539.4688</v>
      </c>
      <c r="N82" s="41">
        <v>493794.875</v>
      </c>
      <c r="O82" s="41">
        <v>488633.2813</v>
      </c>
      <c r="P82" s="41">
        <v>474335.375</v>
      </c>
      <c r="Q82" s="41">
        <v>485308.125</v>
      </c>
      <c r="R82" s="41">
        <v>446869.8438</v>
      </c>
      <c r="S82" s="41">
        <v>452142.1</v>
      </c>
      <c r="T82" s="85">
        <v>442169.3242</v>
      </c>
      <c r="U82" s="82">
        <v>420217.0578</v>
      </c>
      <c r="V82" s="81">
        <v>1.76609E12</v>
      </c>
      <c r="W82" s="81">
        <v>1.78198E12</v>
      </c>
      <c r="X82" s="81">
        <v>1.82732E12</v>
      </c>
      <c r="Y82" s="81">
        <v>1.8607E12</v>
      </c>
      <c r="Z82" s="81">
        <v>1.9066E12</v>
      </c>
      <c r="AA82" s="81">
        <v>1.95018E12</v>
      </c>
      <c r="AB82" s="81">
        <v>1.9486E12</v>
      </c>
      <c r="AC82" s="81">
        <v>1.88728E12</v>
      </c>
      <c r="AD82" s="81">
        <v>1.91867E12</v>
      </c>
      <c r="AE82" s="81">
        <v>1.95124E12</v>
      </c>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row>
    <row r="83">
      <c r="A83" s="77" t="s">
        <v>25</v>
      </c>
      <c r="B83" s="82">
        <v>889384.9344</v>
      </c>
      <c r="C83" s="78">
        <v>8.09825E7</v>
      </c>
      <c r="D83" s="84">
        <f t="shared" si="8"/>
        <v>10.98243367</v>
      </c>
      <c r="E83" s="3"/>
      <c r="F83" s="3"/>
      <c r="G83" s="77" t="s">
        <v>25</v>
      </c>
      <c r="H83" s="80">
        <v>-0.023</v>
      </c>
      <c r="I83" s="3"/>
      <c r="J83" s="3"/>
      <c r="K83" s="41">
        <v>1026805.938</v>
      </c>
      <c r="L83" s="41">
        <v>1005300.938</v>
      </c>
      <c r="M83" s="41">
        <v>1007438.25</v>
      </c>
      <c r="N83" s="41">
        <v>983492.0</v>
      </c>
      <c r="O83" s="41">
        <v>982752.0625</v>
      </c>
      <c r="P83" s="41">
        <v>919818.0625</v>
      </c>
      <c r="Q83" s="41">
        <v>952239.1875</v>
      </c>
      <c r="R83" s="41">
        <v>925829.75</v>
      </c>
      <c r="S83" s="41">
        <v>935595.4</v>
      </c>
      <c r="T83" s="85">
        <v>930850.9373</v>
      </c>
      <c r="U83" s="82">
        <v>889384.9344</v>
      </c>
      <c r="V83" s="81">
        <v>2.52879E12</v>
      </c>
      <c r="W83" s="81">
        <v>2.5193E12</v>
      </c>
      <c r="X83" s="81">
        <v>2.54855E12</v>
      </c>
      <c r="Y83" s="81">
        <v>2.566E12</v>
      </c>
      <c r="Z83" s="81">
        <v>2.66094E12</v>
      </c>
      <c r="AA83" s="81">
        <v>2.74793E12</v>
      </c>
      <c r="AB83" s="81">
        <v>2.77769E12</v>
      </c>
      <c r="AC83" s="81">
        <v>2.63528E12</v>
      </c>
      <c r="AD83" s="81">
        <v>2.74485E12</v>
      </c>
      <c r="AE83" s="81">
        <v>2.82799E12</v>
      </c>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row>
    <row r="84">
      <c r="A84" s="77" t="s">
        <v>26</v>
      </c>
      <c r="B84" s="82">
        <v>98909.79088</v>
      </c>
      <c r="C84" s="78">
        <v>1.0892413E7</v>
      </c>
      <c r="D84" s="84">
        <f t="shared" si="8"/>
        <v>9.080613348</v>
      </c>
      <c r="E84" s="3"/>
      <c r="F84" s="3"/>
      <c r="G84" s="77" t="s">
        <v>26</v>
      </c>
      <c r="H84" s="80">
        <v>-0.035</v>
      </c>
      <c r="I84" s="3"/>
      <c r="J84" s="3"/>
      <c r="K84" s="41">
        <v>128503.5234</v>
      </c>
      <c r="L84" s="41">
        <v>132148.8594</v>
      </c>
      <c r="M84" s="41">
        <v>128511.1094</v>
      </c>
      <c r="N84" s="41">
        <v>132430.7813</v>
      </c>
      <c r="O84" s="41">
        <v>127465.375</v>
      </c>
      <c r="P84" s="41">
        <v>121020.2969</v>
      </c>
      <c r="Q84" s="41">
        <v>114677.9297</v>
      </c>
      <c r="R84" s="41">
        <v>112505.4219</v>
      </c>
      <c r="S84" s="41">
        <v>108128.5</v>
      </c>
      <c r="T84" s="85">
        <v>100571.8434</v>
      </c>
      <c r="U84" s="82">
        <v>98909.79088</v>
      </c>
      <c r="V84" s="81">
        <v>2.39065E11</v>
      </c>
      <c r="W84" s="81">
        <v>2.53274E11</v>
      </c>
      <c r="X84" s="81">
        <v>2.64336E11</v>
      </c>
      <c r="Y84" s="81">
        <v>2.70364E11</v>
      </c>
      <c r="Z84" s="81">
        <v>2.85263E11</v>
      </c>
      <c r="AA84" s="81">
        <v>2.9535E11</v>
      </c>
      <c r="AB84" s="81">
        <v>2.94718E11</v>
      </c>
      <c r="AC84" s="81">
        <v>2.85477E11</v>
      </c>
      <c r="AD84" s="81">
        <v>2.71365E11</v>
      </c>
      <c r="AE84" s="81">
        <v>2.52085E11</v>
      </c>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row>
    <row r="85">
      <c r="A85" s="77" t="s">
        <v>27</v>
      </c>
      <c r="B85" s="82">
        <v>52518.22231</v>
      </c>
      <c r="C85" s="78">
        <v>9866468.0</v>
      </c>
      <c r="D85" s="84">
        <f t="shared" si="8"/>
        <v>5.322899979</v>
      </c>
      <c r="E85" s="3"/>
      <c r="F85" s="3"/>
      <c r="G85" s="77" t="s">
        <v>27</v>
      </c>
      <c r="H85" s="80">
        <v>-0.048</v>
      </c>
      <c r="I85" s="3"/>
      <c r="J85" s="3"/>
      <c r="K85" s="41">
        <v>77602.85938</v>
      </c>
      <c r="L85" s="41">
        <v>74318.71875</v>
      </c>
      <c r="M85" s="41">
        <v>74867.82031</v>
      </c>
      <c r="N85" s="41">
        <v>72455.17969</v>
      </c>
      <c r="O85" s="41">
        <v>68763.72656</v>
      </c>
      <c r="P85" s="41">
        <v>63390.87109</v>
      </c>
      <c r="Q85" s="41">
        <v>63860.69531</v>
      </c>
      <c r="R85" s="41">
        <v>62360.25391</v>
      </c>
      <c r="S85" s="41">
        <v>57573.55</v>
      </c>
      <c r="T85" s="85">
        <v>53526.07524</v>
      </c>
      <c r="U85" s="82">
        <v>52518.22231</v>
      </c>
      <c r="V85" s="81">
        <v>1.51328E11</v>
      </c>
      <c r="W85" s="81">
        <v>1.57155E11</v>
      </c>
      <c r="X85" s="81">
        <v>1.64694E11</v>
      </c>
      <c r="Y85" s="81">
        <v>1.71223E11</v>
      </c>
      <c r="Z85" s="81">
        <v>1.77896E11</v>
      </c>
      <c r="AA85" s="81">
        <v>1.781E11</v>
      </c>
      <c r="AB85" s="81">
        <v>1.79693E11</v>
      </c>
      <c r="AC85" s="81">
        <v>1.67476E11</v>
      </c>
      <c r="AD85" s="81">
        <v>1.69583E11</v>
      </c>
      <c r="AE85" s="81">
        <v>1.72452E11</v>
      </c>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row>
    <row r="86">
      <c r="A86" s="77" t="s">
        <v>28</v>
      </c>
      <c r="B86" s="82">
        <v>62398.4729</v>
      </c>
      <c r="C86" s="78">
        <v>4617225.0</v>
      </c>
      <c r="D86" s="84">
        <f t="shared" si="8"/>
        <v>13.51428031</v>
      </c>
      <c r="E86" s="3"/>
      <c r="F86" s="3"/>
      <c r="G86" s="77" t="s">
        <v>28</v>
      </c>
      <c r="H86" s="80">
        <v>-0.043</v>
      </c>
      <c r="I86" s="3"/>
      <c r="J86" s="3"/>
      <c r="K86" s="41">
        <v>65680.0</v>
      </c>
      <c r="L86" s="41">
        <v>66878.28906</v>
      </c>
      <c r="M86" s="41">
        <v>66320.97656</v>
      </c>
      <c r="N86" s="41">
        <v>65041.06641</v>
      </c>
      <c r="O86" s="41">
        <v>64900.28516</v>
      </c>
      <c r="P86" s="41">
        <v>58821.4375</v>
      </c>
      <c r="Q86" s="41">
        <v>57380.28516</v>
      </c>
      <c r="R86" s="41">
        <v>53810.85938</v>
      </c>
      <c r="S86" s="41">
        <v>55386.38</v>
      </c>
      <c r="T86" s="85">
        <v>62263.29529</v>
      </c>
      <c r="U86" s="82">
        <v>62398.4729</v>
      </c>
      <c r="V86" s="81">
        <v>1.41109E11</v>
      </c>
      <c r="W86" s="81">
        <v>1.46978E11</v>
      </c>
      <c r="X86" s="81">
        <v>1.53604E11</v>
      </c>
      <c r="Y86" s="81">
        <v>1.61806E11</v>
      </c>
      <c r="Z86" s="81">
        <v>1.704E11</v>
      </c>
      <c r="AA86" s="81">
        <v>1.79231E11</v>
      </c>
      <c r="AB86" s="81">
        <v>1.73904E11</v>
      </c>
      <c r="AC86" s="81">
        <v>1.6174E11</v>
      </c>
      <c r="AD86" s="81">
        <v>1.61046E11</v>
      </c>
      <c r="AE86" s="81">
        <v>1.62181E11</v>
      </c>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row>
    <row r="87">
      <c r="A87" s="77" t="s">
        <v>29</v>
      </c>
      <c r="B87" s="82">
        <v>388986.8042</v>
      </c>
      <c r="C87" s="78">
        <v>6.078914E7</v>
      </c>
      <c r="D87" s="84">
        <f t="shared" si="8"/>
        <v>6.39895225</v>
      </c>
      <c r="E87" s="3"/>
      <c r="F87" s="3"/>
      <c r="G87" s="77" t="s">
        <v>29</v>
      </c>
      <c r="H87" s="80">
        <v>-0.027</v>
      </c>
      <c r="I87" s="3"/>
      <c r="J87" s="3"/>
      <c r="K87" s="41">
        <v>540626.4375</v>
      </c>
      <c r="L87" s="41">
        <v>536162.0625</v>
      </c>
      <c r="M87" s="41">
        <v>524500.75</v>
      </c>
      <c r="N87" s="41">
        <v>537765.75</v>
      </c>
      <c r="O87" s="41">
        <v>504507.125</v>
      </c>
      <c r="P87" s="41">
        <v>450859.625</v>
      </c>
      <c r="Q87" s="41">
        <v>456973.0313</v>
      </c>
      <c r="R87" s="41">
        <v>458201.9063</v>
      </c>
      <c r="S87" s="41">
        <v>442634.9</v>
      </c>
      <c r="T87" s="85">
        <v>406621.5817</v>
      </c>
      <c r="U87" s="82">
        <v>388986.8042</v>
      </c>
      <c r="V87" s="81">
        <v>1.61492E12</v>
      </c>
      <c r="W87" s="81">
        <v>1.61417E12</v>
      </c>
      <c r="X87" s="81">
        <v>1.64211E12</v>
      </c>
      <c r="Y87" s="81">
        <v>1.6574E12</v>
      </c>
      <c r="Z87" s="81">
        <v>1.69384E12</v>
      </c>
      <c r="AA87" s="81">
        <v>1.72235E12</v>
      </c>
      <c r="AB87" s="81">
        <v>1.70244E12</v>
      </c>
      <c r="AC87" s="81">
        <v>1.6089E12</v>
      </c>
      <c r="AD87" s="81">
        <v>1.63804E12</v>
      </c>
      <c r="AE87" s="81">
        <v>1.64518E12</v>
      </c>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row>
    <row r="88">
      <c r="A88" s="77" t="s">
        <v>30</v>
      </c>
      <c r="B88" s="82">
        <v>1296815.34</v>
      </c>
      <c r="C88" s="78">
        <v>1.271318E8</v>
      </c>
      <c r="D88" s="84">
        <f t="shared" si="8"/>
        <v>10.20055832</v>
      </c>
      <c r="E88" s="3"/>
      <c r="F88" s="3"/>
      <c r="G88" s="77" t="s">
        <v>30</v>
      </c>
      <c r="H88" s="80">
        <v>-0.009</v>
      </c>
      <c r="I88" s="3"/>
      <c r="J88" s="3"/>
      <c r="K88" s="41">
        <v>1253026.5</v>
      </c>
      <c r="L88" s="41">
        <v>1262579.0</v>
      </c>
      <c r="M88" s="41">
        <v>1250385.875</v>
      </c>
      <c r="N88" s="41">
        <v>1282930.625</v>
      </c>
      <c r="O88" s="41">
        <v>1203827.375</v>
      </c>
      <c r="P88" s="41">
        <v>1132759.375</v>
      </c>
      <c r="Q88" s="41">
        <v>1181609.125</v>
      </c>
      <c r="R88" s="41">
        <v>1232294.25</v>
      </c>
      <c r="S88" s="41">
        <v>1268071.0</v>
      </c>
      <c r="T88" s="85">
        <v>1339377.801</v>
      </c>
      <c r="U88" s="82">
        <v>1296815.34</v>
      </c>
      <c r="V88" s="81">
        <v>3.68885E12</v>
      </c>
      <c r="W88" s="81">
        <v>3.75101E12</v>
      </c>
      <c r="X88" s="81">
        <v>3.83956E12</v>
      </c>
      <c r="Y88" s="81">
        <v>3.88958E12</v>
      </c>
      <c r="Z88" s="81">
        <v>3.95543E12</v>
      </c>
      <c r="AA88" s="81">
        <v>4.04214E12</v>
      </c>
      <c r="AB88" s="81">
        <v>4.00004E12</v>
      </c>
      <c r="AC88" s="81">
        <v>3.77895E12</v>
      </c>
      <c r="AD88" s="81">
        <v>3.94656E12</v>
      </c>
      <c r="AE88" s="81">
        <v>3.91893E12</v>
      </c>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row>
    <row r="89">
      <c r="A89" s="77" t="s">
        <v>31</v>
      </c>
      <c r="B89" s="82">
        <v>10299.72023</v>
      </c>
      <c r="C89" s="78">
        <v>556319.0</v>
      </c>
      <c r="D89" s="84">
        <f t="shared" si="8"/>
        <v>18.5140544</v>
      </c>
      <c r="E89" s="3"/>
      <c r="F89" s="3"/>
      <c r="G89" s="77" t="s">
        <v>31</v>
      </c>
      <c r="H89" s="80">
        <v>-0.032</v>
      </c>
      <c r="I89" s="3"/>
      <c r="J89" s="3"/>
      <c r="K89" s="41">
        <v>12428.07422</v>
      </c>
      <c r="L89" s="41">
        <v>12710.70703</v>
      </c>
      <c r="M89" s="41">
        <v>12672.25391</v>
      </c>
      <c r="N89" s="41">
        <v>12085.7627</v>
      </c>
      <c r="O89" s="41">
        <v>11915.25781</v>
      </c>
      <c r="P89" s="41">
        <v>11393.55273</v>
      </c>
      <c r="Q89" s="41">
        <v>11956.8291</v>
      </c>
      <c r="R89" s="41">
        <v>11803.7168</v>
      </c>
      <c r="S89" s="41">
        <v>11400.16</v>
      </c>
      <c r="T89" s="85">
        <v>10677.7072</v>
      </c>
      <c r="U89" s="82">
        <v>10299.72023</v>
      </c>
      <c r="V89" s="41">
        <v>2.8442861568E10</v>
      </c>
      <c r="W89" s="41">
        <v>2.8916574208E10</v>
      </c>
      <c r="X89" s="41">
        <v>3.0180405248E10</v>
      </c>
      <c r="Y89" s="41">
        <v>3.1765782528E10</v>
      </c>
      <c r="Z89" s="41">
        <v>3.333373952E10</v>
      </c>
      <c r="AA89" s="41">
        <v>3.5529781248E10</v>
      </c>
      <c r="AB89" s="41">
        <v>3.5268788224E10</v>
      </c>
      <c r="AC89" s="41">
        <v>3.383064576E10</v>
      </c>
      <c r="AD89" s="41">
        <v>3.481679872E10</v>
      </c>
      <c r="AE89" s="41">
        <v>3.5393564672E10</v>
      </c>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row>
    <row r="90">
      <c r="A90" s="77" t="s">
        <v>32</v>
      </c>
      <c r="B90" s="82">
        <v>194047.6742</v>
      </c>
      <c r="C90" s="78">
        <v>1.6865008E7</v>
      </c>
      <c r="D90" s="84">
        <f t="shared" si="8"/>
        <v>11.50593431</v>
      </c>
      <c r="E90" s="3"/>
      <c r="F90" s="3"/>
      <c r="G90" s="77" t="s">
        <v>32</v>
      </c>
      <c r="H90" s="80">
        <v>-0.026</v>
      </c>
      <c r="I90" s="3"/>
      <c r="J90" s="3"/>
      <c r="K90" s="41">
        <v>218386.2344</v>
      </c>
      <c r="L90" s="41">
        <v>212488.5781</v>
      </c>
      <c r="M90" s="41">
        <v>208559.625</v>
      </c>
      <c r="N90" s="41">
        <v>207064.2656</v>
      </c>
      <c r="O90" s="41">
        <v>206338.9063</v>
      </c>
      <c r="P90" s="41">
        <v>200708.4688</v>
      </c>
      <c r="Q90" s="41">
        <v>212169.1875</v>
      </c>
      <c r="R90" s="41">
        <v>197644.8438</v>
      </c>
      <c r="S90" s="41">
        <v>195204.9</v>
      </c>
      <c r="T90" s="85">
        <v>202059.3908</v>
      </c>
      <c r="U90" s="82">
        <v>194047.6742</v>
      </c>
      <c r="V90" s="81">
        <v>5.47293E11</v>
      </c>
      <c r="W90" s="81">
        <v>5.4913E11</v>
      </c>
      <c r="X90" s="81">
        <v>5.61412E11</v>
      </c>
      <c r="Y90" s="81">
        <v>5.72901E11</v>
      </c>
      <c r="Z90" s="81">
        <v>5.92346E11</v>
      </c>
      <c r="AA90" s="81">
        <v>6.1557E11</v>
      </c>
      <c r="AB90" s="81">
        <v>6.26675E11</v>
      </c>
      <c r="AC90" s="81">
        <v>6.03691E11</v>
      </c>
      <c r="AD90" s="81">
        <v>6.13526E11</v>
      </c>
      <c r="AE90" s="81">
        <v>6.19616E11</v>
      </c>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row>
    <row r="91">
      <c r="A91" s="77" t="s">
        <v>33</v>
      </c>
      <c r="B91" s="92">
        <v>59691.3</v>
      </c>
      <c r="C91" s="78">
        <v>4442100.0</v>
      </c>
      <c r="D91" s="84">
        <f t="shared" si="8"/>
        <v>13.43763085</v>
      </c>
      <c r="E91" s="3"/>
      <c r="F91" s="3"/>
      <c r="G91" s="77" t="s">
        <v>33</v>
      </c>
      <c r="H91" s="80">
        <v>-0.023</v>
      </c>
      <c r="I91" s="3"/>
      <c r="J91" s="3"/>
      <c r="K91" s="41">
        <v>52198.06641</v>
      </c>
      <c r="L91" s="41">
        <v>54995.51563</v>
      </c>
      <c r="M91" s="41">
        <v>56837.43359</v>
      </c>
      <c r="N91" s="41">
        <v>56524.78516</v>
      </c>
      <c r="O91" s="41">
        <v>50502.14063</v>
      </c>
      <c r="P91" s="41">
        <v>49625.0625</v>
      </c>
      <c r="Q91" s="41">
        <v>54033.40625</v>
      </c>
      <c r="R91" s="41">
        <v>59294.73438</v>
      </c>
      <c r="S91" s="41">
        <v>49449.66</v>
      </c>
      <c r="T91" s="92">
        <v>59691.3</v>
      </c>
      <c r="U91" s="92">
        <v>59691.3</v>
      </c>
      <c r="V91" s="41">
        <v>9.3532110848E10</v>
      </c>
      <c r="W91" s="41">
        <v>9.7596227584E10</v>
      </c>
      <c r="X91" s="81">
        <v>1.01264E11</v>
      </c>
      <c r="Y91" s="81">
        <v>1.04608E11</v>
      </c>
      <c r="Z91" s="81">
        <v>1.05414E11</v>
      </c>
      <c r="AA91" s="81">
        <v>1.08555E11</v>
      </c>
      <c r="AB91" s="81">
        <v>1.06882E11</v>
      </c>
      <c r="AC91" s="81">
        <v>1.06379E11</v>
      </c>
      <c r="AD91" s="81">
        <v>1.06576E11</v>
      </c>
      <c r="AE91" s="81">
        <v>1.07615E11</v>
      </c>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row>
    <row r="92">
      <c r="A92" s="77" t="s">
        <v>34</v>
      </c>
      <c r="B92" s="82">
        <v>28582.27695</v>
      </c>
      <c r="C92" s="78">
        <v>5137232.0</v>
      </c>
      <c r="D92" s="84">
        <f t="shared" si="8"/>
        <v>5.563750469</v>
      </c>
      <c r="E92" s="3"/>
      <c r="F92" s="3"/>
      <c r="G92" s="77" t="s">
        <v>34</v>
      </c>
      <c r="H92" s="80">
        <v>-0.031</v>
      </c>
      <c r="I92" s="3"/>
      <c r="J92" s="3"/>
      <c r="K92" s="41">
        <v>28690.21875</v>
      </c>
      <c r="L92" s="41">
        <v>27469.94336</v>
      </c>
      <c r="M92" s="41">
        <v>32410.86133</v>
      </c>
      <c r="N92" s="41">
        <v>34324.48047</v>
      </c>
      <c r="O92" s="41">
        <v>29850.00977</v>
      </c>
      <c r="P92" s="41">
        <v>29554.28711</v>
      </c>
      <c r="Q92" s="41">
        <v>30739.22461</v>
      </c>
      <c r="R92" s="41">
        <v>25791.26953</v>
      </c>
      <c r="S92" s="41">
        <v>26079.56</v>
      </c>
      <c r="T92" s="85">
        <v>27899.6529</v>
      </c>
      <c r="U92" s="82">
        <v>28582.27695</v>
      </c>
      <c r="V92" s="81">
        <v>2.04445E11</v>
      </c>
      <c r="W92" s="81">
        <v>2.06456E11</v>
      </c>
      <c r="X92" s="81">
        <v>2.14633E11</v>
      </c>
      <c r="Y92" s="81">
        <v>2.2019E11</v>
      </c>
      <c r="Z92" s="81">
        <v>2.25589E11</v>
      </c>
      <c r="AA92" s="81">
        <v>2.31574E11</v>
      </c>
      <c r="AB92" s="81">
        <v>2.31655E11</v>
      </c>
      <c r="AC92" s="81">
        <v>2.27793E11</v>
      </c>
      <c r="AD92" s="81">
        <v>2.29334E11</v>
      </c>
      <c r="AE92" s="81">
        <v>2.32653E11</v>
      </c>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row>
    <row r="93">
      <c r="A93" s="77" t="s">
        <v>35</v>
      </c>
      <c r="B93" s="82">
        <v>348518.9672</v>
      </c>
      <c r="C93" s="78">
        <v>3.8011735E7</v>
      </c>
      <c r="D93" s="84">
        <f t="shared" si="8"/>
        <v>9.168720323</v>
      </c>
      <c r="E93" s="3"/>
      <c r="F93" s="3"/>
      <c r="G93" s="77" t="s">
        <v>35</v>
      </c>
      <c r="H93" s="80">
        <v>-0.044</v>
      </c>
      <c r="I93" s="3"/>
      <c r="J93" s="3"/>
      <c r="K93" s="41">
        <v>370262.2188</v>
      </c>
      <c r="L93" s="41">
        <v>368595.125</v>
      </c>
      <c r="M93" s="41">
        <v>380975.6563</v>
      </c>
      <c r="N93" s="41">
        <v>386027.6875</v>
      </c>
      <c r="O93" s="41">
        <v>375912.625</v>
      </c>
      <c r="P93" s="41">
        <v>355486.875</v>
      </c>
      <c r="Q93" s="41">
        <v>376648.1563</v>
      </c>
      <c r="R93" s="41">
        <v>377477.2188</v>
      </c>
      <c r="S93" s="41">
        <v>367413.3</v>
      </c>
      <c r="T93" s="85">
        <v>353064.8513</v>
      </c>
      <c r="U93" s="82">
        <v>348518.9672</v>
      </c>
      <c r="V93" s="81">
        <v>4.64011E11</v>
      </c>
      <c r="W93" s="81">
        <v>4.81955E11</v>
      </c>
      <c r="X93" s="81">
        <v>5.07714E11</v>
      </c>
      <c r="Y93" s="81">
        <v>5.26079E11</v>
      </c>
      <c r="Z93" s="81">
        <v>5.5884E11</v>
      </c>
      <c r="AA93" s="81">
        <v>5.96759E11</v>
      </c>
      <c r="AB93" s="81">
        <v>6.27352E11</v>
      </c>
      <c r="AC93" s="81">
        <v>6.37563E11</v>
      </c>
      <c r="AD93" s="81">
        <v>6.62416E11</v>
      </c>
      <c r="AE93" s="81">
        <v>6.9123E11</v>
      </c>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row>
    <row r="94">
      <c r="A94" s="77" t="s">
        <v>36</v>
      </c>
      <c r="B94" s="82">
        <v>54223.92323</v>
      </c>
      <c r="C94" s="78">
        <v>1.0401062E7</v>
      </c>
      <c r="D94" s="84">
        <f t="shared" si="8"/>
        <v>5.213306413</v>
      </c>
      <c r="E94" s="3"/>
      <c r="F94" s="3"/>
      <c r="G94" s="77" t="s">
        <v>36</v>
      </c>
      <c r="H94" s="80">
        <v>-0.05</v>
      </c>
      <c r="I94" s="3"/>
      <c r="J94" s="3"/>
      <c r="K94" s="41">
        <v>86189.23438</v>
      </c>
      <c r="L94" s="41">
        <v>92558.66406</v>
      </c>
      <c r="M94" s="41">
        <v>80445.39063</v>
      </c>
      <c r="N94" s="41">
        <v>76221.96094</v>
      </c>
      <c r="O94" s="41">
        <v>72220.71094</v>
      </c>
      <c r="P94" s="41">
        <v>68989.13281</v>
      </c>
      <c r="Q94" s="41">
        <v>67897.16406</v>
      </c>
      <c r="R94" s="41">
        <v>64666.69531</v>
      </c>
      <c r="S94" s="41">
        <v>58205.87</v>
      </c>
      <c r="T94" s="85">
        <v>55803.83565</v>
      </c>
      <c r="U94" s="82">
        <v>54223.92323</v>
      </c>
      <c r="V94" s="81">
        <v>2.22285E11</v>
      </c>
      <c r="W94" s="81">
        <v>2.2026E11</v>
      </c>
      <c r="X94" s="81">
        <v>2.23696E11</v>
      </c>
      <c r="Y94" s="81">
        <v>2.2543E11</v>
      </c>
      <c r="Z94" s="81">
        <v>2.28695E11</v>
      </c>
      <c r="AA94" s="81">
        <v>2.34105E11</v>
      </c>
      <c r="AB94" s="81">
        <v>2.34084E11</v>
      </c>
      <c r="AC94" s="81">
        <v>2.27277E11</v>
      </c>
      <c r="AD94" s="81">
        <v>2.3046E11</v>
      </c>
      <c r="AE94" s="81">
        <v>2.26614E11</v>
      </c>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row>
    <row r="95">
      <c r="A95" s="77" t="s">
        <v>85</v>
      </c>
      <c r="B95" s="82">
        <v>34556.03664</v>
      </c>
      <c r="C95" s="78">
        <v>5418649.0</v>
      </c>
      <c r="D95" s="84">
        <f t="shared" si="8"/>
        <v>6.377242121</v>
      </c>
      <c r="E95" s="3"/>
      <c r="F95" s="3"/>
      <c r="G95" s="77" t="s">
        <v>85</v>
      </c>
      <c r="H95" s="80">
        <v>-0.069</v>
      </c>
      <c r="I95" s="3"/>
      <c r="J95" s="3"/>
      <c r="K95" s="41">
        <v>41743.17578</v>
      </c>
      <c r="L95" s="41">
        <v>44493.41406</v>
      </c>
      <c r="M95" s="41">
        <v>42044.54688</v>
      </c>
      <c r="N95" s="41">
        <v>40422.24609</v>
      </c>
      <c r="O95" s="41">
        <v>41895.13672</v>
      </c>
      <c r="P95" s="41">
        <v>36518.67969</v>
      </c>
      <c r="Q95" s="41">
        <v>38981.22656</v>
      </c>
      <c r="R95" s="41">
        <v>37829.70703</v>
      </c>
      <c r="S95" s="41">
        <v>35015.51</v>
      </c>
      <c r="T95" s="85">
        <v>34814.36202</v>
      </c>
      <c r="U95" s="82">
        <v>34556.03664</v>
      </c>
      <c r="V95" s="41">
        <v>7.4219577344E10</v>
      </c>
      <c r="W95" s="41">
        <v>7.7763584E10</v>
      </c>
      <c r="X95" s="41">
        <v>8.1696710656E10</v>
      </c>
      <c r="Y95" s="41">
        <v>8.7133806592E10</v>
      </c>
      <c r="Z95" s="41">
        <v>9.4405476352E10</v>
      </c>
      <c r="AA95" s="81">
        <v>1.04312E11</v>
      </c>
      <c r="AB95" s="81">
        <v>1.10311E11</v>
      </c>
      <c r="AC95" s="81">
        <v>1.04871E11</v>
      </c>
      <c r="AD95" s="81">
        <v>1.09257E11</v>
      </c>
      <c r="AE95" s="81">
        <v>1.12917E11</v>
      </c>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row>
    <row r="96">
      <c r="A96" s="77" t="s">
        <v>38</v>
      </c>
      <c r="B96" s="92">
        <v>633943.2</v>
      </c>
      <c r="C96" s="78">
        <v>5.0219669E7</v>
      </c>
      <c r="D96" s="84">
        <f t="shared" si="8"/>
        <v>12.62340459</v>
      </c>
      <c r="E96" s="3"/>
      <c r="F96" s="3"/>
      <c r="G96" s="77" t="s">
        <v>38</v>
      </c>
      <c r="H96" s="80">
        <v>-0.016</v>
      </c>
      <c r="I96" s="3"/>
      <c r="J96" s="3"/>
      <c r="K96" s="41">
        <v>604532.25</v>
      </c>
      <c r="L96" s="41">
        <v>608298.5625</v>
      </c>
      <c r="M96" s="41">
        <v>622614.4375</v>
      </c>
      <c r="N96" s="41">
        <v>639065.875</v>
      </c>
      <c r="O96" s="41">
        <v>651477.625</v>
      </c>
      <c r="P96" s="41">
        <v>658267.125</v>
      </c>
      <c r="Q96" s="41">
        <v>702803.125</v>
      </c>
      <c r="R96" s="41">
        <v>719938.5</v>
      </c>
      <c r="S96" s="33">
        <v>719939.0</v>
      </c>
      <c r="T96" s="92">
        <v>633943.2</v>
      </c>
      <c r="U96" s="92">
        <v>633943.2</v>
      </c>
      <c r="V96" s="81">
        <v>9.80921E11</v>
      </c>
      <c r="W96" s="81">
        <v>1.00841E12</v>
      </c>
      <c r="X96" s="81">
        <v>1.05499E12</v>
      </c>
      <c r="Y96" s="81">
        <v>1.09674E12</v>
      </c>
      <c r="Z96" s="81">
        <v>1.15354E12</v>
      </c>
      <c r="AA96" s="81">
        <v>1.21244E12</v>
      </c>
      <c r="AB96" s="81">
        <v>1.2403E12</v>
      </c>
      <c r="AC96" s="81">
        <v>1.24426E12</v>
      </c>
      <c r="AD96" s="81">
        <v>1.32291E12</v>
      </c>
      <c r="AE96" s="81">
        <v>1.37098E12</v>
      </c>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row>
    <row r="97">
      <c r="A97" s="77" t="s">
        <v>39</v>
      </c>
      <c r="B97" s="82">
        <v>284839.486</v>
      </c>
      <c r="C97" s="78">
        <v>4.6480882E7</v>
      </c>
      <c r="D97" s="84">
        <f t="shared" si="8"/>
        <v>6.12809985</v>
      </c>
      <c r="E97" s="3"/>
      <c r="F97" s="3"/>
      <c r="G97" s="77" t="s">
        <v>39</v>
      </c>
      <c r="H97" s="80">
        <v>-0.048</v>
      </c>
      <c r="I97" s="3"/>
      <c r="J97" s="3"/>
      <c r="K97" s="41">
        <v>394262.6563</v>
      </c>
      <c r="L97" s="41">
        <v>408289.4375</v>
      </c>
      <c r="M97" s="41">
        <v>396824.3438</v>
      </c>
      <c r="N97" s="41">
        <v>402358.125</v>
      </c>
      <c r="O97" s="41">
        <v>369789.25</v>
      </c>
      <c r="P97" s="41">
        <v>334205.2813</v>
      </c>
      <c r="Q97" s="41">
        <v>319745.875</v>
      </c>
      <c r="R97" s="41">
        <v>321412.4375</v>
      </c>
      <c r="S97" s="41">
        <v>307279.9</v>
      </c>
      <c r="T97" s="85">
        <v>286432.1428</v>
      </c>
      <c r="U97" s="82">
        <v>284839.486</v>
      </c>
      <c r="V97" s="81">
        <v>1.0781E12</v>
      </c>
      <c r="W97" s="81">
        <v>1.11141E12</v>
      </c>
      <c r="X97" s="81">
        <v>1.14764E12</v>
      </c>
      <c r="Y97" s="81">
        <v>1.18876E12</v>
      </c>
      <c r="Z97" s="81">
        <v>1.23722E12</v>
      </c>
      <c r="AA97" s="81">
        <v>1.28027E12</v>
      </c>
      <c r="AB97" s="81">
        <v>1.29168E12</v>
      </c>
      <c r="AC97" s="81">
        <v>1.24331E12</v>
      </c>
      <c r="AD97" s="81">
        <v>1.23933E12</v>
      </c>
      <c r="AE97" s="81">
        <v>1.24451E12</v>
      </c>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row>
    <row r="98">
      <c r="A98" s="77" t="s">
        <v>40</v>
      </c>
      <c r="B98" s="82">
        <v>8659.957103</v>
      </c>
      <c r="C98" s="78">
        <v>9696110.0</v>
      </c>
      <c r="D98" s="84">
        <f t="shared" si="8"/>
        <v>0.8931372584</v>
      </c>
      <c r="E98" s="3"/>
      <c r="F98" s="3"/>
      <c r="G98" s="77" t="s">
        <v>40</v>
      </c>
      <c r="H98" s="80">
        <v>-0.079</v>
      </c>
      <c r="I98" s="3"/>
      <c r="J98" s="3"/>
      <c r="K98" s="41">
        <v>40600.60156</v>
      </c>
      <c r="L98" s="41">
        <v>40177.67188</v>
      </c>
      <c r="M98" s="41">
        <v>32826.875</v>
      </c>
      <c r="N98" s="41">
        <v>34250.10547</v>
      </c>
      <c r="O98" s="41">
        <v>30580.9082</v>
      </c>
      <c r="P98" s="41">
        <v>26446.38281</v>
      </c>
      <c r="Q98" s="41">
        <v>34786.78516</v>
      </c>
      <c r="R98" s="41">
        <v>26217.2793</v>
      </c>
      <c r="S98" s="41">
        <v>22192.2</v>
      </c>
      <c r="T98" s="85">
        <v>10829.37519</v>
      </c>
      <c r="U98" s="82">
        <v>8659.957103</v>
      </c>
      <c r="V98" s="81">
        <v>2.68349E11</v>
      </c>
      <c r="W98" s="81">
        <v>2.74617E11</v>
      </c>
      <c r="X98" s="81">
        <v>2.86246E11</v>
      </c>
      <c r="Y98" s="81">
        <v>2.95294E11</v>
      </c>
      <c r="Z98" s="81">
        <v>3.07983E11</v>
      </c>
      <c r="AA98" s="81">
        <v>3.18191E11</v>
      </c>
      <c r="AB98" s="81">
        <v>3.16239E11</v>
      </c>
      <c r="AC98" s="81">
        <v>3.00339E11</v>
      </c>
      <c r="AD98" s="81">
        <v>3.20032E11</v>
      </c>
      <c r="AE98" s="81">
        <v>3.32463E11</v>
      </c>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row>
    <row r="99">
      <c r="A99" s="77" t="s">
        <v>41</v>
      </c>
      <c r="B99" s="82">
        <v>47784.48857</v>
      </c>
      <c r="C99" s="78">
        <v>8188649.0</v>
      </c>
      <c r="D99" s="84">
        <f t="shared" si="8"/>
        <v>5.83545449</v>
      </c>
      <c r="E99" s="3"/>
      <c r="F99" s="3"/>
      <c r="G99" s="77" t="s">
        <v>41</v>
      </c>
      <c r="H99" s="80">
        <v>-0.02</v>
      </c>
      <c r="I99" s="3"/>
      <c r="J99" s="3"/>
      <c r="K99" s="41">
        <v>48958.60156</v>
      </c>
      <c r="L99" s="41">
        <v>50030.13672</v>
      </c>
      <c r="M99" s="41">
        <v>50989.29297</v>
      </c>
      <c r="N99" s="41">
        <v>49164.05859</v>
      </c>
      <c r="O99" s="41">
        <v>52066.6875</v>
      </c>
      <c r="P99" s="41">
        <v>50257.29688</v>
      </c>
      <c r="Q99" s="41">
        <v>51682.78516</v>
      </c>
      <c r="R99" s="41">
        <v>46598.73828</v>
      </c>
      <c r="S99" s="41">
        <v>50363.74</v>
      </c>
      <c r="T99" s="85">
        <v>51450.09734</v>
      </c>
      <c r="U99" s="82">
        <v>47784.48857</v>
      </c>
      <c r="V99" s="81">
        <v>2.61305E11</v>
      </c>
      <c r="W99" s="81">
        <v>2.61361E11</v>
      </c>
      <c r="X99" s="81">
        <v>2.67688E11</v>
      </c>
      <c r="Y99" s="81">
        <v>2.74902E11</v>
      </c>
      <c r="Z99" s="81">
        <v>2.85216E11</v>
      </c>
      <c r="AA99" s="81">
        <v>2.96184E11</v>
      </c>
      <c r="AB99" s="81">
        <v>3.02594E11</v>
      </c>
      <c r="AC99" s="81">
        <v>2.96734E11</v>
      </c>
      <c r="AD99" s="81">
        <v>3.05736E11</v>
      </c>
      <c r="AE99" s="81">
        <v>3.11627E11</v>
      </c>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row>
    <row r="100">
      <c r="A100" s="77" t="s">
        <v>42</v>
      </c>
      <c r="B100" s="82">
        <v>518944.1072</v>
      </c>
      <c r="C100" s="78">
        <v>6.461316E7</v>
      </c>
      <c r="D100" s="84">
        <f t="shared" si="8"/>
        <v>8.031554364</v>
      </c>
      <c r="E100" s="3"/>
      <c r="F100" s="3"/>
      <c r="G100" s="77" t="s">
        <v>42</v>
      </c>
      <c r="H100" s="80">
        <v>-0.034</v>
      </c>
      <c r="I100" s="3"/>
      <c r="J100" s="3"/>
      <c r="K100" s="41">
        <v>665591.6875</v>
      </c>
      <c r="L100" s="41">
        <v>659338.5</v>
      </c>
      <c r="M100" s="41">
        <v>655351.9375</v>
      </c>
      <c r="N100" s="41">
        <v>644703.625</v>
      </c>
      <c r="O100" s="41">
        <v>630194.1875</v>
      </c>
      <c r="P100" s="41">
        <v>576566.25</v>
      </c>
      <c r="Q100" s="41">
        <v>594113.8125</v>
      </c>
      <c r="R100" s="41">
        <v>553148.5</v>
      </c>
      <c r="S100" s="41">
        <v>579378.8</v>
      </c>
      <c r="T100" s="85">
        <v>562221.6052</v>
      </c>
      <c r="U100" s="82">
        <v>518944.1072</v>
      </c>
      <c r="V100" s="81">
        <v>1.80773E12</v>
      </c>
      <c r="W100" s="81">
        <v>1.8767E12</v>
      </c>
      <c r="X100" s="81">
        <v>1.93127E12</v>
      </c>
      <c r="Y100" s="81">
        <v>1.98485E12</v>
      </c>
      <c r="Z100" s="81">
        <v>2.03647E12</v>
      </c>
      <c r="AA100" s="81">
        <v>2.11045E12</v>
      </c>
      <c r="AB100" s="81">
        <v>2.09002E12</v>
      </c>
      <c r="AC100" s="81">
        <v>2.00695E12</v>
      </c>
      <c r="AD100" s="81">
        <v>2.04306E12</v>
      </c>
      <c r="AE100" s="81">
        <v>2.05856E12</v>
      </c>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row>
    <row r="101">
      <c r="A101" s="40" t="s">
        <v>43</v>
      </c>
      <c r="B101" s="104">
        <v>5978326.819</v>
      </c>
      <c r="C101" s="100">
        <v>3.18907401E8</v>
      </c>
      <c r="D101" s="106">
        <f t="shared" si="8"/>
        <v>18.74627807</v>
      </c>
      <c r="E101" s="3"/>
      <c r="F101" s="3"/>
      <c r="G101" s="40" t="s">
        <v>43</v>
      </c>
      <c r="H101" s="102">
        <v>-0.027</v>
      </c>
      <c r="I101" s="3"/>
      <c r="J101" s="3"/>
      <c r="K101" s="41">
        <v>6164473.0</v>
      </c>
      <c r="L101" s="41">
        <v>6197431.0</v>
      </c>
      <c r="M101" s="41">
        <v>6190316.0</v>
      </c>
      <c r="N101" s="41">
        <v>6333982.5</v>
      </c>
      <c r="O101" s="41">
        <v>6146158.5</v>
      </c>
      <c r="P101" s="41">
        <v>5704016.5</v>
      </c>
      <c r="Q101" s="41">
        <v>5921547.5</v>
      </c>
      <c r="R101" s="41">
        <v>5797284.0</v>
      </c>
      <c r="S101" s="41">
        <v>5546304.0</v>
      </c>
      <c r="T101" s="99">
        <v>5917069.825</v>
      </c>
      <c r="U101" s="104">
        <v>5978326.819</v>
      </c>
      <c r="V101" s="81">
        <v>1.14863E13</v>
      </c>
      <c r="W101" s="81">
        <v>1.17795E13</v>
      </c>
      <c r="X101" s="81">
        <v>1.21894E13</v>
      </c>
      <c r="Y101" s="81">
        <v>1.25643E13</v>
      </c>
      <c r="Z101" s="81">
        <v>1.28984E13</v>
      </c>
      <c r="AA101" s="81">
        <v>1.31444E13</v>
      </c>
      <c r="AB101" s="81">
        <v>1.30972E13</v>
      </c>
      <c r="AC101" s="81">
        <v>1.26352E13</v>
      </c>
      <c r="AD101" s="81">
        <v>1.3017E13</v>
      </c>
      <c r="AE101" s="81">
        <v>1.32383E13</v>
      </c>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row>
    <row r="104" ht="19.5" customHeight="1">
      <c r="A104" s="50" t="s">
        <v>86</v>
      </c>
      <c r="B104" s="93" t="s">
        <v>97</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row>
    <row r="105">
      <c r="A105" s="3"/>
      <c r="B105" s="94" t="s">
        <v>88</v>
      </c>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row>
    <row r="106">
      <c r="A106" s="3"/>
      <c r="B106" s="50" t="s">
        <v>89</v>
      </c>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row>
    <row r="108">
      <c r="A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row>
    <row r="110">
      <c r="A110" s="20" t="s">
        <v>119</v>
      </c>
      <c r="B110" s="20"/>
      <c r="C110" s="10"/>
      <c r="D110" s="10"/>
      <c r="E110" s="10"/>
      <c r="F110" s="10"/>
      <c r="G110" s="10"/>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row>
    <row r="111">
      <c r="A111" s="10"/>
      <c r="B111" s="10"/>
      <c r="C111" s="10"/>
      <c r="D111" s="10"/>
      <c r="E111" s="10"/>
      <c r="F111" s="10"/>
      <c r="G111" s="10"/>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row>
    <row r="112">
      <c r="A112" s="95"/>
      <c r="B112" s="26" t="s">
        <v>91</v>
      </c>
      <c r="C112" s="95"/>
      <c r="D112" s="26" t="s">
        <v>92</v>
      </c>
      <c r="E112" s="26" t="s">
        <v>93</v>
      </c>
      <c r="F112" s="26" t="s">
        <v>94</v>
      </c>
      <c r="G112" s="22" t="s">
        <v>57</v>
      </c>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row>
    <row r="113">
      <c r="A113" s="21" t="s">
        <v>17</v>
      </c>
      <c r="B113" s="21" t="s">
        <v>95</v>
      </c>
      <c r="D113" s="41">
        <v>0.97</v>
      </c>
      <c r="E113" s="80">
        <v>0.37</v>
      </c>
      <c r="F113" s="96">
        <f t="shared" ref="F113:F139" si="9">D113*E113</f>
        <v>0.3589</v>
      </c>
      <c r="G113" s="97"/>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row>
    <row r="114">
      <c r="A114" s="21" t="s">
        <v>18</v>
      </c>
      <c r="B114" s="21" t="s">
        <v>95</v>
      </c>
      <c r="D114" s="41">
        <v>1.479</v>
      </c>
      <c r="E114" s="80">
        <v>0.578</v>
      </c>
      <c r="F114" s="96">
        <f t="shared" si="9"/>
        <v>0.854862</v>
      </c>
      <c r="G114" s="98"/>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row>
    <row r="115">
      <c r="A115" s="21" t="s">
        <v>19</v>
      </c>
      <c r="B115" s="21" t="s">
        <v>95</v>
      </c>
      <c r="D115" s="41">
        <v>1.75</v>
      </c>
      <c r="E115" s="80">
        <v>0.603</v>
      </c>
      <c r="F115" s="96">
        <f t="shared" si="9"/>
        <v>1.05525</v>
      </c>
      <c r="G115" s="98"/>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row>
    <row r="116">
      <c r="A116" s="21" t="s">
        <v>20</v>
      </c>
      <c r="B116" s="21" t="s">
        <v>95</v>
      </c>
      <c r="D116" s="41">
        <v>0.983</v>
      </c>
      <c r="E116" s="80">
        <v>0.33</v>
      </c>
      <c r="F116" s="96">
        <f t="shared" si="9"/>
        <v>0.32439</v>
      </c>
      <c r="G116" s="98"/>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row>
    <row r="117">
      <c r="A117" s="21" t="s">
        <v>21</v>
      </c>
      <c r="B117" s="21" t="s">
        <v>95</v>
      </c>
      <c r="D117" s="41">
        <v>2.414</v>
      </c>
      <c r="E117" s="80">
        <v>0.583</v>
      </c>
      <c r="F117" s="96">
        <f t="shared" si="9"/>
        <v>1.407362</v>
      </c>
      <c r="G117" s="98"/>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row>
    <row r="118">
      <c r="A118" s="21" t="s">
        <v>22</v>
      </c>
      <c r="B118" s="21" t="s">
        <v>95</v>
      </c>
      <c r="D118" s="41">
        <v>1.475</v>
      </c>
      <c r="E118" s="80">
        <v>0.612</v>
      </c>
      <c r="F118" s="96">
        <f t="shared" si="9"/>
        <v>0.9027</v>
      </c>
      <c r="G118" s="98"/>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row>
    <row r="119">
      <c r="A119" s="21" t="s">
        <v>23</v>
      </c>
      <c r="B119" s="21" t="s">
        <v>95</v>
      </c>
      <c r="D119" s="41">
        <v>1.589</v>
      </c>
      <c r="E119" s="80">
        <v>0.656</v>
      </c>
      <c r="F119" s="96">
        <f t="shared" si="9"/>
        <v>1.042384</v>
      </c>
      <c r="G119" s="98"/>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row>
    <row r="120">
      <c r="A120" s="21" t="s">
        <v>24</v>
      </c>
      <c r="B120" s="21" t="s">
        <v>95</v>
      </c>
      <c r="D120" s="41">
        <v>1.65</v>
      </c>
      <c r="E120" s="80">
        <v>0.633</v>
      </c>
      <c r="F120" s="96">
        <f t="shared" si="9"/>
        <v>1.04445</v>
      </c>
      <c r="G120" s="98"/>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row>
    <row r="121">
      <c r="A121" s="21" t="s">
        <v>25</v>
      </c>
      <c r="B121" s="21" t="s">
        <v>95</v>
      </c>
      <c r="D121" s="41">
        <v>1.784</v>
      </c>
      <c r="E121" s="80">
        <v>0.628</v>
      </c>
      <c r="F121" s="96">
        <f t="shared" si="9"/>
        <v>1.120352</v>
      </c>
      <c r="G121" s="98"/>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row>
    <row r="122">
      <c r="A122" s="21" t="s">
        <v>26</v>
      </c>
      <c r="B122" s="21" t="s">
        <v>95</v>
      </c>
      <c r="D122" s="41">
        <v>2.467</v>
      </c>
      <c r="E122" s="80">
        <v>0.645</v>
      </c>
      <c r="F122" s="96">
        <f t="shared" si="9"/>
        <v>1.591215</v>
      </c>
      <c r="G122" s="98"/>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row>
    <row r="123">
      <c r="A123" s="21" t="s">
        <v>27</v>
      </c>
      <c r="B123" s="21" t="s">
        <v>95</v>
      </c>
      <c r="D123" s="41">
        <v>2.743</v>
      </c>
      <c r="E123" s="80">
        <v>0.557</v>
      </c>
      <c r="F123" s="96">
        <f t="shared" si="9"/>
        <v>1.527851</v>
      </c>
      <c r="G123" s="98"/>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row>
    <row r="124">
      <c r="A124" s="21" t="s">
        <v>28</v>
      </c>
      <c r="B124" s="21" t="s">
        <v>95</v>
      </c>
      <c r="D124" s="41">
        <v>1.609</v>
      </c>
      <c r="E124" s="80">
        <v>0.617</v>
      </c>
      <c r="F124" s="96">
        <f t="shared" si="9"/>
        <v>0.992753</v>
      </c>
      <c r="G124" s="98"/>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row>
    <row r="125">
      <c r="A125" s="21" t="s">
        <v>29</v>
      </c>
      <c r="B125" s="21" t="s">
        <v>95</v>
      </c>
      <c r="D125" s="41">
        <v>2.066</v>
      </c>
      <c r="E125" s="80">
        <v>0.654</v>
      </c>
      <c r="F125" s="96">
        <f t="shared" si="9"/>
        <v>1.351164</v>
      </c>
      <c r="G125" s="98"/>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row>
    <row r="126">
      <c r="A126" s="21" t="s">
        <v>30</v>
      </c>
      <c r="B126" s="21" t="s">
        <v>96</v>
      </c>
      <c r="C126" s="10"/>
      <c r="D126" s="96">
        <v>1.3</v>
      </c>
      <c r="E126" s="80">
        <v>0.483</v>
      </c>
      <c r="F126" s="96">
        <f t="shared" si="9"/>
        <v>0.6279</v>
      </c>
      <c r="G126" s="98"/>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row>
    <row r="127">
      <c r="A127" s="21" t="s">
        <v>31</v>
      </c>
      <c r="B127" s="21" t="s">
        <v>95</v>
      </c>
      <c r="D127" s="41">
        <v>1.285</v>
      </c>
      <c r="E127" s="80">
        <v>0.539</v>
      </c>
      <c r="F127" s="96">
        <f t="shared" si="9"/>
        <v>0.692615</v>
      </c>
      <c r="G127" s="98"/>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row>
    <row r="128">
      <c r="A128" s="21" t="s">
        <v>32</v>
      </c>
      <c r="B128" s="21" t="s">
        <v>95</v>
      </c>
      <c r="D128" s="41">
        <v>1.926</v>
      </c>
      <c r="E128" s="80">
        <v>0.666</v>
      </c>
      <c r="F128" s="96">
        <f t="shared" si="9"/>
        <v>1.282716</v>
      </c>
      <c r="G128" s="98"/>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row>
    <row r="129">
      <c r="A129" s="21" t="s">
        <v>33</v>
      </c>
      <c r="B129" s="21" t="s">
        <v>95</v>
      </c>
      <c r="D129" s="41">
        <v>1.476</v>
      </c>
      <c r="E129" s="80">
        <v>0.436</v>
      </c>
      <c r="F129" s="96">
        <f t="shared" si="9"/>
        <v>0.643536</v>
      </c>
      <c r="G129" s="98"/>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row>
    <row r="130">
      <c r="A130" s="21" t="s">
        <v>34</v>
      </c>
      <c r="B130" s="21" t="s">
        <v>95</v>
      </c>
      <c r="D130" s="41">
        <v>1.497</v>
      </c>
      <c r="E130" s="80">
        <v>0.624</v>
      </c>
      <c r="F130" s="96">
        <f t="shared" si="9"/>
        <v>0.934128</v>
      </c>
      <c r="G130" s="98"/>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row>
    <row r="131">
      <c r="A131" s="21" t="s">
        <v>35</v>
      </c>
      <c r="B131" s="21" t="s">
        <v>95</v>
      </c>
      <c r="D131" s="41">
        <v>2.607</v>
      </c>
      <c r="E131" s="80">
        <v>0.548</v>
      </c>
      <c r="F131" s="96">
        <f t="shared" si="9"/>
        <v>1.428636</v>
      </c>
      <c r="G131" s="98"/>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row>
    <row r="132">
      <c r="A132" s="21" t="s">
        <v>36</v>
      </c>
      <c r="B132" s="21" t="s">
        <v>95</v>
      </c>
      <c r="D132" s="41">
        <v>2.459</v>
      </c>
      <c r="E132" s="80">
        <v>0.618</v>
      </c>
      <c r="F132" s="96">
        <f t="shared" si="9"/>
        <v>1.519662</v>
      </c>
      <c r="G132" s="98"/>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row>
    <row r="133">
      <c r="A133" s="21" t="s">
        <v>85</v>
      </c>
      <c r="B133" s="21" t="s">
        <v>95</v>
      </c>
      <c r="D133" s="41">
        <v>2.679</v>
      </c>
      <c r="E133" s="80">
        <v>0.56</v>
      </c>
      <c r="F133" s="96">
        <f t="shared" si="9"/>
        <v>1.50024</v>
      </c>
      <c r="G133" s="98"/>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row>
    <row r="134">
      <c r="A134" s="21" t="s">
        <v>38</v>
      </c>
      <c r="B134" s="21" t="s">
        <v>95</v>
      </c>
      <c r="D134" s="41">
        <v>2.104</v>
      </c>
      <c r="E134" s="80">
        <v>0.508</v>
      </c>
      <c r="F134" s="96">
        <f t="shared" si="9"/>
        <v>1.068832</v>
      </c>
      <c r="G134" s="98"/>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row>
    <row r="135">
      <c r="A135" s="21" t="s">
        <v>39</v>
      </c>
      <c r="B135" s="21" t="s">
        <v>95</v>
      </c>
      <c r="D135" s="41">
        <v>1.848</v>
      </c>
      <c r="E135" s="80">
        <v>0.55</v>
      </c>
      <c r="F135" s="96">
        <f t="shared" si="9"/>
        <v>1.0164</v>
      </c>
      <c r="G135" s="98"/>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row>
    <row r="136">
      <c r="A136" s="21" t="s">
        <v>40</v>
      </c>
      <c r="B136" s="21" t="s">
        <v>95</v>
      </c>
      <c r="D136" s="41">
        <v>1.465</v>
      </c>
      <c r="E136" s="80">
        <v>0.622</v>
      </c>
      <c r="F136" s="96">
        <f t="shared" si="9"/>
        <v>0.91123</v>
      </c>
      <c r="G136" s="98"/>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row>
    <row r="137">
      <c r="A137" s="21" t="s">
        <v>41</v>
      </c>
      <c r="B137" s="21" t="s">
        <v>95</v>
      </c>
      <c r="D137" s="41">
        <v>1.152</v>
      </c>
      <c r="E137" s="80">
        <v>0.578</v>
      </c>
      <c r="F137" s="96">
        <f t="shared" si="9"/>
        <v>0.665856</v>
      </c>
      <c r="G137" s="98"/>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row>
    <row r="138">
      <c r="A138" s="21" t="s">
        <v>42</v>
      </c>
      <c r="B138" s="21" t="s">
        <v>95</v>
      </c>
      <c r="D138" s="41">
        <v>1.587</v>
      </c>
      <c r="E138" s="80">
        <v>0.688</v>
      </c>
      <c r="F138" s="96">
        <f t="shared" si="9"/>
        <v>1.091856</v>
      </c>
      <c r="G138" s="98"/>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row>
    <row r="139">
      <c r="A139" s="26" t="s">
        <v>43</v>
      </c>
      <c r="B139" s="26" t="s">
        <v>95</v>
      </c>
      <c r="C139" s="103"/>
      <c r="D139" s="71">
        <v>0.697</v>
      </c>
      <c r="E139" s="102">
        <v>0.206</v>
      </c>
      <c r="F139" s="105">
        <f t="shared" si="9"/>
        <v>0.143582</v>
      </c>
      <c r="G139" s="107"/>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row>
    <row r="140">
      <c r="A140" s="10"/>
      <c r="B140" s="10"/>
      <c r="C140" s="10"/>
      <c r="D140" s="10"/>
      <c r="E140" s="10"/>
      <c r="F140" s="10"/>
      <c r="G140" s="10"/>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row>
    <row r="141">
      <c r="A141" s="21" t="s">
        <v>62</v>
      </c>
      <c r="B141" s="10"/>
      <c r="C141" s="10"/>
      <c r="D141" s="10"/>
      <c r="E141" s="10"/>
      <c r="F141" s="96"/>
      <c r="G141" s="10"/>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row>
    <row r="142">
      <c r="A142" s="10"/>
      <c r="B142" s="10"/>
      <c r="C142" s="10"/>
      <c r="D142" s="10"/>
      <c r="E142" s="10"/>
      <c r="F142" s="10"/>
      <c r="G142" s="10"/>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row>
    <row r="143">
      <c r="A143" s="21" t="s">
        <v>99</v>
      </c>
      <c r="C143" s="10"/>
      <c r="D143" s="10"/>
      <c r="E143" s="10"/>
      <c r="F143" s="41">
        <v>236.736</v>
      </c>
      <c r="G143" s="10"/>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row>
    <row r="144">
      <c r="A144" s="10"/>
      <c r="B144" s="10"/>
      <c r="C144" s="10"/>
      <c r="D144" s="10"/>
      <c r="E144" s="10"/>
      <c r="F144" s="10"/>
      <c r="G144" s="10"/>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row>
    <row r="145">
      <c r="A145" s="10"/>
      <c r="B145" s="10"/>
      <c r="C145" s="10"/>
      <c r="D145" s="10"/>
      <c r="E145" s="10"/>
      <c r="F145" s="10"/>
      <c r="G145" s="10"/>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row>
    <row r="146">
      <c r="A146" s="21" t="s">
        <v>101</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row>
    <row r="150">
      <c r="A150" s="20" t="s">
        <v>137</v>
      </c>
      <c r="B150" s="20"/>
      <c r="C150" s="20"/>
      <c r="D150" s="20"/>
      <c r="E150" s="20"/>
      <c r="F150" s="10"/>
      <c r="G150" s="10"/>
      <c r="H150" s="10"/>
      <c r="I150" s="10"/>
      <c r="J150" s="10"/>
      <c r="K150" s="10"/>
      <c r="L150" s="10"/>
      <c r="M150" s="10"/>
      <c r="N150" s="10"/>
      <c r="O150" s="10"/>
      <c r="P150" s="10"/>
      <c r="Q150" s="10"/>
      <c r="R150" s="10"/>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row>
    <row r="151">
      <c r="A151" s="10"/>
      <c r="B151" s="10"/>
      <c r="C151" s="10"/>
      <c r="D151" s="10"/>
      <c r="E151" s="10"/>
      <c r="F151" s="10"/>
      <c r="G151" s="10"/>
      <c r="H151" s="10"/>
      <c r="I151" s="10"/>
      <c r="J151" s="10"/>
      <c r="K151" s="10"/>
      <c r="L151" s="10"/>
      <c r="M151" s="10"/>
      <c r="N151" s="10"/>
      <c r="O151" s="10"/>
      <c r="P151" s="10"/>
      <c r="Q151" s="10"/>
      <c r="R151" s="10"/>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row>
    <row r="152">
      <c r="A152" s="109" t="s">
        <v>103</v>
      </c>
      <c r="B152" s="110" t="s">
        <v>104</v>
      </c>
      <c r="C152" s="110" t="s">
        <v>105</v>
      </c>
      <c r="D152" s="110" t="s">
        <v>106</v>
      </c>
      <c r="E152" s="110" t="s">
        <v>107</v>
      </c>
      <c r="F152" s="110" t="s">
        <v>108</v>
      </c>
      <c r="G152" s="110" t="s">
        <v>109</v>
      </c>
      <c r="H152" s="110" t="s">
        <v>110</v>
      </c>
      <c r="I152" s="110" t="s">
        <v>111</v>
      </c>
      <c r="J152" s="110" t="s">
        <v>112</v>
      </c>
      <c r="K152" s="110" t="s">
        <v>113</v>
      </c>
      <c r="L152" s="110" t="s">
        <v>114</v>
      </c>
      <c r="M152" s="110" t="s">
        <v>54</v>
      </c>
      <c r="N152" s="110" t="s">
        <v>115</v>
      </c>
      <c r="O152" s="110" t="s">
        <v>57</v>
      </c>
      <c r="P152" s="110" t="s">
        <v>116</v>
      </c>
      <c r="Q152" s="110" t="s">
        <v>117</v>
      </c>
      <c r="R152" s="111" t="s">
        <v>118</v>
      </c>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row>
    <row r="153">
      <c r="A153" s="21" t="s">
        <v>17</v>
      </c>
      <c r="B153" s="92">
        <v>-14.6</v>
      </c>
      <c r="C153" s="92">
        <v>0.0</v>
      </c>
      <c r="D153" s="92">
        <v>0.0</v>
      </c>
      <c r="E153" s="92">
        <v>0.0</v>
      </c>
      <c r="F153" s="92">
        <v>0.0</v>
      </c>
      <c r="G153" s="92">
        <v>6.4</v>
      </c>
      <c r="H153" s="113">
        <v>0.0</v>
      </c>
      <c r="I153" s="113">
        <v>0.0</v>
      </c>
      <c r="J153" s="92">
        <v>18.3</v>
      </c>
      <c r="K153" s="82">
        <f t="shared" ref="K153:K179" si="10">SUM(B153:J153)</f>
        <v>10.1</v>
      </c>
      <c r="L153" s="82">
        <f t="shared" ref="L153:L179" si="11">K153-E153</f>
        <v>10.1</v>
      </c>
      <c r="M153" s="41">
        <v>2.1766711E7</v>
      </c>
      <c r="N153" s="84">
        <f t="shared" ref="N153:N179" si="12">L153/M153*1000000</f>
        <v>0.4640113061</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row>
    <row r="154">
      <c r="A154" s="21" t="s">
        <v>18</v>
      </c>
      <c r="B154" s="92">
        <v>-1042.1</v>
      </c>
      <c r="C154" s="92">
        <v>-145.7</v>
      </c>
      <c r="D154" s="92">
        <v>-34.5</v>
      </c>
      <c r="E154" s="92">
        <v>-267.9</v>
      </c>
      <c r="F154" s="92">
        <v>0.0</v>
      </c>
      <c r="G154" s="92">
        <v>-69.43</v>
      </c>
      <c r="H154" s="113">
        <v>-0.1</v>
      </c>
      <c r="I154" s="113">
        <v>0.0</v>
      </c>
      <c r="J154" s="92">
        <v>-1.5</v>
      </c>
      <c r="K154" s="82">
        <f t="shared" si="10"/>
        <v>-1561.23</v>
      </c>
      <c r="L154" s="82">
        <f t="shared" si="11"/>
        <v>-1293.33</v>
      </c>
      <c r="M154" s="41">
        <v>5.02554798E8</v>
      </c>
      <c r="N154" s="84">
        <f t="shared" si="12"/>
        <v>-2.573510402</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row>
    <row r="155">
      <c r="A155" s="21" t="s">
        <v>19</v>
      </c>
      <c r="B155" s="92">
        <v>-1042.1</v>
      </c>
      <c r="C155" s="92">
        <v>-145.7</v>
      </c>
      <c r="D155" s="92">
        <v>-34.5</v>
      </c>
      <c r="E155" s="92">
        <v>-267.9</v>
      </c>
      <c r="F155" s="92">
        <v>0.0</v>
      </c>
      <c r="G155" s="92">
        <v>-69.43</v>
      </c>
      <c r="H155" s="113">
        <v>-0.1</v>
      </c>
      <c r="I155" s="113">
        <v>0.0</v>
      </c>
      <c r="J155" s="92">
        <v>-1.5</v>
      </c>
      <c r="K155" s="82">
        <f t="shared" si="10"/>
        <v>-1561.23</v>
      </c>
      <c r="L155" s="82">
        <f t="shared" si="11"/>
        <v>-1293.33</v>
      </c>
      <c r="M155" s="41">
        <v>5.02554798E8</v>
      </c>
      <c r="N155" s="84">
        <f t="shared" si="12"/>
        <v>-2.573510402</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row>
    <row r="156">
      <c r="A156" s="21" t="s">
        <v>20</v>
      </c>
      <c r="B156" s="92">
        <v>0.0</v>
      </c>
      <c r="C156" s="92">
        <v>0.0</v>
      </c>
      <c r="D156" s="92">
        <v>0.0</v>
      </c>
      <c r="E156" s="92">
        <v>0.2</v>
      </c>
      <c r="F156" s="92">
        <v>0.0</v>
      </c>
      <c r="G156" s="92">
        <v>48.95</v>
      </c>
      <c r="H156" s="113">
        <v>0.0</v>
      </c>
      <c r="I156" s="113">
        <v>0.0</v>
      </c>
      <c r="J156" s="92">
        <v>5.1</v>
      </c>
      <c r="K156" s="82">
        <f t="shared" si="10"/>
        <v>54.25</v>
      </c>
      <c r="L156" s="82">
        <f t="shared" si="11"/>
        <v>54.05</v>
      </c>
      <c r="M156" s="41">
        <v>3.4030589E7</v>
      </c>
      <c r="N156" s="84">
        <f t="shared" si="12"/>
        <v>1.588276947</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row>
    <row r="157">
      <c r="A157" s="21" t="s">
        <v>21</v>
      </c>
      <c r="B157" s="92">
        <v>-1042.1</v>
      </c>
      <c r="C157" s="92">
        <v>-145.7</v>
      </c>
      <c r="D157" s="92">
        <v>-34.5</v>
      </c>
      <c r="E157" s="92">
        <v>-267.9</v>
      </c>
      <c r="F157" s="92">
        <v>0.0</v>
      </c>
      <c r="G157" s="92">
        <v>-69.43</v>
      </c>
      <c r="H157" s="113">
        <v>-0.1</v>
      </c>
      <c r="I157" s="113">
        <v>0.0</v>
      </c>
      <c r="J157" s="92">
        <v>-1.5</v>
      </c>
      <c r="K157" s="82">
        <f t="shared" si="10"/>
        <v>-1561.23</v>
      </c>
      <c r="L157" s="82">
        <f t="shared" si="11"/>
        <v>-1293.33</v>
      </c>
      <c r="M157" s="41">
        <v>5.02554798E8</v>
      </c>
      <c r="N157" s="84">
        <f t="shared" si="12"/>
        <v>-2.573510402</v>
      </c>
      <c r="O157" s="21"/>
      <c r="P157" s="115"/>
      <c r="Q157" s="115"/>
      <c r="R157" s="116"/>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row>
    <row r="158">
      <c r="A158" s="21" t="s">
        <v>22</v>
      </c>
      <c r="B158" s="92">
        <v>-1042.1</v>
      </c>
      <c r="C158" s="92">
        <v>-145.7</v>
      </c>
      <c r="D158" s="92">
        <v>-34.5</v>
      </c>
      <c r="E158" s="92">
        <v>-267.9</v>
      </c>
      <c r="F158" s="92">
        <v>0.0</v>
      </c>
      <c r="G158" s="92">
        <v>-69.43</v>
      </c>
      <c r="H158" s="113">
        <v>-0.1</v>
      </c>
      <c r="I158" s="113">
        <v>0.0</v>
      </c>
      <c r="J158" s="92">
        <v>-1.5</v>
      </c>
      <c r="K158" s="82">
        <f t="shared" si="10"/>
        <v>-1561.23</v>
      </c>
      <c r="L158" s="82">
        <f t="shared" si="11"/>
        <v>-1293.33</v>
      </c>
      <c r="M158" s="41">
        <v>5.02554798E8</v>
      </c>
      <c r="N158" s="84">
        <f t="shared" si="12"/>
        <v>-2.573510402</v>
      </c>
      <c r="O158" s="21"/>
      <c r="P158" s="115"/>
      <c r="Q158" s="115"/>
      <c r="R158" s="116"/>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row>
    <row r="159">
      <c r="A159" s="21" t="s">
        <v>23</v>
      </c>
      <c r="B159" s="92">
        <v>-1042.1</v>
      </c>
      <c r="C159" s="92">
        <v>-145.7</v>
      </c>
      <c r="D159" s="92">
        <v>-34.5</v>
      </c>
      <c r="E159" s="92">
        <v>-267.9</v>
      </c>
      <c r="F159" s="92">
        <v>0.0</v>
      </c>
      <c r="G159" s="92">
        <v>-69.43</v>
      </c>
      <c r="H159" s="113">
        <v>-0.1</v>
      </c>
      <c r="I159" s="113">
        <v>0.0</v>
      </c>
      <c r="J159" s="92">
        <v>-1.5</v>
      </c>
      <c r="K159" s="82">
        <f t="shared" si="10"/>
        <v>-1561.23</v>
      </c>
      <c r="L159" s="82">
        <f t="shared" si="11"/>
        <v>-1293.33</v>
      </c>
      <c r="M159" s="41">
        <v>5.02554798E8</v>
      </c>
      <c r="N159" s="84">
        <f t="shared" si="12"/>
        <v>-2.573510402</v>
      </c>
      <c r="O159" s="21"/>
      <c r="P159" s="115"/>
      <c r="Q159" s="115"/>
      <c r="R159" s="116"/>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row>
    <row r="160">
      <c r="A160" s="21" t="s">
        <v>24</v>
      </c>
      <c r="B160" s="92">
        <v>-1042.1</v>
      </c>
      <c r="C160" s="92">
        <v>-145.7</v>
      </c>
      <c r="D160" s="92">
        <v>-34.5</v>
      </c>
      <c r="E160" s="92">
        <v>-267.9</v>
      </c>
      <c r="F160" s="92">
        <v>0.0</v>
      </c>
      <c r="G160" s="92">
        <v>-69.43</v>
      </c>
      <c r="H160" s="113">
        <v>-0.1</v>
      </c>
      <c r="I160" s="113">
        <v>0.0</v>
      </c>
      <c r="J160" s="92">
        <v>-1.5</v>
      </c>
      <c r="K160" s="82">
        <f t="shared" si="10"/>
        <v>-1561.23</v>
      </c>
      <c r="L160" s="82">
        <f t="shared" si="11"/>
        <v>-1293.33</v>
      </c>
      <c r="M160" s="41">
        <v>5.02554798E8</v>
      </c>
      <c r="N160" s="84">
        <f t="shared" si="12"/>
        <v>-2.573510402</v>
      </c>
      <c r="O160" s="21"/>
      <c r="P160" s="115"/>
      <c r="Q160" s="115"/>
      <c r="R160" s="116"/>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row>
    <row r="161">
      <c r="A161" s="21" t="s">
        <v>25</v>
      </c>
      <c r="B161" s="92">
        <v>-1042.1</v>
      </c>
      <c r="C161" s="92">
        <v>-145.7</v>
      </c>
      <c r="D161" s="92">
        <v>-34.5</v>
      </c>
      <c r="E161" s="92">
        <v>-267.9</v>
      </c>
      <c r="F161" s="92">
        <v>0.0</v>
      </c>
      <c r="G161" s="92">
        <v>-69.43</v>
      </c>
      <c r="H161" s="113">
        <v>-0.1</v>
      </c>
      <c r="I161" s="113">
        <v>0.0</v>
      </c>
      <c r="J161" s="92">
        <v>-1.5</v>
      </c>
      <c r="K161" s="82">
        <f t="shared" si="10"/>
        <v>-1561.23</v>
      </c>
      <c r="L161" s="82">
        <f t="shared" si="11"/>
        <v>-1293.33</v>
      </c>
      <c r="M161" s="41">
        <v>5.02554798E8</v>
      </c>
      <c r="N161" s="84">
        <f t="shared" si="12"/>
        <v>-2.573510402</v>
      </c>
      <c r="O161" s="21"/>
      <c r="P161" s="115"/>
      <c r="Q161" s="115"/>
      <c r="R161" s="116"/>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row>
    <row r="162">
      <c r="A162" s="21" t="s">
        <v>26</v>
      </c>
      <c r="B162" s="92">
        <v>-1042.1</v>
      </c>
      <c r="C162" s="92">
        <v>-145.7</v>
      </c>
      <c r="D162" s="92">
        <v>-34.5</v>
      </c>
      <c r="E162" s="92">
        <v>-267.9</v>
      </c>
      <c r="F162" s="92">
        <v>0.0</v>
      </c>
      <c r="G162" s="92">
        <v>-69.43</v>
      </c>
      <c r="H162" s="113">
        <v>-0.1</v>
      </c>
      <c r="I162" s="113">
        <v>0.0</v>
      </c>
      <c r="J162" s="92">
        <v>-1.5</v>
      </c>
      <c r="K162" s="82">
        <f t="shared" si="10"/>
        <v>-1561.23</v>
      </c>
      <c r="L162" s="82">
        <f t="shared" si="11"/>
        <v>-1293.33</v>
      </c>
      <c r="M162" s="41">
        <v>5.02554798E8</v>
      </c>
      <c r="N162" s="84">
        <f t="shared" si="12"/>
        <v>-2.573510402</v>
      </c>
      <c r="O162" s="21"/>
      <c r="P162" s="115"/>
      <c r="Q162" s="115"/>
      <c r="R162" s="116"/>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row>
    <row r="163">
      <c r="A163" s="21" t="s">
        <v>27</v>
      </c>
      <c r="B163" s="92">
        <v>-1042.1</v>
      </c>
      <c r="C163" s="92">
        <v>-145.7</v>
      </c>
      <c r="D163" s="92">
        <v>-34.5</v>
      </c>
      <c r="E163" s="92">
        <v>-267.9</v>
      </c>
      <c r="F163" s="92">
        <v>0.0</v>
      </c>
      <c r="G163" s="92">
        <v>-69.43</v>
      </c>
      <c r="H163" s="113">
        <v>-0.1</v>
      </c>
      <c r="I163" s="113">
        <v>0.0</v>
      </c>
      <c r="J163" s="92">
        <v>-1.5</v>
      </c>
      <c r="K163" s="82">
        <f t="shared" si="10"/>
        <v>-1561.23</v>
      </c>
      <c r="L163" s="82">
        <f t="shared" si="11"/>
        <v>-1293.33</v>
      </c>
      <c r="M163" s="41">
        <v>5.02554798E8</v>
      </c>
      <c r="N163" s="84">
        <f t="shared" si="12"/>
        <v>-2.573510402</v>
      </c>
      <c r="O163" s="21"/>
      <c r="P163" s="115"/>
      <c r="Q163" s="115"/>
      <c r="R163" s="116"/>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row>
    <row r="164">
      <c r="A164" s="21" t="s">
        <v>28</v>
      </c>
      <c r="B164" s="92">
        <v>-1042.1</v>
      </c>
      <c r="C164" s="92">
        <v>-145.7</v>
      </c>
      <c r="D164" s="92">
        <v>-34.5</v>
      </c>
      <c r="E164" s="92">
        <v>-267.9</v>
      </c>
      <c r="F164" s="92">
        <v>0.0</v>
      </c>
      <c r="G164" s="92">
        <v>-69.43</v>
      </c>
      <c r="H164" s="113">
        <v>-0.1</v>
      </c>
      <c r="I164" s="113">
        <v>0.0</v>
      </c>
      <c r="J164" s="92">
        <v>-1.5</v>
      </c>
      <c r="K164" s="82">
        <f t="shared" si="10"/>
        <v>-1561.23</v>
      </c>
      <c r="L164" s="82">
        <f t="shared" si="11"/>
        <v>-1293.33</v>
      </c>
      <c r="M164" s="41">
        <v>5.02554798E8</v>
      </c>
      <c r="N164" s="84">
        <f t="shared" si="12"/>
        <v>-2.573510402</v>
      </c>
      <c r="O164" s="21"/>
      <c r="P164" s="115"/>
      <c r="Q164" s="115"/>
      <c r="R164" s="116"/>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row>
    <row r="165">
      <c r="A165" s="21" t="s">
        <v>29</v>
      </c>
      <c r="B165" s="92">
        <v>-1042.1</v>
      </c>
      <c r="C165" s="92">
        <v>-145.7</v>
      </c>
      <c r="D165" s="92">
        <v>-34.5</v>
      </c>
      <c r="E165" s="92">
        <v>-267.9</v>
      </c>
      <c r="F165" s="92">
        <v>0.0</v>
      </c>
      <c r="G165" s="92">
        <v>-69.43</v>
      </c>
      <c r="H165" s="113">
        <v>-0.1</v>
      </c>
      <c r="I165" s="113">
        <v>0.0</v>
      </c>
      <c r="J165" s="92">
        <v>-1.5</v>
      </c>
      <c r="K165" s="82">
        <f t="shared" si="10"/>
        <v>-1561.23</v>
      </c>
      <c r="L165" s="82">
        <f t="shared" si="11"/>
        <v>-1293.33</v>
      </c>
      <c r="M165" s="41">
        <v>5.02554798E8</v>
      </c>
      <c r="N165" s="84">
        <f t="shared" si="12"/>
        <v>-2.573510402</v>
      </c>
      <c r="O165" s="21"/>
      <c r="P165" s="115"/>
      <c r="Q165" s="115"/>
      <c r="R165" s="116"/>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row>
    <row r="166">
      <c r="A166" s="21" t="s">
        <v>30</v>
      </c>
      <c r="B166" s="92">
        <v>-155.3</v>
      </c>
      <c r="C166" s="92">
        <v>0.0</v>
      </c>
      <c r="D166" s="92">
        <v>0.0</v>
      </c>
      <c r="E166" s="92">
        <v>16.8</v>
      </c>
      <c r="F166" s="92">
        <v>0.0</v>
      </c>
      <c r="G166" s="92">
        <v>189.73</v>
      </c>
      <c r="H166" s="113">
        <v>0.0</v>
      </c>
      <c r="I166" s="113">
        <v>0.0</v>
      </c>
      <c r="J166" s="92">
        <v>0.0</v>
      </c>
      <c r="K166" s="82">
        <f t="shared" si="10"/>
        <v>51.23</v>
      </c>
      <c r="L166" s="82">
        <f t="shared" si="11"/>
        <v>34.43</v>
      </c>
      <c r="M166" s="41">
        <v>1.27469543E8</v>
      </c>
      <c r="N166" s="84">
        <f t="shared" si="12"/>
        <v>0.2701037376</v>
      </c>
      <c r="O166" s="21"/>
      <c r="P166" s="115"/>
      <c r="Q166" s="115"/>
      <c r="R166" s="116"/>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row>
    <row r="167">
      <c r="A167" s="21" t="s">
        <v>31</v>
      </c>
      <c r="B167" s="92">
        <v>-1042.1</v>
      </c>
      <c r="C167" s="92">
        <v>-145.7</v>
      </c>
      <c r="D167" s="92">
        <v>-34.5</v>
      </c>
      <c r="E167" s="92">
        <v>-267.9</v>
      </c>
      <c r="F167" s="92">
        <v>0.0</v>
      </c>
      <c r="G167" s="92">
        <v>-69.43</v>
      </c>
      <c r="H167" s="113">
        <v>-0.1</v>
      </c>
      <c r="I167" s="113">
        <v>0.0</v>
      </c>
      <c r="J167" s="92">
        <v>-1.5</v>
      </c>
      <c r="K167" s="82">
        <f t="shared" si="10"/>
        <v>-1561.23</v>
      </c>
      <c r="L167" s="82">
        <f t="shared" si="11"/>
        <v>-1293.33</v>
      </c>
      <c r="M167" s="41">
        <v>5.02554798E8</v>
      </c>
      <c r="N167" s="84">
        <f t="shared" si="12"/>
        <v>-2.573510402</v>
      </c>
      <c r="O167" s="21"/>
      <c r="P167" s="115"/>
      <c r="Q167" s="115"/>
      <c r="R167" s="116"/>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row>
    <row r="168">
      <c r="A168" s="21" t="s">
        <v>32</v>
      </c>
      <c r="B168" s="92">
        <v>-1042.1</v>
      </c>
      <c r="C168" s="92">
        <v>-145.7</v>
      </c>
      <c r="D168" s="92">
        <v>-34.5</v>
      </c>
      <c r="E168" s="92">
        <v>-267.9</v>
      </c>
      <c r="F168" s="92">
        <v>0.0</v>
      </c>
      <c r="G168" s="92">
        <v>-69.43</v>
      </c>
      <c r="H168" s="113">
        <v>-0.1</v>
      </c>
      <c r="I168" s="113">
        <v>0.0</v>
      </c>
      <c r="J168" s="92">
        <v>-1.5</v>
      </c>
      <c r="K168" s="82">
        <f t="shared" si="10"/>
        <v>-1561.23</v>
      </c>
      <c r="L168" s="82">
        <f t="shared" si="11"/>
        <v>-1293.33</v>
      </c>
      <c r="M168" s="41">
        <v>5.02554798E8</v>
      </c>
      <c r="N168" s="84">
        <f t="shared" si="12"/>
        <v>-2.573510402</v>
      </c>
      <c r="O168" s="21"/>
      <c r="P168" s="115"/>
      <c r="Q168" s="115"/>
      <c r="R168" s="116"/>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row>
    <row r="169">
      <c r="A169" s="21" t="s">
        <v>33</v>
      </c>
      <c r="B169" s="92">
        <v>0.0</v>
      </c>
      <c r="C169" s="92">
        <v>0.0</v>
      </c>
      <c r="D169" s="92">
        <v>0.0</v>
      </c>
      <c r="E169" s="92">
        <v>0.0</v>
      </c>
      <c r="F169" s="92">
        <v>0.0</v>
      </c>
      <c r="G169" s="92">
        <v>8.65</v>
      </c>
      <c r="H169" s="113">
        <v>0.0</v>
      </c>
      <c r="I169" s="113">
        <v>0.0</v>
      </c>
      <c r="J169" s="92">
        <v>-2.8</v>
      </c>
      <c r="K169" s="82">
        <f t="shared" si="10"/>
        <v>5.85</v>
      </c>
      <c r="L169" s="82">
        <f t="shared" si="11"/>
        <v>5.85</v>
      </c>
      <c r="M169" s="41">
        <v>4290347.0</v>
      </c>
      <c r="N169" s="84">
        <f t="shared" si="12"/>
        <v>1.363526074</v>
      </c>
      <c r="O169" s="21"/>
      <c r="P169" s="115"/>
      <c r="Q169" s="115"/>
      <c r="R169" s="116"/>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row>
    <row r="170">
      <c r="A170" s="21" t="s">
        <v>34</v>
      </c>
      <c r="B170" s="92">
        <v>0.0</v>
      </c>
      <c r="C170" s="92">
        <v>0.0</v>
      </c>
      <c r="D170" s="92">
        <v>0.0</v>
      </c>
      <c r="E170" s="92">
        <v>0.0</v>
      </c>
      <c r="F170" s="92">
        <v>0.0</v>
      </c>
      <c r="G170" s="92">
        <v>0.0</v>
      </c>
      <c r="H170" s="113">
        <v>0.0</v>
      </c>
      <c r="I170" s="113">
        <v>0.0</v>
      </c>
      <c r="J170" s="92">
        <v>0.0</v>
      </c>
      <c r="K170" s="82">
        <f t="shared" si="10"/>
        <v>0</v>
      </c>
      <c r="L170" s="82">
        <f t="shared" si="11"/>
        <v>0</v>
      </c>
      <c r="M170" s="41">
        <v>4691849.0</v>
      </c>
      <c r="N170" s="84">
        <f t="shared" si="12"/>
        <v>0</v>
      </c>
      <c r="O170" s="21"/>
      <c r="P170" s="115"/>
      <c r="Q170" s="115"/>
      <c r="R170" s="116"/>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row>
    <row r="171">
      <c r="A171" s="21" t="s">
        <v>35</v>
      </c>
      <c r="B171" s="92">
        <v>-1042.1</v>
      </c>
      <c r="C171" s="92">
        <v>-145.7</v>
      </c>
      <c r="D171" s="92">
        <v>-34.5</v>
      </c>
      <c r="E171" s="92">
        <v>-267.9</v>
      </c>
      <c r="F171" s="92">
        <v>0.0</v>
      </c>
      <c r="G171" s="92">
        <v>-69.43</v>
      </c>
      <c r="H171" s="113">
        <v>-0.1</v>
      </c>
      <c r="I171" s="113">
        <v>0.0</v>
      </c>
      <c r="J171" s="92">
        <v>-1.5</v>
      </c>
      <c r="K171" s="82">
        <f t="shared" si="10"/>
        <v>-1561.23</v>
      </c>
      <c r="L171" s="82">
        <f t="shared" si="11"/>
        <v>-1293.33</v>
      </c>
      <c r="M171" s="41">
        <v>5.02554798E8</v>
      </c>
      <c r="N171" s="84">
        <f t="shared" si="12"/>
        <v>-2.573510402</v>
      </c>
      <c r="O171" s="21"/>
      <c r="P171" s="115"/>
      <c r="Q171" s="115"/>
      <c r="R171" s="116"/>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row>
    <row r="172">
      <c r="A172" s="21" t="s">
        <v>36</v>
      </c>
      <c r="B172" s="92">
        <v>-1042.1</v>
      </c>
      <c r="C172" s="92">
        <v>-145.7</v>
      </c>
      <c r="D172" s="92">
        <v>-34.5</v>
      </c>
      <c r="E172" s="92">
        <v>-267.9</v>
      </c>
      <c r="F172" s="92">
        <v>0.0</v>
      </c>
      <c r="G172" s="92">
        <v>-69.43</v>
      </c>
      <c r="H172" s="113">
        <v>-0.1</v>
      </c>
      <c r="I172" s="113">
        <v>0.0</v>
      </c>
      <c r="J172" s="92">
        <v>-1.5</v>
      </c>
      <c r="K172" s="82">
        <f t="shared" si="10"/>
        <v>-1561.23</v>
      </c>
      <c r="L172" s="82">
        <f t="shared" si="11"/>
        <v>-1293.33</v>
      </c>
      <c r="M172" s="41">
        <v>5.02554798E8</v>
      </c>
      <c r="N172" s="84">
        <f t="shared" si="12"/>
        <v>-2.573510402</v>
      </c>
      <c r="O172" s="21"/>
      <c r="P172" s="115"/>
      <c r="Q172" s="115"/>
      <c r="R172" s="116"/>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row>
    <row r="173">
      <c r="A173" s="21" t="s">
        <v>37</v>
      </c>
      <c r="B173" s="92">
        <v>-1042.1</v>
      </c>
      <c r="C173" s="92">
        <v>-145.7</v>
      </c>
      <c r="D173" s="92">
        <v>-34.5</v>
      </c>
      <c r="E173" s="92">
        <v>-267.9</v>
      </c>
      <c r="F173" s="92">
        <v>0.0</v>
      </c>
      <c r="G173" s="92">
        <v>-69.43</v>
      </c>
      <c r="H173" s="113">
        <v>-0.1</v>
      </c>
      <c r="I173" s="113">
        <v>0.0</v>
      </c>
      <c r="J173" s="92">
        <v>-1.5</v>
      </c>
      <c r="K173" s="82">
        <f t="shared" si="10"/>
        <v>-1561.23</v>
      </c>
      <c r="L173" s="82">
        <f t="shared" si="11"/>
        <v>-1293.33</v>
      </c>
      <c r="M173" s="41">
        <v>5.02554798E8</v>
      </c>
      <c r="N173" s="84">
        <f t="shared" si="12"/>
        <v>-2.573510402</v>
      </c>
      <c r="O173" s="21"/>
      <c r="P173" s="115"/>
      <c r="Q173" s="115"/>
      <c r="R173" s="116"/>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row>
    <row r="174">
      <c r="A174" s="21" t="s">
        <v>38</v>
      </c>
      <c r="B174" s="92">
        <v>0.0</v>
      </c>
      <c r="C174" s="92">
        <v>0.0</v>
      </c>
      <c r="D174" s="92">
        <v>0.0</v>
      </c>
      <c r="E174" s="92">
        <v>0.0</v>
      </c>
      <c r="F174" s="92">
        <v>0.0</v>
      </c>
      <c r="G174" s="92">
        <v>1798.08</v>
      </c>
      <c r="H174" s="113">
        <v>0.0</v>
      </c>
      <c r="I174" s="113">
        <v>0.0</v>
      </c>
      <c r="J174" s="92">
        <v>0.0</v>
      </c>
      <c r="K174" s="82">
        <f t="shared" si="10"/>
        <v>1798.08</v>
      </c>
      <c r="L174" s="82">
        <f t="shared" si="11"/>
        <v>1798.08</v>
      </c>
      <c r="M174" s="41">
        <v>4.8754657E7</v>
      </c>
      <c r="N174" s="84">
        <f t="shared" si="12"/>
        <v>36.88016921</v>
      </c>
      <c r="O174" s="21"/>
      <c r="P174" s="115"/>
      <c r="Q174" s="115"/>
      <c r="R174" s="116"/>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row>
    <row r="175">
      <c r="A175" s="118" t="s">
        <v>39</v>
      </c>
      <c r="B175" s="92">
        <v>-1042.1</v>
      </c>
      <c r="C175" s="92">
        <v>-145.7</v>
      </c>
      <c r="D175" s="92">
        <v>-34.5</v>
      </c>
      <c r="E175" s="92">
        <v>-267.9</v>
      </c>
      <c r="F175" s="92">
        <v>0.0</v>
      </c>
      <c r="G175" s="92">
        <v>-69.43</v>
      </c>
      <c r="H175" s="113">
        <v>-0.1</v>
      </c>
      <c r="I175" s="113">
        <v>0.0</v>
      </c>
      <c r="J175" s="92">
        <v>-1.5</v>
      </c>
      <c r="K175" s="82">
        <f t="shared" si="10"/>
        <v>-1561.23</v>
      </c>
      <c r="L175" s="82">
        <f t="shared" si="11"/>
        <v>-1293.33</v>
      </c>
      <c r="M175" s="41">
        <v>5.02554798E8</v>
      </c>
      <c r="N175" s="84">
        <f t="shared" si="12"/>
        <v>-2.573510402</v>
      </c>
      <c r="O175" s="21"/>
      <c r="P175" s="115"/>
      <c r="Q175" s="115"/>
      <c r="R175" s="116"/>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row>
    <row r="176">
      <c r="A176" s="21" t="s">
        <v>40</v>
      </c>
      <c r="B176" s="92">
        <v>-1042.1</v>
      </c>
      <c r="C176" s="92">
        <v>-145.7</v>
      </c>
      <c r="D176" s="92">
        <v>-34.5</v>
      </c>
      <c r="E176" s="92">
        <v>-267.9</v>
      </c>
      <c r="F176" s="92">
        <v>0.0</v>
      </c>
      <c r="G176" s="92">
        <v>-69.43</v>
      </c>
      <c r="H176" s="113">
        <v>-0.1</v>
      </c>
      <c r="I176" s="113">
        <v>0.0</v>
      </c>
      <c r="J176" s="92">
        <v>-1.5</v>
      </c>
      <c r="K176" s="82">
        <f t="shared" si="10"/>
        <v>-1561.23</v>
      </c>
      <c r="L176" s="82">
        <f t="shared" si="11"/>
        <v>-1293.33</v>
      </c>
      <c r="M176" s="41">
        <v>5.02554798E8</v>
      </c>
      <c r="N176" s="84">
        <f t="shared" si="12"/>
        <v>-2.573510402</v>
      </c>
      <c r="O176" s="21"/>
      <c r="P176" s="119"/>
      <c r="Q176" s="119"/>
      <c r="R176" s="120"/>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row>
    <row r="177">
      <c r="A177" s="21" t="s">
        <v>41</v>
      </c>
      <c r="B177" s="92">
        <v>0.0</v>
      </c>
      <c r="C177" s="92">
        <v>0.0</v>
      </c>
      <c r="D177" s="92">
        <v>0.0</v>
      </c>
      <c r="E177" s="92">
        <v>0.5</v>
      </c>
      <c r="F177" s="92">
        <v>0.0</v>
      </c>
      <c r="G177" s="92">
        <v>0.08</v>
      </c>
      <c r="H177" s="113">
        <v>0.0</v>
      </c>
      <c r="I177" s="113">
        <v>0.0</v>
      </c>
      <c r="J177" s="92">
        <v>0.0</v>
      </c>
      <c r="K177" s="82">
        <f t="shared" si="10"/>
        <v>0.58</v>
      </c>
      <c r="L177" s="82">
        <f t="shared" si="11"/>
        <v>0.08</v>
      </c>
      <c r="M177" s="41">
        <v>7639961.0</v>
      </c>
      <c r="N177" s="84">
        <f t="shared" si="12"/>
        <v>0.01047125764</v>
      </c>
      <c r="O177" s="21"/>
      <c r="P177" s="119"/>
      <c r="Q177" s="119"/>
      <c r="R177" s="120"/>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row>
    <row r="178">
      <c r="A178" s="21" t="s">
        <v>42</v>
      </c>
      <c r="B178" s="92">
        <v>-1042.1</v>
      </c>
      <c r="C178" s="92">
        <v>-145.7</v>
      </c>
      <c r="D178" s="92">
        <v>-34.5</v>
      </c>
      <c r="E178" s="92">
        <v>-267.9</v>
      </c>
      <c r="F178" s="92">
        <v>0.0</v>
      </c>
      <c r="G178" s="92">
        <v>-69.43</v>
      </c>
      <c r="H178" s="113">
        <v>-0.1</v>
      </c>
      <c r="I178" s="113">
        <v>0.0</v>
      </c>
      <c r="J178" s="92">
        <v>-1.5</v>
      </c>
      <c r="K178" s="82">
        <f t="shared" si="10"/>
        <v>-1561.23</v>
      </c>
      <c r="L178" s="82">
        <f t="shared" si="11"/>
        <v>-1293.33</v>
      </c>
      <c r="M178" s="41">
        <v>5.02554798E8</v>
      </c>
      <c r="N178" s="84">
        <f t="shared" si="12"/>
        <v>-2.573510402</v>
      </c>
      <c r="O178" s="21"/>
      <c r="P178" s="119"/>
      <c r="Q178" s="119"/>
      <c r="R178" s="120"/>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row>
    <row r="179">
      <c r="A179" s="21" t="s">
        <v>43</v>
      </c>
      <c r="B179" s="92">
        <v>-459.9</v>
      </c>
      <c r="C179" s="92">
        <v>-7.9</v>
      </c>
      <c r="D179" s="92">
        <v>-1.0</v>
      </c>
      <c r="E179" s="92">
        <v>-146.9</v>
      </c>
      <c r="F179" s="92">
        <v>-6.1</v>
      </c>
      <c r="G179" s="92">
        <v>1373.56</v>
      </c>
      <c r="H179" s="113">
        <v>0.0</v>
      </c>
      <c r="I179" s="113">
        <v>0.0</v>
      </c>
      <c r="J179" s="92">
        <v>84.9</v>
      </c>
      <c r="K179" s="82">
        <f t="shared" si="10"/>
        <v>836.66</v>
      </c>
      <c r="L179" s="82">
        <f t="shared" si="11"/>
        <v>983.56</v>
      </c>
      <c r="M179" s="41">
        <v>3.11050977E8</v>
      </c>
      <c r="N179" s="84">
        <f t="shared" si="12"/>
        <v>3.162054045</v>
      </c>
      <c r="O179" s="21"/>
      <c r="P179" s="119"/>
      <c r="Q179" s="119"/>
      <c r="R179" s="120"/>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row>
    <row r="180">
      <c r="A180" s="21"/>
      <c r="B180" s="21"/>
      <c r="C180" s="21"/>
      <c r="D180" s="21"/>
      <c r="E180" s="21"/>
      <c r="F180" s="21"/>
      <c r="G180" s="21"/>
      <c r="H180" s="21"/>
      <c r="I180" s="21"/>
      <c r="J180" s="21"/>
      <c r="K180" s="21"/>
      <c r="L180" s="21"/>
      <c r="O180" s="21"/>
      <c r="P180" s="119"/>
      <c r="Q180" s="119"/>
      <c r="R180" s="120"/>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row>
    <row r="181">
      <c r="A181" s="21" t="s">
        <v>62</v>
      </c>
      <c r="B181" s="21"/>
      <c r="C181" s="21"/>
      <c r="D181" s="21"/>
      <c r="E181" s="21"/>
      <c r="F181" s="21"/>
      <c r="G181" s="21"/>
      <c r="H181" s="21"/>
      <c r="I181" s="21"/>
      <c r="J181" s="21"/>
      <c r="K181" s="21"/>
      <c r="L181" s="21"/>
      <c r="M181">
        <v>-0.2</v>
      </c>
      <c r="O181" s="21">
        <v>33.16013319</v>
      </c>
      <c r="P181" s="119"/>
      <c r="Q181" s="119"/>
      <c r="R181" s="120"/>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row>
    <row r="182">
      <c r="A182" s="21" t="s">
        <v>120</v>
      </c>
      <c r="B182" s="21"/>
      <c r="C182" s="21"/>
      <c r="D182" s="21"/>
      <c r="E182" s="21"/>
      <c r="F182" s="21"/>
      <c r="G182" s="21"/>
      <c r="H182" s="21"/>
      <c r="I182" s="21"/>
      <c r="J182" s="21"/>
      <c r="K182" s="21"/>
      <c r="L182" s="21"/>
      <c r="M182">
        <v>7.452731104</v>
      </c>
      <c r="O182" s="21"/>
      <c r="P182" s="119"/>
      <c r="Q182" s="119"/>
      <c r="R182" s="120"/>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row>
    <row r="183">
      <c r="A183" s="21"/>
      <c r="B183" s="21"/>
      <c r="C183" s="21"/>
      <c r="D183" s="21"/>
      <c r="E183" s="21"/>
      <c r="F183" s="21"/>
      <c r="G183" s="21"/>
      <c r="H183" s="21"/>
      <c r="I183" s="21"/>
      <c r="J183" s="21"/>
      <c r="K183" s="21"/>
      <c r="L183" s="21"/>
      <c r="M183" s="21"/>
      <c r="N183" s="21"/>
      <c r="O183" s="21"/>
      <c r="P183" s="119"/>
      <c r="Q183" s="119"/>
      <c r="R183" s="120"/>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row>
    <row r="184">
      <c r="A184" s="23" t="s">
        <v>121</v>
      </c>
      <c r="H184" s="3"/>
      <c r="I184" s="3"/>
      <c r="J184" s="3"/>
      <c r="K184" s="3"/>
      <c r="L184" s="3"/>
      <c r="M184" s="3"/>
      <c r="N184" s="3"/>
      <c r="O184" s="3"/>
      <c r="P184" s="119"/>
      <c r="Q184" s="119"/>
      <c r="R184" s="120"/>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row>
    <row r="188">
      <c r="A188" s="20" t="s">
        <v>122</v>
      </c>
      <c r="B188" s="20"/>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row>
    <row r="189">
      <c r="A189" s="122"/>
      <c r="B189" s="24" t="s">
        <v>124</v>
      </c>
      <c r="C189" s="24" t="s">
        <v>125</v>
      </c>
      <c r="D189" s="24" t="s">
        <v>126</v>
      </c>
      <c r="E189" s="24" t="s">
        <v>54</v>
      </c>
      <c r="F189" s="24" t="s">
        <v>127</v>
      </c>
      <c r="G189" s="24" t="s">
        <v>57</v>
      </c>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row>
    <row r="190">
      <c r="A190" s="21" t="s">
        <v>17</v>
      </c>
      <c r="B190" s="21">
        <v>0.0</v>
      </c>
      <c r="C190" s="41">
        <v>0.0</v>
      </c>
      <c r="D190" s="41">
        <v>0.0</v>
      </c>
      <c r="E190" s="33">
        <v>2.2724E7</v>
      </c>
      <c r="F190" s="36">
        <f t="shared" ref="F190:F216" si="13">D190/E190
</f>
        <v>0</v>
      </c>
      <c r="G190" s="4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row>
    <row r="191">
      <c r="A191" s="21" t="s">
        <v>18</v>
      </c>
      <c r="B191" s="41">
        <v>0.0</v>
      </c>
      <c r="C191" s="41">
        <v>0.0</v>
      </c>
      <c r="D191" s="41">
        <v>0.0</v>
      </c>
      <c r="E191" s="33">
        <v>8426311.0</v>
      </c>
      <c r="F191" s="36">
        <f t="shared" si="13"/>
        <v>0</v>
      </c>
      <c r="G191" s="41"/>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row>
    <row r="192">
      <c r="A192" s="21" t="s">
        <v>19</v>
      </c>
      <c r="B192" s="41">
        <v>851000.0</v>
      </c>
      <c r="C192" s="10"/>
      <c r="D192" s="41">
        <v>1131119.415</v>
      </c>
      <c r="E192" s="33">
        <v>1.112825E7</v>
      </c>
      <c r="F192" s="36">
        <f t="shared" si="13"/>
        <v>0.1016439615</v>
      </c>
      <c r="G192" s="41"/>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row>
    <row r="193">
      <c r="A193" s="21" t="s">
        <v>20</v>
      </c>
      <c r="B193" s="41">
        <v>2.98357E8</v>
      </c>
      <c r="C193" s="41">
        <v>1023000.0</v>
      </c>
      <c r="D193" s="41">
        <v>2.383179684E8</v>
      </c>
      <c r="E193" s="33">
        <v>3.488049E7</v>
      </c>
      <c r="F193" s="36">
        <f t="shared" si="13"/>
        <v>6.832414579</v>
      </c>
      <c r="G193" s="41"/>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row>
    <row r="194">
      <c r="A194" s="21" t="s">
        <v>21</v>
      </c>
      <c r="B194" s="41">
        <v>0.0</v>
      </c>
      <c r="C194" s="41">
        <v>0.0</v>
      </c>
      <c r="D194" s="41">
        <v>0.0</v>
      </c>
      <c r="E194" s="33">
        <v>1.050929E7</v>
      </c>
      <c r="F194" s="36">
        <f t="shared" si="13"/>
        <v>0</v>
      </c>
      <c r="G194" s="41"/>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row>
    <row r="195">
      <c r="A195" s="21" t="s">
        <v>22</v>
      </c>
      <c r="B195" s="41">
        <v>3.0865E7</v>
      </c>
      <c r="C195" s="41">
        <v>9065000.0</v>
      </c>
      <c r="D195" s="41">
        <v>7118959.98</v>
      </c>
      <c r="E195" s="33">
        <v>5591572.0</v>
      </c>
      <c r="F195" s="36">
        <f t="shared" si="13"/>
        <v>1.273158958</v>
      </c>
      <c r="G195" s="4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row>
    <row r="196">
      <c r="A196" s="21" t="s">
        <v>23</v>
      </c>
      <c r="B196" s="41">
        <v>2412000.0</v>
      </c>
      <c r="C196" s="41">
        <v>1395000.0</v>
      </c>
      <c r="D196" s="41">
        <v>5060131.155</v>
      </c>
      <c r="E196" s="33">
        <v>5413000.0</v>
      </c>
      <c r="F196" s="36">
        <f t="shared" si="13"/>
        <v>0.9348108544</v>
      </c>
      <c r="G196" s="4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row>
    <row r="197">
      <c r="A197" s="21" t="s">
        <v>24</v>
      </c>
      <c r="B197" s="10"/>
      <c r="C197" s="41">
        <v>2.21484E8</v>
      </c>
      <c r="D197" s="41">
        <v>2.943887809E8</v>
      </c>
      <c r="E197" s="33">
        <v>6.3514E7</v>
      </c>
      <c r="F197" s="36">
        <f t="shared" si="13"/>
        <v>4.635021899</v>
      </c>
      <c r="G197" s="4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row>
    <row r="198">
      <c r="A198" s="21" t="s">
        <v>25</v>
      </c>
      <c r="B198" s="41">
        <v>2267000.0</v>
      </c>
      <c r="C198" s="41">
        <v>0.0</v>
      </c>
      <c r="D198" s="41">
        <v>3013217.055</v>
      </c>
      <c r="E198" s="33">
        <v>8.193216E7</v>
      </c>
      <c r="F198" s="36">
        <f t="shared" si="13"/>
        <v>0.03677697567</v>
      </c>
      <c r="G198" s="4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row>
    <row r="199">
      <c r="A199" s="21" t="s">
        <v>26</v>
      </c>
      <c r="B199" s="41">
        <v>1.1708E7</v>
      </c>
      <c r="C199" s="41">
        <v>0.0</v>
      </c>
      <c r="D199" s="41">
        <v>1.556186382E7</v>
      </c>
      <c r="E199" s="33">
        <v>1.109E7</v>
      </c>
      <c r="F199" s="36">
        <f t="shared" si="13"/>
        <v>1.403233888</v>
      </c>
      <c r="G199" s="4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row>
    <row r="200">
      <c r="A200" s="21" t="s">
        <v>27</v>
      </c>
      <c r="B200" s="41">
        <v>0.0</v>
      </c>
      <c r="C200" s="41">
        <v>0.0</v>
      </c>
      <c r="D200" s="41">
        <v>0.0</v>
      </c>
      <c r="E200" s="33">
        <v>9920361.0</v>
      </c>
      <c r="F200" s="36">
        <f t="shared" si="13"/>
        <v>0</v>
      </c>
      <c r="G200" s="4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row>
    <row r="201">
      <c r="A201" s="21" t="s">
        <v>28</v>
      </c>
      <c r="B201" s="41">
        <v>1012000.0</v>
      </c>
      <c r="C201" s="21">
        <v>0.0</v>
      </c>
      <c r="D201" s="41">
        <v>1345114.98</v>
      </c>
      <c r="E201" s="33">
        <v>4585400.0</v>
      </c>
      <c r="F201" s="36">
        <f t="shared" si="13"/>
        <v>0.293347359</v>
      </c>
      <c r="G201" s="4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row>
    <row r="202">
      <c r="A202" s="21" t="s">
        <v>29</v>
      </c>
      <c r="B202" s="41">
        <v>3.1008E7</v>
      </c>
      <c r="C202" s="41">
        <v>2.98243E8</v>
      </c>
      <c r="D202" s="41">
        <v>4.376289054E8</v>
      </c>
      <c r="E202" s="33">
        <v>6.09162E7</v>
      </c>
      <c r="F202" s="36">
        <f t="shared" si="13"/>
        <v>7.184113674</v>
      </c>
      <c r="G202" s="41"/>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row>
    <row r="203">
      <c r="A203" s="21" t="s">
        <v>30</v>
      </c>
      <c r="B203" s="41">
        <v>1.0E8</v>
      </c>
      <c r="C203" s="41">
        <v>3.657E9</v>
      </c>
      <c r="D203" s="41">
        <v>3.1044091E7</v>
      </c>
      <c r="E203" s="33">
        <v>1.27515E8</v>
      </c>
      <c r="F203" s="36">
        <f t="shared" si="13"/>
        <v>0.243454425</v>
      </c>
      <c r="G203" s="4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row>
    <row r="204">
      <c r="A204" s="21" t="s">
        <v>31</v>
      </c>
      <c r="B204" s="41">
        <v>0.0</v>
      </c>
      <c r="C204" s="41">
        <v>0.0</v>
      </c>
      <c r="D204" s="41">
        <v>0.0</v>
      </c>
      <c r="E204" s="33">
        <v>530946.0</v>
      </c>
      <c r="F204" s="36">
        <f t="shared" si="13"/>
        <v>0</v>
      </c>
      <c r="G204" s="4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row>
    <row r="205">
      <c r="A205" s="21" t="s">
        <v>32</v>
      </c>
      <c r="B205" s="41">
        <v>4609000.0</v>
      </c>
      <c r="C205" s="41">
        <v>0.0</v>
      </c>
      <c r="D205" s="41">
        <v>5562851.9</v>
      </c>
      <c r="E205" s="33">
        <v>1.675496E7</v>
      </c>
      <c r="F205" s="36">
        <f t="shared" si="13"/>
        <v>0.3320122459</v>
      </c>
      <c r="G205" s="41"/>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row>
    <row r="206">
      <c r="A206" s="21" t="s">
        <v>33</v>
      </c>
      <c r="B206" s="41">
        <v>0.0</v>
      </c>
      <c r="C206" s="41">
        <v>0.0</v>
      </c>
      <c r="D206" s="41">
        <v>0.0</v>
      </c>
      <c r="E206" s="33">
        <v>4433000.0</v>
      </c>
      <c r="F206" s="36">
        <f t="shared" si="13"/>
        <v>0</v>
      </c>
      <c r="G206" s="4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row>
    <row r="207">
      <c r="A207" s="21" t="s">
        <v>34</v>
      </c>
      <c r="B207" s="41">
        <v>2.4E7</v>
      </c>
      <c r="C207" s="41">
        <v>4.63708E8</v>
      </c>
      <c r="D207" s="41">
        <v>7.764067506E7</v>
      </c>
      <c r="E207" s="33">
        <v>5019000.0</v>
      </c>
      <c r="F207" s="36">
        <f t="shared" si="13"/>
        <v>15.46935148</v>
      </c>
      <c r="G207" s="41"/>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row>
    <row r="208">
      <c r="A208" s="21" t="s">
        <v>35</v>
      </c>
      <c r="B208" s="41">
        <v>3.196E7</v>
      </c>
      <c r="C208" s="41">
        <v>0.0</v>
      </c>
      <c r="D208" s="41">
        <v>1.01522538E7</v>
      </c>
      <c r="E208" s="33">
        <v>3.853379E7</v>
      </c>
      <c r="F208" s="36">
        <f t="shared" si="13"/>
        <v>0.2634636718</v>
      </c>
      <c r="G208" s="4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row>
    <row r="209">
      <c r="A209" s="21" t="s">
        <v>36</v>
      </c>
      <c r="B209" s="41">
        <v>1.6048E7</v>
      </c>
      <c r="C209" s="41">
        <v>1.2E7</v>
      </c>
      <c r="D209" s="41">
        <v>3.728041992E7</v>
      </c>
      <c r="E209" s="33">
        <v>1.051484E7</v>
      </c>
      <c r="F209" s="36">
        <f t="shared" si="13"/>
        <v>3.545505202</v>
      </c>
      <c r="G209" s="4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row>
    <row r="210">
      <c r="A210" s="21" t="s">
        <v>85</v>
      </c>
      <c r="B210" s="41">
        <v>0.0</v>
      </c>
      <c r="C210" s="41">
        <v>0.0</v>
      </c>
      <c r="D210" s="41">
        <v>0.0</v>
      </c>
      <c r="E210" s="33">
        <v>5407579.0</v>
      </c>
      <c r="F210" s="36">
        <f t="shared" si="13"/>
        <v>0</v>
      </c>
      <c r="G210" s="41"/>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row>
    <row r="211">
      <c r="A211" s="21" t="s">
        <v>38</v>
      </c>
      <c r="B211" s="41">
        <v>3.7214E10</v>
      </c>
      <c r="C211" s="41">
        <v>5.1569E10</v>
      </c>
      <c r="D211" s="41">
        <v>8.434385E7</v>
      </c>
      <c r="E211" s="33">
        <v>5.000444E7</v>
      </c>
      <c r="F211" s="36">
        <f t="shared" si="13"/>
        <v>1.686727219</v>
      </c>
      <c r="G211" s="41"/>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row>
    <row r="212">
      <c r="A212" s="21" t="s">
        <v>39</v>
      </c>
      <c r="B212" s="41">
        <v>4.8687E7</v>
      </c>
      <c r="C212" s="41">
        <v>6.6065E7</v>
      </c>
      <c r="D212" s="41">
        <v>1.525243421E8</v>
      </c>
      <c r="E212" s="33">
        <v>4.614658E7</v>
      </c>
      <c r="F212" s="36">
        <f t="shared" si="13"/>
        <v>3.30521443</v>
      </c>
      <c r="G212" s="41"/>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row>
    <row r="213">
      <c r="A213" s="21" t="s">
        <v>40</v>
      </c>
      <c r="B213" s="41">
        <v>1.2415E7</v>
      </c>
      <c r="C213" s="41">
        <v>0.0</v>
      </c>
      <c r="D213" s="41">
        <v>1815122.66</v>
      </c>
      <c r="E213" s="33">
        <v>9519374.0</v>
      </c>
      <c r="F213" s="36">
        <f t="shared" si="13"/>
        <v>0.1906766832</v>
      </c>
      <c r="G213" s="4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row>
    <row r="214">
      <c r="A214" s="21" t="s">
        <v>41</v>
      </c>
      <c r="B214" s="41">
        <v>0.0</v>
      </c>
      <c r="C214" s="41">
        <v>0.0</v>
      </c>
      <c r="D214" s="41">
        <v>0.0</v>
      </c>
      <c r="E214" s="33">
        <v>7912398.0</v>
      </c>
      <c r="F214" s="36">
        <f t="shared" si="13"/>
        <v>0</v>
      </c>
      <c r="G214" s="41"/>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row>
    <row r="215">
      <c r="A215" s="21" t="s">
        <v>42</v>
      </c>
      <c r="B215" s="41">
        <v>2187000.0</v>
      </c>
      <c r="C215" s="41">
        <v>0.0</v>
      </c>
      <c r="D215" s="41">
        <v>3603522.087</v>
      </c>
      <c r="E215" s="33">
        <v>6.3705E7</v>
      </c>
      <c r="F215" s="36">
        <f t="shared" si="13"/>
        <v>0.05656576543</v>
      </c>
      <c r="G215" s="4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row>
    <row r="216">
      <c r="A216" s="26" t="s">
        <v>43</v>
      </c>
      <c r="B216" s="71">
        <v>0.0</v>
      </c>
      <c r="C216" s="71">
        <v>2200000.0</v>
      </c>
      <c r="D216" s="71">
        <v>2200000.0</v>
      </c>
      <c r="E216" s="44">
        <v>3.138737E8</v>
      </c>
      <c r="F216" s="47">
        <f t="shared" si="13"/>
        <v>0.007009188728</v>
      </c>
      <c r="G216" s="7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row>
    <row r="217">
      <c r="A217" s="10"/>
      <c r="B217" s="10"/>
      <c r="C217" s="10"/>
      <c r="D217" s="10"/>
      <c r="E217" s="10"/>
      <c r="F217" s="10"/>
      <c r="G217" s="10"/>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row>
    <row r="218">
      <c r="A218" s="21" t="s">
        <v>62</v>
      </c>
      <c r="B218" s="10"/>
      <c r="C218" s="10"/>
      <c r="D218" s="10"/>
      <c r="E218" s="10"/>
      <c r="F218" s="41">
        <v>1.77</v>
      </c>
      <c r="G218" s="10"/>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row>
    <row r="219">
      <c r="A219" s="10"/>
      <c r="B219" s="10"/>
      <c r="C219" s="10"/>
      <c r="D219" s="10"/>
      <c r="E219" s="10"/>
      <c r="F219" s="41">
        <v>3.364595782</v>
      </c>
      <c r="G219" s="10"/>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row>
    <row r="220">
      <c r="A220" s="21" t="s">
        <v>128</v>
      </c>
      <c r="B220" s="10"/>
      <c r="C220" s="10"/>
      <c r="D220" s="10"/>
      <c r="E220" s="10"/>
      <c r="F220" s="10"/>
      <c r="G220" s="10"/>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row>
    <row r="221">
      <c r="A221" s="21" t="s">
        <v>129</v>
      </c>
      <c r="F221" s="10"/>
      <c r="G221" s="10"/>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row>
    <row r="222">
      <c r="A222" s="3"/>
      <c r="F222" s="10"/>
      <c r="G222" s="10"/>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row>
    <row r="226">
      <c r="A226" s="20" t="s">
        <v>130</v>
      </c>
      <c r="B226" s="20"/>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row>
    <row r="227">
      <c r="A227" s="24" t="s">
        <v>103</v>
      </c>
      <c r="B227" s="24" t="s">
        <v>131</v>
      </c>
      <c r="C227" s="24" t="s">
        <v>54</v>
      </c>
      <c r="D227" s="24" t="s">
        <v>132</v>
      </c>
      <c r="E227" s="24" t="s">
        <v>57</v>
      </c>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row>
    <row r="228">
      <c r="A228" s="21" t="s">
        <v>17</v>
      </c>
      <c r="B228" s="124">
        <v>4.08705318E8</v>
      </c>
      <c r="C228" s="125">
        <v>2.1766711E7</v>
      </c>
      <c r="D228" s="96">
        <f t="shared" ref="D228:D254" si="14">B228/C228
</f>
        <v>18.77662261</v>
      </c>
      <c r="E228" s="4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row>
    <row r="229">
      <c r="A229" s="21" t="s">
        <v>18</v>
      </c>
      <c r="B229" s="41">
        <v>2.901429987E9</v>
      </c>
      <c r="C229" s="33">
        <v>5.02554798E8</v>
      </c>
      <c r="D229" s="96">
        <f t="shared" si="14"/>
        <v>5.773360435</v>
      </c>
      <c r="E229" s="4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row>
    <row r="230">
      <c r="A230" s="21" t="s">
        <v>19</v>
      </c>
      <c r="B230" s="41">
        <v>2.901429987E9</v>
      </c>
      <c r="C230" s="33">
        <v>5.02554798E8</v>
      </c>
      <c r="D230" s="96">
        <f t="shared" si="14"/>
        <v>5.773360435</v>
      </c>
      <c r="E230" s="4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row>
    <row r="231">
      <c r="A231" s="21" t="s">
        <v>20</v>
      </c>
      <c r="B231" s="41">
        <v>1.53674061E8</v>
      </c>
      <c r="C231" s="33">
        <v>3.4030589E7</v>
      </c>
      <c r="D231" s="96">
        <f t="shared" si="14"/>
        <v>4.515762598</v>
      </c>
      <c r="E231" s="4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row>
    <row r="232">
      <c r="A232" s="21" t="s">
        <v>21</v>
      </c>
      <c r="B232" s="41">
        <v>2.901429987E9</v>
      </c>
      <c r="C232" s="33">
        <v>5.02554798E8</v>
      </c>
      <c r="D232" s="96">
        <f t="shared" si="14"/>
        <v>5.773360435</v>
      </c>
      <c r="E232" s="4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row>
    <row r="233">
      <c r="A233" s="21" t="s">
        <v>22</v>
      </c>
      <c r="B233" s="41">
        <v>2.901429987E9</v>
      </c>
      <c r="C233" s="33">
        <v>5.02554798E8</v>
      </c>
      <c r="D233" s="96">
        <f t="shared" si="14"/>
        <v>5.773360435</v>
      </c>
      <c r="E233" s="4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row>
    <row r="234">
      <c r="A234" s="21" t="s">
        <v>23</v>
      </c>
      <c r="B234" s="41">
        <v>2.901429987E9</v>
      </c>
      <c r="C234" s="33">
        <v>5.02554798E8</v>
      </c>
      <c r="D234" s="96">
        <f t="shared" si="14"/>
        <v>5.773360435</v>
      </c>
      <c r="E234" s="4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row>
    <row r="235">
      <c r="A235" s="21" t="s">
        <v>24</v>
      </c>
      <c r="B235" s="41">
        <v>2.901429987E9</v>
      </c>
      <c r="C235" s="33">
        <v>5.02554798E8</v>
      </c>
      <c r="D235" s="96">
        <f t="shared" si="14"/>
        <v>5.773360435</v>
      </c>
      <c r="E235" s="4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row>
    <row r="236">
      <c r="A236" s="21" t="s">
        <v>25</v>
      </c>
      <c r="B236" s="41">
        <v>2.901429987E9</v>
      </c>
      <c r="C236" s="33">
        <v>5.02554798E8</v>
      </c>
      <c r="D236" s="96">
        <f t="shared" si="14"/>
        <v>5.773360435</v>
      </c>
      <c r="E236" s="4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row>
    <row r="237">
      <c r="A237" s="21" t="s">
        <v>26</v>
      </c>
      <c r="B237" s="41">
        <v>2.901429987E9</v>
      </c>
      <c r="C237" s="33">
        <v>5.02554798E8</v>
      </c>
      <c r="D237" s="96">
        <f t="shared" si="14"/>
        <v>5.773360435</v>
      </c>
      <c r="E237" s="4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row>
    <row r="238">
      <c r="A238" s="21" t="s">
        <v>27</v>
      </c>
      <c r="B238" s="41">
        <v>2.901429987E9</v>
      </c>
      <c r="C238" s="33">
        <v>5.02554798E8</v>
      </c>
      <c r="D238" s="96">
        <f t="shared" si="14"/>
        <v>5.773360435</v>
      </c>
      <c r="E238" s="4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row>
    <row r="239">
      <c r="A239" s="21" t="s">
        <v>28</v>
      </c>
      <c r="B239" s="41">
        <v>2.901429987E9</v>
      </c>
      <c r="C239" s="33">
        <v>5.02554798E8</v>
      </c>
      <c r="D239" s="96">
        <f t="shared" si="14"/>
        <v>5.773360435</v>
      </c>
      <c r="E239" s="4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row>
    <row r="240">
      <c r="A240" s="21" t="s">
        <v>29</v>
      </c>
      <c r="B240" s="41">
        <v>2.901429987E9</v>
      </c>
      <c r="C240" s="33">
        <v>5.02554798E8</v>
      </c>
      <c r="D240" s="96">
        <f t="shared" si="14"/>
        <v>5.773360435</v>
      </c>
      <c r="E240" s="4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row>
    <row r="241">
      <c r="A241" s="21" t="s">
        <v>30</v>
      </c>
      <c r="B241" s="41">
        <v>4.110594114E9</v>
      </c>
      <c r="C241" s="33">
        <v>1.27469543E8</v>
      </c>
      <c r="D241" s="96">
        <f t="shared" si="14"/>
        <v>32.24765711</v>
      </c>
      <c r="E241" s="4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row>
    <row r="242">
      <c r="A242" s="21" t="s">
        <v>31</v>
      </c>
      <c r="B242" s="41">
        <v>2.901429987E9</v>
      </c>
      <c r="C242" s="33">
        <v>5.02554798E8</v>
      </c>
      <c r="D242" s="96">
        <f t="shared" si="14"/>
        <v>5.773360435</v>
      </c>
      <c r="E242" s="4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row>
    <row r="243">
      <c r="A243" s="21" t="s">
        <v>32</v>
      </c>
      <c r="B243" s="41">
        <v>2.901429987E9</v>
      </c>
      <c r="C243" s="33">
        <v>5.02554798E8</v>
      </c>
      <c r="D243" s="96">
        <f t="shared" si="14"/>
        <v>5.773360435</v>
      </c>
      <c r="E243" s="4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row>
    <row r="244">
      <c r="A244" s="21" t="s">
        <v>33</v>
      </c>
      <c r="B244" s="41">
        <v>3.7600887E7</v>
      </c>
      <c r="C244" s="33">
        <v>4290347.0</v>
      </c>
      <c r="D244" s="96">
        <f t="shared" si="14"/>
        <v>8.764066636</v>
      </c>
      <c r="E244" s="4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row>
    <row r="245">
      <c r="A245" s="21" t="s">
        <v>34</v>
      </c>
      <c r="B245" s="41">
        <v>2.901429987E9</v>
      </c>
      <c r="C245" s="33">
        <v>5.02554798E8</v>
      </c>
      <c r="D245" s="96">
        <f t="shared" si="14"/>
        <v>5.773360435</v>
      </c>
      <c r="E245" s="4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row>
    <row r="246">
      <c r="A246" s="21" t="s">
        <v>35</v>
      </c>
      <c r="B246" s="41">
        <v>2.901429987E9</v>
      </c>
      <c r="C246" s="33">
        <v>5.02554798E8</v>
      </c>
      <c r="D246" s="96">
        <f t="shared" si="14"/>
        <v>5.773360435</v>
      </c>
      <c r="E246" s="4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row>
    <row r="247">
      <c r="A247" s="21" t="s">
        <v>36</v>
      </c>
      <c r="B247" s="41">
        <v>2.901429987E9</v>
      </c>
      <c r="C247" s="33">
        <v>5.02554798E8</v>
      </c>
      <c r="D247" s="96">
        <f t="shared" si="14"/>
        <v>5.773360435</v>
      </c>
      <c r="E247" s="4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row>
    <row r="248">
      <c r="A248" s="21" t="s">
        <v>85</v>
      </c>
      <c r="B248" s="41">
        <v>2.901429987E9</v>
      </c>
      <c r="C248" s="33">
        <v>5.02554798E8</v>
      </c>
      <c r="D248" s="96">
        <f t="shared" si="14"/>
        <v>5.773360435</v>
      </c>
      <c r="E248" s="4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row>
    <row r="249">
      <c r="A249" s="21" t="s">
        <v>38</v>
      </c>
      <c r="B249" s="41">
        <v>8.49712116E8</v>
      </c>
      <c r="C249" s="33">
        <v>4.8754657E7</v>
      </c>
      <c r="D249" s="96">
        <f t="shared" si="14"/>
        <v>17.42832723</v>
      </c>
      <c r="E249" s="4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row>
    <row r="250">
      <c r="A250" s="21" t="s">
        <v>39</v>
      </c>
      <c r="B250" s="41">
        <v>2.901429987E9</v>
      </c>
      <c r="C250" s="33">
        <v>5.02554798E8</v>
      </c>
      <c r="D250" s="96">
        <f t="shared" si="14"/>
        <v>5.773360435</v>
      </c>
      <c r="E250" s="4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row>
    <row r="251">
      <c r="A251" s="21" t="s">
        <v>40</v>
      </c>
      <c r="B251" s="41">
        <v>2.901429987E9</v>
      </c>
      <c r="C251" s="33">
        <v>5.02554798E8</v>
      </c>
      <c r="D251" s="96">
        <f t="shared" si="14"/>
        <v>5.773360435</v>
      </c>
      <c r="E251" s="4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row>
    <row r="252">
      <c r="A252" s="21" t="s">
        <v>41</v>
      </c>
      <c r="B252" s="41">
        <v>2.901429987E9</v>
      </c>
      <c r="C252" s="33">
        <v>5.02554798E8</v>
      </c>
      <c r="D252" s="96">
        <f t="shared" si="14"/>
        <v>5.773360435</v>
      </c>
      <c r="E252" s="4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row>
    <row r="253">
      <c r="A253" s="21" t="s">
        <v>42</v>
      </c>
      <c r="B253" s="41">
        <v>2.901429987E9</v>
      </c>
      <c r="C253" s="33">
        <v>5.02554798E8</v>
      </c>
      <c r="D253" s="96">
        <f t="shared" si="14"/>
        <v>5.773360435</v>
      </c>
      <c r="E253" s="4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row>
    <row r="254">
      <c r="A254" s="26" t="s">
        <v>43</v>
      </c>
      <c r="B254" s="71">
        <v>1.963118061E9</v>
      </c>
      <c r="C254" s="44">
        <v>3.11050977E8</v>
      </c>
      <c r="D254" s="105">
        <f t="shared" si="14"/>
        <v>6.311242228</v>
      </c>
      <c r="E254" s="7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row>
    <row r="255">
      <c r="A255" s="21" t="s">
        <v>134</v>
      </c>
      <c r="B255" s="41">
        <v>2.901429987E9</v>
      </c>
      <c r="C255" s="10"/>
      <c r="D255" s="10"/>
      <c r="E255" s="124"/>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row>
    <row r="256">
      <c r="A256" s="10"/>
      <c r="B256" s="10"/>
      <c r="C256" s="10"/>
      <c r="D256" s="10"/>
      <c r="E256" s="10"/>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row>
    <row r="257">
      <c r="A257" s="21" t="s">
        <v>62</v>
      </c>
      <c r="B257" s="10"/>
      <c r="C257" s="10"/>
      <c r="D257" s="96">
        <v>7.75</v>
      </c>
      <c r="E257" s="10"/>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row>
    <row r="258">
      <c r="A258" s="10"/>
      <c r="B258" s="10"/>
      <c r="C258" s="10"/>
      <c r="D258" s="41">
        <v>5.808676188</v>
      </c>
      <c r="E258" s="10"/>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row>
    <row r="259">
      <c r="A259" s="21" t="s">
        <v>135</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row>
    <row r="260">
      <c r="A260" s="10"/>
      <c r="B260" s="10"/>
      <c r="C260" s="10"/>
      <c r="D260" s="10"/>
      <c r="E260" s="10"/>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row>
  </sheetData>
  <mergeCells count="45">
    <mergeCell ref="B121:C121"/>
    <mergeCell ref="B120:C120"/>
    <mergeCell ref="A69:I69"/>
    <mergeCell ref="K72:U72"/>
    <mergeCell ref="V72:AF72"/>
    <mergeCell ref="E36:H36"/>
    <mergeCell ref="B36:D36"/>
    <mergeCell ref="B122:C122"/>
    <mergeCell ref="B123:C123"/>
    <mergeCell ref="B115:C115"/>
    <mergeCell ref="B116:C116"/>
    <mergeCell ref="B117:C117"/>
    <mergeCell ref="B118:C118"/>
    <mergeCell ref="B104:I104"/>
    <mergeCell ref="A68:H68"/>
    <mergeCell ref="B127:C127"/>
    <mergeCell ref="B3:G3"/>
    <mergeCell ref="A3:A4"/>
    <mergeCell ref="B119:C119"/>
    <mergeCell ref="N37:P37"/>
    <mergeCell ref="B113:C113"/>
    <mergeCell ref="B114:C114"/>
    <mergeCell ref="A221:E221"/>
    <mergeCell ref="A222:E222"/>
    <mergeCell ref="B139:C139"/>
    <mergeCell ref="A143:B143"/>
    <mergeCell ref="B131:C131"/>
    <mergeCell ref="B132:C132"/>
    <mergeCell ref="B135:C135"/>
    <mergeCell ref="B138:C138"/>
    <mergeCell ref="B136:C136"/>
    <mergeCell ref="B137:C137"/>
    <mergeCell ref="H3:I3"/>
    <mergeCell ref="J3:K3"/>
    <mergeCell ref="L3:L4"/>
    <mergeCell ref="B130:C130"/>
    <mergeCell ref="B128:C128"/>
    <mergeCell ref="B129:C129"/>
    <mergeCell ref="B125:C125"/>
    <mergeCell ref="B124:C124"/>
    <mergeCell ref="B134:C134"/>
    <mergeCell ref="B133:C133"/>
    <mergeCell ref="A259:E259"/>
    <mergeCell ref="A184:G184"/>
    <mergeCell ref="A146:G146"/>
  </mergeCells>
  <hyperlinks>
    <hyperlink r:id="rId1" ref="B10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row>
    <row r="36">
      <c r="A36" s="21"/>
      <c r="B36" s="21" t="s">
        <v>45</v>
      </c>
      <c r="E36" s="22" t="s">
        <v>46</v>
      </c>
      <c r="I36" s="10"/>
      <c r="J36" s="10"/>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row>
    <row r="37">
      <c r="A37" s="23"/>
      <c r="B37" s="24" t="s">
        <v>47</v>
      </c>
      <c r="C37" s="24" t="s">
        <v>48</v>
      </c>
      <c r="D37" s="25" t="s">
        <v>49</v>
      </c>
      <c r="E37" s="24" t="s">
        <v>50</v>
      </c>
      <c r="F37" s="24" t="s">
        <v>51</v>
      </c>
      <c r="G37" s="24" t="s">
        <v>52</v>
      </c>
      <c r="H37" s="25" t="s">
        <v>53</v>
      </c>
      <c r="I37" s="24" t="s">
        <v>54</v>
      </c>
      <c r="J37" s="24" t="s">
        <v>55</v>
      </c>
      <c r="K37" s="26" t="s">
        <v>56</v>
      </c>
      <c r="L37" s="24" t="s">
        <v>57</v>
      </c>
      <c r="M37" s="27"/>
      <c r="N37" s="28" t="s">
        <v>58</v>
      </c>
      <c r="O37" s="29"/>
      <c r="P37" s="29"/>
      <c r="Q37" s="30"/>
      <c r="R37" s="31"/>
      <c r="S37" s="32"/>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row>
    <row r="38">
      <c r="A38" s="21" t="s">
        <v>17</v>
      </c>
      <c r="B38" s="33">
        <v>17.9</v>
      </c>
      <c r="C38" s="33">
        <v>38.6</v>
      </c>
      <c r="D38" s="34">
        <v>269.1</v>
      </c>
      <c r="E38" s="33">
        <f t="shared" ref="E38:E64" si="1">B38*1000000*42/1000*$O$38*1000/1000000*3.664</f>
        <v>54816.44448</v>
      </c>
      <c r="F38" s="33">
        <f t="shared" ref="F38:F64" si="2">C38*1000000*42/1000*$Q$38*1000/1000000*3.664</f>
        <v>85537.10592</v>
      </c>
      <c r="G38" s="33">
        <f t="shared" ref="G38:G64" si="3">D38*1000000*42/1000*$S$38*1000/1000000*3.664</f>
        <v>1051846.024</v>
      </c>
      <c r="H38" s="34">
        <f t="shared" ref="H38:H64" si="4">Sum(E38:G38)</f>
        <v>1192199.575</v>
      </c>
      <c r="I38" s="3">
        <f t="shared" ref="I38:I64" si="5">C75</f>
        <v>23117353</v>
      </c>
      <c r="J38" s="43">
        <f t="shared" ref="J38:J64" si="6">H38/I38*1000</f>
        <v>51.57162997</v>
      </c>
      <c r="K38" s="43">
        <f t="shared" ref="K38:K64" si="7">J38+D75</f>
        <v>76.66532041</v>
      </c>
      <c r="L38" s="3"/>
      <c r="M38" s="3"/>
      <c r="N38" s="37" t="s">
        <v>59</v>
      </c>
      <c r="O38" s="26">
        <v>19.9</v>
      </c>
      <c r="P38" s="38" t="s">
        <v>60</v>
      </c>
      <c r="Q38" s="39">
        <v>14.4</v>
      </c>
      <c r="R38" s="38"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row>
    <row r="39">
      <c r="A39" s="21" t="s">
        <v>18</v>
      </c>
      <c r="B39" s="41">
        <v>0.0</v>
      </c>
      <c r="C39" s="41">
        <v>0.0</v>
      </c>
      <c r="D39" s="42">
        <v>0.0</v>
      </c>
      <c r="E39" s="33">
        <f t="shared" si="1"/>
        <v>0</v>
      </c>
      <c r="F39" s="33">
        <f t="shared" si="2"/>
        <v>0</v>
      </c>
      <c r="G39" s="33">
        <f t="shared" si="3"/>
        <v>0</v>
      </c>
      <c r="H39" s="34">
        <f t="shared" si="4"/>
        <v>0</v>
      </c>
      <c r="I39" s="3">
        <f t="shared" si="5"/>
        <v>8479375</v>
      </c>
      <c r="J39" s="43">
        <f t="shared" si="6"/>
        <v>0</v>
      </c>
      <c r="K39" s="43">
        <f t="shared" si="7"/>
        <v>8.920091198</v>
      </c>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row>
    <row r="40">
      <c r="A40" s="21" t="s">
        <v>19</v>
      </c>
      <c r="B40" s="41">
        <v>0.0</v>
      </c>
      <c r="C40" s="41">
        <v>0.0</v>
      </c>
      <c r="D40" s="42">
        <v>0.0</v>
      </c>
      <c r="E40" s="33">
        <f t="shared" si="1"/>
        <v>0</v>
      </c>
      <c r="F40" s="33">
        <f t="shared" si="2"/>
        <v>0</v>
      </c>
      <c r="G40" s="33">
        <f t="shared" si="3"/>
        <v>0</v>
      </c>
      <c r="H40" s="34">
        <f t="shared" si="4"/>
        <v>0</v>
      </c>
      <c r="I40" s="3">
        <f t="shared" si="5"/>
        <v>11182817</v>
      </c>
      <c r="J40" s="43">
        <f t="shared" si="6"/>
        <v>0</v>
      </c>
      <c r="K40" s="43">
        <f t="shared" si="7"/>
        <v>10.50168113</v>
      </c>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row>
    <row r="41">
      <c r="A41" s="21" t="s">
        <v>20</v>
      </c>
      <c r="B41" s="33">
        <v>193.0</v>
      </c>
      <c r="C41" s="33">
        <v>139.3</v>
      </c>
      <c r="D41" s="34">
        <v>36.8</v>
      </c>
      <c r="E41" s="33">
        <f t="shared" si="1"/>
        <v>591037.6416</v>
      </c>
      <c r="F41" s="33">
        <f t="shared" si="2"/>
        <v>308687.017</v>
      </c>
      <c r="G41" s="33">
        <f t="shared" si="3"/>
        <v>143842.1914</v>
      </c>
      <c r="H41" s="34">
        <f t="shared" si="4"/>
        <v>1043566.85</v>
      </c>
      <c r="I41" s="3">
        <f t="shared" si="5"/>
        <v>35155451</v>
      </c>
      <c r="J41" s="43">
        <f t="shared" si="6"/>
        <v>29.68435393</v>
      </c>
      <c r="K41" s="43">
        <f t="shared" si="7"/>
        <v>49.59048857</v>
      </c>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row>
    <row r="42">
      <c r="A42" s="21" t="s">
        <v>21</v>
      </c>
      <c r="B42" s="41">
        <v>0.0</v>
      </c>
      <c r="C42" s="41">
        <v>0.0</v>
      </c>
      <c r="D42" s="34">
        <v>18.0</v>
      </c>
      <c r="E42" s="33">
        <f t="shared" si="1"/>
        <v>0</v>
      </c>
      <c r="F42" s="33">
        <f t="shared" si="2"/>
        <v>0</v>
      </c>
      <c r="G42" s="33">
        <f t="shared" si="3"/>
        <v>70357.5936</v>
      </c>
      <c r="H42" s="34">
        <f t="shared" si="4"/>
        <v>70357.5936</v>
      </c>
      <c r="I42" s="3">
        <f t="shared" si="5"/>
        <v>10514272</v>
      </c>
      <c r="J42" s="43">
        <f t="shared" si="6"/>
        <v>6.691627685</v>
      </c>
      <c r="K42" s="43">
        <f t="shared" si="7"/>
        <v>18.2786927</v>
      </c>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row>
    <row r="43">
      <c r="A43" s="21" t="s">
        <v>22</v>
      </c>
      <c r="B43" s="33">
        <v>8.7</v>
      </c>
      <c r="C43" s="33">
        <v>4.4</v>
      </c>
      <c r="D43" s="42">
        <v>0.0</v>
      </c>
      <c r="E43" s="33">
        <f t="shared" si="1"/>
        <v>26642.62944</v>
      </c>
      <c r="F43" s="33">
        <f t="shared" si="2"/>
        <v>9750.34368</v>
      </c>
      <c r="G43" s="33">
        <f t="shared" si="3"/>
        <v>0</v>
      </c>
      <c r="H43" s="34">
        <f t="shared" si="4"/>
        <v>36392.97312</v>
      </c>
      <c r="I43" s="3">
        <f t="shared" si="5"/>
        <v>5614932</v>
      </c>
      <c r="J43" s="43">
        <f t="shared" si="6"/>
        <v>6.481462842</v>
      </c>
      <c r="K43" s="43">
        <f t="shared" si="7"/>
        <v>16.51413964</v>
      </c>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row>
    <row r="44">
      <c r="A44" s="21" t="s">
        <v>23</v>
      </c>
      <c r="B44" s="41">
        <v>0.0</v>
      </c>
      <c r="C44" s="41">
        <v>0.0</v>
      </c>
      <c r="D44" s="42">
        <v>0.0</v>
      </c>
      <c r="E44" s="33">
        <f t="shared" si="1"/>
        <v>0</v>
      </c>
      <c r="F44" s="33">
        <f t="shared" si="2"/>
        <v>0</v>
      </c>
      <c r="G44" s="33">
        <f t="shared" si="3"/>
        <v>0</v>
      </c>
      <c r="H44" s="34">
        <f t="shared" si="4"/>
        <v>0</v>
      </c>
      <c r="I44" s="3">
        <f t="shared" si="5"/>
        <v>5438972</v>
      </c>
      <c r="J44" s="43">
        <f t="shared" si="6"/>
        <v>0</v>
      </c>
      <c r="K44" s="43">
        <f t="shared" si="7"/>
        <v>6.776958905</v>
      </c>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row>
    <row r="45">
      <c r="A45" s="21" t="s">
        <v>24</v>
      </c>
      <c r="B45" s="41">
        <v>0.0</v>
      </c>
      <c r="C45" s="41">
        <v>0.0</v>
      </c>
      <c r="D45" s="42">
        <v>0.0</v>
      </c>
      <c r="E45" s="33">
        <f t="shared" si="1"/>
        <v>0</v>
      </c>
      <c r="F45" s="33">
        <f t="shared" si="2"/>
        <v>0</v>
      </c>
      <c r="G45" s="33">
        <f t="shared" si="3"/>
        <v>0</v>
      </c>
      <c r="H45" s="34">
        <f t="shared" si="4"/>
        <v>0</v>
      </c>
      <c r="I45" s="3">
        <f t="shared" si="5"/>
        <v>65972097</v>
      </c>
      <c r="J45" s="43">
        <f t="shared" si="6"/>
        <v>0</v>
      </c>
      <c r="K45" s="43">
        <f t="shared" si="7"/>
        <v>6.702368794</v>
      </c>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row>
    <row r="46">
      <c r="A46" s="21" t="s">
        <v>25</v>
      </c>
      <c r="B46" s="41">
        <v>0.0</v>
      </c>
      <c r="C46" s="33">
        <v>7.4</v>
      </c>
      <c r="D46" s="34">
        <v>43.0</v>
      </c>
      <c r="E46" s="33">
        <f t="shared" si="1"/>
        <v>0</v>
      </c>
      <c r="F46" s="33">
        <f t="shared" si="2"/>
        <v>16398.30528</v>
      </c>
      <c r="G46" s="33">
        <f t="shared" si="3"/>
        <v>168076.4736</v>
      </c>
      <c r="H46" s="34">
        <f t="shared" si="4"/>
        <v>184474.7789</v>
      </c>
      <c r="I46" s="3">
        <f t="shared" si="5"/>
        <v>80645605</v>
      </c>
      <c r="J46" s="43">
        <f t="shared" si="6"/>
        <v>2.287474672</v>
      </c>
      <c r="K46" s="43">
        <f t="shared" si="7"/>
        <v>13.82996279</v>
      </c>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row>
    <row r="47">
      <c r="A47" s="21" t="s">
        <v>26</v>
      </c>
      <c r="B47" s="41">
        <v>0.0</v>
      </c>
      <c r="C47" s="41">
        <v>0.0</v>
      </c>
      <c r="D47" s="34">
        <v>6.9</v>
      </c>
      <c r="E47" s="33">
        <f t="shared" si="1"/>
        <v>0</v>
      </c>
      <c r="F47" s="33">
        <f t="shared" si="2"/>
        <v>0</v>
      </c>
      <c r="G47" s="33">
        <f t="shared" si="3"/>
        <v>26970.41088</v>
      </c>
      <c r="H47" s="34">
        <f t="shared" si="4"/>
        <v>26970.41088</v>
      </c>
      <c r="I47" s="3">
        <f t="shared" si="5"/>
        <v>10965211</v>
      </c>
      <c r="J47" s="43">
        <f t="shared" si="6"/>
        <v>2.459634464</v>
      </c>
      <c r="K47" s="43">
        <f t="shared" si="7"/>
        <v>11.63153671</v>
      </c>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row>
    <row r="48">
      <c r="A48" s="21" t="s">
        <v>27</v>
      </c>
      <c r="B48" s="41">
        <v>0.0</v>
      </c>
      <c r="C48" s="41">
        <v>0.0</v>
      </c>
      <c r="D48" s="34">
        <v>2.0</v>
      </c>
      <c r="E48" s="33">
        <f t="shared" si="1"/>
        <v>0</v>
      </c>
      <c r="F48" s="33">
        <f t="shared" si="2"/>
        <v>0</v>
      </c>
      <c r="G48" s="33">
        <f t="shared" si="3"/>
        <v>7817.5104</v>
      </c>
      <c r="H48" s="34">
        <f t="shared" si="4"/>
        <v>7817.5104</v>
      </c>
      <c r="I48" s="3">
        <f t="shared" si="5"/>
        <v>9893082</v>
      </c>
      <c r="J48" s="43">
        <f t="shared" si="6"/>
        <v>0.7901996971</v>
      </c>
      <c r="K48" s="43">
        <f t="shared" si="7"/>
        <v>6.200654724</v>
      </c>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row>
    <row r="49">
      <c r="A49" s="21" t="s">
        <v>28</v>
      </c>
      <c r="B49" s="41">
        <v>0.0</v>
      </c>
      <c r="C49" s="41">
        <v>0.0</v>
      </c>
      <c r="D49" s="42">
        <v>0.0</v>
      </c>
      <c r="E49" s="33">
        <f t="shared" si="1"/>
        <v>0</v>
      </c>
      <c r="F49" s="33">
        <f t="shared" si="2"/>
        <v>0</v>
      </c>
      <c r="G49" s="33">
        <f t="shared" si="3"/>
        <v>0</v>
      </c>
      <c r="H49" s="34">
        <f t="shared" si="4"/>
        <v>0</v>
      </c>
      <c r="I49" s="3">
        <f t="shared" si="5"/>
        <v>4598294</v>
      </c>
      <c r="J49" s="43">
        <f t="shared" si="6"/>
        <v>0</v>
      </c>
      <c r="K49" s="43">
        <f t="shared" si="7"/>
        <v>13.54052074</v>
      </c>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row>
    <row r="50">
      <c r="A50" s="21" t="s">
        <v>29</v>
      </c>
      <c r="B50" s="33">
        <v>5.6</v>
      </c>
      <c r="C50" s="33">
        <v>6.4</v>
      </c>
      <c r="D50" s="42">
        <v>0.0</v>
      </c>
      <c r="E50" s="33">
        <f t="shared" si="1"/>
        <v>17149.27872</v>
      </c>
      <c r="F50" s="33">
        <f t="shared" si="2"/>
        <v>14182.31808</v>
      </c>
      <c r="G50" s="33">
        <f t="shared" si="3"/>
        <v>0</v>
      </c>
      <c r="H50" s="34">
        <f t="shared" si="4"/>
        <v>31331.5968</v>
      </c>
      <c r="I50" s="3">
        <f t="shared" si="5"/>
        <v>60233948</v>
      </c>
      <c r="J50" s="43">
        <f t="shared" si="6"/>
        <v>0.520165087</v>
      </c>
      <c r="K50" s="43">
        <f t="shared" si="7"/>
        <v>7.270869552</v>
      </c>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row>
    <row r="51">
      <c r="A51" s="21" t="s">
        <v>30</v>
      </c>
      <c r="B51" s="41">
        <v>0.0</v>
      </c>
      <c r="C51" s="41">
        <v>0.0</v>
      </c>
      <c r="D51" s="34">
        <v>0.7</v>
      </c>
      <c r="E51" s="33">
        <f t="shared" si="1"/>
        <v>0</v>
      </c>
      <c r="F51" s="33">
        <f t="shared" si="2"/>
        <v>0</v>
      </c>
      <c r="G51" s="33">
        <f t="shared" si="3"/>
        <v>2736.12864</v>
      </c>
      <c r="H51" s="34">
        <f t="shared" si="4"/>
        <v>2736.12864</v>
      </c>
      <c r="I51" s="3">
        <f t="shared" si="5"/>
        <v>127338621</v>
      </c>
      <c r="J51" s="43">
        <f t="shared" si="6"/>
        <v>0.02148702898</v>
      </c>
      <c r="K51" s="43">
        <f t="shared" si="7"/>
        <v>10.53972408</v>
      </c>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row>
    <row r="52">
      <c r="A52" s="21" t="s">
        <v>31</v>
      </c>
      <c r="B52" s="41">
        <v>0.0</v>
      </c>
      <c r="C52" s="41">
        <v>0.0</v>
      </c>
      <c r="D52" s="42">
        <v>0.0</v>
      </c>
      <c r="E52" s="33">
        <f t="shared" si="1"/>
        <v>0</v>
      </c>
      <c r="F52" s="33">
        <f t="shared" si="2"/>
        <v>0</v>
      </c>
      <c r="G52" s="33">
        <f t="shared" si="3"/>
        <v>0</v>
      </c>
      <c r="H52" s="34">
        <f t="shared" si="4"/>
        <v>0</v>
      </c>
      <c r="I52" s="3">
        <f t="shared" si="5"/>
        <v>543360</v>
      </c>
      <c r="J52" s="43">
        <f t="shared" si="6"/>
        <v>0</v>
      </c>
      <c r="K52" s="43">
        <f t="shared" si="7"/>
        <v>19.65125736</v>
      </c>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row>
    <row r="53">
      <c r="A53" s="21" t="s">
        <v>32</v>
      </c>
      <c r="B53" s="41">
        <v>0.0</v>
      </c>
      <c r="C53" s="33">
        <v>61.8</v>
      </c>
      <c r="D53" s="42">
        <v>0.0</v>
      </c>
      <c r="E53" s="33">
        <f t="shared" si="1"/>
        <v>0</v>
      </c>
      <c r="F53" s="33">
        <f t="shared" si="2"/>
        <v>136948.009</v>
      </c>
      <c r="G53" s="33">
        <f t="shared" si="3"/>
        <v>0</v>
      </c>
      <c r="H53" s="34">
        <f t="shared" si="4"/>
        <v>136948.009</v>
      </c>
      <c r="I53" s="3">
        <f t="shared" si="5"/>
        <v>16804432</v>
      </c>
      <c r="J53" s="43">
        <f t="shared" si="6"/>
        <v>8.14951728</v>
      </c>
      <c r="K53" s="43">
        <f t="shared" si="7"/>
        <v>20.17368988</v>
      </c>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row>
    <row r="54">
      <c r="A54" s="21" t="s">
        <v>33</v>
      </c>
      <c r="B54" s="41">
        <v>0.0</v>
      </c>
      <c r="C54" s="41">
        <v>0.0</v>
      </c>
      <c r="D54" s="34">
        <v>2.8</v>
      </c>
      <c r="E54" s="33">
        <f t="shared" si="1"/>
        <v>0</v>
      </c>
      <c r="F54" s="33">
        <f t="shared" si="2"/>
        <v>0</v>
      </c>
      <c r="G54" s="33">
        <f t="shared" si="3"/>
        <v>10944.51456</v>
      </c>
      <c r="H54" s="34">
        <f t="shared" si="4"/>
        <v>10944.51456</v>
      </c>
      <c r="I54" s="3">
        <f t="shared" si="5"/>
        <v>4442100</v>
      </c>
      <c r="J54" s="43">
        <f t="shared" si="6"/>
        <v>2.463815439</v>
      </c>
      <c r="K54" s="43">
        <f t="shared" si="7"/>
        <v>15.90144629</v>
      </c>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row>
    <row r="55">
      <c r="A55" s="21" t="s">
        <v>34</v>
      </c>
      <c r="B55" s="33">
        <v>83.2</v>
      </c>
      <c r="C55" s="33">
        <v>97.9</v>
      </c>
      <c r="D55" s="42">
        <v>0.0</v>
      </c>
      <c r="E55" s="33">
        <f t="shared" si="1"/>
        <v>254789.2838</v>
      </c>
      <c r="F55" s="33">
        <f t="shared" si="2"/>
        <v>216945.1469</v>
      </c>
      <c r="G55" s="33">
        <f t="shared" si="3"/>
        <v>0</v>
      </c>
      <c r="H55" s="34">
        <f t="shared" si="4"/>
        <v>471734.4307</v>
      </c>
      <c r="I55" s="3">
        <f t="shared" si="5"/>
        <v>5079623</v>
      </c>
      <c r="J55" s="43">
        <f t="shared" si="6"/>
        <v>92.86800039</v>
      </c>
      <c r="K55" s="43">
        <f t="shared" si="7"/>
        <v>98.36046565</v>
      </c>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row>
    <row r="56">
      <c r="A56" s="21" t="s">
        <v>35</v>
      </c>
      <c r="B56" s="41">
        <v>0.0</v>
      </c>
      <c r="C56" s="33">
        <v>3.8</v>
      </c>
      <c r="D56" s="34">
        <v>57.5</v>
      </c>
      <c r="E56" s="33">
        <f t="shared" si="1"/>
        <v>0</v>
      </c>
      <c r="F56" s="33">
        <f t="shared" si="2"/>
        <v>8420.75136</v>
      </c>
      <c r="G56" s="33">
        <f t="shared" si="3"/>
        <v>224753.424</v>
      </c>
      <c r="H56" s="34">
        <f t="shared" si="4"/>
        <v>233174.1754</v>
      </c>
      <c r="I56" s="3">
        <f t="shared" si="5"/>
        <v>38040196</v>
      </c>
      <c r="J56" s="43">
        <f t="shared" si="6"/>
        <v>6.1296786</v>
      </c>
      <c r="K56" s="43">
        <f t="shared" si="7"/>
        <v>15.41104117</v>
      </c>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row>
    <row r="57">
      <c r="A57" s="21" t="s">
        <v>36</v>
      </c>
      <c r="B57" s="41">
        <v>0.0</v>
      </c>
      <c r="C57" s="41">
        <v>0.0</v>
      </c>
      <c r="D57" s="42">
        <v>0.0</v>
      </c>
      <c r="E57" s="33">
        <f t="shared" si="1"/>
        <v>0</v>
      </c>
      <c r="F57" s="33">
        <f t="shared" si="2"/>
        <v>0</v>
      </c>
      <c r="G57" s="33">
        <f t="shared" si="3"/>
        <v>0</v>
      </c>
      <c r="H57" s="34">
        <f t="shared" si="4"/>
        <v>0</v>
      </c>
      <c r="I57" s="3">
        <f t="shared" si="5"/>
        <v>10457295</v>
      </c>
      <c r="J57" s="43">
        <f t="shared" si="6"/>
        <v>0</v>
      </c>
      <c r="K57" s="43">
        <f t="shared" si="7"/>
        <v>5.336354731</v>
      </c>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row>
    <row r="58">
      <c r="A58" s="21" t="s">
        <v>37</v>
      </c>
      <c r="B58" s="41">
        <v>0.0</v>
      </c>
      <c r="C58" s="41">
        <v>0.0</v>
      </c>
      <c r="D58" s="42">
        <v>0.0</v>
      </c>
      <c r="E58" s="33">
        <f t="shared" si="1"/>
        <v>0</v>
      </c>
      <c r="F58" s="33">
        <f t="shared" si="2"/>
        <v>0</v>
      </c>
      <c r="G58" s="33">
        <f t="shared" si="3"/>
        <v>0</v>
      </c>
      <c r="H58" s="34">
        <f t="shared" si="4"/>
        <v>0</v>
      </c>
      <c r="I58" s="3">
        <f t="shared" si="5"/>
        <v>5413393</v>
      </c>
      <c r="J58" s="43">
        <f t="shared" si="6"/>
        <v>0</v>
      </c>
      <c r="K58" s="43">
        <f t="shared" si="7"/>
        <v>6.431153626</v>
      </c>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row>
    <row r="59">
      <c r="A59" s="21" t="s">
        <v>38</v>
      </c>
      <c r="B59" s="41">
        <v>0.0</v>
      </c>
      <c r="C59" s="41">
        <v>0.0</v>
      </c>
      <c r="D59" s="34">
        <v>0.8</v>
      </c>
      <c r="E59" s="33">
        <f t="shared" si="1"/>
        <v>0</v>
      </c>
      <c r="F59" s="33">
        <f t="shared" si="2"/>
        <v>0</v>
      </c>
      <c r="G59" s="33">
        <f t="shared" si="3"/>
        <v>3127.00416</v>
      </c>
      <c r="H59" s="34">
        <f t="shared" si="4"/>
        <v>3127.00416</v>
      </c>
      <c r="I59" s="3">
        <f t="shared" si="5"/>
        <v>50219669</v>
      </c>
      <c r="J59" s="43">
        <f t="shared" si="6"/>
        <v>0.0622665227</v>
      </c>
      <c r="K59" s="43">
        <f t="shared" si="7"/>
        <v>12.68567111</v>
      </c>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row>
    <row r="60">
      <c r="A60" s="21" t="s">
        <v>39</v>
      </c>
      <c r="B60" s="41">
        <v>0.0</v>
      </c>
      <c r="C60" s="41">
        <v>0.0</v>
      </c>
      <c r="D60" s="34">
        <v>1.6</v>
      </c>
      <c r="E60" s="33">
        <f t="shared" si="1"/>
        <v>0</v>
      </c>
      <c r="F60" s="33">
        <f t="shared" si="2"/>
        <v>0</v>
      </c>
      <c r="G60" s="33">
        <f t="shared" si="3"/>
        <v>6254.00832</v>
      </c>
      <c r="H60" s="34">
        <f t="shared" si="4"/>
        <v>6254.00832</v>
      </c>
      <c r="I60" s="3">
        <f t="shared" si="5"/>
        <v>46620045</v>
      </c>
      <c r="J60" s="43">
        <f t="shared" si="6"/>
        <v>0.1341484831</v>
      </c>
      <c r="K60" s="43">
        <f t="shared" si="7"/>
        <v>6.27811816</v>
      </c>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row>
    <row r="61">
      <c r="A61" s="21" t="s">
        <v>40</v>
      </c>
      <c r="B61" s="41">
        <v>0.0</v>
      </c>
      <c r="C61" s="41">
        <v>0.0</v>
      </c>
      <c r="D61" s="42">
        <v>0.0</v>
      </c>
      <c r="E61" s="33">
        <f t="shared" si="1"/>
        <v>0</v>
      </c>
      <c r="F61" s="33">
        <f t="shared" si="2"/>
        <v>0</v>
      </c>
      <c r="G61" s="33">
        <f t="shared" si="3"/>
        <v>0</v>
      </c>
      <c r="H61" s="34">
        <f t="shared" si="4"/>
        <v>0</v>
      </c>
      <c r="I61" s="3">
        <f t="shared" si="5"/>
        <v>9600379</v>
      </c>
      <c r="J61" s="43">
        <f t="shared" si="6"/>
        <v>0</v>
      </c>
      <c r="K61" s="43">
        <f t="shared" si="7"/>
        <v>1.128015383</v>
      </c>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row>
    <row r="62">
      <c r="A62" s="21" t="s">
        <v>41</v>
      </c>
      <c r="B62" s="41">
        <v>0.0</v>
      </c>
      <c r="C62" s="41">
        <v>0.0</v>
      </c>
      <c r="D62" s="42">
        <v>0.0</v>
      </c>
      <c r="E62" s="33">
        <f t="shared" si="1"/>
        <v>0</v>
      </c>
      <c r="F62" s="33">
        <f t="shared" si="2"/>
        <v>0</v>
      </c>
      <c r="G62" s="33">
        <f t="shared" si="3"/>
        <v>0</v>
      </c>
      <c r="H62" s="34">
        <f t="shared" si="4"/>
        <v>0</v>
      </c>
      <c r="I62" s="3">
        <f t="shared" si="5"/>
        <v>8089346</v>
      </c>
      <c r="J62" s="43">
        <f t="shared" si="6"/>
        <v>0</v>
      </c>
      <c r="K62" s="43">
        <f t="shared" si="7"/>
        <v>6.360229534</v>
      </c>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row>
    <row r="63">
      <c r="A63" s="21" t="s">
        <v>42</v>
      </c>
      <c r="B63" s="33">
        <v>40.6</v>
      </c>
      <c r="C63" s="33">
        <v>32.8</v>
      </c>
      <c r="D63" s="34">
        <v>7.8</v>
      </c>
      <c r="E63" s="33">
        <f t="shared" si="1"/>
        <v>124332.2707</v>
      </c>
      <c r="F63" s="33">
        <f t="shared" si="2"/>
        <v>72684.38016</v>
      </c>
      <c r="G63" s="33">
        <f t="shared" si="3"/>
        <v>30488.29056</v>
      </c>
      <c r="H63" s="34">
        <f t="shared" si="4"/>
        <v>227504.9414</v>
      </c>
      <c r="I63" s="3">
        <f t="shared" si="5"/>
        <v>64128226</v>
      </c>
      <c r="J63" s="43">
        <f t="shared" si="6"/>
        <v>3.547656869</v>
      </c>
      <c r="K63" s="43">
        <f t="shared" si="7"/>
        <v>12.3148042</v>
      </c>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row>
    <row r="64">
      <c r="A64" s="26" t="s">
        <v>43</v>
      </c>
      <c r="B64" s="44">
        <v>446.2</v>
      </c>
      <c r="C64" s="44">
        <v>627.2</v>
      </c>
      <c r="D64" s="45">
        <v>500.5</v>
      </c>
      <c r="E64" s="44">
        <f t="shared" si="1"/>
        <v>1366430.029</v>
      </c>
      <c r="F64" s="44">
        <f t="shared" si="2"/>
        <v>1389867.172</v>
      </c>
      <c r="G64" s="44">
        <f t="shared" si="3"/>
        <v>1956331.978</v>
      </c>
      <c r="H64" s="45">
        <f t="shared" si="4"/>
        <v>4712629.179</v>
      </c>
      <c r="I64" s="48">
        <f t="shared" si="5"/>
        <v>316427395</v>
      </c>
      <c r="J64" s="69">
        <f t="shared" si="6"/>
        <v>14.89324013</v>
      </c>
      <c r="K64" s="69">
        <f t="shared" si="7"/>
        <v>33.59285312</v>
      </c>
      <c r="L64" s="48"/>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row>
    <row r="66">
      <c r="A66" s="21" t="s">
        <v>62</v>
      </c>
      <c r="B66" s="10"/>
      <c r="C66" s="10"/>
      <c r="D66" s="10"/>
      <c r="E66" s="10"/>
      <c r="F66" s="10"/>
      <c r="G66" s="10"/>
      <c r="H66" s="10"/>
      <c r="I66" s="10"/>
      <c r="J66" s="10"/>
      <c r="K66" s="41"/>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row>
    <row r="67">
      <c r="A67" s="21" t="s">
        <v>63</v>
      </c>
      <c r="B67" s="10"/>
      <c r="C67" s="10"/>
      <c r="D67" s="10"/>
      <c r="E67" s="10"/>
      <c r="F67" s="10"/>
      <c r="G67" s="10"/>
      <c r="H67" s="10"/>
      <c r="I67" s="10"/>
      <c r="J67" s="10"/>
      <c r="K67" s="41"/>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row>
    <row r="68">
      <c r="A68" s="49" t="s">
        <v>64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row>
    <row r="69">
      <c r="A69" s="21" t="s">
        <v>65</v>
      </c>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row>
    <row r="73">
      <c r="A73" s="20" t="s">
        <v>67</v>
      </c>
      <c r="B73" s="20"/>
      <c r="C73" s="3"/>
      <c r="D73" s="3"/>
      <c r="E73" s="3"/>
      <c r="F73" s="3"/>
      <c r="G73" s="20" t="s">
        <v>68</v>
      </c>
      <c r="H73" s="20"/>
      <c r="I73" s="20"/>
      <c r="J73" s="3"/>
      <c r="K73" s="51" t="s">
        <v>69</v>
      </c>
      <c r="U73" s="19"/>
      <c r="V73" s="51" t="s">
        <v>70</v>
      </c>
      <c r="AF73" s="19"/>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row>
    <row r="74">
      <c r="A74" s="40" t="s">
        <v>1</v>
      </c>
      <c r="B74" s="24" t="s">
        <v>76</v>
      </c>
      <c r="C74" s="26" t="s">
        <v>77</v>
      </c>
      <c r="D74" s="24" t="s">
        <v>78</v>
      </c>
      <c r="E74" s="38" t="s">
        <v>74</v>
      </c>
      <c r="F74" s="3"/>
      <c r="G74" s="40" t="s">
        <v>1</v>
      </c>
      <c r="H74" s="74" t="s">
        <v>79</v>
      </c>
      <c r="I74" s="3"/>
      <c r="J74" s="3"/>
      <c r="K74" s="75">
        <v>2003.0</v>
      </c>
      <c r="L74" s="38">
        <v>2004.0</v>
      </c>
      <c r="M74" s="38">
        <v>2005.0</v>
      </c>
      <c r="N74" s="38">
        <v>2006.0</v>
      </c>
      <c r="O74" s="38">
        <v>2007.0</v>
      </c>
      <c r="P74" s="38">
        <v>2008.0</v>
      </c>
      <c r="Q74" s="38">
        <v>2009.0</v>
      </c>
      <c r="R74" s="38">
        <v>2010.0</v>
      </c>
      <c r="S74" s="38">
        <v>2011.0</v>
      </c>
      <c r="T74" s="38">
        <v>2012.0</v>
      </c>
      <c r="U74" s="76">
        <v>2013.0</v>
      </c>
      <c r="V74" s="75">
        <v>2003.0</v>
      </c>
      <c r="W74" s="38">
        <v>2004.0</v>
      </c>
      <c r="X74" s="38">
        <v>2005.0</v>
      </c>
      <c r="Y74" s="38">
        <v>2006.0</v>
      </c>
      <c r="Z74" s="38">
        <v>2007.0</v>
      </c>
      <c r="AA74" s="38">
        <v>2008.0</v>
      </c>
      <c r="AB74" s="38">
        <v>2009.0</v>
      </c>
      <c r="AC74" s="38">
        <v>2010.0</v>
      </c>
      <c r="AD74" s="38">
        <v>2011.0</v>
      </c>
      <c r="AE74" s="38">
        <v>2012.0</v>
      </c>
      <c r="AF74" s="76">
        <v>2013.0</v>
      </c>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row>
    <row r="75">
      <c r="A75" s="77" t="s">
        <v>17</v>
      </c>
      <c r="B75" s="41">
        <v>580099.7</v>
      </c>
      <c r="C75" s="78">
        <v>2.3117353E7</v>
      </c>
      <c r="D75" s="79">
        <f t="shared" ref="D75:D101" si="8">B75/C75*1000</f>
        <v>25.09369044</v>
      </c>
      <c r="E75" s="3"/>
      <c r="F75" s="3"/>
      <c r="G75" s="77" t="s">
        <v>17</v>
      </c>
      <c r="H75" s="80">
        <v>-0.038</v>
      </c>
      <c r="I75" s="3"/>
      <c r="J75" s="3"/>
      <c r="K75" s="41">
        <v>745620.75</v>
      </c>
      <c r="L75" s="41">
        <v>476254.0938</v>
      </c>
      <c r="M75" s="41">
        <v>552331.25</v>
      </c>
      <c r="N75" s="41">
        <v>526017.9375</v>
      </c>
      <c r="O75" s="41">
        <v>650552.5</v>
      </c>
      <c r="P75" s="41">
        <v>520581.75</v>
      </c>
      <c r="Q75" s="41">
        <v>589402.4375</v>
      </c>
      <c r="R75" s="41">
        <v>587797.6875</v>
      </c>
      <c r="S75" s="41">
        <v>511938.5313</v>
      </c>
      <c r="T75" s="41">
        <v>558809.3</v>
      </c>
      <c r="U75" s="41">
        <v>580099.7</v>
      </c>
      <c r="V75" s="81">
        <v>5.75828E11</v>
      </c>
      <c r="W75" s="81">
        <v>5.98362E11</v>
      </c>
      <c r="X75" s="81">
        <v>6.17218E11</v>
      </c>
      <c r="Y75" s="81">
        <v>6.42817E11</v>
      </c>
      <c r="Z75" s="81">
        <v>6.63302E11</v>
      </c>
      <c r="AA75" s="81">
        <v>6.83453E11</v>
      </c>
      <c r="AB75" s="81">
        <v>7.09297E11</v>
      </c>
      <c r="AC75" s="81">
        <v>7.3606E11</v>
      </c>
      <c r="AD75" s="81">
        <v>7.46116E11</v>
      </c>
      <c r="AE75" s="81">
        <v>7.63498E11</v>
      </c>
      <c r="AF75" s="81">
        <v>7.78047E11</v>
      </c>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1"/>
    </row>
    <row r="76">
      <c r="A76" s="77" t="s">
        <v>18</v>
      </c>
      <c r="B76" s="82">
        <v>75636.7983</v>
      </c>
      <c r="C76" s="78">
        <v>8479375.0</v>
      </c>
      <c r="D76" s="79">
        <f t="shared" si="8"/>
        <v>8.920091198</v>
      </c>
      <c r="E76" s="3"/>
      <c r="F76" s="3"/>
      <c r="G76" s="77" t="s">
        <v>18</v>
      </c>
      <c r="H76" s="80">
        <v>-0.034</v>
      </c>
      <c r="I76" s="3"/>
      <c r="J76" s="3"/>
      <c r="K76" s="41">
        <v>91041.82031</v>
      </c>
      <c r="L76" s="41">
        <v>85627.39844</v>
      </c>
      <c r="M76" s="41">
        <v>85597.03906</v>
      </c>
      <c r="N76" s="41">
        <v>88607.16406</v>
      </c>
      <c r="O76" s="41">
        <v>86824.875</v>
      </c>
      <c r="P76" s="41">
        <v>87443.72656</v>
      </c>
      <c r="Q76" s="41">
        <v>76415.97656</v>
      </c>
      <c r="R76" s="41">
        <v>81494.53906</v>
      </c>
      <c r="S76" s="41">
        <v>79350.32031</v>
      </c>
      <c r="T76" s="41">
        <v>76220.83</v>
      </c>
      <c r="U76" s="82">
        <v>75636.7983</v>
      </c>
      <c r="V76" s="81">
        <v>2.56756E11</v>
      </c>
      <c r="W76" s="81">
        <v>2.61105E11</v>
      </c>
      <c r="X76" s="81">
        <v>2.63366E11</v>
      </c>
      <c r="Y76" s="81">
        <v>2.70186E11</v>
      </c>
      <c r="Z76" s="81">
        <v>2.76672E11</v>
      </c>
      <c r="AA76" s="81">
        <v>2.86825E11</v>
      </c>
      <c r="AB76" s="81">
        <v>2.97455E11</v>
      </c>
      <c r="AC76" s="81">
        <v>3.01727E11</v>
      </c>
      <c r="AD76" s="81">
        <v>2.90314E11</v>
      </c>
      <c r="AE76" s="81">
        <v>2.96268E11</v>
      </c>
      <c r="AF76" s="81">
        <v>3.04257E11</v>
      </c>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1"/>
    </row>
    <row r="77">
      <c r="A77" s="77" t="s">
        <v>19</v>
      </c>
      <c r="B77" s="82">
        <v>117438.3783</v>
      </c>
      <c r="C77" s="78">
        <v>1.1182817E7</v>
      </c>
      <c r="D77" s="79">
        <f t="shared" si="8"/>
        <v>10.50168113</v>
      </c>
      <c r="E77" s="3"/>
      <c r="F77" s="3"/>
      <c r="G77" s="77" t="s">
        <v>19</v>
      </c>
      <c r="H77" s="80">
        <v>-0.04</v>
      </c>
      <c r="I77" s="3"/>
      <c r="J77" s="3"/>
      <c r="K77" s="41">
        <v>144832.6563</v>
      </c>
      <c r="L77" s="41">
        <v>145886.0938</v>
      </c>
      <c r="M77" s="41">
        <v>141975.2656</v>
      </c>
      <c r="N77" s="41">
        <v>137249.9375</v>
      </c>
      <c r="O77" s="41">
        <v>132437.0938</v>
      </c>
      <c r="P77" s="41">
        <v>135420.75</v>
      </c>
      <c r="Q77" s="41">
        <v>123146.8906</v>
      </c>
      <c r="R77" s="41">
        <v>130425.1016</v>
      </c>
      <c r="S77" s="41">
        <v>118903.1641</v>
      </c>
      <c r="T77" s="41">
        <v>115139.1</v>
      </c>
      <c r="U77" s="82">
        <v>117438.3783</v>
      </c>
      <c r="V77" s="81">
        <v>3.14144E11</v>
      </c>
      <c r="W77" s="81">
        <v>3.18416E11</v>
      </c>
      <c r="X77" s="81">
        <v>3.20985E11</v>
      </c>
      <c r="Y77" s="81">
        <v>3.31495E11</v>
      </c>
      <c r="Z77" s="81">
        <v>3.373E11</v>
      </c>
      <c r="AA77" s="81">
        <v>3.46294E11</v>
      </c>
      <c r="AB77" s="81">
        <v>3.56278E11</v>
      </c>
      <c r="AC77" s="81">
        <v>3.59788E11</v>
      </c>
      <c r="AD77" s="81">
        <v>3.498E11</v>
      </c>
      <c r="AE77" s="81">
        <v>3.58267E11</v>
      </c>
      <c r="AF77" s="81">
        <v>3.64658E11</v>
      </c>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1"/>
    </row>
    <row r="78">
      <c r="A78" s="77" t="s">
        <v>20</v>
      </c>
      <c r="B78" s="82">
        <v>699809.1411</v>
      </c>
      <c r="C78" s="78">
        <v>3.5155451E7</v>
      </c>
      <c r="D78" s="79">
        <f t="shared" si="8"/>
        <v>19.90613464</v>
      </c>
      <c r="E78" s="3"/>
      <c r="F78" s="3"/>
      <c r="G78" s="77" t="s">
        <v>20</v>
      </c>
      <c r="H78" s="80">
        <v>-0.028</v>
      </c>
      <c r="I78" s="3"/>
      <c r="J78" s="3"/>
      <c r="K78" s="41">
        <v>787753.375</v>
      </c>
      <c r="L78" s="41">
        <v>851413.4375</v>
      </c>
      <c r="M78" s="41">
        <v>800142.3125</v>
      </c>
      <c r="N78" s="41">
        <v>799921.8125</v>
      </c>
      <c r="O78" s="41">
        <v>800528.5</v>
      </c>
      <c r="P78" s="41">
        <v>719853.5</v>
      </c>
      <c r="Q78" s="41">
        <v>679187.75</v>
      </c>
      <c r="R78" s="41">
        <v>804044.25</v>
      </c>
      <c r="S78" s="41">
        <v>789058.25</v>
      </c>
      <c r="T78" s="41">
        <v>739486.7</v>
      </c>
      <c r="U78" s="82">
        <v>699809.1411</v>
      </c>
      <c r="V78" s="81">
        <v>1.01619E12</v>
      </c>
      <c r="W78" s="81">
        <v>1.04591E12</v>
      </c>
      <c r="X78" s="81">
        <v>1.06558E12</v>
      </c>
      <c r="Y78" s="81">
        <v>1.09883E12</v>
      </c>
      <c r="Z78" s="81">
        <v>1.132E12</v>
      </c>
      <c r="AA78" s="81">
        <v>1.16396E12</v>
      </c>
      <c r="AB78" s="81">
        <v>1.18956E12</v>
      </c>
      <c r="AC78" s="81">
        <v>1.19776E12</v>
      </c>
      <c r="AD78" s="81">
        <v>1.16458E12</v>
      </c>
      <c r="AE78" s="81">
        <v>1.20202E12</v>
      </c>
      <c r="AF78" s="81">
        <v>1.23159E12</v>
      </c>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1"/>
    </row>
    <row r="79">
      <c r="A79" s="77" t="s">
        <v>21</v>
      </c>
      <c r="B79" s="85">
        <v>121829.5532</v>
      </c>
      <c r="C79" s="78">
        <v>1.0514272E7</v>
      </c>
      <c r="D79" s="79">
        <f t="shared" si="8"/>
        <v>11.58706501</v>
      </c>
      <c r="E79" s="3"/>
      <c r="F79" s="3"/>
      <c r="G79" s="77" t="s">
        <v>21</v>
      </c>
      <c r="H79" s="80">
        <v>-0.05</v>
      </c>
      <c r="I79" s="3"/>
      <c r="J79" s="3"/>
      <c r="K79" s="41">
        <v>138839.7656</v>
      </c>
      <c r="L79" s="41">
        <v>139766.5625</v>
      </c>
      <c r="M79" s="41">
        <v>138573.8438</v>
      </c>
      <c r="N79" s="41">
        <v>143573.4375</v>
      </c>
      <c r="O79" s="41">
        <v>146897.9531</v>
      </c>
      <c r="P79" s="41">
        <v>137373.5156</v>
      </c>
      <c r="Q79" s="41">
        <v>126623.0859</v>
      </c>
      <c r="R79" s="41">
        <v>131934.1094</v>
      </c>
      <c r="S79" s="41">
        <v>125536.2891</v>
      </c>
      <c r="T79" s="41">
        <v>124214.1</v>
      </c>
      <c r="U79" s="85">
        <v>121829.5532</v>
      </c>
      <c r="V79" s="81">
        <v>1.83647E11</v>
      </c>
      <c r="W79" s="81">
        <v>1.87594E11</v>
      </c>
      <c r="X79" s="81">
        <v>1.94659E11</v>
      </c>
      <c r="Y79" s="81">
        <v>2.03892E11</v>
      </c>
      <c r="Z79" s="81">
        <v>2.17659E11</v>
      </c>
      <c r="AA79" s="81">
        <v>2.3294E11</v>
      </c>
      <c r="AB79" s="81">
        <v>2.46299E11</v>
      </c>
      <c r="AC79" s="81">
        <v>2.53931E11</v>
      </c>
      <c r="AD79" s="81">
        <v>2.42486E11</v>
      </c>
      <c r="AE79" s="81">
        <v>2.4853E11</v>
      </c>
      <c r="AF79" s="81">
        <v>2.5322E11</v>
      </c>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1"/>
    </row>
    <row r="80">
      <c r="A80" s="77" t="s">
        <v>22</v>
      </c>
      <c r="B80" s="85">
        <v>56332.798</v>
      </c>
      <c r="C80" s="78">
        <v>5614932.0</v>
      </c>
      <c r="D80" s="79">
        <f t="shared" si="8"/>
        <v>10.0326768</v>
      </c>
      <c r="E80" s="3"/>
      <c r="F80" s="3"/>
      <c r="G80" s="77" t="s">
        <v>22</v>
      </c>
      <c r="H80" s="80">
        <v>-0.05</v>
      </c>
      <c r="I80" s="3"/>
      <c r="J80" s="3"/>
      <c r="K80" s="41">
        <v>80280.65625</v>
      </c>
      <c r="L80" s="41">
        <v>74119.6875</v>
      </c>
      <c r="M80" s="41">
        <v>70092.03906</v>
      </c>
      <c r="N80" s="41">
        <v>78921.99219</v>
      </c>
      <c r="O80" s="41">
        <v>71249.33594</v>
      </c>
      <c r="P80" s="41">
        <v>63938.86719</v>
      </c>
      <c r="Q80" s="41">
        <v>65185.05469</v>
      </c>
      <c r="R80" s="41">
        <v>62305.75391</v>
      </c>
      <c r="S80" s="41">
        <v>55084.37109</v>
      </c>
      <c r="T80" s="41">
        <v>52280.89</v>
      </c>
      <c r="U80" s="85">
        <v>56332.798</v>
      </c>
      <c r="V80" s="81">
        <v>1.70204E11</v>
      </c>
      <c r="W80" s="81">
        <v>1.70997E11</v>
      </c>
      <c r="X80" s="81">
        <v>1.71653E11</v>
      </c>
      <c r="Y80" s="81">
        <v>1.75595E11</v>
      </c>
      <c r="Z80" s="81">
        <v>1.79888E11</v>
      </c>
      <c r="AA80" s="81">
        <v>1.85995E11</v>
      </c>
      <c r="AB80" s="81">
        <v>1.8894E11</v>
      </c>
      <c r="AC80" s="81">
        <v>1.87459E11</v>
      </c>
      <c r="AD80" s="81">
        <v>1.76837E11</v>
      </c>
      <c r="AE80" s="81">
        <v>1.79626E11</v>
      </c>
      <c r="AF80" s="81">
        <v>1.8161E11</v>
      </c>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row>
    <row r="81">
      <c r="A81" s="77" t="s">
        <v>23</v>
      </c>
      <c r="B81" s="85">
        <v>36859.68973</v>
      </c>
      <c r="C81" s="78">
        <v>5438972.0</v>
      </c>
      <c r="D81" s="79">
        <f t="shared" si="8"/>
        <v>6.776958905</v>
      </c>
      <c r="E81" s="3"/>
      <c r="F81" s="3"/>
      <c r="G81" s="77" t="s">
        <v>23</v>
      </c>
      <c r="H81" s="80">
        <v>-0.059</v>
      </c>
      <c r="I81" s="3"/>
      <c r="J81" s="3"/>
      <c r="K81" s="41">
        <v>59894.51172</v>
      </c>
      <c r="L81" s="41">
        <v>55006.78906</v>
      </c>
      <c r="M81" s="41">
        <v>38808.50391</v>
      </c>
      <c r="N81" s="41">
        <v>46151.39453</v>
      </c>
      <c r="O81" s="41">
        <v>52704.39063</v>
      </c>
      <c r="P81" s="41">
        <v>40575.16406</v>
      </c>
      <c r="Q81" s="41">
        <v>26776.41992</v>
      </c>
      <c r="R81" s="41">
        <v>49913.01953</v>
      </c>
      <c r="S81" s="41">
        <v>42441.41797</v>
      </c>
      <c r="T81" s="41">
        <v>35113.14</v>
      </c>
      <c r="U81" s="85">
        <v>36859.68973</v>
      </c>
      <c r="V81" s="81">
        <v>1.44711E11</v>
      </c>
      <c r="W81" s="81">
        <v>1.47366E11</v>
      </c>
      <c r="X81" s="81">
        <v>1.50331E11</v>
      </c>
      <c r="Y81" s="81">
        <v>1.56532E11</v>
      </c>
      <c r="Z81" s="81">
        <v>1.61097E11</v>
      </c>
      <c r="AA81" s="81">
        <v>1.68202E11</v>
      </c>
      <c r="AB81" s="81">
        <v>1.77176E11</v>
      </c>
      <c r="AC81" s="81">
        <v>1.77696E11</v>
      </c>
      <c r="AD81" s="81">
        <v>1.62523E11</v>
      </c>
      <c r="AE81" s="81">
        <v>1.67926E11</v>
      </c>
      <c r="AF81" s="81">
        <v>1.72529E11</v>
      </c>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row>
    <row r="82">
      <c r="A82" s="77" t="s">
        <v>24</v>
      </c>
      <c r="B82" s="85">
        <v>442169.3242</v>
      </c>
      <c r="C82" s="78">
        <v>6.5972097E7</v>
      </c>
      <c r="D82" s="79">
        <f t="shared" si="8"/>
        <v>6.702368794</v>
      </c>
      <c r="E82" s="3"/>
      <c r="F82" s="3"/>
      <c r="G82" s="77" t="s">
        <v>24</v>
      </c>
      <c r="H82" s="80">
        <v>-0.028</v>
      </c>
      <c r="I82" s="3"/>
      <c r="J82" s="3"/>
      <c r="K82" s="41">
        <v>522355.7188</v>
      </c>
      <c r="L82" s="41">
        <v>519598.5</v>
      </c>
      <c r="M82" s="41">
        <v>521025.2813</v>
      </c>
      <c r="N82" s="41">
        <v>504539.4688</v>
      </c>
      <c r="O82" s="41">
        <v>493794.875</v>
      </c>
      <c r="P82" s="41">
        <v>488633.2813</v>
      </c>
      <c r="Q82" s="41">
        <v>474335.375</v>
      </c>
      <c r="R82" s="41">
        <v>485308.125</v>
      </c>
      <c r="S82" s="41">
        <v>446869.8438</v>
      </c>
      <c r="T82" s="41">
        <v>452142.1</v>
      </c>
      <c r="U82" s="85">
        <v>442169.3242</v>
      </c>
      <c r="V82" s="81">
        <v>1.74984E12</v>
      </c>
      <c r="W82" s="81">
        <v>1.76609E12</v>
      </c>
      <c r="X82" s="81">
        <v>1.78198E12</v>
      </c>
      <c r="Y82" s="81">
        <v>1.82732E12</v>
      </c>
      <c r="Z82" s="81">
        <v>1.8607E12</v>
      </c>
      <c r="AA82" s="81">
        <v>1.9066E12</v>
      </c>
      <c r="AB82" s="81">
        <v>1.95018E12</v>
      </c>
      <c r="AC82" s="81">
        <v>1.9486E12</v>
      </c>
      <c r="AD82" s="81">
        <v>1.88728E12</v>
      </c>
      <c r="AE82" s="81">
        <v>1.91867E12</v>
      </c>
      <c r="AF82" s="81">
        <v>1.95124E12</v>
      </c>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c r="CU82" s="81"/>
      <c r="CV82" s="81"/>
      <c r="CW82" s="81"/>
      <c r="CX82" s="81"/>
    </row>
    <row r="83">
      <c r="A83" s="77" t="s">
        <v>25</v>
      </c>
      <c r="B83" s="85">
        <v>930850.9373</v>
      </c>
      <c r="C83" s="78">
        <v>8.0645605E7</v>
      </c>
      <c r="D83" s="79">
        <f t="shared" si="8"/>
        <v>11.54248812</v>
      </c>
      <c r="E83" s="3"/>
      <c r="F83" s="3"/>
      <c r="G83" s="77" t="s">
        <v>25</v>
      </c>
      <c r="H83" s="80">
        <v>-0.023</v>
      </c>
      <c r="I83" s="3"/>
      <c r="J83" s="3"/>
      <c r="K83" s="41">
        <v>1038860.188</v>
      </c>
      <c r="L83" s="41">
        <v>1026805.938</v>
      </c>
      <c r="M83" s="41">
        <v>1005300.938</v>
      </c>
      <c r="N83" s="41">
        <v>1007438.25</v>
      </c>
      <c r="O83" s="41">
        <v>983492.0</v>
      </c>
      <c r="P83" s="41">
        <v>982752.0625</v>
      </c>
      <c r="Q83" s="41">
        <v>919818.0625</v>
      </c>
      <c r="R83" s="41">
        <v>952239.1875</v>
      </c>
      <c r="S83" s="41">
        <v>925829.75</v>
      </c>
      <c r="T83" s="41">
        <v>935595.4</v>
      </c>
      <c r="U83" s="85">
        <v>930850.9373</v>
      </c>
      <c r="V83" s="81">
        <v>2.52853E12</v>
      </c>
      <c r="W83" s="81">
        <v>2.52879E12</v>
      </c>
      <c r="X83" s="81">
        <v>2.5193E12</v>
      </c>
      <c r="Y83" s="81">
        <v>2.54855E12</v>
      </c>
      <c r="Z83" s="81">
        <v>2.566E12</v>
      </c>
      <c r="AA83" s="81">
        <v>2.66094E12</v>
      </c>
      <c r="AB83" s="81">
        <v>2.74793E12</v>
      </c>
      <c r="AC83" s="81">
        <v>2.77769E12</v>
      </c>
      <c r="AD83" s="81">
        <v>2.63528E12</v>
      </c>
      <c r="AE83" s="81">
        <v>2.74485E12</v>
      </c>
      <c r="AF83" s="81">
        <v>2.82799E12</v>
      </c>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row>
    <row r="84">
      <c r="A84" s="77" t="s">
        <v>26</v>
      </c>
      <c r="B84" s="85">
        <v>100571.8434</v>
      </c>
      <c r="C84" s="78">
        <v>1.0965211E7</v>
      </c>
      <c r="D84" s="79">
        <f t="shared" si="8"/>
        <v>9.171902246</v>
      </c>
      <c r="E84" s="3"/>
      <c r="F84" s="3"/>
      <c r="G84" s="77" t="s">
        <v>26</v>
      </c>
      <c r="H84" s="80">
        <v>-0.035</v>
      </c>
      <c r="I84" s="3"/>
      <c r="J84" s="3"/>
      <c r="K84" s="41">
        <v>128242.2734</v>
      </c>
      <c r="L84" s="41">
        <v>128503.5234</v>
      </c>
      <c r="M84" s="41">
        <v>132148.8594</v>
      </c>
      <c r="N84" s="41">
        <v>128511.1094</v>
      </c>
      <c r="O84" s="41">
        <v>132430.7813</v>
      </c>
      <c r="P84" s="41">
        <v>127465.375</v>
      </c>
      <c r="Q84" s="41">
        <v>121020.2969</v>
      </c>
      <c r="R84" s="41">
        <v>114677.9297</v>
      </c>
      <c r="S84" s="41">
        <v>112505.4219</v>
      </c>
      <c r="T84" s="41">
        <v>108128.5</v>
      </c>
      <c r="U84" s="85">
        <v>100571.8434</v>
      </c>
      <c r="V84" s="81">
        <v>2.31117E11</v>
      </c>
      <c r="W84" s="81">
        <v>2.39065E11</v>
      </c>
      <c r="X84" s="81">
        <v>2.53274E11</v>
      </c>
      <c r="Y84" s="81">
        <v>2.64336E11</v>
      </c>
      <c r="Z84" s="81">
        <v>2.70364E11</v>
      </c>
      <c r="AA84" s="81">
        <v>2.85263E11</v>
      </c>
      <c r="AB84" s="81">
        <v>2.9535E11</v>
      </c>
      <c r="AC84" s="81">
        <v>2.94718E11</v>
      </c>
      <c r="AD84" s="81">
        <v>2.85477E11</v>
      </c>
      <c r="AE84" s="81">
        <v>2.71365E11</v>
      </c>
      <c r="AF84" s="81">
        <v>2.52085E11</v>
      </c>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row>
    <row r="85">
      <c r="A85" s="77" t="s">
        <v>27</v>
      </c>
      <c r="B85" s="85">
        <v>53526.07524</v>
      </c>
      <c r="C85" s="78">
        <v>9893082.0</v>
      </c>
      <c r="D85" s="79">
        <f t="shared" si="8"/>
        <v>5.410455027</v>
      </c>
      <c r="E85" s="3"/>
      <c r="F85" s="3"/>
      <c r="G85" s="77" t="s">
        <v>27</v>
      </c>
      <c r="H85" s="80">
        <v>-0.048</v>
      </c>
      <c r="I85" s="3"/>
      <c r="J85" s="3"/>
      <c r="K85" s="41">
        <v>77392.22656</v>
      </c>
      <c r="L85" s="41">
        <v>77602.85938</v>
      </c>
      <c r="M85" s="41">
        <v>74318.71875</v>
      </c>
      <c r="N85" s="41">
        <v>74867.82031</v>
      </c>
      <c r="O85" s="41">
        <v>72455.17969</v>
      </c>
      <c r="P85" s="41">
        <v>68763.72656</v>
      </c>
      <c r="Q85" s="41">
        <v>63390.87109</v>
      </c>
      <c r="R85" s="41">
        <v>63860.69531</v>
      </c>
      <c r="S85" s="41">
        <v>62360.25391</v>
      </c>
      <c r="T85" s="41">
        <v>57573.55</v>
      </c>
      <c r="U85" s="85">
        <v>53526.07524</v>
      </c>
      <c r="V85" s="81">
        <v>1.44803E11</v>
      </c>
      <c r="W85" s="81">
        <v>1.51328E11</v>
      </c>
      <c r="X85" s="81">
        <v>1.57155E11</v>
      </c>
      <c r="Y85" s="81">
        <v>1.64694E11</v>
      </c>
      <c r="Z85" s="81">
        <v>1.71223E11</v>
      </c>
      <c r="AA85" s="81">
        <v>1.77896E11</v>
      </c>
      <c r="AB85" s="81">
        <v>1.781E11</v>
      </c>
      <c r="AC85" s="81">
        <v>1.79693E11</v>
      </c>
      <c r="AD85" s="81">
        <v>1.67476E11</v>
      </c>
      <c r="AE85" s="81">
        <v>1.69583E11</v>
      </c>
      <c r="AF85" s="81">
        <v>1.72452E11</v>
      </c>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row>
    <row r="86">
      <c r="A86" s="77" t="s">
        <v>28</v>
      </c>
      <c r="B86" s="85">
        <v>62263.29529</v>
      </c>
      <c r="C86" s="78">
        <v>4598294.0</v>
      </c>
      <c r="D86" s="79">
        <f t="shared" si="8"/>
        <v>13.54052074</v>
      </c>
      <c r="E86" s="3"/>
      <c r="F86" s="3"/>
      <c r="G86" s="77" t="s">
        <v>28</v>
      </c>
      <c r="H86" s="80">
        <v>-0.043</v>
      </c>
      <c r="I86" s="3"/>
      <c r="J86" s="3"/>
      <c r="K86" s="41">
        <v>66849.57813</v>
      </c>
      <c r="L86" s="41">
        <v>65680.0</v>
      </c>
      <c r="M86" s="41">
        <v>66878.28906</v>
      </c>
      <c r="N86" s="41">
        <v>66320.97656</v>
      </c>
      <c r="O86" s="41">
        <v>65041.06641</v>
      </c>
      <c r="P86" s="41">
        <v>64900.28516</v>
      </c>
      <c r="Q86" s="41">
        <v>58821.4375</v>
      </c>
      <c r="R86" s="41">
        <v>57380.28516</v>
      </c>
      <c r="S86" s="41">
        <v>53810.85938</v>
      </c>
      <c r="T86" s="41">
        <v>55386.38</v>
      </c>
      <c r="U86" s="85">
        <v>62263.29529</v>
      </c>
      <c r="V86" s="81">
        <v>1.33281E11</v>
      </c>
      <c r="W86" s="81">
        <v>1.41109E11</v>
      </c>
      <c r="X86" s="81">
        <v>1.46978E11</v>
      </c>
      <c r="Y86" s="81">
        <v>1.53604E11</v>
      </c>
      <c r="Z86" s="81">
        <v>1.61806E11</v>
      </c>
      <c r="AA86" s="81">
        <v>1.704E11</v>
      </c>
      <c r="AB86" s="81">
        <v>1.79231E11</v>
      </c>
      <c r="AC86" s="81">
        <v>1.73904E11</v>
      </c>
      <c r="AD86" s="81">
        <v>1.6174E11</v>
      </c>
      <c r="AE86" s="81">
        <v>1.61046E11</v>
      </c>
      <c r="AF86" s="81">
        <v>1.62181E11</v>
      </c>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row>
    <row r="87">
      <c r="A87" s="77" t="s">
        <v>29</v>
      </c>
      <c r="B87" s="85">
        <v>406621.5817</v>
      </c>
      <c r="C87" s="78">
        <v>6.0233948E7</v>
      </c>
      <c r="D87" s="79">
        <f t="shared" si="8"/>
        <v>6.750704465</v>
      </c>
      <c r="E87" s="3"/>
      <c r="F87" s="3"/>
      <c r="G87" s="77" t="s">
        <v>29</v>
      </c>
      <c r="H87" s="80">
        <v>-0.027</v>
      </c>
      <c r="I87" s="3"/>
      <c r="J87" s="3"/>
      <c r="K87" s="41">
        <v>542955.3125</v>
      </c>
      <c r="L87" s="41">
        <v>540626.4375</v>
      </c>
      <c r="M87" s="41">
        <v>536162.0625</v>
      </c>
      <c r="N87" s="41">
        <v>524500.75</v>
      </c>
      <c r="O87" s="41">
        <v>537765.75</v>
      </c>
      <c r="P87" s="41">
        <v>504507.125</v>
      </c>
      <c r="Q87" s="41">
        <v>450859.625</v>
      </c>
      <c r="R87" s="41">
        <v>456973.0313</v>
      </c>
      <c r="S87" s="41">
        <v>458201.9063</v>
      </c>
      <c r="T87" s="41">
        <v>442634.9</v>
      </c>
      <c r="U87" s="85">
        <v>406621.5817</v>
      </c>
      <c r="V87" s="81">
        <v>1.60767E12</v>
      </c>
      <c r="W87" s="81">
        <v>1.61492E12</v>
      </c>
      <c r="X87" s="81">
        <v>1.61417E12</v>
      </c>
      <c r="Y87" s="81">
        <v>1.64211E12</v>
      </c>
      <c r="Z87" s="81">
        <v>1.6574E12</v>
      </c>
      <c r="AA87" s="81">
        <v>1.69384E12</v>
      </c>
      <c r="AB87" s="81">
        <v>1.72235E12</v>
      </c>
      <c r="AC87" s="81">
        <v>1.70244E12</v>
      </c>
      <c r="AD87" s="81">
        <v>1.6089E12</v>
      </c>
      <c r="AE87" s="81">
        <v>1.63804E12</v>
      </c>
      <c r="AF87" s="81">
        <v>1.64518E12</v>
      </c>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c r="CU87" s="81"/>
      <c r="CV87" s="81"/>
      <c r="CW87" s="81"/>
      <c r="CX87" s="81"/>
    </row>
    <row r="88">
      <c r="A88" s="77" t="s">
        <v>30</v>
      </c>
      <c r="B88" s="85">
        <v>1339377.801</v>
      </c>
      <c r="C88" s="78">
        <v>1.27338621E8</v>
      </c>
      <c r="D88" s="79">
        <f t="shared" si="8"/>
        <v>10.51823705</v>
      </c>
      <c r="E88" s="3"/>
      <c r="F88" s="3"/>
      <c r="G88" s="77" t="s">
        <v>30</v>
      </c>
      <c r="H88" s="80">
        <v>-0.009</v>
      </c>
      <c r="I88" s="3"/>
      <c r="J88" s="3"/>
      <c r="K88" s="41">
        <v>1256627.5</v>
      </c>
      <c r="L88" s="41">
        <v>1253026.5</v>
      </c>
      <c r="M88" s="41">
        <v>1262579.0</v>
      </c>
      <c r="N88" s="41">
        <v>1250385.875</v>
      </c>
      <c r="O88" s="41">
        <v>1282930.625</v>
      </c>
      <c r="P88" s="41">
        <v>1203827.375</v>
      </c>
      <c r="Q88" s="41">
        <v>1132759.375</v>
      </c>
      <c r="R88" s="41">
        <v>1181609.125</v>
      </c>
      <c r="S88" s="41">
        <v>1232294.25</v>
      </c>
      <c r="T88" s="41">
        <v>1268071.0</v>
      </c>
      <c r="U88" s="85">
        <v>1339377.801</v>
      </c>
      <c r="V88" s="81">
        <v>3.6782E12</v>
      </c>
      <c r="W88" s="81">
        <v>3.68885E12</v>
      </c>
      <c r="X88" s="81">
        <v>3.75101E12</v>
      </c>
      <c r="Y88" s="81">
        <v>3.83956E12</v>
      </c>
      <c r="Z88" s="81">
        <v>3.88958E12</v>
      </c>
      <c r="AA88" s="81">
        <v>3.95543E12</v>
      </c>
      <c r="AB88" s="81">
        <v>4.04214E12</v>
      </c>
      <c r="AC88" s="81">
        <v>4.00004E12</v>
      </c>
      <c r="AD88" s="81">
        <v>3.77895E12</v>
      </c>
      <c r="AE88" s="81">
        <v>3.94656E12</v>
      </c>
      <c r="AF88" s="81">
        <v>3.91893E12</v>
      </c>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1"/>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1"/>
    </row>
    <row r="89">
      <c r="A89" s="77" t="s">
        <v>31</v>
      </c>
      <c r="B89" s="85">
        <v>10677.7072</v>
      </c>
      <c r="C89" s="78">
        <v>543360.0</v>
      </c>
      <c r="D89" s="79">
        <f t="shared" si="8"/>
        <v>19.65125736</v>
      </c>
      <c r="E89" s="3"/>
      <c r="F89" s="3"/>
      <c r="G89" s="77" t="s">
        <v>31</v>
      </c>
      <c r="H89" s="80">
        <v>-0.032</v>
      </c>
      <c r="I89" s="3"/>
      <c r="J89" s="3"/>
      <c r="K89" s="41">
        <v>10965.87793</v>
      </c>
      <c r="L89" s="41">
        <v>12428.07422</v>
      </c>
      <c r="M89" s="41">
        <v>12710.70703</v>
      </c>
      <c r="N89" s="41">
        <v>12672.25391</v>
      </c>
      <c r="O89" s="41">
        <v>12085.7627</v>
      </c>
      <c r="P89" s="41">
        <v>11915.25781</v>
      </c>
      <c r="Q89" s="41">
        <v>11393.55273</v>
      </c>
      <c r="R89" s="41">
        <v>11956.8291</v>
      </c>
      <c r="S89" s="41">
        <v>11803.7168</v>
      </c>
      <c r="T89" s="41">
        <v>11400.16</v>
      </c>
      <c r="U89" s="85">
        <v>10677.7072</v>
      </c>
      <c r="V89" s="41">
        <v>2.7325216768E10</v>
      </c>
      <c r="W89" s="41">
        <v>2.8442861568E10</v>
      </c>
      <c r="X89" s="41">
        <v>2.8916574208E10</v>
      </c>
      <c r="Y89" s="41">
        <v>3.0180405248E10</v>
      </c>
      <c r="Z89" s="41">
        <v>3.1765782528E10</v>
      </c>
      <c r="AA89" s="41">
        <v>3.333373952E10</v>
      </c>
      <c r="AB89" s="41">
        <v>3.5529781248E10</v>
      </c>
      <c r="AC89" s="41">
        <v>3.5268788224E10</v>
      </c>
      <c r="AD89" s="41">
        <v>3.383064576E10</v>
      </c>
      <c r="AE89" s="41">
        <v>3.481679872E10</v>
      </c>
      <c r="AF89" s="41">
        <v>3.5393564672E10</v>
      </c>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row>
    <row r="90">
      <c r="A90" s="77" t="s">
        <v>32</v>
      </c>
      <c r="B90" s="85">
        <v>202059.3908</v>
      </c>
      <c r="C90" s="78">
        <v>1.6804432E7</v>
      </c>
      <c r="D90" s="79">
        <f t="shared" si="8"/>
        <v>12.0241726</v>
      </c>
      <c r="E90" s="3"/>
      <c r="F90" s="3"/>
      <c r="G90" s="77" t="s">
        <v>32</v>
      </c>
      <c r="H90" s="80">
        <v>-0.026</v>
      </c>
      <c r="I90" s="3"/>
      <c r="J90" s="3"/>
      <c r="K90" s="41">
        <v>217225.0156</v>
      </c>
      <c r="L90" s="41">
        <v>218386.2344</v>
      </c>
      <c r="M90" s="41">
        <v>212488.5781</v>
      </c>
      <c r="N90" s="41">
        <v>208559.625</v>
      </c>
      <c r="O90" s="41">
        <v>207064.2656</v>
      </c>
      <c r="P90" s="41">
        <v>206338.9063</v>
      </c>
      <c r="Q90" s="41">
        <v>200708.4688</v>
      </c>
      <c r="R90" s="41">
        <v>212169.1875</v>
      </c>
      <c r="S90" s="41">
        <v>197644.8438</v>
      </c>
      <c r="T90" s="41">
        <v>195204.9</v>
      </c>
      <c r="U90" s="85">
        <v>202059.3908</v>
      </c>
      <c r="V90" s="81">
        <v>5.46876E11</v>
      </c>
      <c r="W90" s="81">
        <v>5.47293E11</v>
      </c>
      <c r="X90" s="81">
        <v>5.4913E11</v>
      </c>
      <c r="Y90" s="81">
        <v>5.61412E11</v>
      </c>
      <c r="Z90" s="81">
        <v>5.72901E11</v>
      </c>
      <c r="AA90" s="81">
        <v>5.92346E11</v>
      </c>
      <c r="AB90" s="81">
        <v>6.1557E11</v>
      </c>
      <c r="AC90" s="81">
        <v>6.26675E11</v>
      </c>
      <c r="AD90" s="81">
        <v>6.03691E11</v>
      </c>
      <c r="AE90" s="81">
        <v>6.13526E11</v>
      </c>
      <c r="AF90" s="81">
        <v>6.19616E11</v>
      </c>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row>
    <row r="91">
      <c r="A91" s="77" t="s">
        <v>33</v>
      </c>
      <c r="B91" s="92">
        <v>59691.3</v>
      </c>
      <c r="C91" s="78">
        <v>4442100.0</v>
      </c>
      <c r="D91" s="79">
        <f t="shared" si="8"/>
        <v>13.43763085</v>
      </c>
      <c r="E91" s="3"/>
      <c r="F91" s="3"/>
      <c r="G91" s="77" t="s">
        <v>33</v>
      </c>
      <c r="H91" s="80">
        <v>-0.023</v>
      </c>
      <c r="I91" s="3"/>
      <c r="J91" s="3"/>
      <c r="K91" s="41">
        <v>54216.31641</v>
      </c>
      <c r="L91" s="41">
        <v>52198.06641</v>
      </c>
      <c r="M91" s="41">
        <v>54995.51563</v>
      </c>
      <c r="N91" s="41">
        <v>56837.43359</v>
      </c>
      <c r="O91" s="41">
        <v>56524.78516</v>
      </c>
      <c r="P91" s="41">
        <v>50502.14063</v>
      </c>
      <c r="Q91" s="41">
        <v>49625.0625</v>
      </c>
      <c r="R91" s="41">
        <v>54033.40625</v>
      </c>
      <c r="S91" s="41">
        <v>59294.73438</v>
      </c>
      <c r="T91" s="41">
        <v>49449.66</v>
      </c>
      <c r="U91" s="92">
        <v>59691.3</v>
      </c>
      <c r="V91" s="41">
        <v>8.9152200704E10</v>
      </c>
      <c r="W91" s="41">
        <v>9.3532110848E10</v>
      </c>
      <c r="X91" s="41">
        <v>9.7596227584E10</v>
      </c>
      <c r="Y91" s="81">
        <v>1.01264E11</v>
      </c>
      <c r="Z91" s="81">
        <v>1.04608E11</v>
      </c>
      <c r="AA91" s="81">
        <v>1.05414E11</v>
      </c>
      <c r="AB91" s="81">
        <v>1.08555E11</v>
      </c>
      <c r="AC91" s="81">
        <v>1.06882E11</v>
      </c>
      <c r="AD91" s="81">
        <v>1.06379E11</v>
      </c>
      <c r="AE91" s="81">
        <v>1.06576E11</v>
      </c>
      <c r="AF91" s="81">
        <v>1.07615E11</v>
      </c>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row>
    <row r="92">
      <c r="A92" s="77" t="s">
        <v>34</v>
      </c>
      <c r="B92" s="85">
        <v>27899.6529</v>
      </c>
      <c r="C92" s="78">
        <v>5079623.0</v>
      </c>
      <c r="D92" s="79">
        <f t="shared" si="8"/>
        <v>5.492465268</v>
      </c>
      <c r="E92" s="3"/>
      <c r="F92" s="3"/>
      <c r="G92" s="77" t="s">
        <v>34</v>
      </c>
      <c r="H92" s="80">
        <v>-0.031</v>
      </c>
      <c r="I92" s="3"/>
      <c r="J92" s="3"/>
      <c r="K92" s="41">
        <v>31620.00586</v>
      </c>
      <c r="L92" s="41">
        <v>28690.21875</v>
      </c>
      <c r="M92" s="41">
        <v>27469.94336</v>
      </c>
      <c r="N92" s="41">
        <v>32410.86133</v>
      </c>
      <c r="O92" s="41">
        <v>34324.48047</v>
      </c>
      <c r="P92" s="41">
        <v>29850.00977</v>
      </c>
      <c r="Q92" s="41">
        <v>29554.28711</v>
      </c>
      <c r="R92" s="41">
        <v>30739.22461</v>
      </c>
      <c r="S92" s="41">
        <v>25791.26953</v>
      </c>
      <c r="T92" s="41">
        <v>26079.56</v>
      </c>
      <c r="U92" s="85">
        <v>27899.6529</v>
      </c>
      <c r="V92" s="81">
        <v>2.0142E11</v>
      </c>
      <c r="W92" s="81">
        <v>2.04445E11</v>
      </c>
      <c r="X92" s="81">
        <v>2.06456E11</v>
      </c>
      <c r="Y92" s="81">
        <v>2.14633E11</v>
      </c>
      <c r="Z92" s="81">
        <v>2.2019E11</v>
      </c>
      <c r="AA92" s="81">
        <v>2.25589E11</v>
      </c>
      <c r="AB92" s="81">
        <v>2.31574E11</v>
      </c>
      <c r="AC92" s="81">
        <v>2.31655E11</v>
      </c>
      <c r="AD92" s="81">
        <v>2.27793E11</v>
      </c>
      <c r="AE92" s="81">
        <v>2.29334E11</v>
      </c>
      <c r="AF92" s="81">
        <v>2.32653E11</v>
      </c>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row>
    <row r="93">
      <c r="A93" s="77" t="s">
        <v>35</v>
      </c>
      <c r="B93" s="85">
        <v>353064.8513</v>
      </c>
      <c r="C93" s="78">
        <v>3.8040196E7</v>
      </c>
      <c r="D93" s="79">
        <f t="shared" si="8"/>
        <v>9.28136257</v>
      </c>
      <c r="E93" s="3"/>
      <c r="F93" s="3"/>
      <c r="G93" s="77" t="s">
        <v>35</v>
      </c>
      <c r="H93" s="80">
        <v>-0.044</v>
      </c>
      <c r="I93" s="3"/>
      <c r="J93" s="3"/>
      <c r="K93" s="41">
        <v>369405.7813</v>
      </c>
      <c r="L93" s="41">
        <v>370262.2188</v>
      </c>
      <c r="M93" s="41">
        <v>368595.125</v>
      </c>
      <c r="N93" s="41">
        <v>380975.6563</v>
      </c>
      <c r="O93" s="41">
        <v>386027.6875</v>
      </c>
      <c r="P93" s="41">
        <v>375912.625</v>
      </c>
      <c r="Q93" s="41">
        <v>355486.875</v>
      </c>
      <c r="R93" s="41">
        <v>376648.1563</v>
      </c>
      <c r="S93" s="41">
        <v>377477.2188</v>
      </c>
      <c r="T93" s="41">
        <v>367413.3</v>
      </c>
      <c r="U93" s="85">
        <v>353064.8513</v>
      </c>
      <c r="V93" s="81">
        <v>4.57408E11</v>
      </c>
      <c r="W93" s="81">
        <v>4.64011E11</v>
      </c>
      <c r="X93" s="81">
        <v>4.81955E11</v>
      </c>
      <c r="Y93" s="81">
        <v>5.07714E11</v>
      </c>
      <c r="Z93" s="81">
        <v>5.26079E11</v>
      </c>
      <c r="AA93" s="81">
        <v>5.5884E11</v>
      </c>
      <c r="AB93" s="81">
        <v>5.96759E11</v>
      </c>
      <c r="AC93" s="81">
        <v>6.27352E11</v>
      </c>
      <c r="AD93" s="81">
        <v>6.37563E11</v>
      </c>
      <c r="AE93" s="81">
        <v>6.62416E11</v>
      </c>
      <c r="AF93" s="81">
        <v>6.9123E11</v>
      </c>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row>
    <row r="94">
      <c r="A94" s="77" t="s">
        <v>36</v>
      </c>
      <c r="B94" s="85">
        <v>55803.83565</v>
      </c>
      <c r="C94" s="78">
        <v>1.0457295E7</v>
      </c>
      <c r="D94" s="79">
        <f t="shared" si="8"/>
        <v>5.336354731</v>
      </c>
      <c r="E94" s="3"/>
      <c r="F94" s="3"/>
      <c r="G94" s="77" t="s">
        <v>36</v>
      </c>
      <c r="H94" s="80">
        <v>-0.05</v>
      </c>
      <c r="I94" s="3"/>
      <c r="J94" s="3"/>
      <c r="K94" s="41">
        <v>88096.3125</v>
      </c>
      <c r="L94" s="41">
        <v>86189.23438</v>
      </c>
      <c r="M94" s="41">
        <v>92558.66406</v>
      </c>
      <c r="N94" s="41">
        <v>80445.39063</v>
      </c>
      <c r="O94" s="41">
        <v>76221.96094</v>
      </c>
      <c r="P94" s="41">
        <v>72220.71094</v>
      </c>
      <c r="Q94" s="41">
        <v>68989.13281</v>
      </c>
      <c r="R94" s="41">
        <v>67897.16406</v>
      </c>
      <c r="S94" s="41">
        <v>64666.69531</v>
      </c>
      <c r="T94" s="41">
        <v>58205.87</v>
      </c>
      <c r="U94" s="85">
        <v>55803.83565</v>
      </c>
      <c r="V94" s="81">
        <v>2.20599E11</v>
      </c>
      <c r="W94" s="81">
        <v>2.22285E11</v>
      </c>
      <c r="X94" s="81">
        <v>2.2026E11</v>
      </c>
      <c r="Y94" s="81">
        <v>2.23696E11</v>
      </c>
      <c r="Z94" s="81">
        <v>2.2543E11</v>
      </c>
      <c r="AA94" s="81">
        <v>2.28695E11</v>
      </c>
      <c r="AB94" s="81">
        <v>2.34105E11</v>
      </c>
      <c r="AC94" s="81">
        <v>2.34084E11</v>
      </c>
      <c r="AD94" s="81">
        <v>2.27277E11</v>
      </c>
      <c r="AE94" s="81">
        <v>2.3046E11</v>
      </c>
      <c r="AF94" s="81">
        <v>2.26614E11</v>
      </c>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row>
    <row r="95">
      <c r="A95" s="77" t="s">
        <v>85</v>
      </c>
      <c r="B95" s="85">
        <v>34814.36202</v>
      </c>
      <c r="C95" s="78">
        <v>5413393.0</v>
      </c>
      <c r="D95" s="79">
        <f t="shared" si="8"/>
        <v>6.431153626</v>
      </c>
      <c r="E95" s="3"/>
      <c r="F95" s="3"/>
      <c r="G95" s="77" t="s">
        <v>85</v>
      </c>
      <c r="H95" s="80">
        <v>-0.069</v>
      </c>
      <c r="I95" s="3"/>
      <c r="J95" s="3"/>
      <c r="K95" s="41">
        <v>41306.91406</v>
      </c>
      <c r="L95" s="41">
        <v>41743.17578</v>
      </c>
      <c r="M95" s="41">
        <v>44493.41406</v>
      </c>
      <c r="N95" s="41">
        <v>42044.54688</v>
      </c>
      <c r="O95" s="41">
        <v>40422.24609</v>
      </c>
      <c r="P95" s="41">
        <v>41895.13672</v>
      </c>
      <c r="Q95" s="41">
        <v>36518.67969</v>
      </c>
      <c r="R95" s="41">
        <v>38981.22656</v>
      </c>
      <c r="S95" s="41">
        <v>37829.70703</v>
      </c>
      <c r="T95" s="41">
        <v>35015.51</v>
      </c>
      <c r="U95" s="85">
        <v>34814.36202</v>
      </c>
      <c r="V95" s="41">
        <v>7.0967230464E10</v>
      </c>
      <c r="W95" s="41">
        <v>7.4219577344E10</v>
      </c>
      <c r="X95" s="41">
        <v>7.7763584E10</v>
      </c>
      <c r="Y95" s="41">
        <v>8.1696710656E10</v>
      </c>
      <c r="Z95" s="41">
        <v>8.7133806592E10</v>
      </c>
      <c r="AA95" s="41">
        <v>9.4405476352E10</v>
      </c>
      <c r="AB95" s="81">
        <v>1.04312E11</v>
      </c>
      <c r="AC95" s="81">
        <v>1.10311E11</v>
      </c>
      <c r="AD95" s="81">
        <v>1.04871E11</v>
      </c>
      <c r="AE95" s="81">
        <v>1.09257E11</v>
      </c>
      <c r="AF95" s="81">
        <v>1.12917E11</v>
      </c>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row>
    <row r="96">
      <c r="A96" s="77" t="s">
        <v>38</v>
      </c>
      <c r="B96" s="92">
        <v>633943.2</v>
      </c>
      <c r="C96" s="78">
        <v>5.0219669E7</v>
      </c>
      <c r="D96" s="79">
        <f t="shared" si="8"/>
        <v>12.62340459</v>
      </c>
      <c r="E96" s="3"/>
      <c r="F96" s="3"/>
      <c r="G96" s="77" t="s">
        <v>38</v>
      </c>
      <c r="H96" s="80">
        <v>-0.016</v>
      </c>
      <c r="I96" s="3"/>
      <c r="J96" s="3"/>
      <c r="K96" s="41">
        <v>581002.0</v>
      </c>
      <c r="L96" s="41">
        <v>604532.25</v>
      </c>
      <c r="M96" s="41">
        <v>608298.5625</v>
      </c>
      <c r="N96" s="41">
        <v>622614.4375</v>
      </c>
      <c r="O96" s="41">
        <v>639065.875</v>
      </c>
      <c r="P96" s="41">
        <v>651477.625</v>
      </c>
      <c r="Q96" s="41">
        <v>658267.125</v>
      </c>
      <c r="R96" s="41">
        <v>702803.125</v>
      </c>
      <c r="S96" s="41">
        <v>719938.5</v>
      </c>
      <c r="T96" s="33">
        <v>719939.0</v>
      </c>
      <c r="U96" s="92">
        <v>633943.2</v>
      </c>
      <c r="V96" s="81">
        <v>9.15466E11</v>
      </c>
      <c r="W96" s="81">
        <v>9.80921E11</v>
      </c>
      <c r="X96" s="81">
        <v>1.00841E12</v>
      </c>
      <c r="Y96" s="81">
        <v>1.05499E12</v>
      </c>
      <c r="Z96" s="81">
        <v>1.09674E12</v>
      </c>
      <c r="AA96" s="81">
        <v>1.15354E12</v>
      </c>
      <c r="AB96" s="81">
        <v>1.21244E12</v>
      </c>
      <c r="AC96" s="81">
        <v>1.2403E12</v>
      </c>
      <c r="AD96" s="81">
        <v>1.24426E12</v>
      </c>
      <c r="AE96" s="81">
        <v>1.32291E12</v>
      </c>
      <c r="AF96" s="81">
        <v>1.37098E12</v>
      </c>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row>
    <row r="97">
      <c r="A97" s="77" t="s">
        <v>39</v>
      </c>
      <c r="B97" s="85">
        <v>286432.1428</v>
      </c>
      <c r="C97" s="78">
        <v>4.6620045E7</v>
      </c>
      <c r="D97" s="79">
        <f t="shared" si="8"/>
        <v>6.143969677</v>
      </c>
      <c r="E97" s="3"/>
      <c r="F97" s="3"/>
      <c r="G97" s="77" t="s">
        <v>39</v>
      </c>
      <c r="H97" s="80">
        <v>-0.048</v>
      </c>
      <c r="I97" s="3"/>
      <c r="J97" s="3"/>
      <c r="K97" s="41">
        <v>380082.5313</v>
      </c>
      <c r="L97" s="41">
        <v>394262.6563</v>
      </c>
      <c r="M97" s="41">
        <v>408289.4375</v>
      </c>
      <c r="N97" s="41">
        <v>396824.3438</v>
      </c>
      <c r="O97" s="41">
        <v>402358.125</v>
      </c>
      <c r="P97" s="41">
        <v>369789.25</v>
      </c>
      <c r="Q97" s="41">
        <v>334205.2813</v>
      </c>
      <c r="R97" s="41">
        <v>319745.875</v>
      </c>
      <c r="S97" s="41">
        <v>321412.4375</v>
      </c>
      <c r="T97" s="41">
        <v>307279.9</v>
      </c>
      <c r="U97" s="85">
        <v>286432.1428</v>
      </c>
      <c r="V97" s="81">
        <v>1.04966E12</v>
      </c>
      <c r="W97" s="81">
        <v>1.0781E12</v>
      </c>
      <c r="X97" s="81">
        <v>1.11141E12</v>
      </c>
      <c r="Y97" s="81">
        <v>1.14764E12</v>
      </c>
      <c r="Z97" s="81">
        <v>1.18876E12</v>
      </c>
      <c r="AA97" s="81">
        <v>1.23722E12</v>
      </c>
      <c r="AB97" s="81">
        <v>1.28027E12</v>
      </c>
      <c r="AC97" s="81">
        <v>1.29168E12</v>
      </c>
      <c r="AD97" s="81">
        <v>1.24331E12</v>
      </c>
      <c r="AE97" s="81">
        <v>1.23933E12</v>
      </c>
      <c r="AF97" s="81">
        <v>1.24451E12</v>
      </c>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row>
    <row r="98">
      <c r="A98" s="77" t="s">
        <v>40</v>
      </c>
      <c r="B98" s="85">
        <v>10829.37519</v>
      </c>
      <c r="C98" s="78">
        <v>9600379.0</v>
      </c>
      <c r="D98" s="79">
        <f t="shared" si="8"/>
        <v>1.128015383</v>
      </c>
      <c r="E98" s="3"/>
      <c r="F98" s="3"/>
      <c r="G98" s="77" t="s">
        <v>40</v>
      </c>
      <c r="H98" s="80">
        <v>-0.079</v>
      </c>
      <c r="I98" s="3"/>
      <c r="J98" s="3"/>
      <c r="K98" s="41">
        <v>38209.95703</v>
      </c>
      <c r="L98" s="41">
        <v>40600.60156</v>
      </c>
      <c r="M98" s="41">
        <v>40177.67188</v>
      </c>
      <c r="N98" s="41">
        <v>32826.875</v>
      </c>
      <c r="O98" s="41">
        <v>34250.10547</v>
      </c>
      <c r="P98" s="41">
        <v>30580.9082</v>
      </c>
      <c r="Q98" s="41">
        <v>26446.38281</v>
      </c>
      <c r="R98" s="41">
        <v>34786.78516</v>
      </c>
      <c r="S98" s="41">
        <v>26217.2793</v>
      </c>
      <c r="T98" s="41">
        <v>22192.2</v>
      </c>
      <c r="U98" s="85">
        <v>10829.37519</v>
      </c>
      <c r="V98" s="81">
        <v>2.61846E11</v>
      </c>
      <c r="W98" s="81">
        <v>2.68349E11</v>
      </c>
      <c r="X98" s="81">
        <v>2.74617E11</v>
      </c>
      <c r="Y98" s="81">
        <v>2.86246E11</v>
      </c>
      <c r="Z98" s="81">
        <v>2.95294E11</v>
      </c>
      <c r="AA98" s="81">
        <v>3.07983E11</v>
      </c>
      <c r="AB98" s="81">
        <v>3.18191E11</v>
      </c>
      <c r="AC98" s="81">
        <v>3.16239E11</v>
      </c>
      <c r="AD98" s="81">
        <v>3.00339E11</v>
      </c>
      <c r="AE98" s="81">
        <v>3.20032E11</v>
      </c>
      <c r="AF98" s="81">
        <v>3.32463E11</v>
      </c>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row>
    <row r="99">
      <c r="A99" s="77" t="s">
        <v>41</v>
      </c>
      <c r="B99" s="85">
        <v>51450.09734</v>
      </c>
      <c r="C99" s="78">
        <v>8089346.0</v>
      </c>
      <c r="D99" s="79">
        <f t="shared" si="8"/>
        <v>6.360229534</v>
      </c>
      <c r="E99" s="3"/>
      <c r="F99" s="3"/>
      <c r="G99" s="77" t="s">
        <v>41</v>
      </c>
      <c r="H99" s="80">
        <v>-0.02</v>
      </c>
      <c r="I99" s="3"/>
      <c r="J99" s="3"/>
      <c r="K99" s="41">
        <v>49867.57031</v>
      </c>
      <c r="L99" s="41">
        <v>48958.60156</v>
      </c>
      <c r="M99" s="41">
        <v>50030.13672</v>
      </c>
      <c r="N99" s="41">
        <v>50989.29297</v>
      </c>
      <c r="O99" s="41">
        <v>49164.05859</v>
      </c>
      <c r="P99" s="41">
        <v>52066.6875</v>
      </c>
      <c r="Q99" s="41">
        <v>50257.29688</v>
      </c>
      <c r="R99" s="41">
        <v>51682.78516</v>
      </c>
      <c r="S99" s="41">
        <v>46598.73828</v>
      </c>
      <c r="T99" s="41">
        <v>50363.74</v>
      </c>
      <c r="U99" s="85">
        <v>51450.09734</v>
      </c>
      <c r="V99" s="81">
        <v>2.60822E11</v>
      </c>
      <c r="W99" s="81">
        <v>2.61305E11</v>
      </c>
      <c r="X99" s="81">
        <v>2.61361E11</v>
      </c>
      <c r="Y99" s="81">
        <v>2.67688E11</v>
      </c>
      <c r="Z99" s="81">
        <v>2.74902E11</v>
      </c>
      <c r="AA99" s="81">
        <v>2.85216E11</v>
      </c>
      <c r="AB99" s="81">
        <v>2.96184E11</v>
      </c>
      <c r="AC99" s="81">
        <v>3.02594E11</v>
      </c>
      <c r="AD99" s="81">
        <v>2.96734E11</v>
      </c>
      <c r="AE99" s="81">
        <v>3.05736E11</v>
      </c>
      <c r="AF99" s="81">
        <v>3.11627E11</v>
      </c>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row>
    <row r="100">
      <c r="A100" s="77" t="s">
        <v>42</v>
      </c>
      <c r="B100" s="85">
        <v>562221.6052</v>
      </c>
      <c r="C100" s="78">
        <v>6.4128226E7</v>
      </c>
      <c r="D100" s="79">
        <f t="shared" si="8"/>
        <v>8.767147328</v>
      </c>
      <c r="E100" s="3"/>
      <c r="F100" s="3"/>
      <c r="G100" s="77" t="s">
        <v>42</v>
      </c>
      <c r="H100" s="80">
        <v>-0.034</v>
      </c>
      <c r="I100" s="3"/>
      <c r="J100" s="3"/>
      <c r="K100" s="41">
        <v>666738.375</v>
      </c>
      <c r="L100" s="41">
        <v>665591.6875</v>
      </c>
      <c r="M100" s="41">
        <v>659338.5</v>
      </c>
      <c r="N100" s="41">
        <v>655351.9375</v>
      </c>
      <c r="O100" s="41">
        <v>644703.625</v>
      </c>
      <c r="P100" s="41">
        <v>630194.1875</v>
      </c>
      <c r="Q100" s="41">
        <v>576566.25</v>
      </c>
      <c r="R100" s="41">
        <v>594113.8125</v>
      </c>
      <c r="S100" s="41">
        <v>553148.5</v>
      </c>
      <c r="T100" s="41">
        <v>579378.8</v>
      </c>
      <c r="U100" s="85">
        <v>562221.6052</v>
      </c>
      <c r="V100" s="81">
        <v>1.7648E12</v>
      </c>
      <c r="W100" s="81">
        <v>1.80773E12</v>
      </c>
      <c r="X100" s="81">
        <v>1.8767E12</v>
      </c>
      <c r="Y100" s="81">
        <v>1.93127E12</v>
      </c>
      <c r="Z100" s="81">
        <v>1.98485E12</v>
      </c>
      <c r="AA100" s="81">
        <v>2.03647E12</v>
      </c>
      <c r="AB100" s="81">
        <v>2.11045E12</v>
      </c>
      <c r="AC100" s="81">
        <v>2.09002E12</v>
      </c>
      <c r="AD100" s="81">
        <v>2.00695E12</v>
      </c>
      <c r="AE100" s="81">
        <v>2.04306E12</v>
      </c>
      <c r="AF100" s="81">
        <v>2.05856E12</v>
      </c>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row>
    <row r="101">
      <c r="A101" s="40" t="s">
        <v>43</v>
      </c>
      <c r="B101" s="99">
        <v>5917069.825</v>
      </c>
      <c r="C101" s="100">
        <v>3.16427395E8</v>
      </c>
      <c r="D101" s="101">
        <f t="shared" si="8"/>
        <v>18.69961299</v>
      </c>
      <c r="E101" s="3"/>
      <c r="F101" s="3"/>
      <c r="G101" s="40" t="s">
        <v>43</v>
      </c>
      <c r="H101" s="102">
        <v>-0.027</v>
      </c>
      <c r="I101" s="3"/>
      <c r="J101" s="3"/>
      <c r="K101" s="41">
        <v>6083950.0</v>
      </c>
      <c r="L101" s="41">
        <v>6164473.0</v>
      </c>
      <c r="M101" s="41">
        <v>6197431.0</v>
      </c>
      <c r="N101" s="41">
        <v>6190316.0</v>
      </c>
      <c r="O101" s="41">
        <v>6333982.5</v>
      </c>
      <c r="P101" s="41">
        <v>6146158.5</v>
      </c>
      <c r="Q101" s="41">
        <v>5704016.5</v>
      </c>
      <c r="R101" s="41">
        <v>5921547.5</v>
      </c>
      <c r="S101" s="41">
        <v>5797284.0</v>
      </c>
      <c r="T101" s="41">
        <v>5546304.0</v>
      </c>
      <c r="U101" s="99">
        <v>5917069.825</v>
      </c>
      <c r="V101" s="81">
        <v>1.12801E13</v>
      </c>
      <c r="W101" s="81">
        <v>1.14863E13</v>
      </c>
      <c r="X101" s="81">
        <v>1.17795E13</v>
      </c>
      <c r="Y101" s="81">
        <v>1.21894E13</v>
      </c>
      <c r="Z101" s="81">
        <v>1.25643E13</v>
      </c>
      <c r="AA101" s="81">
        <v>1.28984E13</v>
      </c>
      <c r="AB101" s="81">
        <v>1.31444E13</v>
      </c>
      <c r="AC101" s="81">
        <v>1.30972E13</v>
      </c>
      <c r="AD101" s="81">
        <v>1.26352E13</v>
      </c>
      <c r="AE101" s="81">
        <v>1.3017E13</v>
      </c>
      <c r="AF101" s="81">
        <v>1.32383E13</v>
      </c>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1"/>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1"/>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row>
    <row r="105">
      <c r="A105" s="50" t="s">
        <v>86</v>
      </c>
      <c r="B105" s="23" t="s">
        <v>97</v>
      </c>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row>
    <row r="106">
      <c r="A106" s="3"/>
      <c r="B106" s="94" t="s">
        <v>88</v>
      </c>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row>
    <row r="107">
      <c r="A107" s="3"/>
      <c r="B107" s="50" t="s">
        <v>89</v>
      </c>
      <c r="C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row>
    <row r="111">
      <c r="A111" s="20" t="s">
        <v>98</v>
      </c>
      <c r="B111" s="20"/>
      <c r="C111" s="10"/>
      <c r="D111" s="10"/>
      <c r="E111" s="10"/>
      <c r="F111" s="10"/>
      <c r="G111" s="10"/>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row>
    <row r="112">
      <c r="A112" s="10"/>
      <c r="B112" s="10"/>
      <c r="C112" s="10"/>
      <c r="D112" s="10"/>
      <c r="E112" s="10"/>
      <c r="F112" s="10"/>
      <c r="G112" s="10"/>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row>
    <row r="113">
      <c r="A113" s="95"/>
      <c r="B113" s="26" t="s">
        <v>91</v>
      </c>
      <c r="C113" s="95"/>
      <c r="D113" s="26" t="s">
        <v>92</v>
      </c>
      <c r="E113" s="26" t="s">
        <v>93</v>
      </c>
      <c r="F113" s="26" t="s">
        <v>94</v>
      </c>
      <c r="G113" s="22" t="s">
        <v>57</v>
      </c>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row>
    <row r="114">
      <c r="A114" s="21" t="s">
        <v>17</v>
      </c>
      <c r="B114" s="21" t="s">
        <v>95</v>
      </c>
      <c r="D114" s="96">
        <v>1.06</v>
      </c>
      <c r="E114" s="80">
        <v>0.333</v>
      </c>
      <c r="F114" s="96">
        <f t="shared" ref="F114:F140" si="9">D114*E114</f>
        <v>0.35298</v>
      </c>
      <c r="G114" s="97"/>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row>
    <row r="115">
      <c r="A115" s="21" t="s">
        <v>18</v>
      </c>
      <c r="B115" s="21" t="s">
        <v>95</v>
      </c>
      <c r="D115" s="96">
        <v>1.68</v>
      </c>
      <c r="E115" s="80">
        <v>0.533</v>
      </c>
      <c r="F115" s="96">
        <f t="shared" si="9"/>
        <v>0.89544</v>
      </c>
      <c r="G115" s="98"/>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row>
    <row r="116">
      <c r="A116" s="21" t="s">
        <v>19</v>
      </c>
      <c r="B116" s="21" t="s">
        <v>95</v>
      </c>
      <c r="D116" s="96">
        <v>1.98</v>
      </c>
      <c r="E116" s="80">
        <v>0.558</v>
      </c>
      <c r="F116" s="96">
        <f t="shared" si="9"/>
        <v>1.10484</v>
      </c>
      <c r="G116" s="98"/>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row>
    <row r="117">
      <c r="A117" s="21" t="s">
        <v>20</v>
      </c>
      <c r="B117" s="21" t="s">
        <v>95</v>
      </c>
      <c r="D117" s="96">
        <v>1.14</v>
      </c>
      <c r="E117" s="80">
        <v>0.284</v>
      </c>
      <c r="F117" s="96">
        <f t="shared" si="9"/>
        <v>0.32376</v>
      </c>
      <c r="G117" s="98"/>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row>
    <row r="118">
      <c r="A118" s="21" t="s">
        <v>21</v>
      </c>
      <c r="B118" s="21" t="s">
        <v>95</v>
      </c>
      <c r="D118" s="96">
        <v>2.72</v>
      </c>
      <c r="E118" s="80">
        <v>0.529</v>
      </c>
      <c r="F118" s="96">
        <f t="shared" si="9"/>
        <v>1.43888</v>
      </c>
      <c r="G118" s="98"/>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row>
    <row r="119">
      <c r="A119" s="21" t="s">
        <v>22</v>
      </c>
      <c r="B119" s="21" t="s">
        <v>95</v>
      </c>
      <c r="D119" s="96">
        <v>1.65</v>
      </c>
      <c r="E119" s="80">
        <v>0.571</v>
      </c>
      <c r="F119" s="96">
        <f t="shared" si="9"/>
        <v>0.94215</v>
      </c>
      <c r="G119" s="98"/>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row>
    <row r="120">
      <c r="A120" s="21" t="s">
        <v>23</v>
      </c>
      <c r="B120" s="21" t="s">
        <v>95</v>
      </c>
      <c r="D120" s="96">
        <v>1.79</v>
      </c>
      <c r="E120" s="80">
        <v>0.614</v>
      </c>
      <c r="F120" s="96">
        <f t="shared" si="9"/>
        <v>1.09906</v>
      </c>
      <c r="G120" s="98"/>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row>
    <row r="121">
      <c r="A121" s="21" t="s">
        <v>24</v>
      </c>
      <c r="B121" s="21" t="s">
        <v>95</v>
      </c>
      <c r="D121" s="96">
        <v>1.83</v>
      </c>
      <c r="E121" s="80">
        <v>0.579</v>
      </c>
      <c r="F121" s="96">
        <f t="shared" si="9"/>
        <v>1.05957</v>
      </c>
      <c r="G121" s="98"/>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row>
    <row r="122">
      <c r="A122" s="21" t="s">
        <v>25</v>
      </c>
      <c r="B122" s="21" t="s">
        <v>95</v>
      </c>
      <c r="D122" s="96">
        <v>2.05</v>
      </c>
      <c r="E122" s="80">
        <v>0.586</v>
      </c>
      <c r="F122" s="96">
        <f t="shared" si="9"/>
        <v>1.2013</v>
      </c>
      <c r="G122" s="98"/>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row>
    <row r="123">
      <c r="A123" s="21" t="s">
        <v>26</v>
      </c>
      <c r="B123" s="21" t="s">
        <v>95</v>
      </c>
      <c r="D123" s="96">
        <v>2.59</v>
      </c>
      <c r="E123" s="80">
        <v>0.598</v>
      </c>
      <c r="F123" s="96">
        <f t="shared" si="9"/>
        <v>1.54882</v>
      </c>
      <c r="G123" s="98"/>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row>
    <row r="124">
      <c r="A124" s="21" t="s">
        <v>27</v>
      </c>
      <c r="B124" s="21" t="s">
        <v>95</v>
      </c>
      <c r="D124" s="96">
        <v>3.28</v>
      </c>
      <c r="E124" s="80">
        <v>0.516</v>
      </c>
      <c r="F124" s="96">
        <f t="shared" si="9"/>
        <v>1.69248</v>
      </c>
      <c r="G124" s="98"/>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row>
    <row r="125">
      <c r="A125" s="21" t="s">
        <v>28</v>
      </c>
      <c r="B125" s="21" t="s">
        <v>95</v>
      </c>
      <c r="D125" s="96">
        <v>1.97</v>
      </c>
      <c r="E125" s="80">
        <v>0.572</v>
      </c>
      <c r="F125" s="96">
        <f t="shared" si="9"/>
        <v>1.12684</v>
      </c>
      <c r="G125" s="98"/>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row>
    <row r="126">
      <c r="A126" s="21" t="s">
        <v>29</v>
      </c>
      <c r="B126" s="21" t="s">
        <v>95</v>
      </c>
      <c r="D126" s="96">
        <v>2.32</v>
      </c>
      <c r="E126" s="80">
        <v>0.607</v>
      </c>
      <c r="F126" s="96">
        <f t="shared" si="9"/>
        <v>1.40824</v>
      </c>
      <c r="G126" s="98"/>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row>
    <row r="127">
      <c r="A127" s="21" t="s">
        <v>30</v>
      </c>
      <c r="B127" s="21" t="s">
        <v>96</v>
      </c>
      <c r="C127" s="10"/>
      <c r="D127" s="96">
        <v>1.52</v>
      </c>
      <c r="E127" s="80">
        <v>0.413</v>
      </c>
      <c r="F127" s="96">
        <f t="shared" si="9"/>
        <v>0.62776</v>
      </c>
      <c r="G127" s="98"/>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row>
    <row r="128">
      <c r="A128" s="21" t="s">
        <v>31</v>
      </c>
      <c r="B128" s="21" t="s">
        <v>95</v>
      </c>
      <c r="D128" s="96">
        <v>1.45</v>
      </c>
      <c r="E128" s="80">
        <v>0.49</v>
      </c>
      <c r="F128" s="96">
        <f t="shared" si="9"/>
        <v>0.7105</v>
      </c>
      <c r="G128" s="98"/>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row>
    <row r="129">
      <c r="A129" s="21" t="s">
        <v>32</v>
      </c>
      <c r="B129" s="21" t="s">
        <v>95</v>
      </c>
      <c r="D129" s="96">
        <v>2.1</v>
      </c>
      <c r="E129" s="80">
        <v>0.624</v>
      </c>
      <c r="F129" s="96">
        <f t="shared" si="9"/>
        <v>1.3104</v>
      </c>
      <c r="G129" s="98"/>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row>
    <row r="130">
      <c r="A130" s="21" t="s">
        <v>33</v>
      </c>
      <c r="B130" s="21" t="s">
        <v>95</v>
      </c>
      <c r="D130" s="96">
        <v>1.52</v>
      </c>
      <c r="E130" s="80">
        <v>0.82</v>
      </c>
      <c r="F130" s="96">
        <f t="shared" si="9"/>
        <v>1.2464</v>
      </c>
      <c r="G130" s="98"/>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row>
    <row r="131">
      <c r="A131" s="21" t="s">
        <v>34</v>
      </c>
      <c r="B131" s="21" t="s">
        <v>95</v>
      </c>
      <c r="D131" s="96">
        <v>1.67</v>
      </c>
      <c r="E131" s="80">
        <v>0.593</v>
      </c>
      <c r="F131" s="96">
        <f t="shared" si="9"/>
        <v>0.99031</v>
      </c>
      <c r="G131" s="98"/>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row>
    <row r="132">
      <c r="A132" s="21" t="s">
        <v>35</v>
      </c>
      <c r="B132" s="21" t="s">
        <v>95</v>
      </c>
      <c r="D132" s="96">
        <v>3.04</v>
      </c>
      <c r="E132" s="80">
        <v>0.504</v>
      </c>
      <c r="F132" s="96">
        <f t="shared" si="9"/>
        <v>1.53216</v>
      </c>
      <c r="G132" s="98"/>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row>
    <row r="133">
      <c r="A133" s="21" t="s">
        <v>36</v>
      </c>
      <c r="B133" s="21" t="s">
        <v>95</v>
      </c>
      <c r="D133" s="96">
        <v>2.61</v>
      </c>
      <c r="E133" s="80">
        <v>0.571</v>
      </c>
      <c r="F133" s="96">
        <f t="shared" si="9"/>
        <v>1.49031</v>
      </c>
      <c r="G133" s="98"/>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row>
    <row r="134">
      <c r="A134" s="21" t="s">
        <v>85</v>
      </c>
      <c r="B134" s="21" t="s">
        <v>95</v>
      </c>
      <c r="D134" s="96">
        <v>2.96</v>
      </c>
      <c r="E134" s="80">
        <v>0.503</v>
      </c>
      <c r="F134" s="96">
        <f t="shared" si="9"/>
        <v>1.48888</v>
      </c>
      <c r="G134" s="98"/>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row>
    <row r="135">
      <c r="A135" s="21" t="s">
        <v>38</v>
      </c>
      <c r="B135" s="21" t="s">
        <v>95</v>
      </c>
      <c r="D135" s="96">
        <v>2.62</v>
      </c>
      <c r="E135" s="80">
        <v>0.452</v>
      </c>
      <c r="F135" s="96">
        <f t="shared" si="9"/>
        <v>1.18424</v>
      </c>
      <c r="G135" s="98"/>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row>
    <row r="136">
      <c r="A136" s="21" t="s">
        <v>39</v>
      </c>
      <c r="B136" s="21" t="s">
        <v>95</v>
      </c>
      <c r="D136" s="96">
        <v>2.11</v>
      </c>
      <c r="E136" s="80">
        <v>0.509</v>
      </c>
      <c r="F136" s="96">
        <f t="shared" si="9"/>
        <v>1.07399</v>
      </c>
      <c r="G136" s="98"/>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row>
    <row r="137">
      <c r="A137" s="21" t="s">
        <v>40</v>
      </c>
      <c r="B137" s="21" t="s">
        <v>95</v>
      </c>
      <c r="D137" s="96">
        <v>1.66</v>
      </c>
      <c r="E137" s="80">
        <v>0.578</v>
      </c>
      <c r="F137" s="96">
        <f t="shared" si="9"/>
        <v>0.95948</v>
      </c>
      <c r="G137" s="98"/>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row>
    <row r="138">
      <c r="A138" s="21" t="s">
        <v>41</v>
      </c>
      <c r="B138" s="21" t="s">
        <v>95</v>
      </c>
      <c r="D138" s="96">
        <v>1.29</v>
      </c>
      <c r="E138" s="80">
        <v>0.51</v>
      </c>
      <c r="F138" s="96">
        <f t="shared" si="9"/>
        <v>0.6579</v>
      </c>
      <c r="G138" s="98"/>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row>
    <row r="139">
      <c r="A139" s="21" t="s">
        <v>42</v>
      </c>
      <c r="B139" s="21" t="s">
        <v>95</v>
      </c>
      <c r="D139" s="96">
        <v>1.93</v>
      </c>
      <c r="E139" s="80">
        <v>0.621</v>
      </c>
      <c r="F139" s="96">
        <f t="shared" si="9"/>
        <v>1.19853</v>
      </c>
      <c r="G139" s="98"/>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row>
    <row r="140">
      <c r="A140" s="26" t="s">
        <v>43</v>
      </c>
      <c r="B140" s="26" t="s">
        <v>95</v>
      </c>
      <c r="C140" s="103"/>
      <c r="D140" s="105">
        <v>0.97</v>
      </c>
      <c r="E140" s="102">
        <v>0.146</v>
      </c>
      <c r="F140" s="105">
        <f t="shared" si="9"/>
        <v>0.14162</v>
      </c>
      <c r="G140" s="107"/>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row>
    <row r="141">
      <c r="A141" s="10"/>
      <c r="B141" s="10"/>
      <c r="C141" s="10"/>
      <c r="D141" s="10"/>
      <c r="E141" s="10"/>
      <c r="F141" s="10"/>
      <c r="G141" s="10"/>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row>
    <row r="142">
      <c r="A142" s="21" t="s">
        <v>62</v>
      </c>
      <c r="B142" s="10"/>
      <c r="C142" s="10"/>
      <c r="D142" s="10"/>
      <c r="E142" s="10"/>
      <c r="F142" s="96"/>
      <c r="G142" s="10"/>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row>
    <row r="143">
      <c r="A143" s="10"/>
      <c r="B143" s="10"/>
      <c r="C143" s="10"/>
      <c r="D143" s="10"/>
      <c r="E143" s="10"/>
      <c r="F143" s="10"/>
      <c r="G143" s="10"/>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row>
    <row r="144">
      <c r="A144" s="21" t="s">
        <v>99</v>
      </c>
      <c r="C144" s="10"/>
      <c r="D144" s="10"/>
      <c r="E144" s="10"/>
      <c r="F144" s="41">
        <v>232.957</v>
      </c>
      <c r="G144" s="10"/>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row>
    <row r="145">
      <c r="A145" s="10"/>
      <c r="B145" s="10"/>
      <c r="C145" s="10"/>
      <c r="D145" s="10"/>
      <c r="E145" s="10"/>
      <c r="F145" s="10"/>
      <c r="G145" s="10"/>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row>
    <row r="146">
      <c r="A146" s="10"/>
      <c r="B146" s="10"/>
      <c r="C146" s="10"/>
      <c r="D146" s="10"/>
      <c r="E146" s="10"/>
      <c r="F146" s="10"/>
      <c r="G146" s="10"/>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row>
    <row r="147" ht="35.25" customHeight="1">
      <c r="A147" s="23" t="s">
        <v>133</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row>
    <row r="148">
      <c r="A148" s="10"/>
      <c r="B148" s="10"/>
      <c r="C148" s="10"/>
      <c r="D148" s="10"/>
      <c r="E148" s="10"/>
      <c r="F148" s="10"/>
      <c r="G148" s="10"/>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row>
    <row r="152">
      <c r="A152" s="20" t="s">
        <v>136</v>
      </c>
      <c r="B152" s="20"/>
      <c r="C152" s="20"/>
      <c r="D152" s="20"/>
      <c r="E152" s="20"/>
      <c r="F152" s="10"/>
      <c r="G152" s="10"/>
      <c r="H152" s="10"/>
      <c r="I152" s="10"/>
      <c r="J152" s="10"/>
      <c r="K152" s="10"/>
      <c r="L152" s="10"/>
      <c r="M152" s="10"/>
      <c r="N152" s="10"/>
      <c r="O152" s="10"/>
      <c r="P152" s="10"/>
      <c r="Q152" s="10"/>
      <c r="R152" s="10"/>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row>
    <row r="153">
      <c r="A153" s="10"/>
      <c r="B153" s="10"/>
      <c r="C153" s="10"/>
      <c r="D153" s="10"/>
      <c r="E153" s="10"/>
      <c r="F153" s="10"/>
      <c r="G153" s="10"/>
      <c r="H153" s="10"/>
      <c r="I153" s="10"/>
      <c r="J153" s="10"/>
      <c r="K153" s="10"/>
      <c r="L153" s="10"/>
      <c r="M153" s="10"/>
      <c r="N153" s="10"/>
      <c r="O153" s="10"/>
      <c r="P153" s="10"/>
      <c r="Q153" s="10"/>
      <c r="R153" s="10"/>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row>
    <row r="154">
      <c r="A154" s="109" t="s">
        <v>103</v>
      </c>
      <c r="B154" s="110" t="s">
        <v>104</v>
      </c>
      <c r="C154" s="110" t="s">
        <v>105</v>
      </c>
      <c r="D154" s="110" t="s">
        <v>106</v>
      </c>
      <c r="E154" s="110" t="s">
        <v>107</v>
      </c>
      <c r="F154" s="110" t="s">
        <v>108</v>
      </c>
      <c r="G154" s="110" t="s">
        <v>109</v>
      </c>
      <c r="H154" s="110" t="s">
        <v>110</v>
      </c>
      <c r="I154" s="110" t="s">
        <v>111</v>
      </c>
      <c r="J154" s="110" t="s">
        <v>112</v>
      </c>
      <c r="K154" s="110" t="s">
        <v>113</v>
      </c>
      <c r="L154" s="110" t="s">
        <v>114</v>
      </c>
      <c r="M154" s="110" t="s">
        <v>54</v>
      </c>
      <c r="N154" s="110" t="s">
        <v>115</v>
      </c>
      <c r="O154" s="110" t="s">
        <v>57</v>
      </c>
      <c r="P154" s="110" t="s">
        <v>116</v>
      </c>
      <c r="Q154" s="110" t="s">
        <v>117</v>
      </c>
      <c r="R154" s="111" t="s">
        <v>118</v>
      </c>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row>
    <row r="155">
      <c r="A155" s="21" t="s">
        <v>17</v>
      </c>
      <c r="B155" s="92">
        <v>-7.5</v>
      </c>
      <c r="C155" s="92">
        <v>0.0</v>
      </c>
      <c r="D155" s="92">
        <v>0.0</v>
      </c>
      <c r="E155" s="92">
        <v>0.0</v>
      </c>
      <c r="F155" s="92">
        <v>0.0</v>
      </c>
      <c r="G155" s="92">
        <v>37.22</v>
      </c>
      <c r="H155" s="113">
        <v>0.0</v>
      </c>
      <c r="I155" s="113">
        <v>0.0</v>
      </c>
      <c r="J155" s="92">
        <v>18.9</v>
      </c>
      <c r="K155" s="82">
        <f t="shared" ref="K155:K181" si="10">SUM(B155:J155)</f>
        <v>48.62</v>
      </c>
      <c r="L155" s="82">
        <f t="shared" ref="L155:L181" si="11">K155-E155</f>
        <v>48.62</v>
      </c>
      <c r="M155" s="41">
        <v>2.1766711E7</v>
      </c>
      <c r="N155" s="84">
        <f t="shared" ref="N155:N181" si="12">L155/M155*1000000</f>
        <v>2.233686109</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row>
    <row r="156">
      <c r="A156" s="21" t="s">
        <v>18</v>
      </c>
      <c r="B156" s="92">
        <v>-1042.9</v>
      </c>
      <c r="C156" s="92">
        <v>-64.3</v>
      </c>
      <c r="D156" s="92">
        <v>-35.7</v>
      </c>
      <c r="E156" s="92">
        <v>-2079.4</v>
      </c>
      <c r="F156" s="92">
        <v>0.0</v>
      </c>
      <c r="G156" s="92">
        <v>-21.32</v>
      </c>
      <c r="H156" s="113">
        <v>0.2</v>
      </c>
      <c r="I156" s="113">
        <v>0.0</v>
      </c>
      <c r="J156" s="92">
        <v>-4.6</v>
      </c>
      <c r="K156" s="82">
        <f t="shared" si="10"/>
        <v>-3248.02</v>
      </c>
      <c r="L156" s="82">
        <f t="shared" si="11"/>
        <v>-1168.62</v>
      </c>
      <c r="M156" s="41">
        <v>5.02554798E8</v>
      </c>
      <c r="N156" s="84">
        <f t="shared" si="12"/>
        <v>-2.325358358</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row>
    <row r="157">
      <c r="A157" s="21" t="s">
        <v>19</v>
      </c>
      <c r="B157" s="92">
        <v>-1042.9</v>
      </c>
      <c r="C157" s="92">
        <v>-64.3</v>
      </c>
      <c r="D157" s="92">
        <v>-35.7</v>
      </c>
      <c r="E157" s="92">
        <v>-2079.4</v>
      </c>
      <c r="F157" s="92">
        <v>0.0</v>
      </c>
      <c r="G157" s="92">
        <v>-21.32</v>
      </c>
      <c r="H157" s="113">
        <v>0.2</v>
      </c>
      <c r="I157" s="113">
        <v>0.0</v>
      </c>
      <c r="J157" s="92">
        <v>-4.6</v>
      </c>
      <c r="K157" s="82">
        <f t="shared" si="10"/>
        <v>-3248.02</v>
      </c>
      <c r="L157" s="82">
        <f t="shared" si="11"/>
        <v>-1168.62</v>
      </c>
      <c r="M157" s="41">
        <v>5.02554798E8</v>
      </c>
      <c r="N157" s="84">
        <f t="shared" si="12"/>
        <v>-2.325358358</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row>
    <row r="158">
      <c r="A158" s="21" t="s">
        <v>20</v>
      </c>
      <c r="B158" s="92">
        <v>0.0</v>
      </c>
      <c r="C158" s="92">
        <v>0.0</v>
      </c>
      <c r="D158" s="92">
        <v>0.0</v>
      </c>
      <c r="E158" s="92">
        <v>0.2</v>
      </c>
      <c r="F158" s="92">
        <v>0.0</v>
      </c>
      <c r="G158" s="92">
        <v>55.71</v>
      </c>
      <c r="H158" s="113">
        <v>0.0</v>
      </c>
      <c r="I158" s="113">
        <v>0.0</v>
      </c>
      <c r="J158" s="92">
        <v>10.0</v>
      </c>
      <c r="K158" s="82">
        <f t="shared" si="10"/>
        <v>65.91</v>
      </c>
      <c r="L158" s="82">
        <f t="shared" si="11"/>
        <v>65.71</v>
      </c>
      <c r="M158" s="41">
        <v>3.4030589E7</v>
      </c>
      <c r="N158" s="84">
        <f t="shared" si="12"/>
        <v>1.930909865</v>
      </c>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row>
    <row r="159">
      <c r="A159" s="21" t="s">
        <v>21</v>
      </c>
      <c r="B159" s="92">
        <v>-1042.9</v>
      </c>
      <c r="C159" s="92">
        <v>-64.3</v>
      </c>
      <c r="D159" s="92">
        <v>-35.7</v>
      </c>
      <c r="E159" s="92">
        <v>-2079.4</v>
      </c>
      <c r="F159" s="92">
        <v>0.0</v>
      </c>
      <c r="G159" s="92">
        <v>-21.32</v>
      </c>
      <c r="H159" s="113">
        <v>0.2</v>
      </c>
      <c r="I159" s="113">
        <v>0.0</v>
      </c>
      <c r="J159" s="92">
        <v>-4.6</v>
      </c>
      <c r="K159" s="82">
        <f t="shared" si="10"/>
        <v>-3248.02</v>
      </c>
      <c r="L159" s="82">
        <f t="shared" si="11"/>
        <v>-1168.62</v>
      </c>
      <c r="M159" s="41">
        <v>5.02554798E8</v>
      </c>
      <c r="N159" s="84">
        <f t="shared" si="12"/>
        <v>-2.325358358</v>
      </c>
      <c r="O159" s="21"/>
      <c r="P159" s="115"/>
      <c r="Q159" s="115"/>
      <c r="R159" s="116"/>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row>
    <row r="160">
      <c r="A160" s="21" t="s">
        <v>22</v>
      </c>
      <c r="B160" s="92">
        <v>-1042.9</v>
      </c>
      <c r="C160" s="92">
        <v>-64.3</v>
      </c>
      <c r="D160" s="92">
        <v>-35.7</v>
      </c>
      <c r="E160" s="92">
        <v>-2079.4</v>
      </c>
      <c r="F160" s="92">
        <v>0.0</v>
      </c>
      <c r="G160" s="92">
        <v>-21.32</v>
      </c>
      <c r="H160" s="113">
        <v>0.2</v>
      </c>
      <c r="I160" s="113">
        <v>0.0</v>
      </c>
      <c r="J160" s="92">
        <v>-4.6</v>
      </c>
      <c r="K160" s="82">
        <f t="shared" si="10"/>
        <v>-3248.02</v>
      </c>
      <c r="L160" s="82">
        <f t="shared" si="11"/>
        <v>-1168.62</v>
      </c>
      <c r="M160" s="41">
        <v>5.02554798E8</v>
      </c>
      <c r="N160" s="84">
        <f t="shared" si="12"/>
        <v>-2.325358358</v>
      </c>
      <c r="O160" s="21"/>
      <c r="P160" s="115"/>
      <c r="Q160" s="115"/>
      <c r="R160" s="116"/>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row>
    <row r="161">
      <c r="A161" s="21" t="s">
        <v>23</v>
      </c>
      <c r="B161" s="92">
        <v>-1042.9</v>
      </c>
      <c r="C161" s="92">
        <v>-64.3</v>
      </c>
      <c r="D161" s="92">
        <v>-35.7</v>
      </c>
      <c r="E161" s="92">
        <v>-2079.4</v>
      </c>
      <c r="F161" s="92">
        <v>0.0</v>
      </c>
      <c r="G161" s="92">
        <v>-21.32</v>
      </c>
      <c r="H161" s="113">
        <v>0.2</v>
      </c>
      <c r="I161" s="113">
        <v>0.0</v>
      </c>
      <c r="J161" s="92">
        <v>-4.6</v>
      </c>
      <c r="K161" s="82">
        <f t="shared" si="10"/>
        <v>-3248.02</v>
      </c>
      <c r="L161" s="82">
        <f t="shared" si="11"/>
        <v>-1168.62</v>
      </c>
      <c r="M161" s="41">
        <v>5.02554798E8</v>
      </c>
      <c r="N161" s="84">
        <f t="shared" si="12"/>
        <v>-2.325358358</v>
      </c>
      <c r="O161" s="21"/>
      <c r="P161" s="115"/>
      <c r="Q161" s="115"/>
      <c r="R161" s="116"/>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row>
    <row r="162">
      <c r="A162" s="21" t="s">
        <v>24</v>
      </c>
      <c r="B162" s="92">
        <v>-1042.9</v>
      </c>
      <c r="C162" s="92">
        <v>-64.3</v>
      </c>
      <c r="D162" s="92">
        <v>-35.7</v>
      </c>
      <c r="E162" s="92">
        <v>-2079.4</v>
      </c>
      <c r="F162" s="92">
        <v>0.0</v>
      </c>
      <c r="G162" s="92">
        <v>-21.32</v>
      </c>
      <c r="H162" s="113">
        <v>0.2</v>
      </c>
      <c r="I162" s="113">
        <v>0.0</v>
      </c>
      <c r="J162" s="92">
        <v>-4.6</v>
      </c>
      <c r="K162" s="82">
        <f t="shared" si="10"/>
        <v>-3248.02</v>
      </c>
      <c r="L162" s="82">
        <f t="shared" si="11"/>
        <v>-1168.62</v>
      </c>
      <c r="M162" s="41">
        <v>5.02554798E8</v>
      </c>
      <c r="N162" s="84">
        <f t="shared" si="12"/>
        <v>-2.325358358</v>
      </c>
      <c r="O162" s="21"/>
      <c r="P162" s="115"/>
      <c r="Q162" s="115"/>
      <c r="R162" s="116"/>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row>
    <row r="163">
      <c r="A163" s="21" t="s">
        <v>25</v>
      </c>
      <c r="B163" s="92">
        <v>-1042.9</v>
      </c>
      <c r="C163" s="92">
        <v>-64.3</v>
      </c>
      <c r="D163" s="92">
        <v>-35.7</v>
      </c>
      <c r="E163" s="92">
        <v>-2079.4</v>
      </c>
      <c r="F163" s="92">
        <v>0.0</v>
      </c>
      <c r="G163" s="92">
        <v>-21.32</v>
      </c>
      <c r="H163" s="113">
        <v>0.2</v>
      </c>
      <c r="I163" s="113">
        <v>0.0</v>
      </c>
      <c r="J163" s="92">
        <v>-4.6</v>
      </c>
      <c r="K163" s="82">
        <f t="shared" si="10"/>
        <v>-3248.02</v>
      </c>
      <c r="L163" s="82">
        <f t="shared" si="11"/>
        <v>-1168.62</v>
      </c>
      <c r="M163" s="41">
        <v>5.02554798E8</v>
      </c>
      <c r="N163" s="84">
        <f t="shared" si="12"/>
        <v>-2.325358358</v>
      </c>
      <c r="O163" s="21"/>
      <c r="P163" s="115"/>
      <c r="Q163" s="115"/>
      <c r="R163" s="116"/>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row>
    <row r="164">
      <c r="A164" s="21" t="s">
        <v>26</v>
      </c>
      <c r="B164" s="92">
        <v>-1042.9</v>
      </c>
      <c r="C164" s="92">
        <v>-64.3</v>
      </c>
      <c r="D164" s="92">
        <v>-35.7</v>
      </c>
      <c r="E164" s="92">
        <v>-2079.4</v>
      </c>
      <c r="F164" s="92">
        <v>0.0</v>
      </c>
      <c r="G164" s="92">
        <v>-21.32</v>
      </c>
      <c r="H164" s="113">
        <v>0.2</v>
      </c>
      <c r="I164" s="113">
        <v>0.0</v>
      </c>
      <c r="J164" s="92">
        <v>-4.6</v>
      </c>
      <c r="K164" s="82">
        <f t="shared" si="10"/>
        <v>-3248.02</v>
      </c>
      <c r="L164" s="82">
        <f t="shared" si="11"/>
        <v>-1168.62</v>
      </c>
      <c r="M164" s="41">
        <v>5.02554798E8</v>
      </c>
      <c r="N164" s="84">
        <f t="shared" si="12"/>
        <v>-2.325358358</v>
      </c>
      <c r="O164" s="21"/>
      <c r="P164" s="115"/>
      <c r="Q164" s="115"/>
      <c r="R164" s="116"/>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row>
    <row r="165">
      <c r="A165" s="21" t="s">
        <v>27</v>
      </c>
      <c r="B165" s="92">
        <v>-1042.9</v>
      </c>
      <c r="C165" s="92">
        <v>-64.3</v>
      </c>
      <c r="D165" s="92">
        <v>-35.7</v>
      </c>
      <c r="E165" s="92">
        <v>-2079.4</v>
      </c>
      <c r="F165" s="92">
        <v>0.0</v>
      </c>
      <c r="G165" s="92">
        <v>-21.32</v>
      </c>
      <c r="H165" s="113">
        <v>0.2</v>
      </c>
      <c r="I165" s="113">
        <v>0.0</v>
      </c>
      <c r="J165" s="92">
        <v>-4.6</v>
      </c>
      <c r="K165" s="82">
        <f t="shared" si="10"/>
        <v>-3248.02</v>
      </c>
      <c r="L165" s="82">
        <f t="shared" si="11"/>
        <v>-1168.62</v>
      </c>
      <c r="M165" s="41">
        <v>5.02554798E8</v>
      </c>
      <c r="N165" s="84">
        <f t="shared" si="12"/>
        <v>-2.325358358</v>
      </c>
      <c r="O165" s="21"/>
      <c r="P165" s="115"/>
      <c r="Q165" s="115"/>
      <c r="R165" s="116"/>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row>
    <row r="166">
      <c r="A166" s="21" t="s">
        <v>28</v>
      </c>
      <c r="B166" s="92">
        <v>-1042.9</v>
      </c>
      <c r="C166" s="92">
        <v>-64.3</v>
      </c>
      <c r="D166" s="92">
        <v>-35.7</v>
      </c>
      <c r="E166" s="92">
        <v>-2079.4</v>
      </c>
      <c r="F166" s="92">
        <v>0.0</v>
      </c>
      <c r="G166" s="92">
        <v>-21.32</v>
      </c>
      <c r="H166" s="113">
        <v>0.2</v>
      </c>
      <c r="I166" s="113">
        <v>0.0</v>
      </c>
      <c r="J166" s="92">
        <v>-4.6</v>
      </c>
      <c r="K166" s="82">
        <f t="shared" si="10"/>
        <v>-3248.02</v>
      </c>
      <c r="L166" s="82">
        <f t="shared" si="11"/>
        <v>-1168.62</v>
      </c>
      <c r="M166" s="41">
        <v>5.02554798E8</v>
      </c>
      <c r="N166" s="84">
        <f t="shared" si="12"/>
        <v>-2.325358358</v>
      </c>
      <c r="O166" s="21"/>
      <c r="P166" s="115"/>
      <c r="Q166" s="115"/>
      <c r="R166" s="116"/>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row>
    <row r="167">
      <c r="A167" s="21" t="s">
        <v>29</v>
      </c>
      <c r="B167" s="92">
        <v>-1042.9</v>
      </c>
      <c r="C167" s="92">
        <v>-64.3</v>
      </c>
      <c r="D167" s="92">
        <v>-35.7</v>
      </c>
      <c r="E167" s="92">
        <v>-2079.4</v>
      </c>
      <c r="F167" s="92">
        <v>0.0</v>
      </c>
      <c r="G167" s="92">
        <v>-21.32</v>
      </c>
      <c r="H167" s="113">
        <v>0.2</v>
      </c>
      <c r="I167" s="113">
        <v>0.0</v>
      </c>
      <c r="J167" s="92">
        <v>-4.6</v>
      </c>
      <c r="K167" s="82">
        <f t="shared" si="10"/>
        <v>-3248.02</v>
      </c>
      <c r="L167" s="82">
        <f t="shared" si="11"/>
        <v>-1168.62</v>
      </c>
      <c r="M167" s="41">
        <v>5.02554798E8</v>
      </c>
      <c r="N167" s="84">
        <f t="shared" si="12"/>
        <v>-2.325358358</v>
      </c>
      <c r="O167" s="21"/>
      <c r="P167" s="115"/>
      <c r="Q167" s="115"/>
      <c r="R167" s="116"/>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row>
    <row r="168">
      <c r="A168" s="21" t="s">
        <v>30</v>
      </c>
      <c r="B168" s="92">
        <v>-181.3</v>
      </c>
      <c r="C168" s="92">
        <v>0.0</v>
      </c>
      <c r="D168" s="92">
        <v>0.0</v>
      </c>
      <c r="E168" s="92">
        <v>14.5</v>
      </c>
      <c r="F168" s="92">
        <v>0.0</v>
      </c>
      <c r="G168" s="92">
        <v>205.69</v>
      </c>
      <c r="H168" s="113">
        <v>0.0</v>
      </c>
      <c r="I168" s="113">
        <v>0.0</v>
      </c>
      <c r="J168" s="92">
        <v>0.7</v>
      </c>
      <c r="K168" s="82">
        <f t="shared" si="10"/>
        <v>39.59</v>
      </c>
      <c r="L168" s="82">
        <f t="shared" si="11"/>
        <v>25.09</v>
      </c>
      <c r="M168" s="41">
        <v>1.27469543E8</v>
      </c>
      <c r="N168" s="84">
        <f t="shared" si="12"/>
        <v>0.1968313325</v>
      </c>
      <c r="O168" s="21"/>
      <c r="P168" s="115"/>
      <c r="Q168" s="115"/>
      <c r="R168" s="116"/>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row>
    <row r="169">
      <c r="A169" s="21" t="s">
        <v>31</v>
      </c>
      <c r="B169" s="92">
        <v>-1042.9</v>
      </c>
      <c r="C169" s="92">
        <v>-64.3</v>
      </c>
      <c r="D169" s="92">
        <v>-35.7</v>
      </c>
      <c r="E169" s="92">
        <v>-2079.4</v>
      </c>
      <c r="F169" s="92">
        <v>0.0</v>
      </c>
      <c r="G169" s="92">
        <v>-21.32</v>
      </c>
      <c r="H169" s="113">
        <v>0.2</v>
      </c>
      <c r="I169" s="113">
        <v>0.0</v>
      </c>
      <c r="J169" s="92">
        <v>-4.6</v>
      </c>
      <c r="K169" s="82">
        <f t="shared" si="10"/>
        <v>-3248.02</v>
      </c>
      <c r="L169" s="82">
        <f t="shared" si="11"/>
        <v>-1168.62</v>
      </c>
      <c r="M169" s="41">
        <v>5.02554798E8</v>
      </c>
      <c r="N169" s="84">
        <f t="shared" si="12"/>
        <v>-2.325358358</v>
      </c>
      <c r="O169" s="21"/>
      <c r="P169" s="115"/>
      <c r="Q169" s="115"/>
      <c r="R169" s="116"/>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row>
    <row r="170">
      <c r="A170" s="21" t="s">
        <v>32</v>
      </c>
      <c r="B170" s="92">
        <v>-1042.9</v>
      </c>
      <c r="C170" s="92">
        <v>-64.3</v>
      </c>
      <c r="D170" s="92">
        <v>-35.7</v>
      </c>
      <c r="E170" s="92">
        <v>-2079.4</v>
      </c>
      <c r="F170" s="92">
        <v>0.0</v>
      </c>
      <c r="G170" s="92">
        <v>-21.32</v>
      </c>
      <c r="H170" s="113">
        <v>0.2</v>
      </c>
      <c r="I170" s="113">
        <v>0.0</v>
      </c>
      <c r="J170" s="92">
        <v>-4.6</v>
      </c>
      <c r="K170" s="82">
        <f t="shared" si="10"/>
        <v>-3248.02</v>
      </c>
      <c r="L170" s="82">
        <f t="shared" si="11"/>
        <v>-1168.62</v>
      </c>
      <c r="M170" s="41">
        <v>5.02554798E8</v>
      </c>
      <c r="N170" s="84">
        <f t="shared" si="12"/>
        <v>-2.325358358</v>
      </c>
      <c r="O170" s="21"/>
      <c r="P170" s="115"/>
      <c r="Q170" s="115"/>
      <c r="R170" s="116"/>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row>
    <row r="171">
      <c r="A171" s="21" t="s">
        <v>33</v>
      </c>
      <c r="B171" s="92">
        <v>0.0</v>
      </c>
      <c r="C171" s="92">
        <v>0.0</v>
      </c>
      <c r="D171" s="92">
        <v>0.0</v>
      </c>
      <c r="E171" s="92">
        <v>0.0</v>
      </c>
      <c r="F171" s="92">
        <v>0.0</v>
      </c>
      <c r="G171" s="92">
        <v>10.3</v>
      </c>
      <c r="H171" s="113">
        <v>0.0</v>
      </c>
      <c r="I171" s="113">
        <v>0.0</v>
      </c>
      <c r="J171" s="92">
        <v>-2.1</v>
      </c>
      <c r="K171" s="82">
        <f t="shared" si="10"/>
        <v>8.2</v>
      </c>
      <c r="L171" s="82">
        <f t="shared" si="11"/>
        <v>8.2</v>
      </c>
      <c r="M171" s="41">
        <v>4290347.0</v>
      </c>
      <c r="N171" s="84">
        <f t="shared" si="12"/>
        <v>1.911267317</v>
      </c>
      <c r="O171" s="21"/>
      <c r="P171" s="115"/>
      <c r="Q171" s="115"/>
      <c r="R171" s="116"/>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row>
    <row r="172">
      <c r="A172" s="21" t="s">
        <v>34</v>
      </c>
      <c r="B172" s="92">
        <v>0.0</v>
      </c>
      <c r="C172" s="92">
        <v>0.0</v>
      </c>
      <c r="D172" s="92">
        <v>0.0</v>
      </c>
      <c r="E172" s="92">
        <v>0.0</v>
      </c>
      <c r="F172" s="92">
        <v>0.0</v>
      </c>
      <c r="G172" s="92">
        <v>0.0</v>
      </c>
      <c r="H172" s="113">
        <v>0.0</v>
      </c>
      <c r="I172" s="113">
        <v>0.0</v>
      </c>
      <c r="J172" s="92">
        <v>0.0</v>
      </c>
      <c r="K172" s="82">
        <f t="shared" si="10"/>
        <v>0</v>
      </c>
      <c r="L172" s="82">
        <f t="shared" si="11"/>
        <v>0</v>
      </c>
      <c r="M172" s="41">
        <v>4691849.0</v>
      </c>
      <c r="N172" s="84">
        <f t="shared" si="12"/>
        <v>0</v>
      </c>
      <c r="O172" s="21"/>
      <c r="P172" s="115"/>
      <c r="Q172" s="115"/>
      <c r="R172" s="116"/>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row>
    <row r="173">
      <c r="A173" s="21" t="s">
        <v>35</v>
      </c>
      <c r="B173" s="92">
        <v>-1042.9</v>
      </c>
      <c r="C173" s="92">
        <v>-64.3</v>
      </c>
      <c r="D173" s="92">
        <v>-35.7</v>
      </c>
      <c r="E173" s="92">
        <v>-2079.4</v>
      </c>
      <c r="F173" s="92">
        <v>0.0</v>
      </c>
      <c r="G173" s="92">
        <v>-21.32</v>
      </c>
      <c r="H173" s="113">
        <v>0.2</v>
      </c>
      <c r="I173" s="113">
        <v>0.0</v>
      </c>
      <c r="J173" s="92">
        <v>-4.6</v>
      </c>
      <c r="K173" s="82">
        <f t="shared" si="10"/>
        <v>-3248.02</v>
      </c>
      <c r="L173" s="82">
        <f t="shared" si="11"/>
        <v>-1168.62</v>
      </c>
      <c r="M173" s="41">
        <v>5.02554798E8</v>
      </c>
      <c r="N173" s="84">
        <f t="shared" si="12"/>
        <v>-2.325358358</v>
      </c>
      <c r="O173" s="21"/>
      <c r="P173" s="115"/>
      <c r="Q173" s="115"/>
      <c r="R173" s="116"/>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row>
    <row r="174">
      <c r="A174" s="21" t="s">
        <v>36</v>
      </c>
      <c r="B174" s="92">
        <v>-1042.9</v>
      </c>
      <c r="C174" s="92">
        <v>-64.3</v>
      </c>
      <c r="D174" s="92">
        <v>-35.7</v>
      </c>
      <c r="E174" s="92">
        <v>-2079.4</v>
      </c>
      <c r="F174" s="92">
        <v>0.0</v>
      </c>
      <c r="G174" s="92">
        <v>-21.32</v>
      </c>
      <c r="H174" s="113">
        <v>0.2</v>
      </c>
      <c r="I174" s="113">
        <v>0.0</v>
      </c>
      <c r="J174" s="92">
        <v>-4.6</v>
      </c>
      <c r="K174" s="82">
        <f t="shared" si="10"/>
        <v>-3248.02</v>
      </c>
      <c r="L174" s="82">
        <f t="shared" si="11"/>
        <v>-1168.62</v>
      </c>
      <c r="M174" s="41">
        <v>5.02554798E8</v>
      </c>
      <c r="N174" s="84">
        <f t="shared" si="12"/>
        <v>-2.325358358</v>
      </c>
      <c r="O174" s="21"/>
      <c r="P174" s="115"/>
      <c r="Q174" s="115"/>
      <c r="R174" s="116"/>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row>
    <row r="175">
      <c r="A175" s="21" t="s">
        <v>37</v>
      </c>
      <c r="B175" s="92">
        <v>-1042.9</v>
      </c>
      <c r="C175" s="92">
        <v>-64.3</v>
      </c>
      <c r="D175" s="92">
        <v>-35.7</v>
      </c>
      <c r="E175" s="92">
        <v>-2079.4</v>
      </c>
      <c r="F175" s="92">
        <v>0.0</v>
      </c>
      <c r="G175" s="92">
        <v>-21.32</v>
      </c>
      <c r="H175" s="113">
        <v>0.2</v>
      </c>
      <c r="I175" s="113">
        <v>0.0</v>
      </c>
      <c r="J175" s="92">
        <v>-4.6</v>
      </c>
      <c r="K175" s="82">
        <f t="shared" si="10"/>
        <v>-3248.02</v>
      </c>
      <c r="L175" s="82">
        <f t="shared" si="11"/>
        <v>-1168.62</v>
      </c>
      <c r="M175" s="41">
        <v>5.02554798E8</v>
      </c>
      <c r="N175" s="84">
        <f t="shared" si="12"/>
        <v>-2.325358358</v>
      </c>
      <c r="O175" s="21"/>
      <c r="P175" s="115"/>
      <c r="Q175" s="115"/>
      <c r="R175" s="116"/>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row>
    <row r="176">
      <c r="A176" s="21" t="s">
        <v>38</v>
      </c>
      <c r="B176" s="92">
        <v>0.0</v>
      </c>
      <c r="C176" s="92">
        <v>0.0</v>
      </c>
      <c r="D176" s="92">
        <v>0.0</v>
      </c>
      <c r="E176" s="92">
        <v>0.0</v>
      </c>
      <c r="F176" s="92">
        <v>0.0</v>
      </c>
      <c r="G176" s="92">
        <v>1893.13</v>
      </c>
      <c r="H176" s="113">
        <v>0.0</v>
      </c>
      <c r="I176" s="113">
        <v>0.0</v>
      </c>
      <c r="J176" s="92">
        <v>0.0</v>
      </c>
      <c r="K176" s="82">
        <f t="shared" si="10"/>
        <v>1893.13</v>
      </c>
      <c r="L176" s="82">
        <f t="shared" si="11"/>
        <v>1893.13</v>
      </c>
      <c r="M176" s="41">
        <v>4.8754657E7</v>
      </c>
      <c r="N176" s="84">
        <f t="shared" si="12"/>
        <v>38.82972656</v>
      </c>
      <c r="O176" s="21"/>
      <c r="P176" s="115"/>
      <c r="Q176" s="115"/>
      <c r="R176" s="116"/>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row>
    <row r="177">
      <c r="A177" s="118" t="s">
        <v>39</v>
      </c>
      <c r="B177" s="92">
        <v>-1042.9</v>
      </c>
      <c r="C177" s="92">
        <v>-64.3</v>
      </c>
      <c r="D177" s="92">
        <v>-35.7</v>
      </c>
      <c r="E177" s="92">
        <v>-2079.4</v>
      </c>
      <c r="F177" s="92">
        <v>0.0</v>
      </c>
      <c r="G177" s="92">
        <v>-21.32</v>
      </c>
      <c r="H177" s="113">
        <v>0.2</v>
      </c>
      <c r="I177" s="113">
        <v>0.0</v>
      </c>
      <c r="J177" s="92">
        <v>-4.6</v>
      </c>
      <c r="K177" s="82">
        <f t="shared" si="10"/>
        <v>-3248.02</v>
      </c>
      <c r="L177" s="82">
        <f t="shared" si="11"/>
        <v>-1168.62</v>
      </c>
      <c r="M177" s="41">
        <v>5.02554798E8</v>
      </c>
      <c r="N177" s="84">
        <f t="shared" si="12"/>
        <v>-2.325358358</v>
      </c>
      <c r="O177" s="21"/>
      <c r="P177" s="115"/>
      <c r="Q177" s="115"/>
      <c r="R177" s="116"/>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row>
    <row r="178">
      <c r="A178" s="21" t="s">
        <v>40</v>
      </c>
      <c r="B178" s="92">
        <v>-1042.9</v>
      </c>
      <c r="C178" s="92">
        <v>-64.3</v>
      </c>
      <c r="D178" s="92">
        <v>-35.7</v>
      </c>
      <c r="E178" s="92">
        <v>-2079.4</v>
      </c>
      <c r="F178" s="92">
        <v>0.0</v>
      </c>
      <c r="G178" s="92">
        <v>-21.32</v>
      </c>
      <c r="H178" s="113">
        <v>0.2</v>
      </c>
      <c r="I178" s="113">
        <v>0.0</v>
      </c>
      <c r="J178" s="92">
        <v>-4.6</v>
      </c>
      <c r="K178" s="82">
        <f t="shared" si="10"/>
        <v>-3248.02</v>
      </c>
      <c r="L178" s="82">
        <f t="shared" si="11"/>
        <v>-1168.62</v>
      </c>
      <c r="M178" s="41">
        <v>5.02554798E8</v>
      </c>
      <c r="N178" s="84">
        <f t="shared" si="12"/>
        <v>-2.325358358</v>
      </c>
      <c r="O178" s="21"/>
      <c r="P178" s="119"/>
      <c r="Q178" s="119"/>
      <c r="R178" s="120"/>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row>
    <row r="179">
      <c r="A179" s="21" t="s">
        <v>41</v>
      </c>
      <c r="B179" s="92">
        <v>0.1</v>
      </c>
      <c r="C179" s="92">
        <v>0.0</v>
      </c>
      <c r="D179" s="92">
        <v>0.0</v>
      </c>
      <c r="E179" s="92">
        <v>0.8</v>
      </c>
      <c r="F179" s="92">
        <v>0.0</v>
      </c>
      <c r="G179" s="92">
        <v>0.0</v>
      </c>
      <c r="H179" s="113">
        <v>0.0</v>
      </c>
      <c r="I179" s="113">
        <v>0.0</v>
      </c>
      <c r="J179" s="92">
        <v>0.0</v>
      </c>
      <c r="K179" s="82">
        <f t="shared" si="10"/>
        <v>0.9</v>
      </c>
      <c r="L179" s="82">
        <f t="shared" si="11"/>
        <v>0.1</v>
      </c>
      <c r="M179" s="41">
        <v>7639961.0</v>
      </c>
      <c r="N179" s="84">
        <f t="shared" si="12"/>
        <v>0.01308907205</v>
      </c>
      <c r="O179" s="21"/>
      <c r="P179" s="119"/>
      <c r="Q179" s="119"/>
      <c r="R179" s="120"/>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row>
    <row r="180">
      <c r="A180" s="21" t="s">
        <v>42</v>
      </c>
      <c r="B180" s="92">
        <v>-1042.9</v>
      </c>
      <c r="C180" s="92">
        <v>-64.3</v>
      </c>
      <c r="D180" s="92">
        <v>-35.7</v>
      </c>
      <c r="E180" s="92">
        <v>-2079.4</v>
      </c>
      <c r="F180" s="92">
        <v>0.0</v>
      </c>
      <c r="G180" s="92">
        <v>-21.32</v>
      </c>
      <c r="H180" s="113">
        <v>0.2</v>
      </c>
      <c r="I180" s="113">
        <v>0.0</v>
      </c>
      <c r="J180" s="92">
        <v>-4.6</v>
      </c>
      <c r="K180" s="82">
        <f t="shared" si="10"/>
        <v>-3248.02</v>
      </c>
      <c r="L180" s="82">
        <f t="shared" si="11"/>
        <v>-1168.62</v>
      </c>
      <c r="M180" s="41">
        <v>5.02554798E8</v>
      </c>
      <c r="N180" s="84">
        <f t="shared" si="12"/>
        <v>-2.325358358</v>
      </c>
      <c r="O180" s="21"/>
      <c r="P180" s="119"/>
      <c r="Q180" s="119"/>
      <c r="R180" s="120"/>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row>
    <row r="181">
      <c r="A181" s="21" t="s">
        <v>43</v>
      </c>
      <c r="B181" s="92">
        <v>-498.6</v>
      </c>
      <c r="C181" s="92">
        <v>-2.6</v>
      </c>
      <c r="D181" s="92">
        <v>-1.0</v>
      </c>
      <c r="E181" s="92">
        <v>-429.2</v>
      </c>
      <c r="F181" s="92">
        <v>-22.6</v>
      </c>
      <c r="G181" s="92">
        <v>1640.78</v>
      </c>
      <c r="H181" s="113">
        <v>-0.1</v>
      </c>
      <c r="I181" s="113">
        <v>0.0</v>
      </c>
      <c r="J181" s="92">
        <v>26.6</v>
      </c>
      <c r="K181" s="82">
        <f t="shared" si="10"/>
        <v>713.28</v>
      </c>
      <c r="L181" s="82">
        <f t="shared" si="11"/>
        <v>1142.48</v>
      </c>
      <c r="M181" s="41">
        <v>3.11050977E8</v>
      </c>
      <c r="N181" s="84">
        <f t="shared" si="12"/>
        <v>3.672967084</v>
      </c>
      <c r="O181" s="21"/>
      <c r="P181" s="119"/>
      <c r="Q181" s="119"/>
      <c r="R181" s="120"/>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row>
    <row r="182">
      <c r="A182" s="21"/>
      <c r="B182" s="21"/>
      <c r="C182" s="21"/>
      <c r="D182" s="21"/>
      <c r="E182" s="21"/>
      <c r="F182" s="21"/>
      <c r="G182" s="21"/>
      <c r="H182" s="21"/>
      <c r="I182" s="21"/>
      <c r="J182" s="21"/>
      <c r="K182" s="21"/>
      <c r="L182" s="21"/>
      <c r="O182" s="21"/>
      <c r="P182" s="119"/>
      <c r="Q182" s="119"/>
      <c r="R182" s="120"/>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row>
    <row r="183">
      <c r="A183" s="21" t="s">
        <v>62</v>
      </c>
      <c r="B183" s="21"/>
      <c r="C183" s="21"/>
      <c r="D183" s="21"/>
      <c r="E183" s="21"/>
      <c r="F183" s="21"/>
      <c r="G183" s="21"/>
      <c r="H183" s="21"/>
      <c r="I183" s="21"/>
      <c r="J183" s="21"/>
      <c r="K183" s="21"/>
      <c r="L183" s="21"/>
      <c r="M183">
        <v>-0.2</v>
      </c>
      <c r="O183" s="21">
        <v>33.16013319</v>
      </c>
      <c r="P183" s="119"/>
      <c r="Q183" s="119"/>
      <c r="R183" s="120"/>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row>
    <row r="184">
      <c r="A184" s="21" t="s">
        <v>120</v>
      </c>
      <c r="B184" s="21"/>
      <c r="C184" s="21"/>
      <c r="D184" s="21"/>
      <c r="E184" s="21"/>
      <c r="F184" s="21"/>
      <c r="G184" s="21"/>
      <c r="H184" s="21"/>
      <c r="I184" s="21"/>
      <c r="J184" s="21"/>
      <c r="K184" s="21"/>
      <c r="L184" s="21"/>
      <c r="M184">
        <v>7.452731104</v>
      </c>
      <c r="O184" s="21"/>
      <c r="P184" s="119"/>
      <c r="Q184" s="119"/>
      <c r="R184" s="120"/>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row>
    <row r="185">
      <c r="A185" s="21"/>
      <c r="B185" s="21"/>
      <c r="C185" s="21"/>
      <c r="D185" s="21"/>
      <c r="E185" s="21"/>
      <c r="F185" s="21"/>
      <c r="G185" s="21"/>
      <c r="H185" s="21"/>
      <c r="I185" s="21"/>
      <c r="J185" s="21"/>
      <c r="K185" s="21"/>
      <c r="L185" s="21"/>
      <c r="M185" s="21"/>
      <c r="N185" s="21"/>
      <c r="O185" s="21"/>
      <c r="P185" s="119"/>
      <c r="Q185" s="119"/>
      <c r="R185" s="120"/>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row>
    <row r="186">
      <c r="A186" s="23" t="s">
        <v>121</v>
      </c>
      <c r="H186" s="3"/>
      <c r="I186" s="3"/>
      <c r="J186" s="3"/>
      <c r="K186" s="3"/>
      <c r="L186" s="3"/>
      <c r="M186" s="3"/>
      <c r="N186" s="3"/>
      <c r="O186" s="3"/>
      <c r="P186" s="119"/>
      <c r="Q186" s="119"/>
      <c r="R186" s="120"/>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row>
    <row r="190">
      <c r="A190" s="20" t="s">
        <v>122</v>
      </c>
      <c r="B190" s="20"/>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row>
    <row r="191">
      <c r="A191" s="122"/>
      <c r="B191" s="24" t="s">
        <v>124</v>
      </c>
      <c r="C191" s="24" t="s">
        <v>125</v>
      </c>
      <c r="D191" s="24" t="s">
        <v>138</v>
      </c>
      <c r="E191" s="24" t="s">
        <v>54</v>
      </c>
      <c r="F191" s="24" t="s">
        <v>127</v>
      </c>
      <c r="G191" s="24" t="s">
        <v>57</v>
      </c>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row>
    <row r="192">
      <c r="A192" s="21" t="s">
        <v>17</v>
      </c>
      <c r="B192" s="21">
        <v>0.0</v>
      </c>
      <c r="C192" s="41">
        <v>0.0</v>
      </c>
      <c r="D192" s="41">
        <v>0.0</v>
      </c>
      <c r="E192" s="33">
        <v>2.2724E7</v>
      </c>
      <c r="F192" s="36">
        <f t="shared" ref="F192:F218" si="13">D192/E192*1000</f>
        <v>0</v>
      </c>
      <c r="G192" s="41"/>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row>
    <row r="193">
      <c r="A193" s="21" t="s">
        <v>18</v>
      </c>
      <c r="B193" s="41">
        <v>0.0</v>
      </c>
      <c r="C193" s="41">
        <v>0.0</v>
      </c>
      <c r="D193" s="41">
        <v>0.0</v>
      </c>
      <c r="E193" s="33">
        <v>8426311.0</v>
      </c>
      <c r="F193" s="36">
        <f t="shared" si="13"/>
        <v>0</v>
      </c>
      <c r="G193" s="41"/>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row>
    <row r="194">
      <c r="A194" s="21" t="s">
        <v>19</v>
      </c>
      <c r="B194" s="41">
        <v>1805000.0</v>
      </c>
      <c r="C194" s="41">
        <v>158000.0</v>
      </c>
      <c r="D194" s="41">
        <v>1001.2</v>
      </c>
      <c r="E194" s="33">
        <v>1.112825E7</v>
      </c>
      <c r="F194" s="36">
        <f t="shared" si="13"/>
        <v>0.08996922247</v>
      </c>
      <c r="G194" s="41"/>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row>
    <row r="195">
      <c r="A195" s="21" t="s">
        <v>20</v>
      </c>
      <c r="B195" s="41">
        <v>2.98357E8</v>
      </c>
      <c r="C195" s="41">
        <v>1023000.0</v>
      </c>
      <c r="D195" s="41">
        <v>238318.0</v>
      </c>
      <c r="E195" s="33">
        <v>3.488049E7</v>
      </c>
      <c r="F195" s="36">
        <f t="shared" si="13"/>
        <v>6.832415485</v>
      </c>
      <c r="G195" s="4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row>
    <row r="196">
      <c r="A196" s="21" t="s">
        <v>21</v>
      </c>
      <c r="B196" s="41">
        <v>0.0</v>
      </c>
      <c r="C196" s="41">
        <v>0.0</v>
      </c>
      <c r="D196" s="41">
        <v>0.0</v>
      </c>
      <c r="E196" s="33">
        <v>1.050929E7</v>
      </c>
      <c r="F196" s="36">
        <f t="shared" si="13"/>
        <v>0</v>
      </c>
      <c r="G196" s="4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row>
    <row r="197">
      <c r="A197" s="21" t="s">
        <v>22</v>
      </c>
      <c r="B197" s="41">
        <v>5889000.0</v>
      </c>
      <c r="C197" s="41">
        <v>13062.0</v>
      </c>
      <c r="D197" s="41">
        <v>2464.5</v>
      </c>
      <c r="E197" s="33">
        <v>5591572.0</v>
      </c>
      <c r="F197" s="36">
        <f t="shared" si="13"/>
        <v>0.4407526184</v>
      </c>
      <c r="G197" s="4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row>
    <row r="198">
      <c r="A198" s="21" t="s">
        <v>23</v>
      </c>
      <c r="B198" s="41">
        <v>1234000.0</v>
      </c>
      <c r="C198" s="41">
        <v>0.0</v>
      </c>
      <c r="D198" s="41">
        <v>4087.8</v>
      </c>
      <c r="E198" s="33">
        <v>5413000.0</v>
      </c>
      <c r="F198" s="36">
        <f t="shared" si="13"/>
        <v>0.7551819693</v>
      </c>
      <c r="G198" s="4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row>
    <row r="199">
      <c r="A199" s="21" t="s">
        <v>24</v>
      </c>
      <c r="B199" s="41">
        <v>6.6647E7</v>
      </c>
      <c r="C199" s="41">
        <v>162000.0</v>
      </c>
      <c r="D199" s="41">
        <v>259386.8</v>
      </c>
      <c r="E199" s="33">
        <v>6.3514E7</v>
      </c>
      <c r="F199" s="36">
        <f t="shared" si="13"/>
        <v>4.083931102</v>
      </c>
      <c r="G199" s="4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row>
    <row r="200">
      <c r="A200" s="21" t="s">
        <v>25</v>
      </c>
      <c r="B200" s="41">
        <v>2079000.0</v>
      </c>
      <c r="C200" s="41">
        <v>0.0</v>
      </c>
      <c r="D200" s="41">
        <v>2691.5</v>
      </c>
      <c r="E200" s="33">
        <v>8.193216E7</v>
      </c>
      <c r="F200" s="36">
        <f t="shared" si="13"/>
        <v>0.03285034839</v>
      </c>
      <c r="G200" s="4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row>
    <row r="201">
      <c r="A201" s="21" t="s">
        <v>26</v>
      </c>
      <c r="B201" s="41">
        <v>2.8784E7</v>
      </c>
      <c r="C201" s="41">
        <v>0.0</v>
      </c>
      <c r="D201" s="41">
        <v>18127.7</v>
      </c>
      <c r="E201" s="33">
        <v>1.109E7</v>
      </c>
      <c r="F201" s="36">
        <f t="shared" si="13"/>
        <v>1.634598738</v>
      </c>
      <c r="G201" s="4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row>
    <row r="202">
      <c r="A202" s="21" t="s">
        <v>27</v>
      </c>
      <c r="B202" s="41">
        <v>0.0</v>
      </c>
      <c r="C202" s="41">
        <v>0.0</v>
      </c>
      <c r="D202" s="41">
        <v>0.0</v>
      </c>
      <c r="E202" s="33">
        <v>9920361.0</v>
      </c>
      <c r="F202" s="36">
        <f t="shared" si="13"/>
        <v>0</v>
      </c>
      <c r="G202" s="41"/>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row>
    <row r="203">
      <c r="A203" s="21" t="s">
        <v>28</v>
      </c>
      <c r="B203" s="41">
        <v>2.1523E7</v>
      </c>
      <c r="C203" s="21">
        <v>0.0</v>
      </c>
      <c r="D203" s="41">
        <v>25867.3</v>
      </c>
      <c r="E203" s="33">
        <v>4585400.0</v>
      </c>
      <c r="F203" s="36">
        <f t="shared" si="13"/>
        <v>5.641230863</v>
      </c>
      <c r="G203" s="4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row>
    <row r="204">
      <c r="A204" s="21" t="s">
        <v>29</v>
      </c>
      <c r="B204" s="41">
        <v>1.23471E8</v>
      </c>
      <c r="C204" s="41">
        <v>0.0</v>
      </c>
      <c r="D204" s="41">
        <v>162111.8</v>
      </c>
      <c r="E204" s="33">
        <v>6.09162E7</v>
      </c>
      <c r="F204" s="36">
        <f t="shared" si="13"/>
        <v>2.661226406</v>
      </c>
      <c r="G204" s="4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row>
    <row r="205">
      <c r="A205" s="21" t="s">
        <v>30</v>
      </c>
      <c r="B205" s="41">
        <v>5.17E8</v>
      </c>
      <c r="C205" s="41">
        <v>1.083E9</v>
      </c>
      <c r="D205" s="41">
        <v>2425.7</v>
      </c>
      <c r="E205" s="33">
        <v>1.27515E8</v>
      </c>
      <c r="F205" s="36">
        <f t="shared" si="13"/>
        <v>0.01902286006</v>
      </c>
      <c r="G205" s="41"/>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row>
    <row r="206">
      <c r="A206" s="21" t="s">
        <v>31</v>
      </c>
      <c r="B206" s="41">
        <v>0.0</v>
      </c>
      <c r="C206" s="41">
        <v>0.0</v>
      </c>
      <c r="D206" s="41">
        <v>0.0</v>
      </c>
      <c r="E206" s="33">
        <v>530946.0</v>
      </c>
      <c r="F206" s="36">
        <f t="shared" si="13"/>
        <v>0</v>
      </c>
      <c r="G206" s="4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row>
    <row r="207">
      <c r="A207" s="21" t="s">
        <v>32</v>
      </c>
      <c r="B207" s="41">
        <v>4609000.0</v>
      </c>
      <c r="C207" s="41">
        <v>0.0</v>
      </c>
      <c r="D207" s="41">
        <v>5562.9</v>
      </c>
      <c r="E207" s="33">
        <v>1.675496E7</v>
      </c>
      <c r="F207" s="36">
        <f t="shared" si="13"/>
        <v>0.3320151167</v>
      </c>
      <c r="G207" s="41"/>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row>
    <row r="208">
      <c r="A208" s="21" t="s">
        <v>33</v>
      </c>
      <c r="B208" s="41">
        <v>0.0</v>
      </c>
      <c r="C208" s="41">
        <v>0.0</v>
      </c>
      <c r="D208" s="41">
        <v>0.0</v>
      </c>
      <c r="E208" s="33">
        <v>4433000.0</v>
      </c>
      <c r="F208" s="36">
        <f t="shared" si="13"/>
        <v>0</v>
      </c>
      <c r="G208" s="4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row>
    <row r="209">
      <c r="A209" s="21" t="s">
        <v>34</v>
      </c>
      <c r="B209" s="41">
        <v>59800.0</v>
      </c>
      <c r="C209" s="41">
        <v>356392.0</v>
      </c>
      <c r="D209" s="41">
        <v>39474.7</v>
      </c>
      <c r="E209" s="33">
        <v>5019000.0</v>
      </c>
      <c r="F209" s="36">
        <f t="shared" si="13"/>
        <v>7.865052799</v>
      </c>
      <c r="G209" s="4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row>
    <row r="210">
      <c r="A210" s="21" t="s">
        <v>35</v>
      </c>
      <c r="B210" s="41">
        <v>3.196E7</v>
      </c>
      <c r="C210" s="41">
        <v>0.0</v>
      </c>
      <c r="D210" s="41">
        <v>17548.2</v>
      </c>
      <c r="E210" s="33">
        <v>3.853379E7</v>
      </c>
      <c r="F210" s="36">
        <f t="shared" si="13"/>
        <v>0.4553977172</v>
      </c>
      <c r="G210" s="41"/>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row>
    <row r="211">
      <c r="A211" s="21" t="s">
        <v>36</v>
      </c>
      <c r="B211" s="41">
        <v>2505000.0</v>
      </c>
      <c r="C211" s="41">
        <v>339000.0</v>
      </c>
      <c r="D211" s="41">
        <v>7619.9</v>
      </c>
      <c r="E211" s="33">
        <v>1.051484E7</v>
      </c>
      <c r="F211" s="36">
        <f t="shared" si="13"/>
        <v>0.7246805467</v>
      </c>
      <c r="G211" s="41"/>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row>
    <row r="212">
      <c r="A212" s="21" t="s">
        <v>85</v>
      </c>
      <c r="B212" s="41">
        <v>0.0</v>
      </c>
      <c r="C212" s="41">
        <v>0.0</v>
      </c>
      <c r="D212" s="41">
        <v>0.0</v>
      </c>
      <c r="E212" s="33">
        <v>5407579.0</v>
      </c>
      <c r="F212" s="36">
        <f t="shared" si="13"/>
        <v>0</v>
      </c>
      <c r="G212" s="41"/>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row>
    <row r="213">
      <c r="A213" s="21" t="s">
        <v>38</v>
      </c>
      <c r="B213" s="41">
        <v>3.7214E10</v>
      </c>
      <c r="C213" s="41">
        <v>5.1569E10</v>
      </c>
      <c r="D213" s="41">
        <v>10366.9</v>
      </c>
      <c r="E213" s="33">
        <v>5.000444E7</v>
      </c>
      <c r="F213" s="36">
        <f t="shared" si="13"/>
        <v>0.20731959</v>
      </c>
      <c r="G213" s="4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row>
    <row r="214">
      <c r="A214" s="21" t="s">
        <v>39</v>
      </c>
      <c r="B214" s="41">
        <v>5.3873E7</v>
      </c>
      <c r="C214" s="41">
        <v>0.0</v>
      </c>
      <c r="D214" s="41">
        <v>71605.5</v>
      </c>
      <c r="E214" s="33">
        <v>4.614658E7</v>
      </c>
      <c r="F214" s="36">
        <f t="shared" si="13"/>
        <v>1.551696789</v>
      </c>
      <c r="G214" s="41"/>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row>
    <row r="215">
      <c r="A215" s="21" t="s">
        <v>40</v>
      </c>
      <c r="B215" s="41">
        <v>9763000.0</v>
      </c>
      <c r="C215" s="41">
        <v>0.0</v>
      </c>
      <c r="D215" s="41">
        <v>1410.5</v>
      </c>
      <c r="E215" s="33">
        <v>9519374.0</v>
      </c>
      <c r="F215" s="36">
        <f t="shared" si="13"/>
        <v>0.1481715079</v>
      </c>
      <c r="G215" s="4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row>
    <row r="216">
      <c r="A216" s="21" t="s">
        <v>41</v>
      </c>
      <c r="B216" s="41">
        <v>0.0</v>
      </c>
      <c r="C216" s="41">
        <v>0.0</v>
      </c>
      <c r="D216" s="41">
        <v>0.0</v>
      </c>
      <c r="E216" s="33">
        <v>7912398.0</v>
      </c>
      <c r="F216" s="36">
        <f t="shared" si="13"/>
        <v>0</v>
      </c>
      <c r="G216" s="4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row>
    <row r="217">
      <c r="A217" s="21" t="s">
        <v>42</v>
      </c>
      <c r="B217" s="41">
        <v>993000.0</v>
      </c>
      <c r="C217" s="41">
        <v>0.0</v>
      </c>
      <c r="D217" s="41">
        <v>3129.1</v>
      </c>
      <c r="E217" s="33">
        <v>6.3705E7</v>
      </c>
      <c r="F217" s="36">
        <f t="shared" si="13"/>
        <v>0.04911859352</v>
      </c>
      <c r="G217" s="41"/>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row>
    <row r="218">
      <c r="A218" s="26" t="s">
        <v>43</v>
      </c>
      <c r="B218" s="71">
        <v>1.4E7</v>
      </c>
      <c r="C218" s="71">
        <v>1.4E7</v>
      </c>
      <c r="D218" s="71">
        <v>2200.0</v>
      </c>
      <c r="E218" s="44">
        <v>3.138737E8</v>
      </c>
      <c r="F218" s="47">
        <f t="shared" si="13"/>
        <v>0.007009188728</v>
      </c>
      <c r="G218" s="71"/>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row>
    <row r="219">
      <c r="A219" s="10"/>
      <c r="B219" s="10"/>
      <c r="C219" s="10"/>
      <c r="D219" s="10"/>
      <c r="E219" s="10"/>
      <c r="F219" s="10"/>
      <c r="G219" s="10"/>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row>
    <row r="220">
      <c r="A220" s="21" t="s">
        <v>62</v>
      </c>
      <c r="B220" s="10"/>
      <c r="C220" s="10"/>
      <c r="D220" s="10"/>
      <c r="E220" s="10"/>
      <c r="F220" s="41">
        <v>1.77</v>
      </c>
      <c r="G220" s="10"/>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row>
    <row r="221">
      <c r="A221" s="21" t="s">
        <v>139</v>
      </c>
      <c r="B221" s="10"/>
      <c r="C221" s="10"/>
      <c r="D221" s="10"/>
      <c r="E221" s="10"/>
      <c r="F221" s="41">
        <v>3.364595782</v>
      </c>
      <c r="G221" s="10"/>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row>
    <row r="222">
      <c r="A222" s="21" t="s">
        <v>128</v>
      </c>
      <c r="B222" s="10"/>
      <c r="C222" s="10"/>
      <c r="D222" s="10"/>
      <c r="E222" s="10"/>
      <c r="F222" s="10"/>
      <c r="G222" s="10"/>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row>
    <row r="227">
      <c r="A227" s="20" t="s">
        <v>130</v>
      </c>
      <c r="B227" s="20"/>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row>
    <row r="228">
      <c r="A228" s="24" t="s">
        <v>103</v>
      </c>
      <c r="B228" s="24" t="s">
        <v>131</v>
      </c>
      <c r="C228" s="24" t="s">
        <v>54</v>
      </c>
      <c r="D228" s="24" t="s">
        <v>132</v>
      </c>
      <c r="E228" s="24" t="s">
        <v>57</v>
      </c>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row>
    <row r="229">
      <c r="A229" s="21" t="s">
        <v>17</v>
      </c>
      <c r="B229" s="41">
        <v>4.08705318E8</v>
      </c>
      <c r="C229" s="33">
        <v>2.1766711E7</v>
      </c>
      <c r="D229" s="96">
        <f t="shared" ref="D229:D255" si="14">B229/C229</f>
        <v>18.77662261</v>
      </c>
      <c r="E229" s="4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row>
    <row r="230">
      <c r="A230" s="21" t="s">
        <v>18</v>
      </c>
      <c r="B230" s="41">
        <v>2.901429987E9</v>
      </c>
      <c r="C230" s="33">
        <v>5.02554798E8</v>
      </c>
      <c r="D230" s="96">
        <f t="shared" si="14"/>
        <v>5.773360435</v>
      </c>
      <c r="E230" s="4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row>
    <row r="231">
      <c r="A231" s="21" t="s">
        <v>19</v>
      </c>
      <c r="B231" s="41">
        <v>2.901429987E9</v>
      </c>
      <c r="C231" s="33">
        <v>5.02554798E8</v>
      </c>
      <c r="D231" s="96">
        <f t="shared" si="14"/>
        <v>5.773360435</v>
      </c>
      <c r="E231" s="4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row>
    <row r="232">
      <c r="A232" s="21" t="s">
        <v>20</v>
      </c>
      <c r="B232" s="41">
        <v>1.53674061E8</v>
      </c>
      <c r="C232" s="33">
        <v>3.4030589E7</v>
      </c>
      <c r="D232" s="96">
        <f t="shared" si="14"/>
        <v>4.515762598</v>
      </c>
      <c r="E232" s="4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row>
    <row r="233">
      <c r="A233" s="21" t="s">
        <v>21</v>
      </c>
      <c r="B233" s="41">
        <v>2.901429987E9</v>
      </c>
      <c r="C233" s="33">
        <v>5.02554798E8</v>
      </c>
      <c r="D233" s="96">
        <f t="shared" si="14"/>
        <v>5.773360435</v>
      </c>
      <c r="E233" s="4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row>
    <row r="234">
      <c r="A234" s="21" t="s">
        <v>22</v>
      </c>
      <c r="B234" s="41">
        <v>2.901429987E9</v>
      </c>
      <c r="C234" s="33">
        <v>5.02554798E8</v>
      </c>
      <c r="D234" s="96">
        <f t="shared" si="14"/>
        <v>5.773360435</v>
      </c>
      <c r="E234" s="4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row>
    <row r="235">
      <c r="A235" s="21" t="s">
        <v>23</v>
      </c>
      <c r="B235" s="41">
        <v>2.901429987E9</v>
      </c>
      <c r="C235" s="33">
        <v>5.02554798E8</v>
      </c>
      <c r="D235" s="96">
        <f t="shared" si="14"/>
        <v>5.773360435</v>
      </c>
      <c r="E235" s="4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row>
    <row r="236">
      <c r="A236" s="21" t="s">
        <v>24</v>
      </c>
      <c r="B236" s="41">
        <v>2.901429987E9</v>
      </c>
      <c r="C236" s="33">
        <v>5.02554798E8</v>
      </c>
      <c r="D236" s="96">
        <f t="shared" si="14"/>
        <v>5.773360435</v>
      </c>
      <c r="E236" s="4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row>
    <row r="237">
      <c r="A237" s="21" t="s">
        <v>25</v>
      </c>
      <c r="B237" s="41">
        <v>2.901429987E9</v>
      </c>
      <c r="C237" s="33">
        <v>5.02554798E8</v>
      </c>
      <c r="D237" s="96">
        <f t="shared" si="14"/>
        <v>5.773360435</v>
      </c>
      <c r="E237" s="4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row>
    <row r="238">
      <c r="A238" s="21" t="s">
        <v>26</v>
      </c>
      <c r="B238" s="41">
        <v>2.901429987E9</v>
      </c>
      <c r="C238" s="33">
        <v>5.02554798E8</v>
      </c>
      <c r="D238" s="96">
        <f t="shared" si="14"/>
        <v>5.773360435</v>
      </c>
      <c r="E238" s="4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row>
    <row r="239">
      <c r="A239" s="21" t="s">
        <v>27</v>
      </c>
      <c r="B239" s="41">
        <v>2.901429987E9</v>
      </c>
      <c r="C239" s="33">
        <v>5.02554798E8</v>
      </c>
      <c r="D239" s="96">
        <f t="shared" si="14"/>
        <v>5.773360435</v>
      </c>
      <c r="E239" s="4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row>
    <row r="240">
      <c r="A240" s="21" t="s">
        <v>28</v>
      </c>
      <c r="B240" s="41">
        <v>2.901429987E9</v>
      </c>
      <c r="C240" s="33">
        <v>5.02554798E8</v>
      </c>
      <c r="D240" s="96">
        <f t="shared" si="14"/>
        <v>5.773360435</v>
      </c>
      <c r="E240" s="4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row>
    <row r="241">
      <c r="A241" s="21" t="s">
        <v>29</v>
      </c>
      <c r="B241" s="41">
        <v>2.901429987E9</v>
      </c>
      <c r="C241" s="33">
        <v>5.02554798E8</v>
      </c>
      <c r="D241" s="96">
        <f t="shared" si="14"/>
        <v>5.773360435</v>
      </c>
      <c r="E241" s="4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row>
    <row r="242">
      <c r="A242" s="21" t="s">
        <v>30</v>
      </c>
      <c r="B242" s="41">
        <v>4.110594114E9</v>
      </c>
      <c r="C242" s="33">
        <v>1.27469543E8</v>
      </c>
      <c r="D242" s="96">
        <f t="shared" si="14"/>
        <v>32.24765711</v>
      </c>
      <c r="E242" s="4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row>
    <row r="243">
      <c r="A243" s="21" t="s">
        <v>31</v>
      </c>
      <c r="B243" s="41">
        <v>2.901429987E9</v>
      </c>
      <c r="C243" s="33">
        <v>5.02554798E8</v>
      </c>
      <c r="D243" s="96">
        <f t="shared" si="14"/>
        <v>5.773360435</v>
      </c>
      <c r="E243" s="4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row>
    <row r="244">
      <c r="A244" s="21" t="s">
        <v>32</v>
      </c>
      <c r="B244" s="41">
        <v>2.901429987E9</v>
      </c>
      <c r="C244" s="33">
        <v>5.02554798E8</v>
      </c>
      <c r="D244" s="96">
        <f t="shared" si="14"/>
        <v>5.773360435</v>
      </c>
      <c r="E244" s="4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row>
    <row r="245">
      <c r="A245" s="21" t="s">
        <v>33</v>
      </c>
      <c r="B245" s="41">
        <v>3.7600887E7</v>
      </c>
      <c r="C245" s="33">
        <v>4290347.0</v>
      </c>
      <c r="D245" s="96">
        <f t="shared" si="14"/>
        <v>8.764066636</v>
      </c>
      <c r="E245" s="4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row>
    <row r="246">
      <c r="A246" s="21" t="s">
        <v>34</v>
      </c>
      <c r="B246" s="41">
        <v>2.901429987E9</v>
      </c>
      <c r="C246" s="33">
        <v>5.02554798E8</v>
      </c>
      <c r="D246" s="96">
        <f t="shared" si="14"/>
        <v>5.773360435</v>
      </c>
      <c r="E246" s="4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row>
    <row r="247">
      <c r="A247" s="21" t="s">
        <v>35</v>
      </c>
      <c r="B247" s="41">
        <v>2.901429987E9</v>
      </c>
      <c r="C247" s="33">
        <v>5.02554798E8</v>
      </c>
      <c r="D247" s="96">
        <f t="shared" si="14"/>
        <v>5.773360435</v>
      </c>
      <c r="E247" s="4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row>
    <row r="248">
      <c r="A248" s="21" t="s">
        <v>36</v>
      </c>
      <c r="B248" s="41">
        <v>2.901429987E9</v>
      </c>
      <c r="C248" s="33">
        <v>5.02554798E8</v>
      </c>
      <c r="D248" s="96">
        <f t="shared" si="14"/>
        <v>5.773360435</v>
      </c>
      <c r="E248" s="4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row>
    <row r="249">
      <c r="A249" s="21" t="s">
        <v>85</v>
      </c>
      <c r="B249" s="41">
        <v>2.901429987E9</v>
      </c>
      <c r="C249" s="33">
        <v>5.02554798E8</v>
      </c>
      <c r="D249" s="96">
        <f t="shared" si="14"/>
        <v>5.773360435</v>
      </c>
      <c r="E249" s="4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row>
    <row r="250">
      <c r="A250" s="21" t="s">
        <v>38</v>
      </c>
      <c r="B250" s="41">
        <v>8.49712116E8</v>
      </c>
      <c r="C250" s="33">
        <v>4.8754657E7</v>
      </c>
      <c r="D250" s="96">
        <f t="shared" si="14"/>
        <v>17.42832723</v>
      </c>
      <c r="E250" s="4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row>
    <row r="251">
      <c r="A251" s="21" t="s">
        <v>39</v>
      </c>
      <c r="B251" s="41">
        <v>2.901429987E9</v>
      </c>
      <c r="C251" s="33">
        <v>5.02554798E8</v>
      </c>
      <c r="D251" s="96">
        <f t="shared" si="14"/>
        <v>5.773360435</v>
      </c>
      <c r="E251" s="4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row>
    <row r="252">
      <c r="A252" s="21" t="s">
        <v>40</v>
      </c>
      <c r="B252" s="41">
        <v>2.901429987E9</v>
      </c>
      <c r="C252" s="33">
        <v>5.02554798E8</v>
      </c>
      <c r="D252" s="96">
        <f t="shared" si="14"/>
        <v>5.773360435</v>
      </c>
      <c r="E252" s="4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row>
    <row r="253">
      <c r="A253" s="21" t="s">
        <v>41</v>
      </c>
      <c r="B253" s="41">
        <v>2.901429987E9</v>
      </c>
      <c r="C253" s="33">
        <v>5.02554798E8</v>
      </c>
      <c r="D253" s="96">
        <f t="shared" si="14"/>
        <v>5.773360435</v>
      </c>
      <c r="E253" s="4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row>
    <row r="254">
      <c r="A254" s="21" t="s">
        <v>42</v>
      </c>
      <c r="B254" s="41">
        <v>2.901429987E9</v>
      </c>
      <c r="C254" s="33">
        <v>5.02554798E8</v>
      </c>
      <c r="D254" s="96">
        <f t="shared" si="14"/>
        <v>5.773360435</v>
      </c>
      <c r="E254" s="4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row>
    <row r="255">
      <c r="A255" s="26" t="s">
        <v>43</v>
      </c>
      <c r="B255" s="71">
        <v>1.963118061E9</v>
      </c>
      <c r="C255" s="44">
        <v>3.11050977E8</v>
      </c>
      <c r="D255" s="105">
        <f t="shared" si="14"/>
        <v>6.311242228</v>
      </c>
      <c r="E255" s="7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row>
    <row r="256">
      <c r="A256" s="21" t="s">
        <v>134</v>
      </c>
      <c r="B256" s="41">
        <v>2.901429987E9</v>
      </c>
      <c r="C256" s="10"/>
      <c r="D256" s="96">
        <v>5.77</v>
      </c>
      <c r="E256" s="124"/>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row>
    <row r="257">
      <c r="A257" s="10"/>
      <c r="B257" s="10"/>
      <c r="C257" s="10"/>
      <c r="D257" s="10"/>
      <c r="E257" s="10"/>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row>
    <row r="258">
      <c r="A258" s="21" t="s">
        <v>62</v>
      </c>
      <c r="B258" s="10"/>
      <c r="C258" s="10"/>
      <c r="D258" s="96">
        <v>7.75</v>
      </c>
      <c r="E258" s="10"/>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row>
    <row r="259">
      <c r="A259" s="10"/>
      <c r="B259" s="10"/>
      <c r="C259" s="10"/>
      <c r="D259" s="41">
        <v>5.808676188</v>
      </c>
      <c r="E259" s="10"/>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row>
    <row r="260">
      <c r="A260" s="21" t="s">
        <v>135</v>
      </c>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row>
    <row r="261">
      <c r="A261" s="10"/>
      <c r="B261" s="10"/>
      <c r="C261" s="10"/>
      <c r="D261" s="10"/>
      <c r="E261" s="10"/>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row>
  </sheetData>
  <mergeCells count="43">
    <mergeCell ref="B121:C121"/>
    <mergeCell ref="B118:C118"/>
    <mergeCell ref="B120:C120"/>
    <mergeCell ref="B119:C119"/>
    <mergeCell ref="B124:C124"/>
    <mergeCell ref="B125:C125"/>
    <mergeCell ref="B122:C122"/>
    <mergeCell ref="B123:C123"/>
    <mergeCell ref="A68:H68"/>
    <mergeCell ref="A69:H69"/>
    <mergeCell ref="E36:H36"/>
    <mergeCell ref="B36:D36"/>
    <mergeCell ref="A3:A4"/>
    <mergeCell ref="B105:I105"/>
    <mergeCell ref="B126:C126"/>
    <mergeCell ref="B3:G3"/>
    <mergeCell ref="L3:L4"/>
    <mergeCell ref="J3:K3"/>
    <mergeCell ref="H3:I3"/>
    <mergeCell ref="K73:U73"/>
    <mergeCell ref="V73:AF73"/>
    <mergeCell ref="N37:P37"/>
    <mergeCell ref="A186:G186"/>
    <mergeCell ref="A260:E260"/>
    <mergeCell ref="B117:C117"/>
    <mergeCell ref="B116:C116"/>
    <mergeCell ref="B114:C114"/>
    <mergeCell ref="B115:C115"/>
    <mergeCell ref="B138:C138"/>
    <mergeCell ref="B135:C135"/>
    <mergeCell ref="B136:C136"/>
    <mergeCell ref="B137:C137"/>
    <mergeCell ref="B129:C129"/>
    <mergeCell ref="B128:C128"/>
    <mergeCell ref="B134:C134"/>
    <mergeCell ref="B133:C133"/>
    <mergeCell ref="B130:C130"/>
    <mergeCell ref="B132:C132"/>
    <mergeCell ref="B131:C131"/>
    <mergeCell ref="B139:C139"/>
    <mergeCell ref="B140:C140"/>
    <mergeCell ref="A144:B144"/>
    <mergeCell ref="A147:G147"/>
  </mergeCells>
  <hyperlinks>
    <hyperlink r:id="rId1" ref="B10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row>
    <row r="36">
      <c r="A36" s="21"/>
      <c r="B36" s="21" t="s">
        <v>45</v>
      </c>
      <c r="E36" s="22" t="s">
        <v>46</v>
      </c>
      <c r="I36" s="10"/>
      <c r="J36" s="10"/>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row>
    <row r="37">
      <c r="A37" s="23"/>
      <c r="B37" s="24" t="s">
        <v>47</v>
      </c>
      <c r="C37" s="24" t="s">
        <v>48</v>
      </c>
      <c r="D37" s="25" t="s">
        <v>49</v>
      </c>
      <c r="E37" s="24" t="s">
        <v>50</v>
      </c>
      <c r="F37" s="24" t="s">
        <v>51</v>
      </c>
      <c r="G37" s="24" t="s">
        <v>52</v>
      </c>
      <c r="H37" s="25" t="s">
        <v>53</v>
      </c>
      <c r="I37" s="24" t="s">
        <v>54</v>
      </c>
      <c r="J37" s="24" t="s">
        <v>55</v>
      </c>
      <c r="K37" s="26" t="s">
        <v>56</v>
      </c>
      <c r="L37" s="24" t="s">
        <v>57</v>
      </c>
      <c r="M37" s="27"/>
      <c r="N37" s="28" t="s">
        <v>58</v>
      </c>
      <c r="O37" s="29"/>
      <c r="P37" s="29"/>
      <c r="Q37" s="30"/>
      <c r="R37" s="31"/>
      <c r="S37" s="32"/>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row>
    <row r="38">
      <c r="A38" s="21" t="s">
        <v>17</v>
      </c>
      <c r="B38" s="41">
        <v>21.6</v>
      </c>
      <c r="C38" s="41">
        <v>39.0</v>
      </c>
      <c r="D38" s="42">
        <v>251.4</v>
      </c>
      <c r="E38" s="33">
        <f t="shared" ref="E38:E64" si="1">B38*1000000*42/1000*$O$38*1000/1000000*3.664</f>
        <v>66147.21792</v>
      </c>
      <c r="F38" s="33">
        <f t="shared" ref="F38:F64" si="2">C38*1000000*42/1000*$Q$38*1000/1000000*3.664</f>
        <v>86423.5008</v>
      </c>
      <c r="G38" s="33">
        <f t="shared" ref="G38:G64" si="3">D38*1000000*42/1000*$S$38*1000/1000000*3.664</f>
        <v>982661.0573</v>
      </c>
      <c r="H38" s="34">
        <f t="shared" ref="H38:H64" si="4">Sum(E38:G38)</f>
        <v>1135231.776</v>
      </c>
      <c r="I38" s="33">
        <f t="shared" ref="I38:I64" si="5">C74</f>
        <v>21766711</v>
      </c>
      <c r="J38" s="36">
        <f t="shared" ref="J38:J64" si="6">H38/I38*1000</f>
        <v>52.15449298</v>
      </c>
      <c r="K38" s="36">
        <f t="shared" ref="K38:K64" si="7">J38+D74</f>
        <v>77.82714972</v>
      </c>
      <c r="L38" s="41"/>
      <c r="M38" s="3"/>
      <c r="N38" s="37" t="s">
        <v>59</v>
      </c>
      <c r="O38" s="26">
        <v>19.9</v>
      </c>
      <c r="P38" s="38" t="s">
        <v>60</v>
      </c>
      <c r="Q38" s="39">
        <v>14.4</v>
      </c>
      <c r="R38" s="38"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row>
    <row r="39">
      <c r="A39" s="21" t="s">
        <v>18</v>
      </c>
      <c r="B39" s="41">
        <v>0.0</v>
      </c>
      <c r="C39" s="41">
        <v>0.0</v>
      </c>
      <c r="D39" s="42">
        <v>0.0</v>
      </c>
      <c r="E39" s="33">
        <f t="shared" si="1"/>
        <v>0</v>
      </c>
      <c r="F39" s="33">
        <f t="shared" si="2"/>
        <v>0</v>
      </c>
      <c r="G39" s="33">
        <f t="shared" si="3"/>
        <v>0</v>
      </c>
      <c r="H39" s="34">
        <f t="shared" si="4"/>
        <v>0</v>
      </c>
      <c r="I39" s="33">
        <f t="shared" si="5"/>
        <v>8217280</v>
      </c>
      <c r="J39" s="36">
        <f t="shared" si="6"/>
        <v>0</v>
      </c>
      <c r="K39" s="36">
        <f t="shared" si="7"/>
        <v>9.27567638</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row>
    <row r="40">
      <c r="A40" s="21" t="s">
        <v>19</v>
      </c>
      <c r="B40" s="41">
        <v>0.0</v>
      </c>
      <c r="C40" s="41">
        <v>0.0</v>
      </c>
      <c r="D40" s="42">
        <v>0.0</v>
      </c>
      <c r="E40" s="33">
        <f t="shared" si="1"/>
        <v>0</v>
      </c>
      <c r="F40" s="33">
        <f t="shared" si="2"/>
        <v>0</v>
      </c>
      <c r="G40" s="33">
        <f t="shared" si="3"/>
        <v>0</v>
      </c>
      <c r="H40" s="34">
        <f t="shared" si="4"/>
        <v>0</v>
      </c>
      <c r="I40" s="33">
        <f t="shared" si="5"/>
        <v>10431477</v>
      </c>
      <c r="J40" s="36">
        <f t="shared" si="6"/>
        <v>0</v>
      </c>
      <c r="K40" s="36">
        <f t="shared" si="7"/>
        <v>11.03766034</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row>
    <row r="41">
      <c r="A41" s="21" t="s">
        <v>20</v>
      </c>
      <c r="B41" s="41">
        <v>182.6</v>
      </c>
      <c r="C41" s="41">
        <v>140.4</v>
      </c>
      <c r="D41" s="42">
        <v>35.5</v>
      </c>
      <c r="E41" s="33">
        <f t="shared" si="1"/>
        <v>559188.9811</v>
      </c>
      <c r="F41" s="33">
        <f t="shared" si="2"/>
        <v>311124.6029</v>
      </c>
      <c r="G41" s="33">
        <f t="shared" si="3"/>
        <v>138760.8096</v>
      </c>
      <c r="H41" s="34">
        <f t="shared" si="4"/>
        <v>1009074.394</v>
      </c>
      <c r="I41" s="33">
        <f t="shared" si="5"/>
        <v>34030589</v>
      </c>
      <c r="J41" s="36">
        <f t="shared" si="6"/>
        <v>29.65198145</v>
      </c>
      <c r="K41" s="36">
        <f t="shared" si="7"/>
        <v>51.38204025</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row>
    <row r="42">
      <c r="A42" s="21" t="s">
        <v>21</v>
      </c>
      <c r="B42" s="41">
        <v>0.0</v>
      </c>
      <c r="C42" s="41">
        <v>0.0</v>
      </c>
      <c r="D42" s="42">
        <v>20.7</v>
      </c>
      <c r="E42" s="33">
        <f t="shared" si="1"/>
        <v>0</v>
      </c>
      <c r="F42" s="33">
        <f t="shared" si="2"/>
        <v>0</v>
      </c>
      <c r="G42" s="33">
        <f t="shared" si="3"/>
        <v>80911.23264</v>
      </c>
      <c r="H42" s="34">
        <f t="shared" si="4"/>
        <v>80911.23264</v>
      </c>
      <c r="I42" s="33">
        <f t="shared" si="5"/>
        <v>10190213</v>
      </c>
      <c r="J42" s="36">
        <f t="shared" si="6"/>
        <v>7.940092385</v>
      </c>
      <c r="K42" s="36">
        <f t="shared" si="7"/>
        <v>20.12964132</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row>
    <row r="43">
      <c r="A43" s="21" t="s">
        <v>22</v>
      </c>
      <c r="B43" s="41">
        <v>10.0</v>
      </c>
      <c r="C43" s="41">
        <v>5.2</v>
      </c>
      <c r="D43" s="42">
        <v>0.0</v>
      </c>
      <c r="E43" s="33">
        <f t="shared" si="1"/>
        <v>30623.712</v>
      </c>
      <c r="F43" s="33">
        <f t="shared" si="2"/>
        <v>11523.13344</v>
      </c>
      <c r="G43" s="33">
        <f t="shared" si="3"/>
        <v>0</v>
      </c>
      <c r="H43" s="34">
        <f t="shared" si="4"/>
        <v>42146.84544</v>
      </c>
      <c r="I43" s="33">
        <f t="shared" si="5"/>
        <v>5529888</v>
      </c>
      <c r="J43" s="36">
        <f t="shared" si="6"/>
        <v>7.6216454</v>
      </c>
      <c r="K43" s="36">
        <f t="shared" si="7"/>
        <v>17.0758857</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row>
    <row r="44">
      <c r="A44" s="21" t="s">
        <v>23</v>
      </c>
      <c r="B44" s="41">
        <v>0.0</v>
      </c>
      <c r="C44" s="41">
        <v>0.0</v>
      </c>
      <c r="D44" s="42">
        <v>0.0</v>
      </c>
      <c r="E44" s="33">
        <f t="shared" si="1"/>
        <v>0</v>
      </c>
      <c r="F44" s="33">
        <f t="shared" si="2"/>
        <v>0</v>
      </c>
      <c r="G44" s="33">
        <f t="shared" si="3"/>
        <v>0</v>
      </c>
      <c r="H44" s="34">
        <f t="shared" si="4"/>
        <v>0</v>
      </c>
      <c r="I44" s="33">
        <f t="shared" si="5"/>
        <v>5259250</v>
      </c>
      <c r="J44" s="36">
        <f t="shared" si="6"/>
        <v>0</v>
      </c>
      <c r="K44" s="36">
        <f t="shared" si="7"/>
        <v>6.676453867</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row>
    <row r="45">
      <c r="A45" s="21" t="s">
        <v>24</v>
      </c>
      <c r="B45" s="41">
        <v>0.0</v>
      </c>
      <c r="C45" s="41">
        <v>0.0</v>
      </c>
      <c r="D45" s="42">
        <v>0.0</v>
      </c>
      <c r="E45" s="33">
        <f t="shared" si="1"/>
        <v>0</v>
      </c>
      <c r="F45" s="33">
        <f t="shared" si="2"/>
        <v>0</v>
      </c>
      <c r="G45" s="33">
        <f t="shared" si="3"/>
        <v>0</v>
      </c>
      <c r="H45" s="34">
        <f t="shared" si="4"/>
        <v>0</v>
      </c>
      <c r="I45" s="33">
        <f t="shared" si="5"/>
        <v>65102719</v>
      </c>
      <c r="J45" s="36">
        <f t="shared" si="6"/>
        <v>0</v>
      </c>
      <c r="K45" s="36">
        <f t="shared" si="7"/>
        <v>6.945057087</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row>
    <row r="46">
      <c r="A46" s="21" t="s">
        <v>25</v>
      </c>
      <c r="B46" s="41">
        <v>0.0</v>
      </c>
      <c r="C46" s="41">
        <v>8.1</v>
      </c>
      <c r="D46" s="42">
        <v>45.7</v>
      </c>
      <c r="E46" s="33">
        <f t="shared" si="1"/>
        <v>0</v>
      </c>
      <c r="F46" s="33">
        <f t="shared" si="2"/>
        <v>17949.49632</v>
      </c>
      <c r="G46" s="33">
        <f t="shared" si="3"/>
        <v>178630.1126</v>
      </c>
      <c r="H46" s="34">
        <f t="shared" si="4"/>
        <v>196579.609</v>
      </c>
      <c r="I46" s="33">
        <f t="shared" si="5"/>
        <v>81471834</v>
      </c>
      <c r="J46" s="36">
        <f t="shared" si="6"/>
        <v>2.412853612</v>
      </c>
      <c r="K46" s="36">
        <f t="shared" si="7"/>
        <v>13.89652047</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row>
    <row r="47">
      <c r="A47" s="21" t="s">
        <v>26</v>
      </c>
      <c r="B47" s="41">
        <v>0.0</v>
      </c>
      <c r="C47" s="41">
        <v>0.0</v>
      </c>
      <c r="D47" s="42">
        <v>8.1</v>
      </c>
      <c r="E47" s="33">
        <f t="shared" si="1"/>
        <v>0</v>
      </c>
      <c r="F47" s="33">
        <f t="shared" si="2"/>
        <v>0</v>
      </c>
      <c r="G47" s="33">
        <f t="shared" si="3"/>
        <v>31660.91712</v>
      </c>
      <c r="H47" s="34">
        <f t="shared" si="4"/>
        <v>31660.91712</v>
      </c>
      <c r="I47" s="33">
        <f t="shared" si="5"/>
        <v>10760136</v>
      </c>
      <c r="J47" s="36">
        <f t="shared" si="6"/>
        <v>2.942427226</v>
      </c>
      <c r="K47" s="36">
        <f t="shared" si="7"/>
        <v>12.99141731</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row>
    <row r="48">
      <c r="A48" s="21" t="s">
        <v>27</v>
      </c>
      <c r="B48" s="41">
        <v>0.0</v>
      </c>
      <c r="C48" s="41">
        <v>0.0</v>
      </c>
      <c r="D48" s="42">
        <v>1.9</v>
      </c>
      <c r="E48" s="33">
        <f t="shared" si="1"/>
        <v>0</v>
      </c>
      <c r="F48" s="33">
        <f t="shared" si="2"/>
        <v>0</v>
      </c>
      <c r="G48" s="33">
        <f t="shared" si="3"/>
        <v>7426.63488</v>
      </c>
      <c r="H48" s="34">
        <f t="shared" si="4"/>
        <v>7426.63488</v>
      </c>
      <c r="I48" s="33">
        <f t="shared" si="5"/>
        <v>9976062</v>
      </c>
      <c r="J48" s="36">
        <f t="shared" si="6"/>
        <v>0.7444455417</v>
      </c>
      <c r="K48" s="36">
        <f t="shared" si="7"/>
        <v>6.515615569</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row>
    <row r="49">
      <c r="A49" s="21" t="s">
        <v>28</v>
      </c>
      <c r="B49" s="41">
        <v>0.0</v>
      </c>
      <c r="C49" s="41">
        <v>0.0</v>
      </c>
      <c r="D49" s="42">
        <v>0.0</v>
      </c>
      <c r="E49" s="33">
        <f t="shared" si="1"/>
        <v>0</v>
      </c>
      <c r="F49" s="33">
        <f t="shared" si="2"/>
        <v>0</v>
      </c>
      <c r="G49" s="33">
        <f t="shared" si="3"/>
        <v>0</v>
      </c>
      <c r="H49" s="34">
        <f t="shared" si="4"/>
        <v>0</v>
      </c>
      <c r="I49" s="33">
        <f t="shared" si="5"/>
        <v>4670976</v>
      </c>
      <c r="J49" s="36">
        <f t="shared" si="6"/>
        <v>0</v>
      </c>
      <c r="K49" s="36">
        <f t="shared" si="7"/>
        <v>11.85756039</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row>
    <row r="50">
      <c r="A50" s="21" t="s">
        <v>29</v>
      </c>
      <c r="B50" s="41">
        <v>5.4</v>
      </c>
      <c r="C50" s="41">
        <v>7.1</v>
      </c>
      <c r="D50" s="42">
        <v>0.0</v>
      </c>
      <c r="E50" s="33">
        <f t="shared" si="1"/>
        <v>16536.80448</v>
      </c>
      <c r="F50" s="33">
        <f t="shared" si="2"/>
        <v>15733.50912</v>
      </c>
      <c r="G50" s="33">
        <f t="shared" si="3"/>
        <v>0</v>
      </c>
      <c r="H50" s="34">
        <f t="shared" si="4"/>
        <v>32270.3136</v>
      </c>
      <c r="I50" s="33">
        <f t="shared" si="5"/>
        <v>61016804</v>
      </c>
      <c r="J50" s="36">
        <f t="shared" si="6"/>
        <v>0.5288758421</v>
      </c>
      <c r="K50" s="36">
        <f t="shared" si="7"/>
        <v>7.783187294</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row>
    <row r="51">
      <c r="A51" s="21" t="s">
        <v>30</v>
      </c>
      <c r="B51" s="41">
        <v>0.0</v>
      </c>
      <c r="C51" s="41">
        <v>0.0</v>
      </c>
      <c r="D51" s="42">
        <v>0.7</v>
      </c>
      <c r="E51" s="33">
        <f t="shared" si="1"/>
        <v>0</v>
      </c>
      <c r="F51" s="33">
        <f t="shared" si="2"/>
        <v>0</v>
      </c>
      <c r="G51" s="33">
        <f t="shared" si="3"/>
        <v>2736.12864</v>
      </c>
      <c r="H51" s="34">
        <f t="shared" si="4"/>
        <v>2736.12864</v>
      </c>
      <c r="I51" s="33">
        <f t="shared" si="5"/>
        <v>127469543</v>
      </c>
      <c r="J51" s="36">
        <f t="shared" si="6"/>
        <v>0.02146495999</v>
      </c>
      <c r="K51" s="36">
        <f t="shared" si="7"/>
        <v>9.969496232</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row>
    <row r="52">
      <c r="A52" s="21" t="s">
        <v>31</v>
      </c>
      <c r="B52" s="41">
        <v>0.0</v>
      </c>
      <c r="C52" s="41">
        <v>0.0</v>
      </c>
      <c r="D52" s="42">
        <v>0.0</v>
      </c>
      <c r="E52" s="33">
        <f t="shared" si="1"/>
        <v>0</v>
      </c>
      <c r="F52" s="33">
        <f t="shared" si="2"/>
        <v>0</v>
      </c>
      <c r="G52" s="33">
        <f t="shared" si="3"/>
        <v>0</v>
      </c>
      <c r="H52" s="34">
        <f t="shared" si="4"/>
        <v>0</v>
      </c>
      <c r="I52" s="33">
        <f t="shared" si="5"/>
        <v>503302</v>
      </c>
      <c r="J52" s="36">
        <f t="shared" si="6"/>
        <v>0</v>
      </c>
      <c r="K52" s="36">
        <f t="shared" si="7"/>
        <v>22.65073455</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row>
    <row r="53">
      <c r="A53" s="21" t="s">
        <v>32</v>
      </c>
      <c r="B53" s="41">
        <v>0.0</v>
      </c>
      <c r="C53" s="41">
        <v>57.5</v>
      </c>
      <c r="D53" s="42">
        <v>0.0</v>
      </c>
      <c r="E53" s="33">
        <f t="shared" si="1"/>
        <v>0</v>
      </c>
      <c r="F53" s="33">
        <f t="shared" si="2"/>
        <v>127419.264</v>
      </c>
      <c r="G53" s="33">
        <f t="shared" si="3"/>
        <v>0</v>
      </c>
      <c r="H53" s="34">
        <f t="shared" si="4"/>
        <v>127419.264</v>
      </c>
      <c r="I53" s="33">
        <f t="shared" si="5"/>
        <v>16653734</v>
      </c>
      <c r="J53" s="36">
        <f t="shared" si="6"/>
        <v>7.651092782</v>
      </c>
      <c r="K53" s="36">
        <f t="shared" si="7"/>
        <v>19.37248211</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row>
    <row r="54">
      <c r="A54" s="21" t="s">
        <v>33</v>
      </c>
      <c r="B54" s="41">
        <v>0.0</v>
      </c>
      <c r="C54" s="41">
        <v>0.0</v>
      </c>
      <c r="D54" s="42">
        <v>3.0</v>
      </c>
      <c r="E54" s="33">
        <f t="shared" si="1"/>
        <v>0</v>
      </c>
      <c r="F54" s="33">
        <f t="shared" si="2"/>
        <v>0</v>
      </c>
      <c r="G54" s="33">
        <f t="shared" si="3"/>
        <v>11726.2656</v>
      </c>
      <c r="H54" s="34">
        <f t="shared" si="4"/>
        <v>11726.2656</v>
      </c>
      <c r="I54" s="33">
        <f t="shared" si="5"/>
        <v>4290347</v>
      </c>
      <c r="J54" s="36">
        <f t="shared" si="6"/>
        <v>2.73317417</v>
      </c>
      <c r="K54" s="36">
        <f t="shared" si="7"/>
        <v>14.25896917</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row>
    <row r="55">
      <c r="A55" s="21" t="s">
        <v>34</v>
      </c>
      <c r="B55" s="41">
        <v>87.2</v>
      </c>
      <c r="C55" s="41">
        <v>103.3</v>
      </c>
      <c r="D55" s="42">
        <v>0.0</v>
      </c>
      <c r="E55" s="33">
        <f t="shared" si="1"/>
        <v>267038.7686</v>
      </c>
      <c r="F55" s="33">
        <f t="shared" si="2"/>
        <v>228911.4778</v>
      </c>
      <c r="G55" s="33">
        <f t="shared" si="3"/>
        <v>0</v>
      </c>
      <c r="H55" s="34">
        <f t="shared" si="4"/>
        <v>495950.2464</v>
      </c>
      <c r="I55" s="33">
        <f t="shared" si="5"/>
        <v>4691849</v>
      </c>
      <c r="J55" s="36">
        <f t="shared" si="6"/>
        <v>105.7046479</v>
      </c>
      <c r="K55" s="36">
        <f t="shared" si="7"/>
        <v>111.2631302</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row>
    <row r="56">
      <c r="A56" s="21" t="s">
        <v>35</v>
      </c>
      <c r="B56" s="41">
        <v>0.0</v>
      </c>
      <c r="C56" s="41">
        <v>3.8</v>
      </c>
      <c r="D56" s="42">
        <v>58.8</v>
      </c>
      <c r="E56" s="33">
        <f t="shared" si="1"/>
        <v>0</v>
      </c>
      <c r="F56" s="33">
        <f t="shared" si="2"/>
        <v>8420.75136</v>
      </c>
      <c r="G56" s="33">
        <f t="shared" si="3"/>
        <v>229834.8058</v>
      </c>
      <c r="H56" s="34">
        <f t="shared" si="4"/>
        <v>238255.5571</v>
      </c>
      <c r="I56" s="33">
        <f t="shared" si="5"/>
        <v>38441588</v>
      </c>
      <c r="J56" s="36">
        <f t="shared" si="6"/>
        <v>6.197859389</v>
      </c>
      <c r="K56" s="36">
        <f t="shared" si="7"/>
        <v>15.75556288</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row>
    <row r="57">
      <c r="A57" s="21" t="s">
        <v>36</v>
      </c>
      <c r="B57" s="41">
        <v>0.0</v>
      </c>
      <c r="C57" s="41">
        <v>0.0</v>
      </c>
      <c r="D57" s="42">
        <v>0.0</v>
      </c>
      <c r="E57" s="33">
        <f t="shared" si="1"/>
        <v>0</v>
      </c>
      <c r="F57" s="33">
        <f t="shared" si="2"/>
        <v>0</v>
      </c>
      <c r="G57" s="33">
        <f t="shared" si="3"/>
        <v>0</v>
      </c>
      <c r="H57" s="34">
        <f t="shared" si="4"/>
        <v>0</v>
      </c>
      <c r="I57" s="33">
        <f t="shared" si="5"/>
        <v>10760305</v>
      </c>
      <c r="J57" s="36">
        <f t="shared" si="6"/>
        <v>0</v>
      </c>
      <c r="K57" s="36">
        <f t="shared" si="7"/>
        <v>5.409314141</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row>
    <row r="58">
      <c r="A58" s="21" t="s">
        <v>37</v>
      </c>
      <c r="B58" s="41">
        <v>0.0</v>
      </c>
      <c r="C58" s="41">
        <v>0.0</v>
      </c>
      <c r="D58" s="42">
        <v>0.0</v>
      </c>
      <c r="E58" s="33">
        <f t="shared" si="1"/>
        <v>0</v>
      </c>
      <c r="F58" s="33">
        <f t="shared" si="2"/>
        <v>0</v>
      </c>
      <c r="G58" s="33">
        <f t="shared" si="3"/>
        <v>0</v>
      </c>
      <c r="H58" s="34">
        <f t="shared" si="4"/>
        <v>0</v>
      </c>
      <c r="I58" s="33">
        <f t="shared" si="5"/>
        <v>5477038</v>
      </c>
      <c r="J58" s="36">
        <f t="shared" si="6"/>
        <v>0</v>
      </c>
      <c r="K58" s="36">
        <f t="shared" si="7"/>
        <v>6.393147172</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row>
    <row r="59">
      <c r="A59" s="21" t="s">
        <v>38</v>
      </c>
      <c r="B59" s="41">
        <v>0.0</v>
      </c>
      <c r="C59" s="41">
        <v>0.0</v>
      </c>
      <c r="D59" s="42">
        <v>0.9</v>
      </c>
      <c r="E59" s="33">
        <f t="shared" si="1"/>
        <v>0</v>
      </c>
      <c r="F59" s="33">
        <f t="shared" si="2"/>
        <v>0</v>
      </c>
      <c r="G59" s="33">
        <f t="shared" si="3"/>
        <v>3517.87968</v>
      </c>
      <c r="H59" s="34">
        <f t="shared" si="4"/>
        <v>3517.87968</v>
      </c>
      <c r="I59" s="33">
        <f t="shared" si="5"/>
        <v>48754657</v>
      </c>
      <c r="J59" s="36">
        <f t="shared" si="6"/>
        <v>0.07215474165</v>
      </c>
      <c r="K59" s="36">
        <f t="shared" si="7"/>
        <v>14.83872361</v>
      </c>
      <c r="L59" s="4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row>
    <row r="60">
      <c r="A60" s="21" t="s">
        <v>39</v>
      </c>
      <c r="B60" s="41">
        <v>0.0</v>
      </c>
      <c r="C60" s="41">
        <v>0.0</v>
      </c>
      <c r="D60" s="42">
        <v>2.4</v>
      </c>
      <c r="E60" s="33">
        <f t="shared" si="1"/>
        <v>0</v>
      </c>
      <c r="F60" s="33">
        <f t="shared" si="2"/>
        <v>0</v>
      </c>
      <c r="G60" s="33">
        <f t="shared" si="3"/>
        <v>9381.01248</v>
      </c>
      <c r="H60" s="34">
        <f t="shared" si="4"/>
        <v>9381.01248</v>
      </c>
      <c r="I60" s="33">
        <f t="shared" si="5"/>
        <v>46754784</v>
      </c>
      <c r="J60" s="36">
        <f t="shared" si="6"/>
        <v>0.2006428365</v>
      </c>
      <c r="K60" s="36">
        <f t="shared" si="7"/>
        <v>6.772802383</v>
      </c>
      <c r="L60" s="41"/>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row>
    <row r="61">
      <c r="A61" s="21" t="s">
        <v>40</v>
      </c>
      <c r="B61" s="41">
        <v>0.0</v>
      </c>
      <c r="C61" s="41">
        <v>0.0</v>
      </c>
      <c r="D61" s="42">
        <v>0.0</v>
      </c>
      <c r="E61" s="33">
        <f t="shared" si="1"/>
        <v>0</v>
      </c>
      <c r="F61" s="33">
        <f t="shared" si="2"/>
        <v>0</v>
      </c>
      <c r="G61" s="33">
        <f t="shared" si="3"/>
        <v>0</v>
      </c>
      <c r="H61" s="34">
        <f t="shared" si="4"/>
        <v>0</v>
      </c>
      <c r="I61" s="33">
        <f t="shared" si="5"/>
        <v>9088728</v>
      </c>
      <c r="J61" s="36">
        <f t="shared" si="6"/>
        <v>0</v>
      </c>
      <c r="K61" s="36">
        <f t="shared" si="7"/>
        <v>2.441727819</v>
      </c>
      <c r="L61" s="41"/>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row>
    <row r="62">
      <c r="A62" s="21" t="s">
        <v>41</v>
      </c>
      <c r="B62" s="41">
        <v>0.0</v>
      </c>
      <c r="C62" s="41">
        <v>0.0</v>
      </c>
      <c r="D62" s="42">
        <v>0.0</v>
      </c>
      <c r="E62" s="33">
        <f t="shared" si="1"/>
        <v>0</v>
      </c>
      <c r="F62" s="33">
        <f t="shared" si="2"/>
        <v>0</v>
      </c>
      <c r="G62" s="33">
        <f t="shared" si="3"/>
        <v>0</v>
      </c>
      <c r="H62" s="34">
        <f t="shared" si="4"/>
        <v>0</v>
      </c>
      <c r="I62" s="33">
        <f t="shared" si="5"/>
        <v>7639961</v>
      </c>
      <c r="J62" s="36">
        <f t="shared" si="6"/>
        <v>0</v>
      </c>
      <c r="K62" s="36">
        <f t="shared" si="7"/>
        <v>6.592146216</v>
      </c>
      <c r="L62" s="41"/>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row>
    <row r="63">
      <c r="A63" s="21" t="s">
        <v>42</v>
      </c>
      <c r="B63" s="41">
        <v>44.6</v>
      </c>
      <c r="C63" s="126">
        <v>35.0</v>
      </c>
      <c r="D63" s="42">
        <v>10.4</v>
      </c>
      <c r="E63" s="33">
        <f t="shared" si="1"/>
        <v>136581.7555</v>
      </c>
      <c r="F63" s="33">
        <f t="shared" si="2"/>
        <v>77559.552</v>
      </c>
      <c r="G63" s="33">
        <f t="shared" si="3"/>
        <v>40651.05408</v>
      </c>
      <c r="H63" s="34">
        <f t="shared" si="4"/>
        <v>254792.3616</v>
      </c>
      <c r="I63" s="33">
        <f t="shared" si="5"/>
        <v>62698362</v>
      </c>
      <c r="J63" s="36">
        <f t="shared" si="6"/>
        <v>4.063780193</v>
      </c>
      <c r="K63" s="36">
        <f t="shared" si="7"/>
        <v>13.30451283</v>
      </c>
      <c r="L63" s="41"/>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row>
    <row r="64">
      <c r="A64" s="26" t="s">
        <v>43</v>
      </c>
      <c r="B64" s="71">
        <v>394.1</v>
      </c>
      <c r="C64" s="71">
        <v>620.8</v>
      </c>
      <c r="D64" s="72">
        <v>517.8</v>
      </c>
      <c r="E64" s="44">
        <f t="shared" si="1"/>
        <v>1206880.49</v>
      </c>
      <c r="F64" s="44">
        <f t="shared" si="2"/>
        <v>1375684.854</v>
      </c>
      <c r="G64" s="44">
        <f t="shared" si="3"/>
        <v>2023953.443</v>
      </c>
      <c r="H64" s="45">
        <f t="shared" si="4"/>
        <v>4606518.786</v>
      </c>
      <c r="I64" s="44">
        <f t="shared" si="5"/>
        <v>311050977</v>
      </c>
      <c r="J64" s="47">
        <f t="shared" si="6"/>
        <v>14.80953003</v>
      </c>
      <c r="K64" s="47">
        <f t="shared" si="7"/>
        <v>32.64038224</v>
      </c>
      <c r="L64" s="71"/>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row>
    <row r="67">
      <c r="A67" s="18" t="s">
        <v>62</v>
      </c>
      <c r="B67" s="127"/>
      <c r="C67" s="127"/>
      <c r="D67" s="127"/>
      <c r="E67" s="127"/>
      <c r="F67" s="127"/>
      <c r="G67" s="127"/>
      <c r="H67" s="127"/>
      <c r="I67" s="127"/>
      <c r="J67" s="127"/>
      <c r="K67" s="78"/>
      <c r="L67" s="127"/>
      <c r="M67" s="127"/>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127"/>
      <c r="AL67" s="127"/>
      <c r="AM67" s="127"/>
      <c r="AN67" s="127"/>
      <c r="AO67" s="127"/>
      <c r="AP67" s="127"/>
      <c r="AQ67" s="127"/>
      <c r="AR67" s="127"/>
      <c r="AS67" s="127"/>
      <c r="AT67" s="127"/>
      <c r="AU67" s="127"/>
      <c r="AV67" s="127"/>
      <c r="AW67" s="127"/>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7"/>
      <c r="CE67" s="127"/>
      <c r="CF67" s="127"/>
      <c r="CG67" s="127"/>
      <c r="CH67" s="127"/>
      <c r="CI67" s="127"/>
      <c r="CJ67" s="127"/>
      <c r="CK67" s="127"/>
      <c r="CL67" s="127"/>
      <c r="CM67" s="127"/>
      <c r="CN67" s="127"/>
      <c r="CO67" s="127"/>
      <c r="CP67" s="127"/>
      <c r="CQ67" s="127"/>
      <c r="CR67" s="127"/>
      <c r="CS67" s="127"/>
      <c r="CT67" s="127"/>
      <c r="CU67" s="127"/>
      <c r="CV67" s="127"/>
      <c r="CW67" s="127"/>
      <c r="CX67" s="127"/>
    </row>
    <row r="68">
      <c r="A68" s="49" t="s">
        <v>64</v>
      </c>
      <c r="H68" s="127"/>
      <c r="I68" s="127"/>
      <c r="J68" s="18"/>
      <c r="K68" s="78"/>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7"/>
      <c r="AW68" s="127"/>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7"/>
      <c r="CE68" s="127"/>
      <c r="CF68" s="127"/>
      <c r="CG68" s="127"/>
      <c r="CH68" s="127"/>
      <c r="CI68" s="127"/>
      <c r="CJ68" s="127"/>
      <c r="CK68" s="127"/>
      <c r="CL68" s="127"/>
      <c r="CM68" s="127"/>
      <c r="CN68" s="127"/>
      <c r="CO68" s="127"/>
      <c r="CP68" s="127"/>
      <c r="CQ68" s="127"/>
      <c r="CR68" s="127"/>
      <c r="CS68" s="127"/>
      <c r="CT68" s="127"/>
      <c r="CU68" s="127"/>
      <c r="CV68" s="127"/>
      <c r="CW68" s="127"/>
      <c r="CX68" s="127"/>
    </row>
    <row r="69">
      <c r="A69" s="18" t="s">
        <v>65</v>
      </c>
      <c r="H69" s="127"/>
      <c r="I69" s="127"/>
      <c r="J69" s="127"/>
      <c r="K69" s="127"/>
      <c r="L69" s="127"/>
      <c r="M69" s="127"/>
      <c r="N69" s="127"/>
      <c r="O69" s="127"/>
      <c r="P69" s="127"/>
      <c r="Q69" s="127"/>
      <c r="R69" s="127"/>
      <c r="S69" s="127"/>
      <c r="T69" s="127"/>
      <c r="U69" s="127"/>
      <c r="V69" s="127"/>
      <c r="W69" s="127"/>
      <c r="X69" s="127"/>
      <c r="Y69" s="127"/>
      <c r="Z69" s="127"/>
      <c r="AA69" s="127"/>
      <c r="AB69" s="127"/>
      <c r="AC69" s="127"/>
      <c r="AD69" s="127"/>
      <c r="AE69" s="127"/>
      <c r="AF69" s="127"/>
      <c r="AG69" s="127"/>
      <c r="AH69" s="127"/>
      <c r="AI69" s="127"/>
      <c r="AJ69" s="127"/>
      <c r="AK69" s="127"/>
      <c r="AL69" s="127"/>
      <c r="AM69" s="127"/>
      <c r="AN69" s="127"/>
      <c r="AO69" s="127"/>
      <c r="AP69" s="127"/>
      <c r="AQ69" s="127"/>
      <c r="AR69" s="127"/>
      <c r="AS69" s="127"/>
      <c r="AT69" s="127"/>
      <c r="AU69" s="127"/>
      <c r="AV69" s="127"/>
      <c r="AW69" s="127"/>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7"/>
      <c r="CE69" s="127"/>
      <c r="CF69" s="127"/>
      <c r="CG69" s="127"/>
      <c r="CH69" s="127"/>
      <c r="CI69" s="127"/>
      <c r="CJ69" s="127"/>
      <c r="CK69" s="127"/>
      <c r="CL69" s="127"/>
      <c r="CM69" s="127"/>
      <c r="CN69" s="127"/>
      <c r="CO69" s="127"/>
      <c r="CP69" s="127"/>
      <c r="CQ69" s="127"/>
      <c r="CR69" s="127"/>
      <c r="CS69" s="127"/>
      <c r="CT69" s="127"/>
      <c r="CU69" s="127"/>
      <c r="CV69" s="127"/>
      <c r="CW69" s="127"/>
      <c r="CX69" s="127"/>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row>
    <row r="72">
      <c r="A72" s="20" t="s">
        <v>67</v>
      </c>
      <c r="B72" s="20"/>
      <c r="C72" s="3"/>
      <c r="D72" s="3"/>
      <c r="E72" s="3"/>
      <c r="F72" s="3"/>
      <c r="G72" s="20" t="s">
        <v>68</v>
      </c>
      <c r="H72" s="20"/>
      <c r="I72" s="20"/>
      <c r="J72" s="3"/>
      <c r="K72" s="51" t="s">
        <v>69</v>
      </c>
      <c r="U72" s="19"/>
      <c r="V72" s="51" t="s">
        <v>70</v>
      </c>
      <c r="AF72" s="19"/>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row>
    <row r="73">
      <c r="A73" s="40" t="s">
        <v>1</v>
      </c>
      <c r="B73" s="24" t="s">
        <v>140</v>
      </c>
      <c r="C73" s="26" t="s">
        <v>141</v>
      </c>
      <c r="D73" s="24" t="s">
        <v>142</v>
      </c>
      <c r="E73" s="50" t="s">
        <v>74</v>
      </c>
      <c r="F73" s="3"/>
      <c r="G73" s="40" t="s">
        <v>1</v>
      </c>
      <c r="H73" s="25" t="s">
        <v>143</v>
      </c>
      <c r="I73" s="38" t="s">
        <v>74</v>
      </c>
      <c r="J73" s="3"/>
      <c r="K73" s="75">
        <v>2002.0</v>
      </c>
      <c r="L73" s="38">
        <v>2003.0</v>
      </c>
      <c r="M73" s="38">
        <v>2004.0</v>
      </c>
      <c r="N73" s="38">
        <v>2005.0</v>
      </c>
      <c r="O73" s="38">
        <v>2006.0</v>
      </c>
      <c r="P73" s="38">
        <v>2007.0</v>
      </c>
      <c r="Q73" s="38">
        <v>2008.0</v>
      </c>
      <c r="R73" s="38">
        <v>2009.0</v>
      </c>
      <c r="S73" s="38">
        <v>2010.0</v>
      </c>
      <c r="T73" s="38">
        <v>2011.0</v>
      </c>
      <c r="U73" s="76">
        <v>2012.0</v>
      </c>
      <c r="V73" s="38">
        <v>2002.0</v>
      </c>
      <c r="W73" s="38">
        <v>2003.0</v>
      </c>
      <c r="X73" s="38">
        <v>2004.0</v>
      </c>
      <c r="Y73" s="38">
        <v>2005.0</v>
      </c>
      <c r="Z73" s="38">
        <v>2006.0</v>
      </c>
      <c r="AA73" s="38">
        <v>2007.0</v>
      </c>
      <c r="AB73" s="38">
        <v>2008.0</v>
      </c>
      <c r="AC73" s="38">
        <v>2009.0</v>
      </c>
      <c r="AD73" s="38">
        <v>2010.0</v>
      </c>
      <c r="AE73" s="38">
        <v>2011.0</v>
      </c>
      <c r="AF73" s="76">
        <v>2012.0</v>
      </c>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row>
    <row r="74">
      <c r="A74" s="77" t="s">
        <v>17</v>
      </c>
      <c r="B74" s="21">
        <v>558809.3</v>
      </c>
      <c r="C74" s="21">
        <v>2.1766711E7</v>
      </c>
      <c r="D74" s="79">
        <f t="shared" ref="D74:D100" si="8">B74/C74*1000</f>
        <v>25.67265675</v>
      </c>
      <c r="E74" s="3"/>
      <c r="F74" s="3"/>
      <c r="G74" s="77" t="s">
        <v>17</v>
      </c>
      <c r="H74" s="80">
        <v>-0.04</v>
      </c>
      <c r="I74" s="3"/>
      <c r="J74" s="3"/>
      <c r="K74" s="41">
        <v>601951.5625</v>
      </c>
      <c r="L74" s="41">
        <v>745620.75</v>
      </c>
      <c r="M74" s="41">
        <v>476254.0938</v>
      </c>
      <c r="N74" s="41">
        <v>552331.25</v>
      </c>
      <c r="O74" s="41">
        <v>526017.9375</v>
      </c>
      <c r="P74" s="41">
        <v>650552.5</v>
      </c>
      <c r="Q74" s="41">
        <v>520581.75</v>
      </c>
      <c r="R74" s="41">
        <v>589402.4375</v>
      </c>
      <c r="S74" s="41">
        <v>587797.6875</v>
      </c>
      <c r="T74" s="41">
        <v>511938.5313</v>
      </c>
      <c r="U74" s="41">
        <v>558809.3</v>
      </c>
      <c r="V74" s="81">
        <v>5.75828E11</v>
      </c>
      <c r="W74" s="81">
        <v>5.98362E11</v>
      </c>
      <c r="X74" s="81">
        <v>6.17218E11</v>
      </c>
      <c r="Y74" s="81">
        <v>6.42817E11</v>
      </c>
      <c r="Z74" s="81">
        <v>6.63302E11</v>
      </c>
      <c r="AA74" s="81">
        <v>6.83453E11</v>
      </c>
      <c r="AB74" s="81">
        <v>7.09297E11</v>
      </c>
      <c r="AC74" s="81">
        <v>7.3606E11</v>
      </c>
      <c r="AD74" s="81">
        <v>7.46116E11</v>
      </c>
      <c r="AE74" s="81">
        <v>7.63498E11</v>
      </c>
      <c r="AF74" s="81">
        <v>7.78047E11</v>
      </c>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c r="BF74" s="81"/>
      <c r="BG74" s="81"/>
      <c r="BH74" s="81"/>
      <c r="BI74" s="81"/>
      <c r="BJ74" s="81"/>
      <c r="BK74" s="81"/>
      <c r="BL74" s="81"/>
      <c r="BM74" s="81"/>
      <c r="BN74" s="81"/>
      <c r="BO74" s="81"/>
      <c r="BP74" s="81"/>
      <c r="BQ74" s="81"/>
      <c r="BR74" s="81"/>
      <c r="BS74" s="81"/>
      <c r="BT74" s="81"/>
      <c r="BU74" s="81"/>
      <c r="BV74" s="81"/>
      <c r="BW74" s="81"/>
      <c r="BX74" s="81"/>
      <c r="BY74" s="81"/>
      <c r="BZ74" s="81"/>
      <c r="CA74" s="81"/>
      <c r="CB74" s="81"/>
      <c r="CC74" s="81"/>
      <c r="CD74" s="81"/>
      <c r="CE74" s="81"/>
      <c r="CF74" s="81"/>
      <c r="CG74" s="81"/>
      <c r="CH74" s="81"/>
      <c r="CI74" s="81"/>
      <c r="CJ74" s="81"/>
      <c r="CK74" s="81"/>
      <c r="CL74" s="81"/>
      <c r="CM74" s="81"/>
      <c r="CN74" s="81"/>
      <c r="CO74" s="81"/>
      <c r="CP74" s="81"/>
      <c r="CQ74" s="81"/>
      <c r="CR74" s="81"/>
      <c r="CS74" s="81"/>
      <c r="CT74" s="81"/>
      <c r="CU74" s="81"/>
      <c r="CV74" s="81"/>
      <c r="CW74" s="81"/>
      <c r="CX74" s="81"/>
    </row>
    <row r="75">
      <c r="A75" s="77" t="s">
        <v>18</v>
      </c>
      <c r="B75" s="21">
        <v>76220.83</v>
      </c>
      <c r="C75" s="21">
        <v>8217280.0</v>
      </c>
      <c r="D75" s="79">
        <f t="shared" si="8"/>
        <v>9.27567638</v>
      </c>
      <c r="E75" s="3"/>
      <c r="F75" s="3"/>
      <c r="G75" s="77" t="s">
        <v>18</v>
      </c>
      <c r="H75" s="80">
        <v>-0.025</v>
      </c>
      <c r="I75" s="3"/>
      <c r="J75" s="3"/>
      <c r="K75" s="41">
        <v>75001.48438</v>
      </c>
      <c r="L75" s="41">
        <v>91041.82031</v>
      </c>
      <c r="M75" s="41">
        <v>85627.39844</v>
      </c>
      <c r="N75" s="41">
        <v>85597.03906</v>
      </c>
      <c r="O75" s="41">
        <v>88607.16406</v>
      </c>
      <c r="P75" s="41">
        <v>86824.875</v>
      </c>
      <c r="Q75" s="41">
        <v>87443.72656</v>
      </c>
      <c r="R75" s="41">
        <v>76415.97656</v>
      </c>
      <c r="S75" s="41">
        <v>81494.53906</v>
      </c>
      <c r="T75" s="41">
        <v>79350.32031</v>
      </c>
      <c r="U75" s="41">
        <v>76220.83</v>
      </c>
      <c r="V75" s="81">
        <v>2.56756E11</v>
      </c>
      <c r="W75" s="81">
        <v>2.61105E11</v>
      </c>
      <c r="X75" s="81">
        <v>2.63366E11</v>
      </c>
      <c r="Y75" s="81">
        <v>2.70186E11</v>
      </c>
      <c r="Z75" s="81">
        <v>2.76672E11</v>
      </c>
      <c r="AA75" s="81">
        <v>2.86825E11</v>
      </c>
      <c r="AB75" s="81">
        <v>2.97455E11</v>
      </c>
      <c r="AC75" s="81">
        <v>3.01727E11</v>
      </c>
      <c r="AD75" s="81">
        <v>2.90314E11</v>
      </c>
      <c r="AE75" s="81">
        <v>2.96268E11</v>
      </c>
      <c r="AF75" s="81">
        <v>3.04257E11</v>
      </c>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81"/>
      <c r="BG75" s="81"/>
      <c r="BH75" s="81"/>
      <c r="BI75" s="81"/>
      <c r="BJ75" s="81"/>
      <c r="BK75" s="81"/>
      <c r="BL75" s="81"/>
      <c r="BM75" s="81"/>
      <c r="BN75" s="81"/>
      <c r="BO75" s="81"/>
      <c r="BP75" s="81"/>
      <c r="BQ75" s="81"/>
      <c r="BR75" s="81"/>
      <c r="BS75" s="81"/>
      <c r="BT75" s="81"/>
      <c r="BU75" s="81"/>
      <c r="BV75" s="81"/>
      <c r="BW75" s="81"/>
      <c r="BX75" s="81"/>
      <c r="BY75" s="81"/>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1"/>
    </row>
    <row r="76">
      <c r="A76" s="77" t="s">
        <v>19</v>
      </c>
      <c r="B76" s="21">
        <v>115139.1</v>
      </c>
      <c r="C76" s="21">
        <v>1.0431477E7</v>
      </c>
      <c r="D76" s="79">
        <f t="shared" si="8"/>
        <v>11.03766034</v>
      </c>
      <c r="E76" s="3"/>
      <c r="F76" s="3"/>
      <c r="G76" s="77" t="s">
        <v>19</v>
      </c>
      <c r="H76" s="80">
        <v>-0.037</v>
      </c>
      <c r="I76" s="3"/>
      <c r="J76" s="3"/>
      <c r="K76" s="41">
        <v>142953.0469</v>
      </c>
      <c r="L76" s="41">
        <v>144832.6563</v>
      </c>
      <c r="M76" s="41">
        <v>145886.0938</v>
      </c>
      <c r="N76" s="41">
        <v>141975.2656</v>
      </c>
      <c r="O76" s="41">
        <v>137249.9375</v>
      </c>
      <c r="P76" s="41">
        <v>132437.0938</v>
      </c>
      <c r="Q76" s="41">
        <v>135420.75</v>
      </c>
      <c r="R76" s="41">
        <v>123146.8906</v>
      </c>
      <c r="S76" s="41">
        <v>130425.1016</v>
      </c>
      <c r="T76" s="41">
        <v>118903.1641</v>
      </c>
      <c r="U76" s="41">
        <v>115139.1</v>
      </c>
      <c r="V76" s="81">
        <v>3.14144E11</v>
      </c>
      <c r="W76" s="81">
        <v>3.18416E11</v>
      </c>
      <c r="X76" s="81">
        <v>3.20985E11</v>
      </c>
      <c r="Y76" s="81">
        <v>3.31495E11</v>
      </c>
      <c r="Z76" s="81">
        <v>3.373E11</v>
      </c>
      <c r="AA76" s="81">
        <v>3.46294E11</v>
      </c>
      <c r="AB76" s="81">
        <v>3.56278E11</v>
      </c>
      <c r="AC76" s="81">
        <v>3.59788E11</v>
      </c>
      <c r="AD76" s="81">
        <v>3.498E11</v>
      </c>
      <c r="AE76" s="81">
        <v>3.58267E11</v>
      </c>
      <c r="AF76" s="81">
        <v>3.64658E11</v>
      </c>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c r="BM76" s="81"/>
      <c r="BN76" s="81"/>
      <c r="BO76" s="81"/>
      <c r="BP76" s="81"/>
      <c r="BQ76" s="81"/>
      <c r="BR76" s="81"/>
      <c r="BS76" s="81"/>
      <c r="BT76" s="81"/>
      <c r="BU76" s="81"/>
      <c r="BV76" s="81"/>
      <c r="BW76" s="81"/>
      <c r="BX76" s="81"/>
      <c r="BY76" s="81"/>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1"/>
    </row>
    <row r="77">
      <c r="A77" s="77" t="s">
        <v>20</v>
      </c>
      <c r="B77" s="21">
        <v>739486.7</v>
      </c>
      <c r="C77" s="21">
        <v>3.4030589E7</v>
      </c>
      <c r="D77" s="79">
        <f t="shared" si="8"/>
        <v>21.7300588</v>
      </c>
      <c r="E77" s="3"/>
      <c r="F77" s="3"/>
      <c r="G77" s="77" t="s">
        <v>20</v>
      </c>
      <c r="H77" s="80">
        <v>-0.028</v>
      </c>
      <c r="I77" s="3"/>
      <c r="J77" s="3"/>
      <c r="K77" s="41">
        <v>818928.8125</v>
      </c>
      <c r="L77" s="41">
        <v>787753.375</v>
      </c>
      <c r="M77" s="41">
        <v>851413.4375</v>
      </c>
      <c r="N77" s="41">
        <v>800142.3125</v>
      </c>
      <c r="O77" s="41">
        <v>799921.8125</v>
      </c>
      <c r="P77" s="41">
        <v>800528.5</v>
      </c>
      <c r="Q77" s="41">
        <v>719853.5</v>
      </c>
      <c r="R77" s="41">
        <v>679187.75</v>
      </c>
      <c r="S77" s="41">
        <v>804044.25</v>
      </c>
      <c r="T77" s="41">
        <v>789058.25</v>
      </c>
      <c r="U77" s="41">
        <v>739486.7</v>
      </c>
      <c r="V77" s="81">
        <v>1.01619E12</v>
      </c>
      <c r="W77" s="81">
        <v>1.04591E12</v>
      </c>
      <c r="X77" s="81">
        <v>1.06558E12</v>
      </c>
      <c r="Y77" s="81">
        <v>1.09883E12</v>
      </c>
      <c r="Z77" s="81">
        <v>1.132E12</v>
      </c>
      <c r="AA77" s="81">
        <v>1.16396E12</v>
      </c>
      <c r="AB77" s="81">
        <v>1.18956E12</v>
      </c>
      <c r="AC77" s="81">
        <v>1.19776E12</v>
      </c>
      <c r="AD77" s="81">
        <v>1.16458E12</v>
      </c>
      <c r="AE77" s="81">
        <v>1.20202E12</v>
      </c>
      <c r="AF77" s="81">
        <v>1.23159E12</v>
      </c>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c r="BF77" s="81"/>
      <c r="BG77" s="81"/>
      <c r="BH77" s="81"/>
      <c r="BI77" s="81"/>
      <c r="BJ77" s="81"/>
      <c r="BK77" s="81"/>
      <c r="BL77" s="81"/>
      <c r="BM77" s="81"/>
      <c r="BN77" s="81"/>
      <c r="BO77" s="81"/>
      <c r="BP77" s="81"/>
      <c r="BQ77" s="81"/>
      <c r="BR77" s="81"/>
      <c r="BS77" s="81"/>
      <c r="BT77" s="81"/>
      <c r="BU77" s="81"/>
      <c r="BV77" s="81"/>
      <c r="BW77" s="81"/>
      <c r="BX77" s="81"/>
      <c r="BY77" s="81"/>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1"/>
    </row>
    <row r="78">
      <c r="A78" s="77" t="s">
        <v>21</v>
      </c>
      <c r="B78" s="21">
        <v>124214.1</v>
      </c>
      <c r="C78" s="21">
        <v>1.0190213E7</v>
      </c>
      <c r="D78" s="79">
        <f t="shared" si="8"/>
        <v>12.18954893</v>
      </c>
      <c r="E78" s="3"/>
      <c r="F78" s="3"/>
      <c r="G78" s="77" t="s">
        <v>21</v>
      </c>
      <c r="H78" s="80">
        <v>-0.046</v>
      </c>
      <c r="I78" s="3"/>
      <c r="J78" s="3"/>
      <c r="K78" s="41">
        <v>133906.7813</v>
      </c>
      <c r="L78" s="41">
        <v>138839.7656</v>
      </c>
      <c r="M78" s="41">
        <v>139766.5625</v>
      </c>
      <c r="N78" s="41">
        <v>138573.8438</v>
      </c>
      <c r="O78" s="41">
        <v>143573.4375</v>
      </c>
      <c r="P78" s="41">
        <v>146897.9531</v>
      </c>
      <c r="Q78" s="41">
        <v>137373.5156</v>
      </c>
      <c r="R78" s="41">
        <v>126623.0859</v>
      </c>
      <c r="S78" s="41">
        <v>131934.1094</v>
      </c>
      <c r="T78" s="41">
        <v>125536.2891</v>
      </c>
      <c r="U78" s="41">
        <v>124214.1</v>
      </c>
      <c r="V78" s="81">
        <v>1.83647E11</v>
      </c>
      <c r="W78" s="81">
        <v>1.87594E11</v>
      </c>
      <c r="X78" s="81">
        <v>1.94659E11</v>
      </c>
      <c r="Y78" s="81">
        <v>2.03892E11</v>
      </c>
      <c r="Z78" s="81">
        <v>2.17659E11</v>
      </c>
      <c r="AA78" s="81">
        <v>2.3294E11</v>
      </c>
      <c r="AB78" s="81">
        <v>2.46299E11</v>
      </c>
      <c r="AC78" s="81">
        <v>2.53931E11</v>
      </c>
      <c r="AD78" s="81">
        <v>2.42486E11</v>
      </c>
      <c r="AE78" s="81">
        <v>2.4853E11</v>
      </c>
      <c r="AF78" s="81">
        <v>2.5322E11</v>
      </c>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c r="BF78" s="81"/>
      <c r="BG78" s="81"/>
      <c r="BH78" s="81"/>
      <c r="BI78" s="81"/>
      <c r="BJ78" s="81"/>
      <c r="BK78" s="81"/>
      <c r="BL78" s="81"/>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1"/>
    </row>
    <row r="79">
      <c r="A79" s="77" t="s">
        <v>22</v>
      </c>
      <c r="B79" s="21">
        <v>52280.89</v>
      </c>
      <c r="C79" s="21">
        <v>5529888.0</v>
      </c>
      <c r="D79" s="79">
        <f t="shared" si="8"/>
        <v>9.454240303</v>
      </c>
      <c r="E79" s="3"/>
      <c r="F79" s="3"/>
      <c r="G79" s="77" t="s">
        <v>22</v>
      </c>
      <c r="H79" s="80">
        <v>-0.045</v>
      </c>
      <c r="I79" s="3"/>
      <c r="J79" s="3"/>
      <c r="K79" s="41">
        <v>76685.9375</v>
      </c>
      <c r="L79" s="41">
        <v>80280.65625</v>
      </c>
      <c r="M79" s="41">
        <v>74119.6875</v>
      </c>
      <c r="N79" s="41">
        <v>70092.03906</v>
      </c>
      <c r="O79" s="41">
        <v>78921.99219</v>
      </c>
      <c r="P79" s="41">
        <v>71249.33594</v>
      </c>
      <c r="Q79" s="41">
        <v>63938.86719</v>
      </c>
      <c r="R79" s="41">
        <v>65185.05469</v>
      </c>
      <c r="S79" s="41">
        <v>62305.75391</v>
      </c>
      <c r="T79" s="41">
        <v>55084.37109</v>
      </c>
      <c r="U79" s="41">
        <v>52280.89</v>
      </c>
      <c r="V79" s="81">
        <v>1.70204E11</v>
      </c>
      <c r="W79" s="81">
        <v>1.70997E11</v>
      </c>
      <c r="X79" s="81">
        <v>1.71653E11</v>
      </c>
      <c r="Y79" s="81">
        <v>1.75595E11</v>
      </c>
      <c r="Z79" s="81">
        <v>1.79888E11</v>
      </c>
      <c r="AA79" s="81">
        <v>1.85995E11</v>
      </c>
      <c r="AB79" s="81">
        <v>1.8894E11</v>
      </c>
      <c r="AC79" s="81">
        <v>1.87459E11</v>
      </c>
      <c r="AD79" s="81">
        <v>1.76837E11</v>
      </c>
      <c r="AE79" s="81">
        <v>1.79626E11</v>
      </c>
      <c r="AF79" s="81">
        <v>1.8161E11</v>
      </c>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1"/>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1"/>
    </row>
    <row r="80">
      <c r="A80" s="77" t="s">
        <v>23</v>
      </c>
      <c r="B80" s="21">
        <v>35113.14</v>
      </c>
      <c r="C80" s="21">
        <v>5259250.0</v>
      </c>
      <c r="D80" s="79">
        <f t="shared" si="8"/>
        <v>6.676453867</v>
      </c>
      <c r="E80" s="3"/>
      <c r="F80" s="3"/>
      <c r="G80" s="77" t="s">
        <v>23</v>
      </c>
      <c r="H80" s="80">
        <v>-0.058</v>
      </c>
      <c r="I80" s="3"/>
      <c r="J80" s="3"/>
      <c r="K80" s="41">
        <v>52504.875</v>
      </c>
      <c r="L80" s="41">
        <v>59894.51172</v>
      </c>
      <c r="M80" s="41">
        <v>55006.78906</v>
      </c>
      <c r="N80" s="41">
        <v>38808.50391</v>
      </c>
      <c r="O80" s="41">
        <v>46151.39453</v>
      </c>
      <c r="P80" s="41">
        <v>52704.39063</v>
      </c>
      <c r="Q80" s="41">
        <v>40575.16406</v>
      </c>
      <c r="R80" s="41">
        <v>26776.41992</v>
      </c>
      <c r="S80" s="41">
        <v>49913.01953</v>
      </c>
      <c r="T80" s="41">
        <v>42441.41797</v>
      </c>
      <c r="U80" s="41">
        <v>35113.14</v>
      </c>
      <c r="V80" s="81">
        <v>1.44711E11</v>
      </c>
      <c r="W80" s="81">
        <v>1.47366E11</v>
      </c>
      <c r="X80" s="81">
        <v>1.50331E11</v>
      </c>
      <c r="Y80" s="81">
        <v>1.56532E11</v>
      </c>
      <c r="Z80" s="81">
        <v>1.61097E11</v>
      </c>
      <c r="AA80" s="81">
        <v>1.68202E11</v>
      </c>
      <c r="AB80" s="81">
        <v>1.77176E11</v>
      </c>
      <c r="AC80" s="81">
        <v>1.77696E11</v>
      </c>
      <c r="AD80" s="81">
        <v>1.62523E11</v>
      </c>
      <c r="AE80" s="81">
        <v>1.67926E11</v>
      </c>
      <c r="AF80" s="81">
        <v>1.72529E11</v>
      </c>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row>
    <row r="81">
      <c r="A81" s="77" t="s">
        <v>24</v>
      </c>
      <c r="B81" s="21">
        <v>452142.1</v>
      </c>
      <c r="C81" s="21">
        <v>6.5102719E7</v>
      </c>
      <c r="D81" s="79">
        <f t="shared" si="8"/>
        <v>6.945057087</v>
      </c>
      <c r="E81" s="3"/>
      <c r="F81" s="3"/>
      <c r="G81" s="77" t="s">
        <v>24</v>
      </c>
      <c r="H81" s="80">
        <v>-0.027</v>
      </c>
      <c r="I81" s="3"/>
      <c r="J81" s="3"/>
      <c r="K81" s="41">
        <v>518176.0938</v>
      </c>
      <c r="L81" s="41">
        <v>522355.7188</v>
      </c>
      <c r="M81" s="41">
        <v>519598.5</v>
      </c>
      <c r="N81" s="41">
        <v>521025.2813</v>
      </c>
      <c r="O81" s="41">
        <v>504539.4688</v>
      </c>
      <c r="P81" s="41">
        <v>493794.875</v>
      </c>
      <c r="Q81" s="41">
        <v>488633.2813</v>
      </c>
      <c r="R81" s="41">
        <v>474335.375</v>
      </c>
      <c r="S81" s="41">
        <v>485308.125</v>
      </c>
      <c r="T81" s="41">
        <v>446869.8438</v>
      </c>
      <c r="U81" s="41">
        <v>452142.1</v>
      </c>
      <c r="V81" s="81">
        <v>1.74984E12</v>
      </c>
      <c r="W81" s="81">
        <v>1.76609E12</v>
      </c>
      <c r="X81" s="81">
        <v>1.78198E12</v>
      </c>
      <c r="Y81" s="81">
        <v>1.82732E12</v>
      </c>
      <c r="Z81" s="81">
        <v>1.8607E12</v>
      </c>
      <c r="AA81" s="81">
        <v>1.9066E12</v>
      </c>
      <c r="AB81" s="81">
        <v>1.95018E12</v>
      </c>
      <c r="AC81" s="81">
        <v>1.9486E12</v>
      </c>
      <c r="AD81" s="81">
        <v>1.88728E12</v>
      </c>
      <c r="AE81" s="81">
        <v>1.91867E12</v>
      </c>
      <c r="AF81" s="81">
        <v>1.95124E12</v>
      </c>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row>
    <row r="82">
      <c r="A82" s="77" t="s">
        <v>25</v>
      </c>
      <c r="B82" s="21">
        <v>935595.4</v>
      </c>
      <c r="C82" s="21">
        <v>8.1471834E7</v>
      </c>
      <c r="D82" s="79">
        <f t="shared" si="8"/>
        <v>11.48366686</v>
      </c>
      <c r="E82" s="3"/>
      <c r="F82" s="3"/>
      <c r="G82" s="77" t="s">
        <v>25</v>
      </c>
      <c r="H82" s="80">
        <v>-0.024</v>
      </c>
      <c r="I82" s="3"/>
      <c r="J82" s="3"/>
      <c r="K82" s="41">
        <v>1040886.438</v>
      </c>
      <c r="L82" s="41">
        <v>1038860.188</v>
      </c>
      <c r="M82" s="41">
        <v>1026805.938</v>
      </c>
      <c r="N82" s="41">
        <v>1005300.938</v>
      </c>
      <c r="O82" s="41">
        <v>1007438.25</v>
      </c>
      <c r="P82" s="41">
        <v>983492.0</v>
      </c>
      <c r="Q82" s="41">
        <v>982752.0625</v>
      </c>
      <c r="R82" s="41">
        <v>919818.0625</v>
      </c>
      <c r="S82" s="41">
        <v>952239.1875</v>
      </c>
      <c r="T82" s="41">
        <v>925829.75</v>
      </c>
      <c r="U82" s="41">
        <v>935595.4</v>
      </c>
      <c r="V82" s="81">
        <v>2.52853E12</v>
      </c>
      <c r="W82" s="81">
        <v>2.52879E12</v>
      </c>
      <c r="X82" s="81">
        <v>2.5193E12</v>
      </c>
      <c r="Y82" s="81">
        <v>2.54855E12</v>
      </c>
      <c r="Z82" s="81">
        <v>2.566E12</v>
      </c>
      <c r="AA82" s="81">
        <v>2.66094E12</v>
      </c>
      <c r="AB82" s="81">
        <v>2.74793E12</v>
      </c>
      <c r="AC82" s="81">
        <v>2.77769E12</v>
      </c>
      <c r="AD82" s="81">
        <v>2.63528E12</v>
      </c>
      <c r="AE82" s="81">
        <v>2.74485E12</v>
      </c>
      <c r="AF82" s="81">
        <v>2.82799E12</v>
      </c>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F82" s="81"/>
      <c r="BG82" s="81"/>
      <c r="BH82" s="81"/>
      <c r="BI82" s="81"/>
      <c r="BJ82" s="81"/>
      <c r="BK82" s="81"/>
      <c r="BL82" s="81"/>
      <c r="BM82" s="81"/>
      <c r="BN82" s="81"/>
      <c r="BO82" s="81"/>
      <c r="BP82" s="81"/>
      <c r="BQ82" s="81"/>
      <c r="BR82" s="81"/>
      <c r="BS82" s="81"/>
      <c r="BT82" s="81"/>
      <c r="BU82" s="81"/>
      <c r="BV82" s="81"/>
      <c r="BW82" s="81"/>
      <c r="BX82" s="81"/>
      <c r="BY82" s="81"/>
      <c r="BZ82" s="81"/>
      <c r="CA82" s="81"/>
      <c r="CB82" s="81"/>
      <c r="CC82" s="81"/>
      <c r="CD82" s="81"/>
      <c r="CE82" s="81"/>
      <c r="CF82" s="81"/>
      <c r="CG82" s="81"/>
      <c r="CH82" s="81"/>
      <c r="CI82" s="81"/>
      <c r="CJ82" s="81"/>
      <c r="CK82" s="81"/>
      <c r="CL82" s="81"/>
      <c r="CM82" s="81"/>
      <c r="CN82" s="81"/>
      <c r="CO82" s="81"/>
      <c r="CP82" s="81"/>
      <c r="CQ82" s="81"/>
      <c r="CR82" s="81"/>
      <c r="CS82" s="81"/>
      <c r="CT82" s="81"/>
      <c r="CU82" s="81"/>
      <c r="CV82" s="81"/>
      <c r="CW82" s="81"/>
      <c r="CX82" s="81"/>
    </row>
    <row r="83">
      <c r="A83" s="77" t="s">
        <v>26</v>
      </c>
      <c r="B83" s="21">
        <v>108128.5</v>
      </c>
      <c r="C83" s="21">
        <v>1.0760136E7</v>
      </c>
      <c r="D83" s="79">
        <f t="shared" si="8"/>
        <v>10.04899009</v>
      </c>
      <c r="E83" s="3"/>
      <c r="F83" s="3"/>
      <c r="G83" s="77" t="s">
        <v>26</v>
      </c>
      <c r="H83" s="80">
        <v>-0.03</v>
      </c>
      <c r="I83" s="3"/>
      <c r="J83" s="3"/>
      <c r="K83" s="41">
        <v>124081.6328</v>
      </c>
      <c r="L83" s="41">
        <v>128242.2734</v>
      </c>
      <c r="M83" s="41">
        <v>128503.5234</v>
      </c>
      <c r="N83" s="41">
        <v>132148.8594</v>
      </c>
      <c r="O83" s="41">
        <v>128511.1094</v>
      </c>
      <c r="P83" s="41">
        <v>132430.7813</v>
      </c>
      <c r="Q83" s="41">
        <v>127465.375</v>
      </c>
      <c r="R83" s="41">
        <v>121020.2969</v>
      </c>
      <c r="S83" s="41">
        <v>114677.9297</v>
      </c>
      <c r="T83" s="41">
        <v>112505.4219</v>
      </c>
      <c r="U83" s="41">
        <v>108128.5</v>
      </c>
      <c r="V83" s="81">
        <v>2.31117E11</v>
      </c>
      <c r="W83" s="81">
        <v>2.39065E11</v>
      </c>
      <c r="X83" s="81">
        <v>2.53274E11</v>
      </c>
      <c r="Y83" s="81">
        <v>2.64336E11</v>
      </c>
      <c r="Z83" s="81">
        <v>2.70364E11</v>
      </c>
      <c r="AA83" s="81">
        <v>2.85263E11</v>
      </c>
      <c r="AB83" s="81">
        <v>2.9535E11</v>
      </c>
      <c r="AC83" s="81">
        <v>2.94718E11</v>
      </c>
      <c r="AD83" s="81">
        <v>2.85477E11</v>
      </c>
      <c r="AE83" s="81">
        <v>2.71365E11</v>
      </c>
      <c r="AF83" s="81">
        <v>2.52085E11</v>
      </c>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row>
    <row r="84">
      <c r="A84" s="77" t="s">
        <v>27</v>
      </c>
      <c r="B84" s="21">
        <v>57573.55</v>
      </c>
      <c r="C84" s="21">
        <v>9976062.0</v>
      </c>
      <c r="D84" s="79">
        <f t="shared" si="8"/>
        <v>5.771170027</v>
      </c>
      <c r="E84" s="3"/>
      <c r="F84" s="3"/>
      <c r="G84" s="77" t="s">
        <v>27</v>
      </c>
      <c r="H84" s="80">
        <v>-0.044</v>
      </c>
      <c r="I84" s="3"/>
      <c r="J84" s="3"/>
      <c r="K84" s="41">
        <v>76460.08594</v>
      </c>
      <c r="L84" s="41">
        <v>77392.22656</v>
      </c>
      <c r="M84" s="41">
        <v>77602.85938</v>
      </c>
      <c r="N84" s="41">
        <v>74318.71875</v>
      </c>
      <c r="O84" s="41">
        <v>74867.82031</v>
      </c>
      <c r="P84" s="41">
        <v>72455.17969</v>
      </c>
      <c r="Q84" s="41">
        <v>68763.72656</v>
      </c>
      <c r="R84" s="41">
        <v>63390.87109</v>
      </c>
      <c r="S84" s="41">
        <v>63860.69531</v>
      </c>
      <c r="T84" s="41">
        <v>62360.25391</v>
      </c>
      <c r="U84" s="41">
        <v>57573.55</v>
      </c>
      <c r="V84" s="81">
        <v>1.44803E11</v>
      </c>
      <c r="W84" s="81">
        <v>1.51328E11</v>
      </c>
      <c r="X84" s="81">
        <v>1.57155E11</v>
      </c>
      <c r="Y84" s="81">
        <v>1.64694E11</v>
      </c>
      <c r="Z84" s="81">
        <v>1.71223E11</v>
      </c>
      <c r="AA84" s="81">
        <v>1.77896E11</v>
      </c>
      <c r="AB84" s="81">
        <v>1.781E11</v>
      </c>
      <c r="AC84" s="81">
        <v>1.79693E11</v>
      </c>
      <c r="AD84" s="81">
        <v>1.67476E11</v>
      </c>
      <c r="AE84" s="81">
        <v>1.69583E11</v>
      </c>
      <c r="AF84" s="81">
        <v>1.72452E11</v>
      </c>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row>
    <row r="85">
      <c r="A85" s="77" t="s">
        <v>28</v>
      </c>
      <c r="B85" s="21">
        <v>55386.38</v>
      </c>
      <c r="C85" s="21">
        <v>4670976.0</v>
      </c>
      <c r="D85" s="79">
        <f t="shared" si="8"/>
        <v>11.85756039</v>
      </c>
      <c r="E85" s="3"/>
      <c r="F85" s="3"/>
      <c r="G85" s="77" t="s">
        <v>28</v>
      </c>
      <c r="H85" s="80">
        <v>-0.041</v>
      </c>
      <c r="I85" s="3"/>
      <c r="J85" s="3"/>
      <c r="K85" s="41">
        <v>66859.375</v>
      </c>
      <c r="L85" s="41">
        <v>66849.57813</v>
      </c>
      <c r="M85" s="41">
        <v>65680.0</v>
      </c>
      <c r="N85" s="41">
        <v>66878.28906</v>
      </c>
      <c r="O85" s="41">
        <v>66320.97656</v>
      </c>
      <c r="P85" s="41">
        <v>65041.06641</v>
      </c>
      <c r="Q85" s="41">
        <v>64900.28516</v>
      </c>
      <c r="R85" s="41">
        <v>58821.4375</v>
      </c>
      <c r="S85" s="41">
        <v>57380.28516</v>
      </c>
      <c r="T85" s="41">
        <v>53810.85938</v>
      </c>
      <c r="U85" s="41">
        <v>55386.38</v>
      </c>
      <c r="V85" s="81">
        <v>1.33281E11</v>
      </c>
      <c r="W85" s="81">
        <v>1.41109E11</v>
      </c>
      <c r="X85" s="81">
        <v>1.46978E11</v>
      </c>
      <c r="Y85" s="81">
        <v>1.53604E11</v>
      </c>
      <c r="Z85" s="81">
        <v>1.61806E11</v>
      </c>
      <c r="AA85" s="81">
        <v>1.704E11</v>
      </c>
      <c r="AB85" s="81">
        <v>1.79231E11</v>
      </c>
      <c r="AC85" s="81">
        <v>1.73904E11</v>
      </c>
      <c r="AD85" s="81">
        <v>1.6174E11</v>
      </c>
      <c r="AE85" s="81">
        <v>1.61046E11</v>
      </c>
      <c r="AF85" s="81">
        <v>1.62181E11</v>
      </c>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row>
    <row r="86">
      <c r="A86" s="77" t="s">
        <v>29</v>
      </c>
      <c r="B86" s="21">
        <v>442634.9</v>
      </c>
      <c r="C86" s="21">
        <v>6.1016804E7</v>
      </c>
      <c r="D86" s="79">
        <f t="shared" si="8"/>
        <v>7.254311452</v>
      </c>
      <c r="E86" s="3"/>
      <c r="F86" s="3"/>
      <c r="G86" s="77" t="s">
        <v>29</v>
      </c>
      <c r="H86" s="80">
        <v>-0.024</v>
      </c>
      <c r="I86" s="3"/>
      <c r="J86" s="3"/>
      <c r="K86" s="41">
        <v>520016.2188</v>
      </c>
      <c r="L86" s="41">
        <v>542955.3125</v>
      </c>
      <c r="M86" s="41">
        <v>540626.4375</v>
      </c>
      <c r="N86" s="41">
        <v>536162.0625</v>
      </c>
      <c r="O86" s="41">
        <v>524500.75</v>
      </c>
      <c r="P86" s="41">
        <v>537765.75</v>
      </c>
      <c r="Q86" s="41">
        <v>504507.125</v>
      </c>
      <c r="R86" s="41">
        <v>450859.625</v>
      </c>
      <c r="S86" s="41">
        <v>456973.0313</v>
      </c>
      <c r="T86" s="41">
        <v>458201.9063</v>
      </c>
      <c r="U86" s="41">
        <v>442634.9</v>
      </c>
      <c r="V86" s="81">
        <v>1.60767E12</v>
      </c>
      <c r="W86" s="81">
        <v>1.61492E12</v>
      </c>
      <c r="X86" s="81">
        <v>1.61417E12</v>
      </c>
      <c r="Y86" s="81">
        <v>1.64211E12</v>
      </c>
      <c r="Z86" s="81">
        <v>1.6574E12</v>
      </c>
      <c r="AA86" s="81">
        <v>1.69384E12</v>
      </c>
      <c r="AB86" s="81">
        <v>1.72235E12</v>
      </c>
      <c r="AC86" s="81">
        <v>1.70244E12</v>
      </c>
      <c r="AD86" s="81">
        <v>1.6089E12</v>
      </c>
      <c r="AE86" s="81">
        <v>1.63804E12</v>
      </c>
      <c r="AF86" s="81">
        <v>1.64518E12</v>
      </c>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row>
    <row r="87">
      <c r="A87" s="77" t="s">
        <v>30</v>
      </c>
      <c r="B87" s="21">
        <v>1268071.0</v>
      </c>
      <c r="C87" s="21">
        <v>1.27469543E8</v>
      </c>
      <c r="D87" s="79">
        <f t="shared" si="8"/>
        <v>9.948031272</v>
      </c>
      <c r="E87" s="3"/>
      <c r="F87" s="3"/>
      <c r="G87" s="77" t="s">
        <v>30</v>
      </c>
      <c r="H87" s="80">
        <v>-0.011</v>
      </c>
      <c r="I87" s="3"/>
      <c r="J87" s="3"/>
      <c r="K87" s="41">
        <v>1261987.25</v>
      </c>
      <c r="L87" s="41">
        <v>1256627.5</v>
      </c>
      <c r="M87" s="41">
        <v>1253026.5</v>
      </c>
      <c r="N87" s="41">
        <v>1262579.0</v>
      </c>
      <c r="O87" s="41">
        <v>1250385.875</v>
      </c>
      <c r="P87" s="41">
        <v>1282930.625</v>
      </c>
      <c r="Q87" s="41">
        <v>1203827.375</v>
      </c>
      <c r="R87" s="41">
        <v>1132759.375</v>
      </c>
      <c r="S87" s="41">
        <v>1181609.125</v>
      </c>
      <c r="T87" s="41">
        <v>1232294.25</v>
      </c>
      <c r="U87" s="41">
        <v>1268071.0</v>
      </c>
      <c r="V87" s="81">
        <v>3.6782E12</v>
      </c>
      <c r="W87" s="81">
        <v>3.68885E12</v>
      </c>
      <c r="X87" s="81">
        <v>3.75101E12</v>
      </c>
      <c r="Y87" s="81">
        <v>3.83956E12</v>
      </c>
      <c r="Z87" s="81">
        <v>3.88958E12</v>
      </c>
      <c r="AA87" s="81">
        <v>3.95543E12</v>
      </c>
      <c r="AB87" s="81">
        <v>4.04214E12</v>
      </c>
      <c r="AC87" s="81">
        <v>4.00004E12</v>
      </c>
      <c r="AD87" s="81">
        <v>3.77895E12</v>
      </c>
      <c r="AE87" s="81">
        <v>3.94656E12</v>
      </c>
      <c r="AF87" s="81">
        <v>3.91893E12</v>
      </c>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c r="BF87" s="81"/>
      <c r="BG87" s="81"/>
      <c r="BH87" s="81"/>
      <c r="BI87" s="81"/>
      <c r="BJ87" s="81"/>
      <c r="BK87" s="81"/>
      <c r="BL87" s="81"/>
      <c r="BM87" s="81"/>
      <c r="BN87" s="81"/>
      <c r="BO87" s="81"/>
      <c r="BP87" s="81"/>
      <c r="BQ87" s="81"/>
      <c r="BR87" s="81"/>
      <c r="BS87" s="81"/>
      <c r="BT87" s="81"/>
      <c r="BU87" s="81"/>
      <c r="BV87" s="81"/>
      <c r="BW87" s="81"/>
      <c r="BX87" s="81"/>
      <c r="BY87" s="81"/>
      <c r="BZ87" s="81"/>
      <c r="CA87" s="81"/>
      <c r="CB87" s="81"/>
      <c r="CC87" s="81"/>
      <c r="CD87" s="81"/>
      <c r="CE87" s="81"/>
      <c r="CF87" s="81"/>
      <c r="CG87" s="81"/>
      <c r="CH87" s="81"/>
      <c r="CI87" s="81"/>
      <c r="CJ87" s="81"/>
      <c r="CK87" s="81"/>
      <c r="CL87" s="81"/>
      <c r="CM87" s="81"/>
      <c r="CN87" s="81"/>
      <c r="CO87" s="81"/>
      <c r="CP87" s="81"/>
      <c r="CQ87" s="81"/>
      <c r="CR87" s="81"/>
      <c r="CS87" s="81"/>
      <c r="CT87" s="81"/>
      <c r="CU87" s="81"/>
      <c r="CV87" s="81"/>
      <c r="CW87" s="81"/>
      <c r="CX87" s="81"/>
    </row>
    <row r="88">
      <c r="A88" s="77" t="s">
        <v>31</v>
      </c>
      <c r="B88" s="21">
        <v>11400.16</v>
      </c>
      <c r="C88" s="21">
        <v>503302.0</v>
      </c>
      <c r="D88" s="79">
        <f t="shared" si="8"/>
        <v>22.65073455</v>
      </c>
      <c r="E88" s="3"/>
      <c r="F88" s="3"/>
      <c r="G88" s="77" t="s">
        <v>31</v>
      </c>
      <c r="H88" s="80">
        <v>-0.024</v>
      </c>
      <c r="I88" s="3"/>
      <c r="J88" s="3"/>
      <c r="K88" s="41">
        <v>10585.92578</v>
      </c>
      <c r="L88" s="41">
        <v>10965.87793</v>
      </c>
      <c r="M88" s="41">
        <v>12428.07422</v>
      </c>
      <c r="N88" s="41">
        <v>12710.70703</v>
      </c>
      <c r="O88" s="41">
        <v>12672.25391</v>
      </c>
      <c r="P88" s="41">
        <v>12085.7627</v>
      </c>
      <c r="Q88" s="41">
        <v>11915.25781</v>
      </c>
      <c r="R88" s="41">
        <v>11393.55273</v>
      </c>
      <c r="S88" s="41">
        <v>11956.8291</v>
      </c>
      <c r="T88" s="41">
        <v>11803.7168</v>
      </c>
      <c r="U88" s="41">
        <v>11400.16</v>
      </c>
      <c r="V88" s="41">
        <v>2.7325216768E10</v>
      </c>
      <c r="W88" s="41">
        <v>2.8442861568E10</v>
      </c>
      <c r="X88" s="41">
        <v>2.8916574208E10</v>
      </c>
      <c r="Y88" s="41">
        <v>3.0180405248E10</v>
      </c>
      <c r="Z88" s="41">
        <v>3.1765782528E10</v>
      </c>
      <c r="AA88" s="41">
        <v>3.333373952E10</v>
      </c>
      <c r="AB88" s="41">
        <v>3.5529781248E10</v>
      </c>
      <c r="AC88" s="41">
        <v>3.5268788224E10</v>
      </c>
      <c r="AD88" s="41">
        <v>3.383064576E10</v>
      </c>
      <c r="AE88" s="41">
        <v>3.481679872E10</v>
      </c>
      <c r="AF88" s="41">
        <v>3.5393564672E10</v>
      </c>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row>
    <row r="89">
      <c r="A89" s="77" t="s">
        <v>32</v>
      </c>
      <c r="B89" s="21">
        <v>195204.9</v>
      </c>
      <c r="C89" s="21">
        <v>1.6653734E7</v>
      </c>
      <c r="D89" s="79">
        <f t="shared" si="8"/>
        <v>11.72138933</v>
      </c>
      <c r="E89" s="3"/>
      <c r="F89" s="3"/>
      <c r="G89" s="77" t="s">
        <v>32</v>
      </c>
      <c r="H89" s="80">
        <v>-0.025</v>
      </c>
      <c r="I89" s="3"/>
      <c r="J89" s="3"/>
      <c r="K89" s="41">
        <v>216092.1094</v>
      </c>
      <c r="L89" s="41">
        <v>217225.0156</v>
      </c>
      <c r="M89" s="41">
        <v>218386.2344</v>
      </c>
      <c r="N89" s="41">
        <v>212488.5781</v>
      </c>
      <c r="O89" s="41">
        <v>208559.625</v>
      </c>
      <c r="P89" s="41">
        <v>207064.2656</v>
      </c>
      <c r="Q89" s="41">
        <v>206338.9063</v>
      </c>
      <c r="R89" s="41">
        <v>200708.4688</v>
      </c>
      <c r="S89" s="41">
        <v>212169.1875</v>
      </c>
      <c r="T89" s="41">
        <v>197644.8438</v>
      </c>
      <c r="U89" s="41">
        <v>195204.9</v>
      </c>
      <c r="V89" s="81">
        <v>5.46876E11</v>
      </c>
      <c r="W89" s="81">
        <v>5.47293E11</v>
      </c>
      <c r="X89" s="81">
        <v>5.4913E11</v>
      </c>
      <c r="Y89" s="81">
        <v>5.61412E11</v>
      </c>
      <c r="Z89" s="81">
        <v>5.72901E11</v>
      </c>
      <c r="AA89" s="81">
        <v>5.92346E11</v>
      </c>
      <c r="AB89" s="81">
        <v>6.1557E11</v>
      </c>
      <c r="AC89" s="81">
        <v>6.26675E11</v>
      </c>
      <c r="AD89" s="81">
        <v>6.03691E11</v>
      </c>
      <c r="AE89" s="81">
        <v>6.13526E11</v>
      </c>
      <c r="AF89" s="81">
        <v>6.19616E11</v>
      </c>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c r="BF89" s="81"/>
      <c r="BG89" s="81"/>
      <c r="BH89" s="81"/>
      <c r="BI89" s="81"/>
      <c r="BJ89" s="81"/>
      <c r="BK89" s="81"/>
      <c r="BL89" s="81"/>
      <c r="BM89" s="81"/>
      <c r="BN89" s="81"/>
      <c r="BO89" s="81"/>
      <c r="BP89" s="81"/>
      <c r="BQ89" s="81"/>
      <c r="BR89" s="81"/>
      <c r="BS89" s="81"/>
      <c r="BT89" s="81"/>
      <c r="BU89" s="81"/>
      <c r="BV89" s="81"/>
      <c r="BW89" s="81"/>
      <c r="BX89" s="81"/>
      <c r="BY89" s="81"/>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1"/>
    </row>
    <row r="90">
      <c r="A90" s="77" t="s">
        <v>33</v>
      </c>
      <c r="B90" s="21">
        <v>49449.66</v>
      </c>
      <c r="C90" s="21">
        <v>4290347.0</v>
      </c>
      <c r="D90" s="79">
        <f t="shared" si="8"/>
        <v>11.525795</v>
      </c>
      <c r="E90" s="3"/>
      <c r="F90" s="3"/>
      <c r="G90" s="77" t="s">
        <v>33</v>
      </c>
      <c r="H90" s="80">
        <v>-0.019</v>
      </c>
      <c r="I90" s="3"/>
      <c r="J90" s="3"/>
      <c r="K90" s="41">
        <v>53275.46875</v>
      </c>
      <c r="L90" s="41">
        <v>54216.31641</v>
      </c>
      <c r="M90" s="41">
        <v>52198.06641</v>
      </c>
      <c r="N90" s="41">
        <v>54995.51563</v>
      </c>
      <c r="O90" s="41">
        <v>56837.43359</v>
      </c>
      <c r="P90" s="41">
        <v>56524.78516</v>
      </c>
      <c r="Q90" s="41">
        <v>50502.14063</v>
      </c>
      <c r="R90" s="41">
        <v>49625.0625</v>
      </c>
      <c r="S90" s="41">
        <v>54033.40625</v>
      </c>
      <c r="T90" s="41">
        <v>59294.73438</v>
      </c>
      <c r="U90" s="41">
        <v>49449.66</v>
      </c>
      <c r="V90" s="41">
        <v>8.9152200704E10</v>
      </c>
      <c r="W90" s="41">
        <v>9.3532110848E10</v>
      </c>
      <c r="X90" s="41">
        <v>9.7596227584E10</v>
      </c>
      <c r="Y90" s="81">
        <v>1.01264E11</v>
      </c>
      <c r="Z90" s="81">
        <v>1.04608E11</v>
      </c>
      <c r="AA90" s="81">
        <v>1.05414E11</v>
      </c>
      <c r="AB90" s="81">
        <v>1.08555E11</v>
      </c>
      <c r="AC90" s="81">
        <v>1.06882E11</v>
      </c>
      <c r="AD90" s="81">
        <v>1.06379E11</v>
      </c>
      <c r="AE90" s="81">
        <v>1.06576E11</v>
      </c>
      <c r="AF90" s="81">
        <v>1.07615E11</v>
      </c>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row>
    <row r="91">
      <c r="A91" s="77" t="s">
        <v>34</v>
      </c>
      <c r="B91" s="21">
        <v>26079.56</v>
      </c>
      <c r="C91" s="21">
        <v>4691849.0</v>
      </c>
      <c r="D91" s="79">
        <f t="shared" si="8"/>
        <v>5.558482381</v>
      </c>
      <c r="E91" s="3"/>
      <c r="F91" s="3"/>
      <c r="G91" s="77" t="s">
        <v>34</v>
      </c>
      <c r="H91" s="80">
        <v>-0.03</v>
      </c>
      <c r="I91" s="3"/>
      <c r="J91" s="3"/>
      <c r="K91" s="41">
        <v>32915.73438</v>
      </c>
      <c r="L91" s="41">
        <v>31620.00586</v>
      </c>
      <c r="M91" s="41">
        <v>28690.21875</v>
      </c>
      <c r="N91" s="41">
        <v>27469.94336</v>
      </c>
      <c r="O91" s="41">
        <v>32410.86133</v>
      </c>
      <c r="P91" s="41">
        <v>34324.48047</v>
      </c>
      <c r="Q91" s="41">
        <v>29850.00977</v>
      </c>
      <c r="R91" s="41">
        <v>29554.28711</v>
      </c>
      <c r="S91" s="41">
        <v>30739.22461</v>
      </c>
      <c r="T91" s="41">
        <v>25791.26953</v>
      </c>
      <c r="U91" s="41">
        <v>26079.56</v>
      </c>
      <c r="V91" s="81">
        <v>2.0142E11</v>
      </c>
      <c r="W91" s="81">
        <v>2.04445E11</v>
      </c>
      <c r="X91" s="81">
        <v>2.06456E11</v>
      </c>
      <c r="Y91" s="81">
        <v>2.14633E11</v>
      </c>
      <c r="Z91" s="81">
        <v>2.2019E11</v>
      </c>
      <c r="AA91" s="81">
        <v>2.25589E11</v>
      </c>
      <c r="AB91" s="81">
        <v>2.31574E11</v>
      </c>
      <c r="AC91" s="81">
        <v>2.31655E11</v>
      </c>
      <c r="AD91" s="81">
        <v>2.27793E11</v>
      </c>
      <c r="AE91" s="81">
        <v>2.29334E11</v>
      </c>
      <c r="AF91" s="81">
        <v>2.32653E11</v>
      </c>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row>
    <row r="92">
      <c r="A92" s="77" t="s">
        <v>35</v>
      </c>
      <c r="B92" s="21">
        <v>367413.3</v>
      </c>
      <c r="C92" s="21">
        <v>3.8441588E7</v>
      </c>
      <c r="D92" s="79">
        <f t="shared" si="8"/>
        <v>9.557703495</v>
      </c>
      <c r="E92" s="3"/>
      <c r="F92" s="3"/>
      <c r="G92" s="77" t="s">
        <v>35</v>
      </c>
      <c r="H92" s="80">
        <v>-0.042</v>
      </c>
      <c r="I92" s="3"/>
      <c r="J92" s="3"/>
      <c r="K92" s="41">
        <v>356930.5938</v>
      </c>
      <c r="L92" s="41">
        <v>369405.7813</v>
      </c>
      <c r="M92" s="41">
        <v>370262.2188</v>
      </c>
      <c r="N92" s="41">
        <v>368595.125</v>
      </c>
      <c r="O92" s="41">
        <v>380975.6563</v>
      </c>
      <c r="P92" s="41">
        <v>386027.6875</v>
      </c>
      <c r="Q92" s="41">
        <v>375912.625</v>
      </c>
      <c r="R92" s="41">
        <v>355486.875</v>
      </c>
      <c r="S92" s="41">
        <v>376648.1563</v>
      </c>
      <c r="T92" s="41">
        <v>377477.2188</v>
      </c>
      <c r="U92" s="41">
        <v>367413.3</v>
      </c>
      <c r="V92" s="81">
        <v>4.57408E11</v>
      </c>
      <c r="W92" s="81">
        <v>4.64011E11</v>
      </c>
      <c r="X92" s="81">
        <v>4.81955E11</v>
      </c>
      <c r="Y92" s="81">
        <v>5.07714E11</v>
      </c>
      <c r="Z92" s="81">
        <v>5.26079E11</v>
      </c>
      <c r="AA92" s="81">
        <v>5.5884E11</v>
      </c>
      <c r="AB92" s="81">
        <v>5.96759E11</v>
      </c>
      <c r="AC92" s="81">
        <v>6.27352E11</v>
      </c>
      <c r="AD92" s="81">
        <v>6.37563E11</v>
      </c>
      <c r="AE92" s="81">
        <v>6.62416E11</v>
      </c>
      <c r="AF92" s="81">
        <v>6.9123E11</v>
      </c>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1"/>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1"/>
    </row>
    <row r="93">
      <c r="A93" s="77" t="s">
        <v>36</v>
      </c>
      <c r="B93" s="21">
        <v>58205.87</v>
      </c>
      <c r="C93" s="21">
        <v>1.0760305E7</v>
      </c>
      <c r="D93" s="79">
        <f t="shared" si="8"/>
        <v>5.409314141</v>
      </c>
      <c r="E93" s="3"/>
      <c r="F93" s="3"/>
      <c r="G93" s="77" t="s">
        <v>36</v>
      </c>
      <c r="H93" s="80">
        <v>-0.046</v>
      </c>
      <c r="I93" s="3"/>
      <c r="J93" s="3"/>
      <c r="K93" s="41">
        <v>87231.96094</v>
      </c>
      <c r="L93" s="41">
        <v>88096.3125</v>
      </c>
      <c r="M93" s="41">
        <v>86189.23438</v>
      </c>
      <c r="N93" s="41">
        <v>92558.66406</v>
      </c>
      <c r="O93" s="41">
        <v>80445.39063</v>
      </c>
      <c r="P93" s="41">
        <v>76221.96094</v>
      </c>
      <c r="Q93" s="41">
        <v>72220.71094</v>
      </c>
      <c r="R93" s="41">
        <v>68989.13281</v>
      </c>
      <c r="S93" s="41">
        <v>67897.16406</v>
      </c>
      <c r="T93" s="41">
        <v>64666.69531</v>
      </c>
      <c r="U93" s="41">
        <v>58205.87</v>
      </c>
      <c r="V93" s="81">
        <v>2.20599E11</v>
      </c>
      <c r="W93" s="81">
        <v>2.22285E11</v>
      </c>
      <c r="X93" s="81">
        <v>2.2026E11</v>
      </c>
      <c r="Y93" s="81">
        <v>2.23696E11</v>
      </c>
      <c r="Z93" s="81">
        <v>2.2543E11</v>
      </c>
      <c r="AA93" s="81">
        <v>2.28695E11</v>
      </c>
      <c r="AB93" s="81">
        <v>2.34105E11</v>
      </c>
      <c r="AC93" s="81">
        <v>2.34084E11</v>
      </c>
      <c r="AD93" s="81">
        <v>2.27277E11</v>
      </c>
      <c r="AE93" s="81">
        <v>2.3046E11</v>
      </c>
      <c r="AF93" s="81">
        <v>2.26614E11</v>
      </c>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row>
    <row r="94">
      <c r="A94" s="77" t="s">
        <v>85</v>
      </c>
      <c r="B94" s="21">
        <v>35015.51</v>
      </c>
      <c r="C94" s="21">
        <v>5477038.0</v>
      </c>
      <c r="D94" s="79">
        <f t="shared" si="8"/>
        <v>6.393147172</v>
      </c>
      <c r="E94" s="3"/>
      <c r="F94" s="3"/>
      <c r="G94" s="77" t="s">
        <v>85</v>
      </c>
      <c r="H94" s="80">
        <v>-0.064</v>
      </c>
      <c r="I94" s="3"/>
      <c r="J94" s="3"/>
      <c r="K94" s="41">
        <v>40440.05469</v>
      </c>
      <c r="L94" s="41">
        <v>41306.91406</v>
      </c>
      <c r="M94" s="41">
        <v>41743.17578</v>
      </c>
      <c r="N94" s="41">
        <v>44493.41406</v>
      </c>
      <c r="O94" s="41">
        <v>42044.54688</v>
      </c>
      <c r="P94" s="41">
        <v>40422.24609</v>
      </c>
      <c r="Q94" s="41">
        <v>41895.13672</v>
      </c>
      <c r="R94" s="41">
        <v>36518.67969</v>
      </c>
      <c r="S94" s="41">
        <v>38981.22656</v>
      </c>
      <c r="T94" s="41">
        <v>37829.70703</v>
      </c>
      <c r="U94" s="41">
        <v>35015.51</v>
      </c>
      <c r="V94" s="41">
        <v>7.0967230464E10</v>
      </c>
      <c r="W94" s="41">
        <v>7.4219577344E10</v>
      </c>
      <c r="X94" s="41">
        <v>7.7763584E10</v>
      </c>
      <c r="Y94" s="41">
        <v>8.1696710656E10</v>
      </c>
      <c r="Z94" s="41">
        <v>8.7133806592E10</v>
      </c>
      <c r="AA94" s="41">
        <v>9.4405476352E10</v>
      </c>
      <c r="AB94" s="81">
        <v>1.04312E11</v>
      </c>
      <c r="AC94" s="81">
        <v>1.10311E11</v>
      </c>
      <c r="AD94" s="81">
        <v>1.04871E11</v>
      </c>
      <c r="AE94" s="81">
        <v>1.09257E11</v>
      </c>
      <c r="AF94" s="81">
        <v>1.12917E11</v>
      </c>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81"/>
      <c r="BG94" s="81"/>
      <c r="BH94" s="81"/>
      <c r="BI94" s="81"/>
      <c r="BJ94" s="81"/>
      <c r="BK94" s="81"/>
      <c r="BL94" s="81"/>
      <c r="BM94" s="81"/>
      <c r="BN94" s="81"/>
      <c r="BO94" s="81"/>
      <c r="BP94" s="81"/>
      <c r="BQ94" s="81"/>
      <c r="BR94" s="81"/>
      <c r="BS94" s="81"/>
      <c r="BT94" s="81"/>
      <c r="BU94" s="81"/>
      <c r="BV94" s="81"/>
      <c r="BW94" s="81"/>
      <c r="BX94" s="81"/>
      <c r="BY94" s="81"/>
      <c r="BZ94" s="81"/>
      <c r="CA94" s="81"/>
      <c r="CB94" s="81"/>
      <c r="CC94" s="81"/>
      <c r="CD94" s="81"/>
      <c r="CE94" s="81"/>
      <c r="CF94" s="81"/>
      <c r="CG94" s="81"/>
      <c r="CH94" s="81"/>
      <c r="CI94" s="81"/>
      <c r="CJ94" s="81"/>
      <c r="CK94" s="81"/>
      <c r="CL94" s="81"/>
      <c r="CM94" s="81"/>
      <c r="CN94" s="81"/>
      <c r="CO94" s="81"/>
      <c r="CP94" s="81"/>
      <c r="CQ94" s="81"/>
      <c r="CR94" s="81"/>
      <c r="CS94" s="81"/>
      <c r="CT94" s="81"/>
      <c r="CU94" s="81"/>
      <c r="CV94" s="81"/>
      <c r="CW94" s="81"/>
      <c r="CX94" s="81"/>
    </row>
    <row r="95">
      <c r="A95" s="77" t="s">
        <v>38</v>
      </c>
      <c r="B95" s="21">
        <v>719939.0</v>
      </c>
      <c r="C95" s="21">
        <v>4.8754657E7</v>
      </c>
      <c r="D95" s="79">
        <f t="shared" si="8"/>
        <v>14.76656886</v>
      </c>
      <c r="E95" s="3"/>
      <c r="F95" s="3"/>
      <c r="G95" s="77" t="s">
        <v>38</v>
      </c>
      <c r="H95" s="80">
        <v>-0.014</v>
      </c>
      <c r="I95" s="3"/>
      <c r="J95" s="3"/>
      <c r="K95" s="41">
        <v>569544.3125</v>
      </c>
      <c r="L95" s="41">
        <v>581002.0</v>
      </c>
      <c r="M95" s="41">
        <v>604532.25</v>
      </c>
      <c r="N95" s="41">
        <v>608298.5625</v>
      </c>
      <c r="O95" s="41">
        <v>622614.4375</v>
      </c>
      <c r="P95" s="41">
        <v>639065.875</v>
      </c>
      <c r="Q95" s="41">
        <v>651477.625</v>
      </c>
      <c r="R95" s="41">
        <v>658267.125</v>
      </c>
      <c r="S95" s="41">
        <v>702803.125</v>
      </c>
      <c r="T95" s="41">
        <v>719938.5</v>
      </c>
      <c r="U95" s="33">
        <v>719939.0</v>
      </c>
      <c r="V95" s="81">
        <v>9.15466E11</v>
      </c>
      <c r="W95" s="81">
        <v>9.80921E11</v>
      </c>
      <c r="X95" s="81">
        <v>1.00841E12</v>
      </c>
      <c r="Y95" s="81">
        <v>1.05499E12</v>
      </c>
      <c r="Z95" s="81">
        <v>1.09674E12</v>
      </c>
      <c r="AA95" s="81">
        <v>1.15354E12</v>
      </c>
      <c r="AB95" s="81">
        <v>1.21244E12</v>
      </c>
      <c r="AC95" s="81">
        <v>1.2403E12</v>
      </c>
      <c r="AD95" s="81">
        <v>1.24426E12</v>
      </c>
      <c r="AE95" s="81">
        <v>1.32291E12</v>
      </c>
      <c r="AF95" s="81">
        <v>1.37098E12</v>
      </c>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c r="BM95" s="81"/>
      <c r="BN95" s="81"/>
      <c r="BO95" s="81"/>
      <c r="BP95" s="81"/>
      <c r="BQ95" s="81"/>
      <c r="BR95" s="81"/>
      <c r="BS95" s="81"/>
      <c r="BT95" s="81"/>
      <c r="BU95" s="81"/>
      <c r="BV95" s="81"/>
      <c r="BW95" s="81"/>
      <c r="BX95" s="81"/>
      <c r="BY95" s="81"/>
      <c r="BZ95" s="81"/>
      <c r="CA95" s="81"/>
      <c r="CB95" s="81"/>
      <c r="CC95" s="81"/>
      <c r="CD95" s="81"/>
      <c r="CE95" s="81"/>
      <c r="CF95" s="81"/>
      <c r="CG95" s="81"/>
      <c r="CH95" s="81"/>
      <c r="CI95" s="81"/>
      <c r="CJ95" s="81"/>
      <c r="CK95" s="81"/>
      <c r="CL95" s="81"/>
      <c r="CM95" s="81"/>
      <c r="CN95" s="81"/>
      <c r="CO95" s="81"/>
      <c r="CP95" s="81"/>
      <c r="CQ95" s="81"/>
      <c r="CR95" s="81"/>
      <c r="CS95" s="81"/>
      <c r="CT95" s="81"/>
      <c r="CU95" s="81"/>
      <c r="CV95" s="81"/>
      <c r="CW95" s="81"/>
      <c r="CX95" s="81"/>
    </row>
    <row r="96">
      <c r="A96" s="77" t="s">
        <v>39</v>
      </c>
      <c r="B96" s="21">
        <v>307279.9</v>
      </c>
      <c r="C96" s="21">
        <v>4.6754784E7</v>
      </c>
      <c r="D96" s="79">
        <f t="shared" si="8"/>
        <v>6.572159546</v>
      </c>
      <c r="E96" s="3"/>
      <c r="F96" s="3"/>
      <c r="G96" s="77" t="s">
        <v>39</v>
      </c>
      <c r="H96" s="80">
        <v>-0.043</v>
      </c>
      <c r="I96" s="3"/>
      <c r="J96" s="3"/>
      <c r="K96" s="41">
        <v>372273.9688</v>
      </c>
      <c r="L96" s="41">
        <v>380082.5313</v>
      </c>
      <c r="M96" s="41">
        <v>394262.6563</v>
      </c>
      <c r="N96" s="41">
        <v>408289.4375</v>
      </c>
      <c r="O96" s="41">
        <v>396824.3438</v>
      </c>
      <c r="P96" s="41">
        <v>402358.125</v>
      </c>
      <c r="Q96" s="41">
        <v>369789.25</v>
      </c>
      <c r="R96" s="41">
        <v>334205.2813</v>
      </c>
      <c r="S96" s="41">
        <v>319745.875</v>
      </c>
      <c r="T96" s="41">
        <v>321412.4375</v>
      </c>
      <c r="U96" s="41">
        <v>307279.9</v>
      </c>
      <c r="V96" s="81">
        <v>1.04966E12</v>
      </c>
      <c r="W96" s="81">
        <v>1.0781E12</v>
      </c>
      <c r="X96" s="81">
        <v>1.11141E12</v>
      </c>
      <c r="Y96" s="81">
        <v>1.14764E12</v>
      </c>
      <c r="Z96" s="81">
        <v>1.18876E12</v>
      </c>
      <c r="AA96" s="81">
        <v>1.23722E12</v>
      </c>
      <c r="AB96" s="81">
        <v>1.28027E12</v>
      </c>
      <c r="AC96" s="81">
        <v>1.29168E12</v>
      </c>
      <c r="AD96" s="81">
        <v>1.24331E12</v>
      </c>
      <c r="AE96" s="81">
        <v>1.23933E12</v>
      </c>
      <c r="AF96" s="81">
        <v>1.24451E12</v>
      </c>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row>
    <row r="97">
      <c r="A97" s="77" t="s">
        <v>40</v>
      </c>
      <c r="B97" s="21">
        <v>22192.2</v>
      </c>
      <c r="C97" s="21">
        <v>9088728.0</v>
      </c>
      <c r="D97" s="79">
        <f t="shared" si="8"/>
        <v>2.441727819</v>
      </c>
      <c r="E97" s="3"/>
      <c r="F97" s="3"/>
      <c r="G97" s="77" t="s">
        <v>40</v>
      </c>
      <c r="H97" s="80">
        <v>-0.066</v>
      </c>
      <c r="I97" s="3"/>
      <c r="J97" s="3"/>
      <c r="K97" s="41">
        <v>34695.58594</v>
      </c>
      <c r="L97" s="41">
        <v>38209.95703</v>
      </c>
      <c r="M97" s="41">
        <v>40600.60156</v>
      </c>
      <c r="N97" s="41">
        <v>40177.67188</v>
      </c>
      <c r="O97" s="41">
        <v>32826.875</v>
      </c>
      <c r="P97" s="41">
        <v>34250.10547</v>
      </c>
      <c r="Q97" s="41">
        <v>30580.9082</v>
      </c>
      <c r="R97" s="41">
        <v>26446.38281</v>
      </c>
      <c r="S97" s="41">
        <v>34786.78516</v>
      </c>
      <c r="T97" s="41">
        <v>26217.2793</v>
      </c>
      <c r="U97" s="41">
        <v>22192.2</v>
      </c>
      <c r="V97" s="81">
        <v>2.61846E11</v>
      </c>
      <c r="W97" s="81">
        <v>2.68349E11</v>
      </c>
      <c r="X97" s="81">
        <v>2.74617E11</v>
      </c>
      <c r="Y97" s="81">
        <v>2.86246E11</v>
      </c>
      <c r="Z97" s="81">
        <v>2.95294E11</v>
      </c>
      <c r="AA97" s="81">
        <v>3.07983E11</v>
      </c>
      <c r="AB97" s="81">
        <v>3.18191E11</v>
      </c>
      <c r="AC97" s="81">
        <v>3.16239E11</v>
      </c>
      <c r="AD97" s="81">
        <v>3.00339E11</v>
      </c>
      <c r="AE97" s="81">
        <v>3.20032E11</v>
      </c>
      <c r="AF97" s="81">
        <v>3.32463E11</v>
      </c>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row>
    <row r="98">
      <c r="A98" s="77" t="s">
        <v>41</v>
      </c>
      <c r="B98" s="21">
        <v>50363.74</v>
      </c>
      <c r="C98" s="21">
        <v>7639961.0</v>
      </c>
      <c r="D98" s="79">
        <f t="shared" si="8"/>
        <v>6.592146216</v>
      </c>
      <c r="E98" s="3"/>
      <c r="F98" s="3"/>
      <c r="G98" s="77" t="s">
        <v>41</v>
      </c>
      <c r="H98" s="80">
        <v>-0.022</v>
      </c>
      <c r="I98" s="3"/>
      <c r="J98" s="3"/>
      <c r="K98" s="41">
        <v>51420.12891</v>
      </c>
      <c r="L98" s="41">
        <v>49867.57031</v>
      </c>
      <c r="M98" s="41">
        <v>48958.60156</v>
      </c>
      <c r="N98" s="41">
        <v>50030.13672</v>
      </c>
      <c r="O98" s="41">
        <v>50989.29297</v>
      </c>
      <c r="P98" s="41">
        <v>49164.05859</v>
      </c>
      <c r="Q98" s="41">
        <v>52066.6875</v>
      </c>
      <c r="R98" s="41">
        <v>50257.29688</v>
      </c>
      <c r="S98" s="41">
        <v>51682.78516</v>
      </c>
      <c r="T98" s="41">
        <v>46598.73828</v>
      </c>
      <c r="U98" s="41">
        <v>50363.74</v>
      </c>
      <c r="V98" s="81">
        <v>2.60822E11</v>
      </c>
      <c r="W98" s="81">
        <v>2.61305E11</v>
      </c>
      <c r="X98" s="81">
        <v>2.61361E11</v>
      </c>
      <c r="Y98" s="81">
        <v>2.67688E11</v>
      </c>
      <c r="Z98" s="81">
        <v>2.74902E11</v>
      </c>
      <c r="AA98" s="81">
        <v>2.85216E11</v>
      </c>
      <c r="AB98" s="81">
        <v>2.96184E11</v>
      </c>
      <c r="AC98" s="81">
        <v>3.02594E11</v>
      </c>
      <c r="AD98" s="81">
        <v>2.96734E11</v>
      </c>
      <c r="AE98" s="81">
        <v>3.05736E11</v>
      </c>
      <c r="AF98" s="81">
        <v>3.11627E11</v>
      </c>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c r="BF98" s="81"/>
      <c r="BG98" s="81"/>
      <c r="BH98" s="81"/>
      <c r="BI98" s="81"/>
      <c r="BJ98" s="81"/>
      <c r="BK98" s="81"/>
      <c r="BL98" s="81"/>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row>
    <row r="99">
      <c r="A99" s="77" t="s">
        <v>42</v>
      </c>
      <c r="B99" s="21">
        <v>579378.8</v>
      </c>
      <c r="C99" s="21">
        <v>6.2698362E7</v>
      </c>
      <c r="D99" s="79">
        <f t="shared" si="8"/>
        <v>9.240732637</v>
      </c>
      <c r="E99" s="3"/>
      <c r="F99" s="3"/>
      <c r="G99" s="77" t="s">
        <v>42</v>
      </c>
      <c r="H99" s="80">
        <v>-0.033</v>
      </c>
      <c r="I99" s="3"/>
      <c r="J99" s="3"/>
      <c r="K99" s="41">
        <v>660096.375</v>
      </c>
      <c r="L99" s="41">
        <v>666738.375</v>
      </c>
      <c r="M99" s="41">
        <v>665591.6875</v>
      </c>
      <c r="N99" s="41">
        <v>659338.5</v>
      </c>
      <c r="O99" s="41">
        <v>655351.9375</v>
      </c>
      <c r="P99" s="41">
        <v>644703.625</v>
      </c>
      <c r="Q99" s="41">
        <v>630194.1875</v>
      </c>
      <c r="R99" s="41">
        <v>576566.25</v>
      </c>
      <c r="S99" s="41">
        <v>594113.8125</v>
      </c>
      <c r="T99" s="41">
        <v>553148.5</v>
      </c>
      <c r="U99" s="41">
        <v>579378.8</v>
      </c>
      <c r="V99" s="81">
        <v>1.7648E12</v>
      </c>
      <c r="W99" s="81">
        <v>1.80773E12</v>
      </c>
      <c r="X99" s="81">
        <v>1.8767E12</v>
      </c>
      <c r="Y99" s="81">
        <v>1.93127E12</v>
      </c>
      <c r="Z99" s="81">
        <v>1.98485E12</v>
      </c>
      <c r="AA99" s="81">
        <v>2.03647E12</v>
      </c>
      <c r="AB99" s="81">
        <v>2.11045E12</v>
      </c>
      <c r="AC99" s="81">
        <v>2.09002E12</v>
      </c>
      <c r="AD99" s="81">
        <v>2.00695E12</v>
      </c>
      <c r="AE99" s="81">
        <v>2.04306E12</v>
      </c>
      <c r="AF99" s="81">
        <v>2.05856E12</v>
      </c>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1"/>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1"/>
    </row>
    <row r="100">
      <c r="A100" s="40" t="s">
        <v>43</v>
      </c>
      <c r="B100" s="26">
        <v>5546304.0</v>
      </c>
      <c r="C100" s="26">
        <v>3.11050977E8</v>
      </c>
      <c r="D100" s="101">
        <f t="shared" si="8"/>
        <v>17.83085221</v>
      </c>
      <c r="E100" s="3"/>
      <c r="F100" s="3"/>
      <c r="G100" s="40" t="s">
        <v>43</v>
      </c>
      <c r="H100" s="102">
        <v>-0.024</v>
      </c>
      <c r="I100" s="3"/>
      <c r="J100" s="3"/>
      <c r="K100" s="41">
        <v>6149104.5</v>
      </c>
      <c r="L100" s="41">
        <v>6083950.0</v>
      </c>
      <c r="M100" s="41">
        <v>6164473.0</v>
      </c>
      <c r="N100" s="41">
        <v>6197431.0</v>
      </c>
      <c r="O100" s="41">
        <v>6190316.0</v>
      </c>
      <c r="P100" s="41">
        <v>6333982.5</v>
      </c>
      <c r="Q100" s="41">
        <v>6146158.5</v>
      </c>
      <c r="R100" s="41">
        <v>5704016.5</v>
      </c>
      <c r="S100" s="41">
        <v>5921547.5</v>
      </c>
      <c r="T100" s="41">
        <v>5797284.0</v>
      </c>
      <c r="U100" s="41">
        <v>5546304.0</v>
      </c>
      <c r="V100" s="81">
        <v>1.12801E13</v>
      </c>
      <c r="W100" s="81">
        <v>1.14863E13</v>
      </c>
      <c r="X100" s="81">
        <v>1.17795E13</v>
      </c>
      <c r="Y100" s="81">
        <v>1.21894E13</v>
      </c>
      <c r="Z100" s="81">
        <v>1.25643E13</v>
      </c>
      <c r="AA100" s="81">
        <v>1.28984E13</v>
      </c>
      <c r="AB100" s="81">
        <v>1.31444E13</v>
      </c>
      <c r="AC100" s="81">
        <v>1.30972E13</v>
      </c>
      <c r="AD100" s="81">
        <v>1.26352E13</v>
      </c>
      <c r="AE100" s="81">
        <v>1.3017E13</v>
      </c>
      <c r="AF100" s="81">
        <v>1.32383E13</v>
      </c>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c r="BM100" s="81"/>
      <c r="BN100" s="81"/>
      <c r="BO100" s="81"/>
      <c r="BP100" s="81"/>
      <c r="BQ100" s="81"/>
      <c r="BR100" s="81"/>
      <c r="BS100" s="81"/>
      <c r="BT100" s="81"/>
      <c r="BU100" s="81"/>
      <c r="BV100" s="81"/>
      <c r="BW100" s="81"/>
      <c r="BX100" s="81"/>
      <c r="BY100" s="81"/>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1"/>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row>
    <row r="104">
      <c r="A104" s="50" t="s">
        <v>86</v>
      </c>
      <c r="B104" s="93" t="s">
        <v>87</v>
      </c>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row>
    <row r="106">
      <c r="A106" s="3"/>
      <c r="B106" s="3"/>
      <c r="C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row>
    <row r="107">
      <c r="A107" s="20" t="s">
        <v>144</v>
      </c>
      <c r="B107" s="20"/>
      <c r="C107" s="10"/>
      <c r="D107" s="10"/>
      <c r="E107" s="10"/>
      <c r="F107" s="10"/>
      <c r="G107" s="10"/>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row>
    <row r="108">
      <c r="A108" s="10"/>
      <c r="B108" s="10"/>
      <c r="C108" s="10"/>
      <c r="D108" s="10"/>
      <c r="E108" s="10"/>
      <c r="F108" s="10"/>
      <c r="G108" s="10"/>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row>
    <row r="109">
      <c r="A109" s="95"/>
      <c r="B109" s="26" t="s">
        <v>91</v>
      </c>
      <c r="C109" s="95"/>
      <c r="D109" s="26" t="s">
        <v>92</v>
      </c>
      <c r="E109" s="26" t="s">
        <v>93</v>
      </c>
      <c r="F109" s="26" t="s">
        <v>94</v>
      </c>
      <c r="G109" s="22" t="s">
        <v>57</v>
      </c>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row>
    <row r="110">
      <c r="A110" s="21" t="s">
        <v>17</v>
      </c>
      <c r="B110" s="21" t="s">
        <v>95</v>
      </c>
      <c r="D110" s="96">
        <v>1.0</v>
      </c>
      <c r="E110" s="80">
        <v>0.335</v>
      </c>
      <c r="F110" s="96">
        <f t="shared" ref="F110:F136" si="9">D110*E110</f>
        <v>0.335</v>
      </c>
      <c r="G110" s="97"/>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row>
    <row r="111">
      <c r="A111" s="21" t="s">
        <v>18</v>
      </c>
      <c r="B111" s="21" t="s">
        <v>95</v>
      </c>
      <c r="D111" s="96">
        <v>1.65</v>
      </c>
      <c r="E111" s="80">
        <v>0.531</v>
      </c>
      <c r="F111" s="96">
        <f t="shared" si="9"/>
        <v>0.87615</v>
      </c>
      <c r="G111" s="98"/>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row>
    <row r="112">
      <c r="A112" s="21" t="s">
        <v>19</v>
      </c>
      <c r="B112" s="21" t="s">
        <v>95</v>
      </c>
      <c r="D112" s="96">
        <v>1.91</v>
      </c>
      <c r="E112" s="80">
        <v>0.545</v>
      </c>
      <c r="F112" s="96">
        <f t="shared" si="9"/>
        <v>1.04095</v>
      </c>
      <c r="G112" s="98"/>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row>
    <row r="113">
      <c r="A113" s="21" t="s">
        <v>20</v>
      </c>
      <c r="B113" s="21" t="s">
        <v>95</v>
      </c>
      <c r="D113" s="96">
        <v>1.15</v>
      </c>
      <c r="E113" s="80">
        <v>0.287</v>
      </c>
      <c r="F113" s="96">
        <f t="shared" si="9"/>
        <v>0.33005</v>
      </c>
      <c r="G113" s="98"/>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row>
    <row r="114">
      <c r="A114" s="21" t="s">
        <v>21</v>
      </c>
      <c r="B114" s="21" t="s">
        <v>95</v>
      </c>
      <c r="D114" s="96">
        <v>2.62</v>
      </c>
      <c r="E114" s="80">
        <v>0.528</v>
      </c>
      <c r="F114" s="96">
        <f t="shared" si="9"/>
        <v>1.38336</v>
      </c>
      <c r="G114" s="98"/>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row>
    <row r="115">
      <c r="A115" s="21" t="s">
        <v>22</v>
      </c>
      <c r="B115" s="21" t="s">
        <v>95</v>
      </c>
      <c r="D115" s="96">
        <v>1.62</v>
      </c>
      <c r="E115" s="80">
        <v>0.549</v>
      </c>
      <c r="F115" s="96">
        <f t="shared" si="9"/>
        <v>0.88938</v>
      </c>
      <c r="G115" s="98"/>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row>
    <row r="116">
      <c r="A116" s="21" t="s">
        <v>23</v>
      </c>
      <c r="B116" s="21" t="s">
        <v>95</v>
      </c>
      <c r="D116" s="96">
        <v>1.81</v>
      </c>
      <c r="E116" s="80">
        <v>0.593</v>
      </c>
      <c r="F116" s="96">
        <f t="shared" si="9"/>
        <v>1.07333</v>
      </c>
      <c r="G116" s="98"/>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row>
    <row r="117">
      <c r="A117" s="21" t="s">
        <v>24</v>
      </c>
      <c r="B117" s="21" t="s">
        <v>95</v>
      </c>
      <c r="D117" s="96">
        <v>1.77</v>
      </c>
      <c r="E117" s="80">
        <v>0.563</v>
      </c>
      <c r="F117" s="96">
        <f t="shared" si="9"/>
        <v>0.99651</v>
      </c>
      <c r="G117" s="98"/>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row>
    <row r="118">
      <c r="A118" s="21" t="s">
        <v>25</v>
      </c>
      <c r="B118" s="21" t="s">
        <v>95</v>
      </c>
      <c r="D118" s="96">
        <v>2.0</v>
      </c>
      <c r="E118" s="80">
        <v>0.569</v>
      </c>
      <c r="F118" s="96">
        <f t="shared" si="9"/>
        <v>1.138</v>
      </c>
      <c r="G118" s="98"/>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row>
    <row r="119">
      <c r="A119" s="21" t="s">
        <v>26</v>
      </c>
      <c r="B119" s="21" t="s">
        <v>95</v>
      </c>
      <c r="D119" s="96">
        <v>2.43</v>
      </c>
      <c r="E119" s="80">
        <v>0.587</v>
      </c>
      <c r="F119" s="96">
        <f t="shared" si="9"/>
        <v>1.42641</v>
      </c>
      <c r="G119" s="98"/>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row>
    <row r="120">
      <c r="A120" s="21" t="s">
        <v>27</v>
      </c>
      <c r="B120" s="21" t="s">
        <v>95</v>
      </c>
      <c r="D120" s="96">
        <v>3.16</v>
      </c>
      <c r="E120" s="80">
        <v>0.508</v>
      </c>
      <c r="F120" s="96">
        <f t="shared" si="9"/>
        <v>1.60528</v>
      </c>
      <c r="G120" s="98"/>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row>
    <row r="121">
      <c r="A121" s="21" t="s">
        <v>28</v>
      </c>
      <c r="B121" s="21" t="s">
        <v>95</v>
      </c>
      <c r="D121" s="96">
        <v>1.89</v>
      </c>
      <c r="E121" s="80">
        <v>0.556</v>
      </c>
      <c r="F121" s="96">
        <f t="shared" si="9"/>
        <v>1.05084</v>
      </c>
      <c r="G121" s="98"/>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row>
    <row r="122">
      <c r="A122" s="21" t="s">
        <v>29</v>
      </c>
      <c r="B122" s="21" t="s">
        <v>95</v>
      </c>
      <c r="D122" s="96">
        <v>2.21</v>
      </c>
      <c r="E122" s="80">
        <v>0.592</v>
      </c>
      <c r="F122" s="96">
        <f t="shared" si="9"/>
        <v>1.30832</v>
      </c>
      <c r="G122" s="98"/>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row>
    <row r="123">
      <c r="A123" s="21" t="s">
        <v>30</v>
      </c>
      <c r="B123" s="21" t="s">
        <v>96</v>
      </c>
      <c r="C123" s="10"/>
      <c r="D123" s="96">
        <v>1.44</v>
      </c>
      <c r="E123" s="80">
        <v>0.407</v>
      </c>
      <c r="F123" s="96">
        <f t="shared" si="9"/>
        <v>0.58608</v>
      </c>
      <c r="G123" s="98"/>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row>
    <row r="124">
      <c r="A124" s="21" t="s">
        <v>31</v>
      </c>
      <c r="B124" s="21" t="s">
        <v>95</v>
      </c>
      <c r="D124" s="96">
        <v>1.43</v>
      </c>
      <c r="E124" s="80">
        <v>0.476</v>
      </c>
      <c r="F124" s="96">
        <f t="shared" si="9"/>
        <v>0.68068</v>
      </c>
      <c r="G124" s="98"/>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row>
    <row r="125">
      <c r="A125" s="21" t="s">
        <v>32</v>
      </c>
      <c r="B125" s="21" t="s">
        <v>95</v>
      </c>
      <c r="D125" s="96">
        <v>2.03</v>
      </c>
      <c r="E125" s="80">
        <v>0.607</v>
      </c>
      <c r="F125" s="96">
        <f t="shared" si="9"/>
        <v>1.23221</v>
      </c>
      <c r="G125" s="98"/>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row>
    <row r="126">
      <c r="A126" s="21" t="s">
        <v>33</v>
      </c>
      <c r="B126" s="21" t="s">
        <v>95</v>
      </c>
      <c r="D126" s="96">
        <v>1.43</v>
      </c>
      <c r="E126" s="80">
        <v>0.412</v>
      </c>
      <c r="F126" s="96">
        <f t="shared" si="9"/>
        <v>0.58916</v>
      </c>
      <c r="G126" s="98"/>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row>
    <row r="127">
      <c r="A127" s="21" t="s">
        <v>34</v>
      </c>
      <c r="B127" s="21" t="s">
        <v>95</v>
      </c>
      <c r="D127" s="96">
        <v>1.64</v>
      </c>
      <c r="E127" s="80">
        <v>0.586</v>
      </c>
      <c r="F127" s="96">
        <f t="shared" si="9"/>
        <v>0.96104</v>
      </c>
      <c r="G127" s="98"/>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row>
    <row r="128">
      <c r="A128" s="21" t="s">
        <v>35</v>
      </c>
      <c r="B128" s="21" t="s">
        <v>95</v>
      </c>
      <c r="D128" s="96">
        <v>2.89</v>
      </c>
      <c r="E128" s="80">
        <v>0.492</v>
      </c>
      <c r="F128" s="96">
        <f t="shared" si="9"/>
        <v>1.42188</v>
      </c>
      <c r="G128" s="98"/>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row>
    <row r="129">
      <c r="A129" s="21" t="s">
        <v>36</v>
      </c>
      <c r="B129" s="21" t="s">
        <v>95</v>
      </c>
      <c r="D129" s="96">
        <v>2.45</v>
      </c>
      <c r="E129" s="80">
        <v>0.558</v>
      </c>
      <c r="F129" s="96">
        <f t="shared" si="9"/>
        <v>1.3671</v>
      </c>
      <c r="G129" s="98"/>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row>
    <row r="130">
      <c r="A130" s="21" t="s">
        <v>85</v>
      </c>
      <c r="B130" s="21" t="s">
        <v>95</v>
      </c>
      <c r="D130" s="96">
        <v>2.82</v>
      </c>
      <c r="E130" s="80">
        <v>0.508</v>
      </c>
      <c r="F130" s="96">
        <f t="shared" si="9"/>
        <v>1.43256</v>
      </c>
      <c r="G130" s="98"/>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row>
    <row r="131">
      <c r="A131" s="21" t="s">
        <v>38</v>
      </c>
      <c r="B131" s="21" t="s">
        <v>95</v>
      </c>
      <c r="D131" s="96">
        <v>2.66</v>
      </c>
      <c r="E131" s="80">
        <v>0.444</v>
      </c>
      <c r="F131" s="96">
        <f t="shared" si="9"/>
        <v>1.18104</v>
      </c>
      <c r="G131" s="98"/>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row>
    <row r="132">
      <c r="A132" s="21" t="s">
        <v>39</v>
      </c>
      <c r="B132" s="21" t="s">
        <v>95</v>
      </c>
      <c r="D132" s="96">
        <v>1.97</v>
      </c>
      <c r="E132" s="80">
        <v>0.499</v>
      </c>
      <c r="F132" s="96">
        <f t="shared" si="9"/>
        <v>0.98303</v>
      </c>
      <c r="G132" s="98"/>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row>
    <row r="133">
      <c r="A133" s="21" t="s">
        <v>40</v>
      </c>
      <c r="B133" s="21" t="s">
        <v>95</v>
      </c>
      <c r="D133" s="96">
        <v>1.59</v>
      </c>
      <c r="E133" s="80">
        <v>0.573</v>
      </c>
      <c r="F133" s="96">
        <f t="shared" si="9"/>
        <v>0.91107</v>
      </c>
      <c r="G133" s="98"/>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row>
    <row r="134">
      <c r="A134" s="21" t="s">
        <v>41</v>
      </c>
      <c r="B134" s="21" t="s">
        <v>95</v>
      </c>
      <c r="D134" s="96">
        <v>1.2</v>
      </c>
      <c r="E134" s="80">
        <v>0.489</v>
      </c>
      <c r="F134" s="96">
        <f t="shared" si="9"/>
        <v>0.5868</v>
      </c>
      <c r="G134" s="98"/>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row>
    <row r="135">
      <c r="A135" s="21" t="s">
        <v>42</v>
      </c>
      <c r="B135" s="21" t="s">
        <v>95</v>
      </c>
      <c r="D135" s="96">
        <v>1.96</v>
      </c>
      <c r="E135" s="80">
        <v>0.599</v>
      </c>
      <c r="F135" s="96">
        <f t="shared" si="9"/>
        <v>1.17404</v>
      </c>
      <c r="G135" s="98"/>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row>
    <row r="136">
      <c r="A136" s="26" t="s">
        <v>43</v>
      </c>
      <c r="B136" s="26" t="s">
        <v>95</v>
      </c>
      <c r="C136" s="103"/>
      <c r="D136" s="105">
        <v>0.97</v>
      </c>
      <c r="E136" s="102">
        <v>0.14</v>
      </c>
      <c r="F136" s="105">
        <f t="shared" si="9"/>
        <v>0.1358</v>
      </c>
      <c r="G136" s="107"/>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row>
    <row r="137">
      <c r="A137" s="10"/>
      <c r="B137" s="10"/>
      <c r="C137" s="10"/>
      <c r="D137" s="10"/>
      <c r="E137" s="10"/>
      <c r="F137" s="10"/>
      <c r="G137" s="10"/>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row>
    <row r="138">
      <c r="A138" s="21" t="s">
        <v>62</v>
      </c>
      <c r="B138" s="10"/>
      <c r="C138" s="10"/>
      <c r="D138" s="10"/>
      <c r="E138" s="10"/>
      <c r="F138" s="96"/>
      <c r="G138" s="10"/>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row>
    <row r="139">
      <c r="A139" s="10"/>
      <c r="B139" s="10"/>
      <c r="C139" s="10"/>
      <c r="D139" s="10"/>
      <c r="E139" s="10"/>
      <c r="F139" s="10"/>
      <c r="G139" s="10"/>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row>
    <row r="140">
      <c r="A140" s="21" t="s">
        <v>99</v>
      </c>
      <c r="B140" s="10"/>
      <c r="C140" s="10"/>
      <c r="D140" s="10"/>
      <c r="E140" s="10"/>
      <c r="F140" s="41">
        <v>232.957</v>
      </c>
      <c r="G140" s="10"/>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row>
    <row r="141">
      <c r="A141" s="10"/>
      <c r="B141" s="10"/>
      <c r="C141" s="10"/>
      <c r="D141" s="10"/>
      <c r="E141" s="10"/>
      <c r="F141" s="10"/>
      <c r="G141" s="10"/>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row>
    <row r="142">
      <c r="A142" s="10"/>
      <c r="B142" s="10"/>
      <c r="C142" s="10"/>
      <c r="D142" s="10"/>
      <c r="E142" s="10"/>
      <c r="F142" s="10"/>
      <c r="G142" s="10"/>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row>
    <row r="143" ht="31.5" customHeight="1">
      <c r="A143" s="23" t="s">
        <v>133</v>
      </c>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row>
    <row r="144">
      <c r="A144" s="10"/>
      <c r="B144" s="10"/>
      <c r="C144" s="10"/>
      <c r="D144" s="10"/>
      <c r="E144" s="10"/>
      <c r="F144" s="10"/>
      <c r="G144" s="10"/>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row>
    <row r="147">
      <c r="A147" s="20" t="s">
        <v>145</v>
      </c>
      <c r="B147" s="20"/>
      <c r="C147" s="20"/>
      <c r="D147" s="20"/>
      <c r="E147" s="20"/>
      <c r="F147" s="10"/>
      <c r="G147" s="10"/>
      <c r="H147" s="10"/>
      <c r="I147" s="10"/>
      <c r="J147" s="10"/>
      <c r="K147" s="10"/>
      <c r="L147" s="10"/>
      <c r="M147" s="10"/>
      <c r="N147" s="10"/>
      <c r="O147" s="10"/>
      <c r="P147" s="10"/>
      <c r="Q147" s="10"/>
      <c r="R147" s="10"/>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row>
    <row r="148">
      <c r="A148" s="10"/>
      <c r="B148" s="10"/>
      <c r="C148" s="10"/>
      <c r="D148" s="10"/>
      <c r="E148" s="10"/>
      <c r="F148" s="10"/>
      <c r="G148" s="10"/>
      <c r="H148" s="10"/>
      <c r="I148" s="10"/>
      <c r="J148" s="10"/>
      <c r="K148" s="10"/>
      <c r="L148" s="10"/>
      <c r="M148" s="10"/>
      <c r="N148" s="10"/>
      <c r="O148" s="10"/>
      <c r="P148" s="10"/>
      <c r="Q148" s="10"/>
      <c r="R148" s="10"/>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row>
    <row r="149">
      <c r="A149" s="109" t="s">
        <v>103</v>
      </c>
      <c r="B149" s="110" t="s">
        <v>104</v>
      </c>
      <c r="C149" s="110" t="s">
        <v>105</v>
      </c>
      <c r="D149" s="110" t="s">
        <v>106</v>
      </c>
      <c r="E149" s="110" t="s">
        <v>107</v>
      </c>
      <c r="F149" s="110" t="s">
        <v>108</v>
      </c>
      <c r="G149" s="110" t="s">
        <v>109</v>
      </c>
      <c r="H149" s="110" t="s">
        <v>110</v>
      </c>
      <c r="I149" s="110" t="s">
        <v>111</v>
      </c>
      <c r="J149" s="110" t="s">
        <v>112</v>
      </c>
      <c r="K149" s="110" t="s">
        <v>113</v>
      </c>
      <c r="L149" s="110" t="s">
        <v>114</v>
      </c>
      <c r="M149" s="110" t="s">
        <v>54</v>
      </c>
      <c r="N149" s="110" t="s">
        <v>115</v>
      </c>
      <c r="O149" s="110" t="s">
        <v>57</v>
      </c>
      <c r="P149" s="110" t="s">
        <v>116</v>
      </c>
      <c r="Q149" s="110" t="s">
        <v>117</v>
      </c>
      <c r="R149" s="111" t="s">
        <v>118</v>
      </c>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row>
    <row r="150">
      <c r="A150" s="21" t="s">
        <v>17</v>
      </c>
      <c r="B150" s="82">
        <v>-15.2</v>
      </c>
      <c r="C150" s="82">
        <v>-69.8</v>
      </c>
      <c r="D150" s="92">
        <v>0.0</v>
      </c>
      <c r="E150" s="92">
        <v>0.0</v>
      </c>
      <c r="F150" s="92">
        <v>0.0</v>
      </c>
      <c r="G150" s="92">
        <v>31.89</v>
      </c>
      <c r="H150" s="113">
        <v>0.0</v>
      </c>
      <c r="I150" s="113">
        <v>0.0</v>
      </c>
      <c r="J150" s="92">
        <v>19.6</v>
      </c>
      <c r="K150" s="82">
        <f t="shared" ref="K150:K176" si="10">SUM(B150:J150)</f>
        <v>-33.51</v>
      </c>
      <c r="L150" s="82">
        <f t="shared" ref="L150:L176" si="11">K150-E150</f>
        <v>-33.51</v>
      </c>
      <c r="M150" s="41">
        <v>2.1766711E7</v>
      </c>
      <c r="N150" s="84">
        <f t="shared" ref="N150:N176" si="12">L150/M150*1000000</f>
        <v>-1.539506818</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row>
    <row r="151">
      <c r="A151" s="21" t="s">
        <v>18</v>
      </c>
      <c r="B151" s="92">
        <v>-450.3</v>
      </c>
      <c r="C151" s="92">
        <v>-122.0</v>
      </c>
      <c r="D151" s="92">
        <v>-34.9</v>
      </c>
      <c r="E151" s="92">
        <v>1551.0</v>
      </c>
      <c r="F151" s="92">
        <v>0.0</v>
      </c>
      <c r="G151" s="92">
        <v>-38.74</v>
      </c>
      <c r="H151" s="113">
        <v>-0.9</v>
      </c>
      <c r="I151" s="113">
        <v>0.0</v>
      </c>
      <c r="J151" s="92">
        <v>-4.6</v>
      </c>
      <c r="K151" s="82">
        <f t="shared" si="10"/>
        <v>899.56</v>
      </c>
      <c r="L151" s="82">
        <f t="shared" si="11"/>
        <v>-651.44</v>
      </c>
      <c r="M151" s="41">
        <v>5.02554798E8</v>
      </c>
      <c r="N151" s="84">
        <f t="shared" si="12"/>
        <v>-1.296256652</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row>
    <row r="152">
      <c r="A152" s="21" t="s">
        <v>19</v>
      </c>
      <c r="B152" s="92">
        <v>-450.3</v>
      </c>
      <c r="C152" s="92">
        <v>-122.0</v>
      </c>
      <c r="D152" s="92">
        <v>-34.9</v>
      </c>
      <c r="E152" s="92">
        <v>1551.0</v>
      </c>
      <c r="F152" s="92">
        <v>0.0</v>
      </c>
      <c r="G152" s="92">
        <v>-38.74</v>
      </c>
      <c r="H152" s="113">
        <v>-0.9</v>
      </c>
      <c r="I152" s="113">
        <v>0.0</v>
      </c>
      <c r="J152" s="92">
        <v>-4.6</v>
      </c>
      <c r="K152" s="82">
        <f t="shared" si="10"/>
        <v>899.56</v>
      </c>
      <c r="L152" s="82">
        <f t="shared" si="11"/>
        <v>-651.44</v>
      </c>
      <c r="M152" s="41">
        <v>5.02554798E8</v>
      </c>
      <c r="N152" s="84">
        <f t="shared" si="12"/>
        <v>-1.296256652</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row>
    <row r="153">
      <c r="A153" s="21" t="s">
        <v>20</v>
      </c>
      <c r="B153" s="92">
        <v>0.0</v>
      </c>
      <c r="C153" s="92">
        <v>0.0</v>
      </c>
      <c r="D153" s="92">
        <v>0.0</v>
      </c>
      <c r="E153" s="92">
        <v>0.2</v>
      </c>
      <c r="F153" s="92">
        <v>0.0</v>
      </c>
      <c r="G153" s="92">
        <v>54.33</v>
      </c>
      <c r="H153" s="113">
        <v>0.0</v>
      </c>
      <c r="I153" s="113">
        <v>0.0</v>
      </c>
      <c r="J153" s="92">
        <v>7.3</v>
      </c>
      <c r="K153" s="82">
        <f t="shared" si="10"/>
        <v>61.83</v>
      </c>
      <c r="L153" s="82">
        <f t="shared" si="11"/>
        <v>61.63</v>
      </c>
      <c r="M153" s="41">
        <v>3.4030589E7</v>
      </c>
      <c r="N153" s="84">
        <f t="shared" si="12"/>
        <v>1.811017729</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row>
    <row r="154">
      <c r="A154" s="21" t="s">
        <v>21</v>
      </c>
      <c r="B154" s="92">
        <v>-450.3</v>
      </c>
      <c r="C154" s="92">
        <v>-122.0</v>
      </c>
      <c r="D154" s="92">
        <v>-34.9</v>
      </c>
      <c r="E154" s="92">
        <v>1551.0</v>
      </c>
      <c r="F154" s="92">
        <v>0.0</v>
      </c>
      <c r="G154" s="92">
        <v>-38.74</v>
      </c>
      <c r="H154" s="113">
        <v>-0.9</v>
      </c>
      <c r="I154" s="113">
        <v>0.0</v>
      </c>
      <c r="J154" s="92">
        <v>-4.6</v>
      </c>
      <c r="K154" s="82">
        <f t="shared" si="10"/>
        <v>899.56</v>
      </c>
      <c r="L154" s="82">
        <f t="shared" si="11"/>
        <v>-651.44</v>
      </c>
      <c r="M154" s="41">
        <v>5.02554798E8</v>
      </c>
      <c r="N154" s="84">
        <f t="shared" si="12"/>
        <v>-1.296256652</v>
      </c>
      <c r="O154" s="21"/>
      <c r="P154" s="115"/>
      <c r="Q154" s="115"/>
      <c r="R154" s="116"/>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row>
    <row r="155">
      <c r="A155" s="21" t="s">
        <v>22</v>
      </c>
      <c r="B155" s="92">
        <v>-450.3</v>
      </c>
      <c r="C155" s="92">
        <v>-122.0</v>
      </c>
      <c r="D155" s="92">
        <v>-34.9</v>
      </c>
      <c r="E155" s="92">
        <v>1551.0</v>
      </c>
      <c r="F155" s="92">
        <v>0.0</v>
      </c>
      <c r="G155" s="92">
        <v>-38.74</v>
      </c>
      <c r="H155" s="113">
        <v>-0.9</v>
      </c>
      <c r="I155" s="113">
        <v>0.0</v>
      </c>
      <c r="J155" s="92">
        <v>-4.6</v>
      </c>
      <c r="K155" s="82">
        <f t="shared" si="10"/>
        <v>899.56</v>
      </c>
      <c r="L155" s="82">
        <f t="shared" si="11"/>
        <v>-651.44</v>
      </c>
      <c r="M155" s="41">
        <v>5.02554798E8</v>
      </c>
      <c r="N155" s="84">
        <f t="shared" si="12"/>
        <v>-1.296256652</v>
      </c>
      <c r="O155" s="21"/>
      <c r="P155" s="115"/>
      <c r="Q155" s="115"/>
      <c r="R155" s="116"/>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row>
    <row r="156">
      <c r="A156" s="21" t="s">
        <v>23</v>
      </c>
      <c r="B156" s="92">
        <v>-450.3</v>
      </c>
      <c r="C156" s="92">
        <v>-122.0</v>
      </c>
      <c r="D156" s="92">
        <v>-34.9</v>
      </c>
      <c r="E156" s="92">
        <v>1551.0</v>
      </c>
      <c r="F156" s="92">
        <v>0.0</v>
      </c>
      <c r="G156" s="92">
        <v>-38.74</v>
      </c>
      <c r="H156" s="113">
        <v>-0.9</v>
      </c>
      <c r="I156" s="113">
        <v>0.0</v>
      </c>
      <c r="J156" s="92">
        <v>-4.6</v>
      </c>
      <c r="K156" s="82">
        <f t="shared" si="10"/>
        <v>899.56</v>
      </c>
      <c r="L156" s="82">
        <f t="shared" si="11"/>
        <v>-651.44</v>
      </c>
      <c r="M156" s="41">
        <v>5.02554798E8</v>
      </c>
      <c r="N156" s="84">
        <f t="shared" si="12"/>
        <v>-1.296256652</v>
      </c>
      <c r="O156" s="21"/>
      <c r="P156" s="115"/>
      <c r="Q156" s="115"/>
      <c r="R156" s="116"/>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row>
    <row r="157">
      <c r="A157" s="21" t="s">
        <v>24</v>
      </c>
      <c r="B157" s="92">
        <v>-450.3</v>
      </c>
      <c r="C157" s="92">
        <v>-122.0</v>
      </c>
      <c r="D157" s="92">
        <v>-34.9</v>
      </c>
      <c r="E157" s="92">
        <v>1551.0</v>
      </c>
      <c r="F157" s="92">
        <v>0.0</v>
      </c>
      <c r="G157" s="92">
        <v>-38.74</v>
      </c>
      <c r="H157" s="113">
        <v>-0.9</v>
      </c>
      <c r="I157" s="113">
        <v>0.0</v>
      </c>
      <c r="J157" s="92">
        <v>-4.6</v>
      </c>
      <c r="K157" s="82">
        <f t="shared" si="10"/>
        <v>899.56</v>
      </c>
      <c r="L157" s="82">
        <f t="shared" si="11"/>
        <v>-651.44</v>
      </c>
      <c r="M157" s="41">
        <v>5.02554798E8</v>
      </c>
      <c r="N157" s="84">
        <f t="shared" si="12"/>
        <v>-1.296256652</v>
      </c>
      <c r="O157" s="21"/>
      <c r="P157" s="115"/>
      <c r="Q157" s="115"/>
      <c r="R157" s="116"/>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row>
    <row r="158">
      <c r="A158" s="21" t="s">
        <v>25</v>
      </c>
      <c r="B158" s="92">
        <v>-450.3</v>
      </c>
      <c r="C158" s="92">
        <v>-122.0</v>
      </c>
      <c r="D158" s="92">
        <v>-34.9</v>
      </c>
      <c r="E158" s="92">
        <v>1551.0</v>
      </c>
      <c r="F158" s="92">
        <v>0.0</v>
      </c>
      <c r="G158" s="92">
        <v>-38.74</v>
      </c>
      <c r="H158" s="113">
        <v>-0.9</v>
      </c>
      <c r="I158" s="113">
        <v>0.0</v>
      </c>
      <c r="J158" s="92">
        <v>-4.6</v>
      </c>
      <c r="K158" s="82">
        <f t="shared" si="10"/>
        <v>899.56</v>
      </c>
      <c r="L158" s="82">
        <f t="shared" si="11"/>
        <v>-651.44</v>
      </c>
      <c r="M158" s="41">
        <v>5.02554798E8</v>
      </c>
      <c r="N158" s="84">
        <f t="shared" si="12"/>
        <v>-1.296256652</v>
      </c>
      <c r="O158" s="21"/>
      <c r="P158" s="115"/>
      <c r="Q158" s="115"/>
      <c r="R158" s="116"/>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row>
    <row r="159">
      <c r="A159" s="21" t="s">
        <v>26</v>
      </c>
      <c r="B159" s="92">
        <v>-450.3</v>
      </c>
      <c r="C159" s="92">
        <v>-122.0</v>
      </c>
      <c r="D159" s="92">
        <v>-34.9</v>
      </c>
      <c r="E159" s="92">
        <v>1551.0</v>
      </c>
      <c r="F159" s="92">
        <v>0.0</v>
      </c>
      <c r="G159" s="92">
        <v>-38.74</v>
      </c>
      <c r="H159" s="113">
        <v>-0.9</v>
      </c>
      <c r="I159" s="113">
        <v>0.0</v>
      </c>
      <c r="J159" s="92">
        <v>-4.6</v>
      </c>
      <c r="K159" s="82">
        <f t="shared" si="10"/>
        <v>899.56</v>
      </c>
      <c r="L159" s="82">
        <f t="shared" si="11"/>
        <v>-651.44</v>
      </c>
      <c r="M159" s="41">
        <v>5.02554798E8</v>
      </c>
      <c r="N159" s="84">
        <f t="shared" si="12"/>
        <v>-1.296256652</v>
      </c>
      <c r="O159" s="21"/>
      <c r="P159" s="115"/>
      <c r="Q159" s="115"/>
      <c r="R159" s="116"/>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row>
    <row r="160">
      <c r="A160" s="21" t="s">
        <v>27</v>
      </c>
      <c r="B160" s="92">
        <v>-450.3</v>
      </c>
      <c r="C160" s="92">
        <v>-122.0</v>
      </c>
      <c r="D160" s="92">
        <v>-34.9</v>
      </c>
      <c r="E160" s="92">
        <v>1551.0</v>
      </c>
      <c r="F160" s="92">
        <v>0.0</v>
      </c>
      <c r="G160" s="92">
        <v>-38.74</v>
      </c>
      <c r="H160" s="113">
        <v>-0.9</v>
      </c>
      <c r="I160" s="113">
        <v>0.0</v>
      </c>
      <c r="J160" s="92">
        <v>-4.6</v>
      </c>
      <c r="K160" s="82">
        <f t="shared" si="10"/>
        <v>899.56</v>
      </c>
      <c r="L160" s="82">
        <f t="shared" si="11"/>
        <v>-651.44</v>
      </c>
      <c r="M160" s="41">
        <v>5.02554798E8</v>
      </c>
      <c r="N160" s="84">
        <f t="shared" si="12"/>
        <v>-1.296256652</v>
      </c>
      <c r="O160" s="21"/>
      <c r="P160" s="115"/>
      <c r="Q160" s="115"/>
      <c r="R160" s="116"/>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row>
    <row r="161">
      <c r="A161" s="21" t="s">
        <v>28</v>
      </c>
      <c r="B161" s="92">
        <v>-450.3</v>
      </c>
      <c r="C161" s="92">
        <v>-122.0</v>
      </c>
      <c r="D161" s="92">
        <v>-34.9</v>
      </c>
      <c r="E161" s="92">
        <v>1551.0</v>
      </c>
      <c r="F161" s="92">
        <v>0.0</v>
      </c>
      <c r="G161" s="92">
        <v>-38.74</v>
      </c>
      <c r="H161" s="113">
        <v>-0.9</v>
      </c>
      <c r="I161" s="113">
        <v>0.0</v>
      </c>
      <c r="J161" s="92">
        <v>-4.6</v>
      </c>
      <c r="K161" s="82">
        <f t="shared" si="10"/>
        <v>899.56</v>
      </c>
      <c r="L161" s="82">
        <f t="shared" si="11"/>
        <v>-651.44</v>
      </c>
      <c r="M161" s="41">
        <v>5.02554798E8</v>
      </c>
      <c r="N161" s="84">
        <f t="shared" si="12"/>
        <v>-1.296256652</v>
      </c>
      <c r="O161" s="21"/>
      <c r="P161" s="115"/>
      <c r="Q161" s="115"/>
      <c r="R161" s="116"/>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row>
    <row r="162">
      <c r="A162" s="21" t="s">
        <v>29</v>
      </c>
      <c r="B162" s="92">
        <v>-450.3</v>
      </c>
      <c r="C162" s="92">
        <v>-122.0</v>
      </c>
      <c r="D162" s="92">
        <v>-34.9</v>
      </c>
      <c r="E162" s="92">
        <v>1551.0</v>
      </c>
      <c r="F162" s="92">
        <v>0.0</v>
      </c>
      <c r="G162" s="92">
        <v>-38.74</v>
      </c>
      <c r="H162" s="113">
        <v>-0.9</v>
      </c>
      <c r="I162" s="113">
        <v>0.0</v>
      </c>
      <c r="J162" s="92">
        <v>-4.6</v>
      </c>
      <c r="K162" s="82">
        <f t="shared" si="10"/>
        <v>899.56</v>
      </c>
      <c r="L162" s="82">
        <f t="shared" si="11"/>
        <v>-651.44</v>
      </c>
      <c r="M162" s="41">
        <v>5.02554798E8</v>
      </c>
      <c r="N162" s="84">
        <f t="shared" si="12"/>
        <v>-1.296256652</v>
      </c>
      <c r="O162" s="21"/>
      <c r="P162" s="115"/>
      <c r="Q162" s="115"/>
      <c r="R162" s="116"/>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row>
    <row r="163">
      <c r="A163" s="21" t="s">
        <v>30</v>
      </c>
      <c r="B163" s="92">
        <v>-223.1</v>
      </c>
      <c r="C163" s="92">
        <v>0.0</v>
      </c>
      <c r="D163" s="92">
        <v>0.0</v>
      </c>
      <c r="E163" s="92">
        <v>0.0</v>
      </c>
      <c r="F163" s="92">
        <v>0.0</v>
      </c>
      <c r="G163" s="92">
        <v>210.14</v>
      </c>
      <c r="H163" s="113">
        <v>0.0</v>
      </c>
      <c r="I163" s="113">
        <v>0.0</v>
      </c>
      <c r="J163" s="92">
        <v>93.8</v>
      </c>
      <c r="K163" s="82">
        <f t="shared" si="10"/>
        <v>80.84</v>
      </c>
      <c r="L163" s="82">
        <f t="shared" si="11"/>
        <v>80.84</v>
      </c>
      <c r="M163" s="41">
        <v>1.27469543E8</v>
      </c>
      <c r="N163" s="84">
        <f t="shared" si="12"/>
        <v>0.6341907102</v>
      </c>
      <c r="O163" s="21"/>
      <c r="P163" s="115"/>
      <c r="Q163" s="115"/>
      <c r="R163" s="116"/>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row>
    <row r="164">
      <c r="A164" s="21" t="s">
        <v>31</v>
      </c>
      <c r="B164" s="92">
        <v>-450.3</v>
      </c>
      <c r="C164" s="92">
        <v>-122.0</v>
      </c>
      <c r="D164" s="92">
        <v>-34.9</v>
      </c>
      <c r="E164" s="92">
        <v>1551.0</v>
      </c>
      <c r="F164" s="92">
        <v>0.0</v>
      </c>
      <c r="G164" s="92">
        <v>-38.74</v>
      </c>
      <c r="H164" s="113">
        <v>-0.9</v>
      </c>
      <c r="I164" s="113">
        <v>0.0</v>
      </c>
      <c r="J164" s="92">
        <v>-4.6</v>
      </c>
      <c r="K164" s="82">
        <f t="shared" si="10"/>
        <v>899.56</v>
      </c>
      <c r="L164" s="82">
        <f t="shared" si="11"/>
        <v>-651.44</v>
      </c>
      <c r="M164" s="41">
        <v>5.02554798E8</v>
      </c>
      <c r="N164" s="84">
        <f t="shared" si="12"/>
        <v>-1.296256652</v>
      </c>
      <c r="O164" s="21"/>
      <c r="P164" s="115"/>
      <c r="Q164" s="115"/>
      <c r="R164" s="116"/>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row>
    <row r="165">
      <c r="A165" s="21" t="s">
        <v>32</v>
      </c>
      <c r="B165" s="92">
        <v>-450.3</v>
      </c>
      <c r="C165" s="92">
        <v>-122.0</v>
      </c>
      <c r="D165" s="92">
        <v>-34.9</v>
      </c>
      <c r="E165" s="92">
        <v>1551.0</v>
      </c>
      <c r="F165" s="92">
        <v>0.0</v>
      </c>
      <c r="G165" s="92">
        <v>-38.74</v>
      </c>
      <c r="H165" s="113">
        <v>-0.9</v>
      </c>
      <c r="I165" s="113">
        <v>0.0</v>
      </c>
      <c r="J165" s="92">
        <v>-4.6</v>
      </c>
      <c r="K165" s="82">
        <f t="shared" si="10"/>
        <v>899.56</v>
      </c>
      <c r="L165" s="82">
        <f t="shared" si="11"/>
        <v>-651.44</v>
      </c>
      <c r="M165" s="41">
        <v>5.02554798E8</v>
      </c>
      <c r="N165" s="84">
        <f t="shared" si="12"/>
        <v>-1.296256652</v>
      </c>
      <c r="O165" s="21"/>
      <c r="P165" s="115"/>
      <c r="Q165" s="115"/>
      <c r="R165" s="116"/>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row>
    <row r="166">
      <c r="A166" s="21" t="s">
        <v>33</v>
      </c>
      <c r="B166" s="92">
        <v>0.0</v>
      </c>
      <c r="C166" s="92">
        <v>0.0</v>
      </c>
      <c r="D166" s="92">
        <v>0.0</v>
      </c>
      <c r="E166" s="92">
        <v>0.0</v>
      </c>
      <c r="F166" s="92">
        <v>0.0</v>
      </c>
      <c r="G166" s="92">
        <v>9.47</v>
      </c>
      <c r="H166" s="113">
        <v>0.0</v>
      </c>
      <c r="I166" s="113">
        <v>0.0</v>
      </c>
      <c r="J166" s="92">
        <v>-4.0</v>
      </c>
      <c r="K166" s="82">
        <f t="shared" si="10"/>
        <v>5.47</v>
      </c>
      <c r="L166" s="82">
        <f t="shared" si="11"/>
        <v>5.47</v>
      </c>
      <c r="M166" s="41">
        <v>4290347.0</v>
      </c>
      <c r="N166" s="84">
        <f t="shared" si="12"/>
        <v>1.274955149</v>
      </c>
      <c r="O166" s="21"/>
      <c r="P166" s="115"/>
      <c r="Q166" s="115"/>
      <c r="R166" s="116"/>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row>
    <row r="167">
      <c r="A167" s="21" t="s">
        <v>34</v>
      </c>
      <c r="B167" s="92">
        <v>0.0</v>
      </c>
      <c r="C167" s="92">
        <v>0.0</v>
      </c>
      <c r="D167" s="92">
        <v>0.0</v>
      </c>
      <c r="E167" s="92">
        <v>0.0</v>
      </c>
      <c r="F167" s="92">
        <v>0.0</v>
      </c>
      <c r="G167" s="92">
        <v>0.0</v>
      </c>
      <c r="H167" s="113">
        <v>0.0</v>
      </c>
      <c r="I167" s="113">
        <v>0.0</v>
      </c>
      <c r="J167" s="92">
        <v>0.0</v>
      </c>
      <c r="K167" s="82">
        <f t="shared" si="10"/>
        <v>0</v>
      </c>
      <c r="L167" s="82">
        <f t="shared" si="11"/>
        <v>0</v>
      </c>
      <c r="M167" s="41">
        <v>4691849.0</v>
      </c>
      <c r="N167" s="84">
        <f t="shared" si="12"/>
        <v>0</v>
      </c>
      <c r="O167" s="21"/>
      <c r="P167" s="115"/>
      <c r="Q167" s="115"/>
      <c r="R167" s="116"/>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row>
    <row r="168">
      <c r="A168" s="21" t="s">
        <v>35</v>
      </c>
      <c r="B168" s="92">
        <v>-450.3</v>
      </c>
      <c r="C168" s="92">
        <v>-122.0</v>
      </c>
      <c r="D168" s="92">
        <v>-34.9</v>
      </c>
      <c r="E168" s="92">
        <v>1551.0</v>
      </c>
      <c r="F168" s="92">
        <v>0.0</v>
      </c>
      <c r="G168" s="92">
        <v>-38.74</v>
      </c>
      <c r="H168" s="113">
        <v>-0.9</v>
      </c>
      <c r="I168" s="113">
        <v>0.0</v>
      </c>
      <c r="J168" s="92">
        <v>-4.6</v>
      </c>
      <c r="K168" s="82">
        <f t="shared" si="10"/>
        <v>899.56</v>
      </c>
      <c r="L168" s="82">
        <f t="shared" si="11"/>
        <v>-651.44</v>
      </c>
      <c r="M168" s="41">
        <v>5.02554798E8</v>
      </c>
      <c r="N168" s="84">
        <f t="shared" si="12"/>
        <v>-1.296256652</v>
      </c>
      <c r="O168" s="21"/>
      <c r="P168" s="115"/>
      <c r="Q168" s="115"/>
      <c r="R168" s="116"/>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row>
    <row r="169">
      <c r="A169" s="21" t="s">
        <v>36</v>
      </c>
      <c r="B169" s="92">
        <v>-450.3</v>
      </c>
      <c r="C169" s="92">
        <v>-122.0</v>
      </c>
      <c r="D169" s="92">
        <v>-34.9</v>
      </c>
      <c r="E169" s="92">
        <v>1551.0</v>
      </c>
      <c r="F169" s="92">
        <v>0.0</v>
      </c>
      <c r="G169" s="92">
        <v>-38.74</v>
      </c>
      <c r="H169" s="113">
        <v>-0.9</v>
      </c>
      <c r="I169" s="113">
        <v>0.0</v>
      </c>
      <c r="J169" s="92">
        <v>-4.6</v>
      </c>
      <c r="K169" s="82">
        <f t="shared" si="10"/>
        <v>899.56</v>
      </c>
      <c r="L169" s="82">
        <f t="shared" si="11"/>
        <v>-651.44</v>
      </c>
      <c r="M169" s="41">
        <v>5.02554798E8</v>
      </c>
      <c r="N169" s="84">
        <f t="shared" si="12"/>
        <v>-1.296256652</v>
      </c>
      <c r="O169" s="21"/>
      <c r="P169" s="115"/>
      <c r="Q169" s="115"/>
      <c r="R169" s="116"/>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row>
    <row r="170">
      <c r="A170" s="21" t="s">
        <v>37</v>
      </c>
      <c r="B170" s="92">
        <v>-450.3</v>
      </c>
      <c r="C170" s="92">
        <v>-122.0</v>
      </c>
      <c r="D170" s="92">
        <v>-34.9</v>
      </c>
      <c r="E170" s="92">
        <v>1551.0</v>
      </c>
      <c r="F170" s="92">
        <v>0.0</v>
      </c>
      <c r="G170" s="92">
        <v>-38.74</v>
      </c>
      <c r="H170" s="113">
        <v>-0.9</v>
      </c>
      <c r="I170" s="113">
        <v>0.0</v>
      </c>
      <c r="J170" s="92">
        <v>-4.6</v>
      </c>
      <c r="K170" s="82">
        <f t="shared" si="10"/>
        <v>899.56</v>
      </c>
      <c r="L170" s="82">
        <f t="shared" si="11"/>
        <v>-651.44</v>
      </c>
      <c r="M170" s="41">
        <v>5.02554798E8</v>
      </c>
      <c r="N170" s="84">
        <f t="shared" si="12"/>
        <v>-1.296256652</v>
      </c>
      <c r="O170" s="21"/>
      <c r="P170" s="115"/>
      <c r="Q170" s="115"/>
      <c r="R170" s="116"/>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row>
    <row r="171">
      <c r="A171" s="21" t="s">
        <v>38</v>
      </c>
      <c r="B171" s="92">
        <v>0.0</v>
      </c>
      <c r="C171" s="92">
        <v>0.0</v>
      </c>
      <c r="D171" s="92">
        <v>0.0</v>
      </c>
      <c r="E171" s="92">
        <v>0.0</v>
      </c>
      <c r="F171" s="92">
        <v>0.0</v>
      </c>
      <c r="G171" s="92">
        <v>2088.17</v>
      </c>
      <c r="H171" s="113">
        <v>0.0</v>
      </c>
      <c r="I171" s="113">
        <v>0.0</v>
      </c>
      <c r="J171" s="92">
        <v>0.0</v>
      </c>
      <c r="K171" s="82">
        <f t="shared" si="10"/>
        <v>2088.17</v>
      </c>
      <c r="L171" s="82">
        <f t="shared" si="11"/>
        <v>2088.17</v>
      </c>
      <c r="M171" s="41">
        <v>4.8754657E7</v>
      </c>
      <c r="N171" s="84">
        <f t="shared" si="12"/>
        <v>42.83016492</v>
      </c>
      <c r="O171" s="21"/>
      <c r="P171" s="115"/>
      <c r="Q171" s="115"/>
      <c r="R171" s="116"/>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row>
    <row r="172">
      <c r="A172" s="118" t="s">
        <v>39</v>
      </c>
      <c r="B172" s="92">
        <v>-450.3</v>
      </c>
      <c r="C172" s="92">
        <v>-122.0</v>
      </c>
      <c r="D172" s="92">
        <v>-34.9</v>
      </c>
      <c r="E172" s="92">
        <v>1551.0</v>
      </c>
      <c r="F172" s="92">
        <v>0.0</v>
      </c>
      <c r="G172" s="92">
        <v>-38.74</v>
      </c>
      <c r="H172" s="113">
        <v>-0.9</v>
      </c>
      <c r="I172" s="113">
        <v>0.0</v>
      </c>
      <c r="J172" s="92">
        <v>-4.6</v>
      </c>
      <c r="K172" s="82">
        <f t="shared" si="10"/>
        <v>899.56</v>
      </c>
      <c r="L172" s="82">
        <f t="shared" si="11"/>
        <v>-651.44</v>
      </c>
      <c r="M172" s="41">
        <v>5.02554798E8</v>
      </c>
      <c r="N172" s="84">
        <f t="shared" si="12"/>
        <v>-1.296256652</v>
      </c>
      <c r="O172" s="21"/>
      <c r="P172" s="115"/>
      <c r="Q172" s="115"/>
      <c r="R172" s="116"/>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row>
    <row r="173">
      <c r="A173" s="21" t="s">
        <v>40</v>
      </c>
      <c r="B173" s="92">
        <v>-450.3</v>
      </c>
      <c r="C173" s="92">
        <v>-122.0</v>
      </c>
      <c r="D173" s="92">
        <v>-34.9</v>
      </c>
      <c r="E173" s="92">
        <v>1551.0</v>
      </c>
      <c r="F173" s="92">
        <v>0.0</v>
      </c>
      <c r="G173" s="92">
        <v>-38.74</v>
      </c>
      <c r="H173" s="113">
        <v>-0.9</v>
      </c>
      <c r="I173" s="113">
        <v>0.0</v>
      </c>
      <c r="J173" s="92">
        <v>-4.6</v>
      </c>
      <c r="K173" s="82">
        <f t="shared" si="10"/>
        <v>899.56</v>
      </c>
      <c r="L173" s="82">
        <f t="shared" si="11"/>
        <v>-651.44</v>
      </c>
      <c r="M173" s="41">
        <v>5.02554798E8</v>
      </c>
      <c r="N173" s="84">
        <f t="shared" si="12"/>
        <v>-1.296256652</v>
      </c>
      <c r="O173" s="21"/>
      <c r="P173" s="119"/>
      <c r="Q173" s="119"/>
      <c r="R173" s="120"/>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row>
    <row r="174">
      <c r="A174" s="21" t="s">
        <v>41</v>
      </c>
      <c r="B174" s="92">
        <v>0.1</v>
      </c>
      <c r="C174" s="92">
        <v>0.0</v>
      </c>
      <c r="D174" s="92">
        <v>0.0</v>
      </c>
      <c r="E174" s="92">
        <v>0.8</v>
      </c>
      <c r="F174" s="92">
        <v>0.0</v>
      </c>
      <c r="G174" s="92">
        <v>0.0</v>
      </c>
      <c r="H174" s="113">
        <v>0.0</v>
      </c>
      <c r="I174" s="113">
        <v>0.0</v>
      </c>
      <c r="J174" s="92">
        <v>0.0</v>
      </c>
      <c r="K174" s="82">
        <f t="shared" si="10"/>
        <v>0.9</v>
      </c>
      <c r="L174" s="82">
        <f t="shared" si="11"/>
        <v>0.1</v>
      </c>
      <c r="M174" s="41">
        <v>7639961.0</v>
      </c>
      <c r="N174" s="84">
        <f t="shared" si="12"/>
        <v>0.01308907205</v>
      </c>
      <c r="O174" s="21"/>
      <c r="P174" s="119"/>
      <c r="Q174" s="119"/>
      <c r="R174" s="120"/>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row>
    <row r="175">
      <c r="A175" s="21" t="s">
        <v>42</v>
      </c>
      <c r="B175" s="92">
        <v>-450.3</v>
      </c>
      <c r="C175" s="92">
        <v>-122.0</v>
      </c>
      <c r="D175" s="92">
        <v>-34.9</v>
      </c>
      <c r="E175" s="92">
        <v>1551.0</v>
      </c>
      <c r="F175" s="92">
        <v>0.0</v>
      </c>
      <c r="G175" s="92">
        <v>-38.74</v>
      </c>
      <c r="H175" s="113">
        <v>-0.9</v>
      </c>
      <c r="I175" s="113">
        <v>0.0</v>
      </c>
      <c r="J175" s="92">
        <v>-4.6</v>
      </c>
      <c r="K175" s="82">
        <f t="shared" si="10"/>
        <v>899.56</v>
      </c>
      <c r="L175" s="82">
        <f t="shared" si="11"/>
        <v>-651.44</v>
      </c>
      <c r="M175" s="41">
        <v>5.02554798E8</v>
      </c>
      <c r="N175" s="84">
        <f t="shared" si="12"/>
        <v>-1.296256652</v>
      </c>
      <c r="O175" s="21"/>
      <c r="P175" s="119"/>
      <c r="Q175" s="119"/>
      <c r="R175" s="120"/>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row>
    <row r="176">
      <c r="A176" s="21" t="s">
        <v>43</v>
      </c>
      <c r="B176" s="92">
        <v>-1050.3</v>
      </c>
      <c r="C176" s="92">
        <v>-61.0</v>
      </c>
      <c r="D176" s="92">
        <v>-1.6</v>
      </c>
      <c r="E176" s="92">
        <v>-317.4</v>
      </c>
      <c r="F176" s="92">
        <v>-116.4</v>
      </c>
      <c r="G176" s="92">
        <v>1449.82</v>
      </c>
      <c r="H176" s="113">
        <v>0.0</v>
      </c>
      <c r="I176" s="113">
        <v>0.0</v>
      </c>
      <c r="J176" s="92">
        <v>20.3</v>
      </c>
      <c r="K176" s="82">
        <f t="shared" si="10"/>
        <v>-76.58</v>
      </c>
      <c r="L176" s="82">
        <f t="shared" si="11"/>
        <v>240.82</v>
      </c>
      <c r="M176" s="41">
        <v>3.11050977E8</v>
      </c>
      <c r="N176" s="84">
        <f t="shared" si="12"/>
        <v>0.7742139321</v>
      </c>
      <c r="O176" s="21"/>
      <c r="P176" s="119"/>
      <c r="Q176" s="119"/>
      <c r="R176" s="120"/>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row>
    <row r="177">
      <c r="A177" s="21"/>
      <c r="B177" s="21"/>
      <c r="C177" s="21"/>
      <c r="D177" s="21"/>
      <c r="E177" s="21"/>
      <c r="F177" s="21"/>
      <c r="G177" s="21"/>
      <c r="H177" s="21"/>
      <c r="I177" s="21"/>
      <c r="J177" s="21"/>
      <c r="K177" s="21"/>
      <c r="L177" s="21"/>
      <c r="O177" s="21"/>
      <c r="P177" s="119"/>
      <c r="Q177" s="119"/>
      <c r="R177" s="120"/>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row>
    <row r="178">
      <c r="A178" s="21" t="s">
        <v>62</v>
      </c>
      <c r="B178" s="21"/>
      <c r="C178" s="21"/>
      <c r="D178" s="21"/>
      <c r="E178" s="21"/>
      <c r="F178" s="21"/>
      <c r="G178" s="21"/>
      <c r="H178" s="21"/>
      <c r="I178" s="21"/>
      <c r="J178" s="21"/>
      <c r="K178" s="21"/>
      <c r="L178" s="21"/>
      <c r="M178">
        <v>-0.2</v>
      </c>
      <c r="O178" s="21">
        <v>33.16013319</v>
      </c>
      <c r="P178" s="119"/>
      <c r="Q178" s="119"/>
      <c r="R178" s="120"/>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row>
    <row r="179">
      <c r="A179" s="21" t="s">
        <v>120</v>
      </c>
      <c r="B179" s="21"/>
      <c r="C179" s="21"/>
      <c r="D179" s="21"/>
      <c r="E179" s="21"/>
      <c r="F179" s="21"/>
      <c r="G179" s="21"/>
      <c r="H179" s="21"/>
      <c r="I179" s="21"/>
      <c r="J179" s="21"/>
      <c r="K179" s="21"/>
      <c r="L179" s="21"/>
      <c r="M179">
        <v>7.452731104</v>
      </c>
      <c r="O179" s="21"/>
      <c r="P179" s="119"/>
      <c r="Q179" s="119"/>
      <c r="R179" s="120"/>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row>
    <row r="180">
      <c r="A180" s="21"/>
      <c r="B180" s="21"/>
      <c r="C180" s="21"/>
      <c r="D180" s="21"/>
      <c r="E180" s="21"/>
      <c r="F180" s="21"/>
      <c r="G180" s="21"/>
      <c r="H180" s="21"/>
      <c r="I180" s="21"/>
      <c r="J180" s="21"/>
      <c r="K180" s="21"/>
      <c r="L180" s="21"/>
      <c r="M180" s="21"/>
      <c r="N180" s="21"/>
      <c r="O180" s="21"/>
      <c r="P180" s="119"/>
      <c r="Q180" s="119"/>
      <c r="R180" s="120"/>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row>
    <row r="181">
      <c r="A181" s="23" t="s">
        <v>121</v>
      </c>
      <c r="H181" s="3"/>
      <c r="I181" s="3"/>
      <c r="J181" s="3"/>
      <c r="K181" s="3"/>
      <c r="L181" s="3"/>
      <c r="M181" s="3"/>
      <c r="N181" s="3"/>
      <c r="O181" s="3"/>
      <c r="P181" s="119"/>
      <c r="Q181" s="119"/>
      <c r="R181" s="120"/>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row>
    <row r="185">
      <c r="A185" s="20" t="s">
        <v>122</v>
      </c>
      <c r="B185" s="20"/>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row>
    <row r="186">
      <c r="A186" s="122"/>
      <c r="B186" s="24" t="s">
        <v>146</v>
      </c>
      <c r="C186" s="24" t="s">
        <v>147</v>
      </c>
      <c r="D186" s="24" t="s">
        <v>148</v>
      </c>
      <c r="E186" s="24" t="s">
        <v>54</v>
      </c>
      <c r="F186" s="24" t="s">
        <v>127</v>
      </c>
      <c r="G186" s="24" t="s">
        <v>57</v>
      </c>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row>
    <row r="187">
      <c r="A187" s="21" t="s">
        <v>17</v>
      </c>
      <c r="B187" s="21">
        <v>0.0</v>
      </c>
      <c r="C187" s="41">
        <v>0.0</v>
      </c>
      <c r="D187" s="10"/>
      <c r="E187" s="41">
        <v>2.1766711E7</v>
      </c>
      <c r="F187" s="113">
        <f t="shared" ref="F187:F188" si="13">D187/E187*1000000</f>
        <v>0</v>
      </c>
      <c r="G187" s="41"/>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row>
    <row r="188">
      <c r="A188" s="21" t="s">
        <v>18</v>
      </c>
      <c r="B188" s="41">
        <v>0.0</v>
      </c>
      <c r="C188" s="41">
        <v>0.0</v>
      </c>
      <c r="D188" s="10"/>
      <c r="E188" s="41">
        <v>8217280.0</v>
      </c>
      <c r="F188" s="113">
        <f t="shared" si="13"/>
        <v>0</v>
      </c>
      <c r="G188" s="41"/>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row>
    <row r="189">
      <c r="A189" s="21" t="s">
        <v>19</v>
      </c>
      <c r="B189" s="41">
        <v>1805000.0</v>
      </c>
      <c r="C189" s="41">
        <v>158000.0</v>
      </c>
      <c r="D189" s="41">
        <v>2606355.0</v>
      </c>
      <c r="E189" s="41">
        <v>1.0431477E7</v>
      </c>
      <c r="F189" s="36">
        <f t="shared" ref="F189:F213" si="14">D189/E189</f>
        <v>0.2498548384</v>
      </c>
      <c r="G189" s="41"/>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row>
    <row r="190">
      <c r="A190" s="21" t="s">
        <v>20</v>
      </c>
      <c r="B190" s="41">
        <v>2.98357E8</v>
      </c>
      <c r="C190" s="41">
        <v>1023000.0</v>
      </c>
      <c r="D190" s="41">
        <v>2.90717612E8</v>
      </c>
      <c r="E190" s="41">
        <v>3.4030589E7</v>
      </c>
      <c r="F190" s="36">
        <f t="shared" si="14"/>
        <v>8.542832215</v>
      </c>
      <c r="G190" s="4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row>
    <row r="191">
      <c r="A191" s="21" t="s">
        <v>21</v>
      </c>
      <c r="B191" s="41">
        <v>0.0</v>
      </c>
      <c r="C191" s="41">
        <v>0.0</v>
      </c>
      <c r="D191" s="10"/>
      <c r="E191" s="41">
        <v>1.0190213E7</v>
      </c>
      <c r="F191" s="36">
        <f t="shared" si="14"/>
        <v>0</v>
      </c>
      <c r="G191" s="41"/>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row>
    <row r="192">
      <c r="A192" s="21" t="s">
        <v>22</v>
      </c>
      <c r="B192" s="41">
        <v>5889000.0</v>
      </c>
      <c r="C192" s="41">
        <v>13062.0</v>
      </c>
      <c r="D192" s="41">
        <v>1050879.0</v>
      </c>
      <c r="E192" s="41">
        <v>5529888.0</v>
      </c>
      <c r="F192" s="36">
        <f t="shared" si="14"/>
        <v>0.1900362177</v>
      </c>
      <c r="G192" s="41"/>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row>
    <row r="193">
      <c r="A193" s="21" t="s">
        <v>23</v>
      </c>
      <c r="B193" s="41">
        <v>1234000.0</v>
      </c>
      <c r="C193" s="41">
        <v>0.0</v>
      </c>
      <c r="D193" s="41">
        <v>1638432.0</v>
      </c>
      <c r="E193" s="41">
        <v>5259250.0</v>
      </c>
      <c r="F193" s="36">
        <f t="shared" si="14"/>
        <v>0.3115333935</v>
      </c>
      <c r="G193" s="41"/>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row>
    <row r="194">
      <c r="A194" s="21" t="s">
        <v>24</v>
      </c>
      <c r="B194" s="41">
        <v>6.6647E7</v>
      </c>
      <c r="C194" s="41">
        <v>162000.0</v>
      </c>
      <c r="D194" s="41">
        <v>8.870502E7</v>
      </c>
      <c r="E194" s="41">
        <v>6.5102719E7</v>
      </c>
      <c r="F194" s="36">
        <f t="shared" si="14"/>
        <v>1.362539405</v>
      </c>
      <c r="G194" s="41"/>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row>
    <row r="195">
      <c r="A195" s="21" t="s">
        <v>25</v>
      </c>
      <c r="B195" s="41">
        <v>2079000.0</v>
      </c>
      <c r="C195" s="41">
        <v>0.0</v>
      </c>
      <c r="D195" s="41">
        <v>2760373.0</v>
      </c>
      <c r="E195" s="41">
        <v>8.1471834E7</v>
      </c>
      <c r="F195" s="36">
        <f t="shared" si="14"/>
        <v>0.03388131658</v>
      </c>
      <c r="G195" s="4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row>
    <row r="196">
      <c r="A196" s="21" t="s">
        <v>26</v>
      </c>
      <c r="B196" s="41">
        <v>2.8784E7</v>
      </c>
      <c r="C196" s="41">
        <v>0.0</v>
      </c>
      <c r="D196" s="41">
        <v>3.8217685E7</v>
      </c>
      <c r="E196" s="41">
        <v>1.0760136E7</v>
      </c>
      <c r="F196" s="36">
        <f t="shared" si="14"/>
        <v>3.551784569</v>
      </c>
      <c r="G196" s="4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row>
    <row r="197">
      <c r="A197" s="21" t="s">
        <v>27</v>
      </c>
      <c r="B197" s="41">
        <v>0.0</v>
      </c>
      <c r="C197" s="41">
        <v>0.0</v>
      </c>
      <c r="D197" s="10"/>
      <c r="E197" s="41">
        <v>9976062.0</v>
      </c>
      <c r="F197" s="36">
        <f t="shared" si="14"/>
        <v>0</v>
      </c>
      <c r="G197" s="4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row>
    <row r="198">
      <c r="A198" s="21" t="s">
        <v>28</v>
      </c>
      <c r="B198" s="41">
        <v>2.1523E7</v>
      </c>
      <c r="C198" s="21">
        <v>0.0</v>
      </c>
      <c r="D198" s="41">
        <v>2.857696E7</v>
      </c>
      <c r="E198" s="41">
        <v>4670976.0</v>
      </c>
      <c r="F198" s="36">
        <f t="shared" si="14"/>
        <v>6.117984764</v>
      </c>
      <c r="G198" s="4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row>
    <row r="199">
      <c r="A199" s="21" t="s">
        <v>29</v>
      </c>
      <c r="B199" s="41">
        <v>1.23471E8</v>
      </c>
      <c r="C199" s="41">
        <v>0.0</v>
      </c>
      <c r="D199" s="41">
        <v>1.63937456E8</v>
      </c>
      <c r="E199" s="41">
        <v>6.1016804E7</v>
      </c>
      <c r="F199" s="36">
        <f t="shared" si="14"/>
        <v>2.686759143</v>
      </c>
      <c r="G199" s="4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row>
    <row r="200">
      <c r="A200" s="21" t="s">
        <v>30</v>
      </c>
      <c r="B200" s="41">
        <v>5.17E8</v>
      </c>
      <c r="C200" s="41">
        <v>1.083E9</v>
      </c>
      <c r="D200" s="41">
        <v>1.6394172E7</v>
      </c>
      <c r="E200" s="41">
        <v>1.27469543E8</v>
      </c>
      <c r="F200" s="36">
        <f t="shared" si="14"/>
        <v>0.1286124639</v>
      </c>
      <c r="G200" s="4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row>
    <row r="201">
      <c r="A201" s="21" t="s">
        <v>31</v>
      </c>
      <c r="B201" s="41">
        <v>0.0</v>
      </c>
      <c r="C201" s="41">
        <v>0.0</v>
      </c>
      <c r="D201" s="10"/>
      <c r="E201" s="41">
        <v>503302.0</v>
      </c>
      <c r="F201" s="36">
        <f t="shared" si="14"/>
        <v>0</v>
      </c>
      <c r="G201" s="4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row>
    <row r="202">
      <c r="A202" s="21" t="s">
        <v>32</v>
      </c>
      <c r="B202" s="41">
        <v>4609000.0</v>
      </c>
      <c r="C202" s="41">
        <v>0.0</v>
      </c>
      <c r="D202" s="41">
        <v>6119556.0</v>
      </c>
      <c r="E202" s="41">
        <v>1.6653734E7</v>
      </c>
      <c r="F202" s="36">
        <f t="shared" si="14"/>
        <v>0.3674584931</v>
      </c>
      <c r="G202" s="41"/>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row>
    <row r="203">
      <c r="A203" s="21" t="s">
        <v>33</v>
      </c>
      <c r="B203" s="41">
        <v>0.0</v>
      </c>
      <c r="C203" s="41">
        <v>0.0</v>
      </c>
      <c r="D203" s="10"/>
      <c r="E203" s="41">
        <v>4290347.0</v>
      </c>
      <c r="F203" s="36">
        <f t="shared" si="14"/>
        <v>0</v>
      </c>
      <c r="G203" s="4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row>
    <row r="204">
      <c r="A204" s="21" t="s">
        <v>34</v>
      </c>
      <c r="B204" s="41">
        <v>59800.0</v>
      </c>
      <c r="C204" s="41">
        <v>356392.0</v>
      </c>
      <c r="D204" s="41">
        <v>70841.0</v>
      </c>
      <c r="E204" s="41">
        <v>4691849.0</v>
      </c>
      <c r="F204" s="36">
        <f t="shared" si="14"/>
        <v>0.01509873826</v>
      </c>
      <c r="G204" s="4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row>
    <row r="205">
      <c r="A205" s="21" t="s">
        <v>35</v>
      </c>
      <c r="B205" s="41">
        <v>3.196E7</v>
      </c>
      <c r="C205" s="41">
        <v>0.0</v>
      </c>
      <c r="D205" s="41">
        <v>4.2434589E7</v>
      </c>
      <c r="E205" s="41">
        <v>3.8441588E7</v>
      </c>
      <c r="F205" s="36">
        <f t="shared" si="14"/>
        <v>1.103871906</v>
      </c>
      <c r="G205" s="41"/>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row>
    <row r="206">
      <c r="A206" s="21" t="s">
        <v>36</v>
      </c>
      <c r="B206" s="41">
        <v>2505000.0</v>
      </c>
      <c r="C206" s="41">
        <v>339000.0</v>
      </c>
      <c r="D206" s="41">
        <v>3776094.0</v>
      </c>
      <c r="E206" s="41">
        <v>1.0760305E7</v>
      </c>
      <c r="F206" s="36">
        <f t="shared" si="14"/>
        <v>0.3509281568</v>
      </c>
      <c r="G206" s="4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row>
    <row r="207">
      <c r="A207" s="21" t="s">
        <v>85</v>
      </c>
      <c r="B207" s="41">
        <v>0.0</v>
      </c>
      <c r="C207" s="41">
        <v>0.0</v>
      </c>
      <c r="D207" s="10"/>
      <c r="E207" s="41">
        <v>5477038.0</v>
      </c>
      <c r="F207" s="36">
        <f t="shared" si="14"/>
        <v>0</v>
      </c>
      <c r="G207" s="41"/>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row>
    <row r="208">
      <c r="A208" s="21" t="s">
        <v>38</v>
      </c>
      <c r="B208" s="41">
        <v>3.7214E10</v>
      </c>
      <c r="C208" s="41">
        <v>5.1569E10</v>
      </c>
      <c r="D208" s="41">
        <v>8.1091258E7</v>
      </c>
      <c r="E208" s="41">
        <v>4.8754657E7</v>
      </c>
      <c r="F208" s="36">
        <f t="shared" si="14"/>
        <v>1.663251533</v>
      </c>
      <c r="G208" s="4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row>
    <row r="209">
      <c r="A209" s="21" t="s">
        <v>39</v>
      </c>
      <c r="B209" s="41">
        <v>5.3873E7</v>
      </c>
      <c r="C209" s="41">
        <v>0.0</v>
      </c>
      <c r="D209" s="41">
        <v>7.1529368E7</v>
      </c>
      <c r="E209" s="41">
        <v>4.6754784E7</v>
      </c>
      <c r="F209" s="36">
        <f t="shared" si="14"/>
        <v>1.529883402</v>
      </c>
      <c r="G209" s="4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row>
    <row r="210">
      <c r="A210" s="21" t="s">
        <v>40</v>
      </c>
      <c r="B210" s="41">
        <v>9763000.0</v>
      </c>
      <c r="C210" s="41">
        <v>0.0</v>
      </c>
      <c r="D210" s="41">
        <v>1498778.0</v>
      </c>
      <c r="E210" s="41">
        <v>9088728.0</v>
      </c>
      <c r="F210" s="36">
        <f t="shared" si="14"/>
        <v>0.164905144</v>
      </c>
      <c r="G210" s="41"/>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row>
    <row r="211">
      <c r="A211" s="21" t="s">
        <v>41</v>
      </c>
      <c r="B211" s="41">
        <v>0.0</v>
      </c>
      <c r="C211" s="41">
        <v>0.0</v>
      </c>
      <c r="D211" s="10"/>
      <c r="E211" s="41">
        <v>7639961.0</v>
      </c>
      <c r="F211" s="36">
        <f t="shared" si="14"/>
        <v>0</v>
      </c>
      <c r="G211" s="41"/>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row>
    <row r="212">
      <c r="A212" s="21" t="s">
        <v>42</v>
      </c>
      <c r="B212" s="41">
        <v>993000.0</v>
      </c>
      <c r="C212" s="41">
        <v>0.0</v>
      </c>
      <c r="D212" s="41">
        <v>1552386.0</v>
      </c>
      <c r="E212" s="41">
        <v>6.2698362E7</v>
      </c>
      <c r="F212" s="36">
        <f t="shared" si="14"/>
        <v>0.0247595942</v>
      </c>
      <c r="G212" s="41"/>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row>
    <row r="213">
      <c r="A213" s="26" t="s">
        <v>43</v>
      </c>
      <c r="B213" s="71">
        <v>1.4E7</v>
      </c>
      <c r="C213" s="71">
        <v>1.4E7</v>
      </c>
      <c r="D213" s="71">
        <v>2.8E7</v>
      </c>
      <c r="E213" s="71">
        <v>3.11050977E8</v>
      </c>
      <c r="F213" s="47">
        <f t="shared" si="14"/>
        <v>0.0900173993</v>
      </c>
      <c r="G213" s="7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row>
    <row r="214">
      <c r="A214" s="10"/>
      <c r="B214" s="10"/>
      <c r="C214" s="10"/>
      <c r="D214" s="10"/>
      <c r="E214" s="10"/>
      <c r="F214" s="10"/>
      <c r="G214" s="10"/>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row>
    <row r="215">
      <c r="A215" s="21" t="s">
        <v>62</v>
      </c>
      <c r="B215" s="10"/>
      <c r="C215" s="10"/>
      <c r="D215" s="10"/>
      <c r="E215" s="10"/>
      <c r="F215" s="41">
        <v>1.77</v>
      </c>
      <c r="G215" s="10"/>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row>
    <row r="216">
      <c r="A216" s="10"/>
      <c r="B216" s="10"/>
      <c r="C216" s="10"/>
      <c r="D216" s="10"/>
      <c r="E216" s="10"/>
      <c r="F216" s="41">
        <v>3.364595782</v>
      </c>
      <c r="G216" s="10"/>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row>
    <row r="217">
      <c r="A217" s="21" t="s">
        <v>128</v>
      </c>
      <c r="B217" s="10"/>
      <c r="C217" s="10"/>
      <c r="D217" s="10"/>
      <c r="E217" s="10"/>
      <c r="F217" s="10"/>
      <c r="G217" s="10"/>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row>
    <row r="218">
      <c r="A218" s="21" t="s">
        <v>129</v>
      </c>
      <c r="F218" s="10"/>
      <c r="G218" s="10"/>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row>
    <row r="219">
      <c r="A219" s="3"/>
      <c r="F219" s="10"/>
      <c r="G219" s="10"/>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row>
    <row r="223">
      <c r="A223" s="20" t="s">
        <v>130</v>
      </c>
      <c r="B223" s="20"/>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row>
    <row r="224">
      <c r="A224" s="24" t="s">
        <v>103</v>
      </c>
      <c r="B224" s="23" t="s">
        <v>131</v>
      </c>
      <c r="C224" s="23" t="s">
        <v>54</v>
      </c>
      <c r="D224" s="24" t="s">
        <v>132</v>
      </c>
      <c r="E224" s="24" t="s">
        <v>57</v>
      </c>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row>
    <row r="225">
      <c r="A225" s="21" t="s">
        <v>17</v>
      </c>
      <c r="B225" s="124">
        <v>4.63943907E8</v>
      </c>
      <c r="C225" s="125">
        <v>2.1766711E7</v>
      </c>
      <c r="D225" s="96">
        <f t="shared" ref="D225:D251" si="15">B225/C225</f>
        <v>21.31437804</v>
      </c>
      <c r="E225" s="4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row>
    <row r="226">
      <c r="A226" s="21" t="s">
        <v>18</v>
      </c>
      <c r="B226" s="41">
        <v>3.08541456E9</v>
      </c>
      <c r="C226" s="33">
        <v>5.02554798E8</v>
      </c>
      <c r="D226" s="96">
        <f t="shared" si="15"/>
        <v>6.139458965</v>
      </c>
      <c r="E226" s="4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row>
    <row r="227">
      <c r="A227" s="21" t="s">
        <v>19</v>
      </c>
      <c r="B227" s="41">
        <v>3.08541456E9</v>
      </c>
      <c r="C227" s="33">
        <v>5.02554798E8</v>
      </c>
      <c r="D227" s="96">
        <f t="shared" si="15"/>
        <v>6.139458965</v>
      </c>
      <c r="E227" s="4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row>
    <row r="228">
      <c r="A228" s="21" t="s">
        <v>20</v>
      </c>
      <c r="B228" s="41">
        <v>1.46557597E8</v>
      </c>
      <c r="C228" s="33">
        <v>3.4030589E7</v>
      </c>
      <c r="D228" s="96">
        <f t="shared" si="15"/>
        <v>4.306642973</v>
      </c>
      <c r="E228" s="4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row>
    <row r="229">
      <c r="A229" s="21" t="s">
        <v>21</v>
      </c>
      <c r="B229" s="41">
        <v>3.08541456E9</v>
      </c>
      <c r="C229" s="33">
        <v>5.02554798E8</v>
      </c>
      <c r="D229" s="96">
        <f t="shared" si="15"/>
        <v>6.139458965</v>
      </c>
      <c r="E229" s="4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row>
    <row r="230">
      <c r="A230" s="21" t="s">
        <v>22</v>
      </c>
      <c r="B230" s="41">
        <v>3.08541456E9</v>
      </c>
      <c r="C230" s="33">
        <v>5.02554798E8</v>
      </c>
      <c r="D230" s="96">
        <f t="shared" si="15"/>
        <v>6.139458965</v>
      </c>
      <c r="E230" s="4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row>
    <row r="231">
      <c r="A231" s="21" t="s">
        <v>23</v>
      </c>
      <c r="B231" s="41">
        <v>3.08541456E9</v>
      </c>
      <c r="C231" s="33">
        <v>5.02554798E8</v>
      </c>
      <c r="D231" s="96">
        <f t="shared" si="15"/>
        <v>6.139458965</v>
      </c>
      <c r="E231" s="4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row>
    <row r="232">
      <c r="A232" s="21" t="s">
        <v>24</v>
      </c>
      <c r="B232" s="41">
        <v>3.08541456E9</v>
      </c>
      <c r="C232" s="33">
        <v>5.02554798E8</v>
      </c>
      <c r="D232" s="96">
        <f t="shared" si="15"/>
        <v>6.139458965</v>
      </c>
      <c r="E232" s="4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row>
    <row r="233">
      <c r="A233" s="21" t="s">
        <v>25</v>
      </c>
      <c r="B233" s="41">
        <v>3.08541456E9</v>
      </c>
      <c r="C233" s="33">
        <v>5.02554798E8</v>
      </c>
      <c r="D233" s="96">
        <f t="shared" si="15"/>
        <v>6.139458965</v>
      </c>
      <c r="E233" s="4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row>
    <row r="234">
      <c r="A234" s="21" t="s">
        <v>26</v>
      </c>
      <c r="B234" s="41">
        <v>3.08541456E9</v>
      </c>
      <c r="C234" s="33">
        <v>5.02554798E8</v>
      </c>
      <c r="D234" s="96">
        <f t="shared" si="15"/>
        <v>6.139458965</v>
      </c>
      <c r="E234" s="4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row>
    <row r="235">
      <c r="A235" s="21" t="s">
        <v>27</v>
      </c>
      <c r="B235" s="41">
        <v>3.08541456E9</v>
      </c>
      <c r="C235" s="33">
        <v>5.02554798E8</v>
      </c>
      <c r="D235" s="96">
        <f t="shared" si="15"/>
        <v>6.139458965</v>
      </c>
      <c r="E235" s="4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row>
    <row r="236">
      <c r="A236" s="21" t="s">
        <v>28</v>
      </c>
      <c r="B236" s="41">
        <v>3.08541456E9</v>
      </c>
      <c r="C236" s="33">
        <v>5.02554798E8</v>
      </c>
      <c r="D236" s="96">
        <f t="shared" si="15"/>
        <v>6.139458965</v>
      </c>
      <c r="E236" s="4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row>
    <row r="237">
      <c r="A237" s="21" t="s">
        <v>29</v>
      </c>
      <c r="B237" s="41">
        <v>3.08541456E9</v>
      </c>
      <c r="C237" s="33">
        <v>5.02554798E8</v>
      </c>
      <c r="D237" s="96">
        <f t="shared" si="15"/>
        <v>6.139458965</v>
      </c>
      <c r="E237" s="4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row>
    <row r="238">
      <c r="A238" s="21" t="s">
        <v>30</v>
      </c>
      <c r="B238" s="41">
        <v>3.914562776E9</v>
      </c>
      <c r="C238" s="33">
        <v>1.27469543E8</v>
      </c>
      <c r="D238" s="96">
        <f t="shared" si="15"/>
        <v>30.70978905</v>
      </c>
      <c r="E238" s="4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row>
    <row r="239">
      <c r="A239" s="21" t="s">
        <v>31</v>
      </c>
      <c r="B239" s="41">
        <v>3.08541456E9</v>
      </c>
      <c r="C239" s="33">
        <v>5.02554798E8</v>
      </c>
      <c r="D239" s="96">
        <f t="shared" si="15"/>
        <v>6.139458965</v>
      </c>
      <c r="E239" s="4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row>
    <row r="240">
      <c r="A240" s="21" t="s">
        <v>32</v>
      </c>
      <c r="B240" s="41">
        <v>3.08541456E9</v>
      </c>
      <c r="C240" s="33">
        <v>5.02554798E8</v>
      </c>
      <c r="D240" s="96">
        <f t="shared" si="15"/>
        <v>6.139458965</v>
      </c>
      <c r="E240" s="4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row>
    <row r="241">
      <c r="A241" s="21" t="s">
        <v>33</v>
      </c>
      <c r="B241" s="41">
        <v>3.7299824E7</v>
      </c>
      <c r="C241" s="33">
        <v>4290347.0</v>
      </c>
      <c r="D241" s="96">
        <f t="shared" si="15"/>
        <v>8.693894457</v>
      </c>
      <c r="E241" s="4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row>
    <row r="242">
      <c r="A242" s="21" t="s">
        <v>34</v>
      </c>
      <c r="B242" s="41">
        <v>3.08541456E9</v>
      </c>
      <c r="C242" s="33">
        <v>5.02554798E8</v>
      </c>
      <c r="D242" s="96">
        <f t="shared" si="15"/>
        <v>6.139458965</v>
      </c>
      <c r="E242" s="4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row>
    <row r="243">
      <c r="A243" s="21" t="s">
        <v>35</v>
      </c>
      <c r="B243" s="41">
        <v>3.08541456E9</v>
      </c>
      <c r="C243" s="33">
        <v>5.02554798E8</v>
      </c>
      <c r="D243" s="96">
        <f t="shared" si="15"/>
        <v>6.139458965</v>
      </c>
      <c r="E243" s="4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row>
    <row r="244">
      <c r="A244" s="21" t="s">
        <v>36</v>
      </c>
      <c r="B244" s="41">
        <v>3.08541456E9</v>
      </c>
      <c r="C244" s="33">
        <v>5.02554798E8</v>
      </c>
      <c r="D244" s="96">
        <f t="shared" si="15"/>
        <v>6.139458965</v>
      </c>
      <c r="E244" s="4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row>
    <row r="245">
      <c r="A245" s="21" t="s">
        <v>85</v>
      </c>
      <c r="B245" s="41">
        <v>3.08541456E9</v>
      </c>
      <c r="C245" s="33">
        <v>5.02554798E8</v>
      </c>
      <c r="D245" s="96">
        <f t="shared" si="15"/>
        <v>6.139458965</v>
      </c>
      <c r="E245" s="4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row>
    <row r="246">
      <c r="A246" s="21" t="s">
        <v>38</v>
      </c>
      <c r="B246" s="41">
        <v>7.70311955E8</v>
      </c>
      <c r="C246" s="33">
        <v>4.8754657E7</v>
      </c>
      <c r="D246" s="96">
        <f t="shared" si="15"/>
        <v>15.79976155</v>
      </c>
      <c r="E246" s="4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row>
    <row r="247">
      <c r="A247" s="21" t="s">
        <v>39</v>
      </c>
      <c r="B247" s="41">
        <v>3.08541456E9</v>
      </c>
      <c r="C247" s="33">
        <v>5.02554798E8</v>
      </c>
      <c r="D247" s="96">
        <f t="shared" si="15"/>
        <v>6.139458965</v>
      </c>
      <c r="E247" s="4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row>
    <row r="248">
      <c r="A248" s="21" t="s">
        <v>40</v>
      </c>
      <c r="B248" s="41">
        <v>3.08541456E9</v>
      </c>
      <c r="C248" s="33">
        <v>5.02554798E8</v>
      </c>
      <c r="D248" s="96">
        <f t="shared" si="15"/>
        <v>6.139458965</v>
      </c>
      <c r="E248" s="4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row>
    <row r="249">
      <c r="A249" s="21" t="s">
        <v>41</v>
      </c>
      <c r="B249" s="41">
        <v>3.08541456E9</v>
      </c>
      <c r="C249" s="33">
        <v>5.02554798E8</v>
      </c>
      <c r="D249" s="96">
        <f t="shared" si="15"/>
        <v>6.139458965</v>
      </c>
      <c r="E249" s="4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row>
    <row r="250">
      <c r="A250" s="21" t="s">
        <v>42</v>
      </c>
      <c r="B250" s="41">
        <v>3.08541456E9</v>
      </c>
      <c r="C250" s="33">
        <v>5.02554798E8</v>
      </c>
      <c r="D250" s="96">
        <f t="shared" si="15"/>
        <v>6.139458965</v>
      </c>
      <c r="E250" s="4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row>
    <row r="251">
      <c r="A251" s="26" t="s">
        <v>43</v>
      </c>
      <c r="B251" s="71">
        <v>1.866983948E9</v>
      </c>
      <c r="C251" s="44">
        <v>3.11050977E8</v>
      </c>
      <c r="D251" s="105">
        <f t="shared" si="15"/>
        <v>6.002179984</v>
      </c>
      <c r="E251" s="7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row>
    <row r="252">
      <c r="A252" s="10"/>
      <c r="B252" s="10"/>
      <c r="C252" s="10"/>
      <c r="D252" s="10"/>
      <c r="E252" s="10"/>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row>
    <row r="253">
      <c r="A253" s="21" t="s">
        <v>62</v>
      </c>
      <c r="B253" s="10"/>
      <c r="C253" s="10"/>
      <c r="D253" s="96">
        <v>7.75</v>
      </c>
      <c r="E253" s="10"/>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row>
    <row r="254">
      <c r="A254" s="10"/>
      <c r="B254" s="10"/>
      <c r="C254" s="10"/>
      <c r="D254" s="41">
        <v>5.808676188</v>
      </c>
      <c r="E254" s="10"/>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row>
    <row r="255">
      <c r="A255" s="21" t="s">
        <v>135</v>
      </c>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row>
    <row r="256">
      <c r="A256" s="10"/>
      <c r="B256" s="10"/>
      <c r="C256" s="10"/>
      <c r="D256" s="10"/>
      <c r="E256" s="10"/>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row>
  </sheetData>
  <mergeCells count="44">
    <mergeCell ref="B110:C110"/>
    <mergeCell ref="B112:C112"/>
    <mergeCell ref="B111:C111"/>
    <mergeCell ref="B118:C118"/>
    <mergeCell ref="B36:D36"/>
    <mergeCell ref="E36:H36"/>
    <mergeCell ref="N37:P37"/>
    <mergeCell ref="A68:G68"/>
    <mergeCell ref="A69:G69"/>
    <mergeCell ref="B113:C113"/>
    <mergeCell ref="B104:I104"/>
    <mergeCell ref="K72:U72"/>
    <mergeCell ref="V72:AF72"/>
    <mergeCell ref="B132:C132"/>
    <mergeCell ref="B136:C136"/>
    <mergeCell ref="B134:C134"/>
    <mergeCell ref="B135:C135"/>
    <mergeCell ref="B133:C133"/>
    <mergeCell ref="B131:C131"/>
    <mergeCell ref="A143:G143"/>
    <mergeCell ref="B3:G3"/>
    <mergeCell ref="H3:I3"/>
    <mergeCell ref="J3:K3"/>
    <mergeCell ref="L3:L4"/>
    <mergeCell ref="A3:A4"/>
    <mergeCell ref="B129:C129"/>
    <mergeCell ref="B130:C130"/>
    <mergeCell ref="B122:C122"/>
    <mergeCell ref="B124:C124"/>
    <mergeCell ref="B125:C125"/>
    <mergeCell ref="B119:C119"/>
    <mergeCell ref="B120:C120"/>
    <mergeCell ref="B121:C121"/>
    <mergeCell ref="B126:C126"/>
    <mergeCell ref="B127:C127"/>
    <mergeCell ref="A218:E218"/>
    <mergeCell ref="A219:E219"/>
    <mergeCell ref="A181:G181"/>
    <mergeCell ref="A255:E255"/>
    <mergeCell ref="B128:C128"/>
    <mergeCell ref="B114:C114"/>
    <mergeCell ref="B115:C115"/>
    <mergeCell ref="B117:C117"/>
    <mergeCell ref="B116:C11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row>
    <row r="36">
      <c r="A36" s="21"/>
      <c r="B36" s="21" t="s">
        <v>45</v>
      </c>
      <c r="E36" s="22" t="s">
        <v>46</v>
      </c>
      <c r="I36" s="10"/>
      <c r="J36" s="10"/>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row>
    <row r="37">
      <c r="A37" s="23"/>
      <c r="B37" s="24" t="s">
        <v>47</v>
      </c>
      <c r="C37" s="24" t="s">
        <v>48</v>
      </c>
      <c r="D37" s="25" t="s">
        <v>49</v>
      </c>
      <c r="E37" s="24" t="s">
        <v>50</v>
      </c>
      <c r="F37" s="24" t="s">
        <v>51</v>
      </c>
      <c r="G37" s="24" t="s">
        <v>52</v>
      </c>
      <c r="H37" s="25" t="s">
        <v>53</v>
      </c>
      <c r="I37" s="24" t="s">
        <v>54</v>
      </c>
      <c r="J37" s="24" t="s">
        <v>55</v>
      </c>
      <c r="K37" s="26" t="s">
        <v>56</v>
      </c>
      <c r="L37" s="24" t="s">
        <v>57</v>
      </c>
      <c r="M37" s="27"/>
      <c r="N37" s="28" t="s">
        <v>58</v>
      </c>
      <c r="O37" s="29"/>
      <c r="P37" s="29"/>
      <c r="Q37" s="29"/>
      <c r="R37" s="29"/>
      <c r="S37" s="128"/>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1" t="s">
        <v>17</v>
      </c>
      <c r="B38" s="41">
        <v>21.0</v>
      </c>
      <c r="C38" s="41">
        <v>40.5</v>
      </c>
      <c r="D38" s="42">
        <v>230.8</v>
      </c>
      <c r="E38" s="33">
        <f t="shared" ref="E38:E64" si="1">B38*1000000*42/1000*$O$38*1000/1000000*3.664</f>
        <v>64309.7952</v>
      </c>
      <c r="F38" s="33">
        <f t="shared" ref="F38:F64" si="2">C38*1000000*42/1000*$Q$38*1000/1000000*3.664</f>
        <v>89747.4816</v>
      </c>
      <c r="G38" s="33">
        <f t="shared" ref="G38:G64" si="3">D38*1000000*42/1000*$S$38*1000/1000000*3.664</f>
        <v>902140.7002</v>
      </c>
      <c r="H38" s="34">
        <f t="shared" ref="H38:H64" si="4">Sum(E38:G38)</f>
        <v>1056197.977</v>
      </c>
      <c r="I38" s="33">
        <f t="shared" ref="I38:I64" si="5">C76</f>
        <v>21766711</v>
      </c>
      <c r="J38" s="36">
        <f t="shared" ref="J38:J64" si="6">H38/I38*1000</f>
        <v>48.52354483</v>
      </c>
      <c r="K38" s="36">
        <f t="shared" ref="K38:K64" si="7">J38+D76</f>
        <v>72.04289968</v>
      </c>
      <c r="L38" s="41"/>
      <c r="M38" s="3"/>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row>
    <row r="39">
      <c r="A39" s="21" t="s">
        <v>18</v>
      </c>
      <c r="B39" s="41">
        <v>0.0</v>
      </c>
      <c r="C39" s="41">
        <v>0.0</v>
      </c>
      <c r="D39" s="42">
        <v>0.0</v>
      </c>
      <c r="E39" s="33">
        <f t="shared" si="1"/>
        <v>0</v>
      </c>
      <c r="F39" s="33">
        <f t="shared" si="2"/>
        <v>0</v>
      </c>
      <c r="G39" s="33">
        <f t="shared" si="3"/>
        <v>0</v>
      </c>
      <c r="H39" s="34">
        <f t="shared" si="4"/>
        <v>0</v>
      </c>
      <c r="I39" s="33">
        <f t="shared" si="5"/>
        <v>8217280</v>
      </c>
      <c r="J39" s="36">
        <f t="shared" si="6"/>
        <v>0</v>
      </c>
      <c r="K39" s="36">
        <f t="shared" si="7"/>
        <v>9.656480003</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row>
    <row r="40">
      <c r="A40" s="21" t="s">
        <v>19</v>
      </c>
      <c r="B40" s="41">
        <v>0.0</v>
      </c>
      <c r="C40" s="41">
        <v>0.0</v>
      </c>
      <c r="D40" s="42">
        <v>0.0</v>
      </c>
      <c r="E40" s="33">
        <f t="shared" si="1"/>
        <v>0</v>
      </c>
      <c r="F40" s="33">
        <f t="shared" si="2"/>
        <v>0</v>
      </c>
      <c r="G40" s="33">
        <f t="shared" si="3"/>
        <v>0</v>
      </c>
      <c r="H40" s="34">
        <f t="shared" si="4"/>
        <v>0</v>
      </c>
      <c r="I40" s="33">
        <f t="shared" si="5"/>
        <v>10431477</v>
      </c>
      <c r="J40" s="36">
        <f t="shared" si="6"/>
        <v>0</v>
      </c>
      <c r="K40" s="36">
        <f t="shared" si="7"/>
        <v>11.39848173</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row>
    <row r="41">
      <c r="A41" s="21" t="s">
        <v>20</v>
      </c>
      <c r="B41" s="41">
        <v>172.6</v>
      </c>
      <c r="C41" s="41">
        <v>144.4</v>
      </c>
      <c r="D41" s="42">
        <v>35.6</v>
      </c>
      <c r="E41" s="33">
        <f t="shared" si="1"/>
        <v>528565.2691</v>
      </c>
      <c r="F41" s="33">
        <f t="shared" si="2"/>
        <v>319988.5517</v>
      </c>
      <c r="G41" s="33">
        <f t="shared" si="3"/>
        <v>139151.6851</v>
      </c>
      <c r="H41" s="34">
        <f t="shared" si="4"/>
        <v>987705.5059</v>
      </c>
      <c r="I41" s="33">
        <f t="shared" si="5"/>
        <v>34030589</v>
      </c>
      <c r="J41" s="36">
        <f t="shared" si="6"/>
        <v>29.02404968</v>
      </c>
      <c r="K41" s="36">
        <f t="shared" si="7"/>
        <v>52.21077737</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row>
    <row r="42">
      <c r="A42" s="21" t="s">
        <v>21</v>
      </c>
      <c r="B42" s="41">
        <v>0.0</v>
      </c>
      <c r="C42" s="41">
        <v>0.0</v>
      </c>
      <c r="D42" s="42">
        <v>21.6</v>
      </c>
      <c r="E42" s="33">
        <f t="shared" si="1"/>
        <v>0</v>
      </c>
      <c r="F42" s="33">
        <f t="shared" si="2"/>
        <v>0</v>
      </c>
      <c r="G42" s="33">
        <f t="shared" si="3"/>
        <v>84429.11232</v>
      </c>
      <c r="H42" s="34">
        <f t="shared" si="4"/>
        <v>84429.11232</v>
      </c>
      <c r="I42" s="33">
        <f t="shared" si="5"/>
        <v>10190213</v>
      </c>
      <c r="J42" s="36">
        <f t="shared" si="6"/>
        <v>8.285313793</v>
      </c>
      <c r="K42" s="36">
        <f t="shared" si="7"/>
        <v>20.60458523</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row>
    <row r="43">
      <c r="A43" s="21" t="s">
        <v>22</v>
      </c>
      <c r="B43" s="41">
        <v>10.9</v>
      </c>
      <c r="C43" s="41">
        <v>6.4</v>
      </c>
      <c r="D43" s="42">
        <v>0.0</v>
      </c>
      <c r="E43" s="33">
        <f t="shared" si="1"/>
        <v>33379.84608</v>
      </c>
      <c r="F43" s="33">
        <f t="shared" si="2"/>
        <v>14182.31808</v>
      </c>
      <c r="G43" s="33">
        <f t="shared" si="3"/>
        <v>0</v>
      </c>
      <c r="H43" s="34">
        <f t="shared" si="4"/>
        <v>47562.16416</v>
      </c>
      <c r="I43" s="33">
        <f t="shared" si="5"/>
        <v>5529888</v>
      </c>
      <c r="J43" s="36">
        <f t="shared" si="6"/>
        <v>8.600927209</v>
      </c>
      <c r="K43" s="36">
        <f t="shared" si="7"/>
        <v>18.56206928</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row>
    <row r="44">
      <c r="A44" s="21" t="s">
        <v>23</v>
      </c>
      <c r="B44" s="41">
        <v>0.0</v>
      </c>
      <c r="C44" s="41">
        <v>0.0</v>
      </c>
      <c r="D44" s="42">
        <v>0.0</v>
      </c>
      <c r="E44" s="33">
        <f t="shared" si="1"/>
        <v>0</v>
      </c>
      <c r="F44" s="33">
        <f t="shared" si="2"/>
        <v>0</v>
      </c>
      <c r="G44" s="33">
        <f t="shared" si="3"/>
        <v>0</v>
      </c>
      <c r="H44" s="34">
        <f t="shared" si="4"/>
        <v>0</v>
      </c>
      <c r="I44" s="33">
        <f t="shared" si="5"/>
        <v>5259250</v>
      </c>
      <c r="J44" s="36">
        <f t="shared" si="6"/>
        <v>0</v>
      </c>
      <c r="K44" s="36">
        <f t="shared" si="7"/>
        <v>8.069781813</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row>
    <row r="45">
      <c r="A45" s="21" t="s">
        <v>24</v>
      </c>
      <c r="B45" s="41">
        <v>0.0</v>
      </c>
      <c r="C45" s="41">
        <v>0.0</v>
      </c>
      <c r="D45" s="42">
        <v>0.1</v>
      </c>
      <c r="E45" s="33">
        <f t="shared" si="1"/>
        <v>0</v>
      </c>
      <c r="F45" s="33">
        <f t="shared" si="2"/>
        <v>0</v>
      </c>
      <c r="G45" s="33">
        <f t="shared" si="3"/>
        <v>390.87552</v>
      </c>
      <c r="H45" s="34">
        <f t="shared" si="4"/>
        <v>390.87552</v>
      </c>
      <c r="I45" s="33">
        <f t="shared" si="5"/>
        <v>65102719</v>
      </c>
      <c r="J45" s="36">
        <f t="shared" si="6"/>
        <v>0.006003981493</v>
      </c>
      <c r="K45" s="36">
        <f t="shared" si="7"/>
        <v>6.870079812</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row>
    <row r="46">
      <c r="A46" s="21" t="s">
        <v>25</v>
      </c>
      <c r="B46" s="41">
        <v>0.0</v>
      </c>
      <c r="C46" s="41">
        <v>9.0</v>
      </c>
      <c r="D46" s="42">
        <v>44.6</v>
      </c>
      <c r="E46" s="33">
        <f t="shared" si="1"/>
        <v>0</v>
      </c>
      <c r="F46" s="33">
        <f t="shared" si="2"/>
        <v>19943.8848</v>
      </c>
      <c r="G46" s="33">
        <f t="shared" si="3"/>
        <v>174330.4819</v>
      </c>
      <c r="H46" s="34">
        <f t="shared" si="4"/>
        <v>194274.3667</v>
      </c>
      <c r="I46" s="33">
        <f t="shared" si="5"/>
        <v>81471834</v>
      </c>
      <c r="J46" s="36">
        <f t="shared" si="6"/>
        <v>2.384558653</v>
      </c>
      <c r="K46" s="36">
        <f t="shared" si="7"/>
        <v>13.74836323</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row>
    <row r="47">
      <c r="A47" s="21" t="s">
        <v>26</v>
      </c>
      <c r="B47" s="41">
        <v>0.0</v>
      </c>
      <c r="C47" s="41">
        <v>0.0</v>
      </c>
      <c r="D47" s="42">
        <v>7.4</v>
      </c>
      <c r="E47" s="33">
        <f t="shared" si="1"/>
        <v>0</v>
      </c>
      <c r="F47" s="33">
        <f t="shared" si="2"/>
        <v>0</v>
      </c>
      <c r="G47" s="33">
        <f t="shared" si="3"/>
        <v>28924.78848</v>
      </c>
      <c r="H47" s="34">
        <f t="shared" si="4"/>
        <v>28924.78848</v>
      </c>
      <c r="I47" s="33">
        <f t="shared" si="5"/>
        <v>10760136</v>
      </c>
      <c r="J47" s="36">
        <f t="shared" si="6"/>
        <v>2.688143391</v>
      </c>
      <c r="K47" s="36">
        <f t="shared" si="7"/>
        <v>13.14386626</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row>
    <row r="48">
      <c r="A48" s="21" t="s">
        <v>27</v>
      </c>
      <c r="B48" s="41">
        <v>0.0</v>
      </c>
      <c r="C48" s="41">
        <v>0.0</v>
      </c>
      <c r="D48" s="42">
        <v>2.0</v>
      </c>
      <c r="E48" s="33">
        <f t="shared" si="1"/>
        <v>0</v>
      </c>
      <c r="F48" s="33">
        <f t="shared" si="2"/>
        <v>0</v>
      </c>
      <c r="G48" s="33">
        <f t="shared" si="3"/>
        <v>7817.5104</v>
      </c>
      <c r="H48" s="34">
        <f t="shared" si="4"/>
        <v>7817.5104</v>
      </c>
      <c r="I48" s="33">
        <f t="shared" si="5"/>
        <v>9976062</v>
      </c>
      <c r="J48" s="36">
        <f t="shared" si="6"/>
        <v>0.783626886</v>
      </c>
      <c r="K48" s="36">
        <f t="shared" si="7"/>
        <v>7.034590443</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row>
    <row r="49">
      <c r="A49" s="21" t="s">
        <v>28</v>
      </c>
      <c r="B49" s="41">
        <v>0.0</v>
      </c>
      <c r="C49" s="41">
        <v>0.0</v>
      </c>
      <c r="D49" s="42">
        <v>0.0</v>
      </c>
      <c r="E49" s="33">
        <f t="shared" si="1"/>
        <v>0</v>
      </c>
      <c r="F49" s="33">
        <f t="shared" si="2"/>
        <v>0</v>
      </c>
      <c r="G49" s="33">
        <f t="shared" si="3"/>
        <v>0</v>
      </c>
      <c r="H49" s="34">
        <f t="shared" si="4"/>
        <v>0</v>
      </c>
      <c r="I49" s="33">
        <f t="shared" si="5"/>
        <v>4670976</v>
      </c>
      <c r="J49" s="36">
        <f t="shared" si="6"/>
        <v>0</v>
      </c>
      <c r="K49" s="36">
        <f t="shared" si="7"/>
        <v>11.52029041</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row>
    <row r="50">
      <c r="A50" s="21" t="s">
        <v>29</v>
      </c>
      <c r="B50" s="41">
        <v>5.3</v>
      </c>
      <c r="C50" s="41">
        <v>6.9</v>
      </c>
      <c r="D50" s="42">
        <v>0.0</v>
      </c>
      <c r="E50" s="33">
        <f t="shared" si="1"/>
        <v>16230.56736</v>
      </c>
      <c r="F50" s="33">
        <f t="shared" si="2"/>
        <v>15290.31168</v>
      </c>
      <c r="G50" s="33">
        <f t="shared" si="3"/>
        <v>0</v>
      </c>
      <c r="H50" s="34">
        <f t="shared" si="4"/>
        <v>31520.87904</v>
      </c>
      <c r="I50" s="33">
        <f t="shared" si="5"/>
        <v>61016804</v>
      </c>
      <c r="J50" s="36">
        <f t="shared" si="6"/>
        <v>0.5165934132</v>
      </c>
      <c r="K50" s="36">
        <f t="shared" si="7"/>
        <v>8.026032944</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row>
    <row r="51">
      <c r="A51" s="21" t="s">
        <v>30</v>
      </c>
      <c r="B51" s="41">
        <v>0.0</v>
      </c>
      <c r="C51" s="41">
        <v>0.0</v>
      </c>
      <c r="D51" s="42">
        <v>0.7</v>
      </c>
      <c r="E51" s="33">
        <f t="shared" si="1"/>
        <v>0</v>
      </c>
      <c r="F51" s="33">
        <f t="shared" si="2"/>
        <v>0</v>
      </c>
      <c r="G51" s="33">
        <f t="shared" si="3"/>
        <v>2736.12864</v>
      </c>
      <c r="H51" s="34">
        <f t="shared" si="4"/>
        <v>2736.12864</v>
      </c>
      <c r="I51" s="33">
        <f t="shared" si="5"/>
        <v>127469543</v>
      </c>
      <c r="J51" s="36">
        <f t="shared" si="6"/>
        <v>0.02146495999</v>
      </c>
      <c r="K51" s="36">
        <f t="shared" si="7"/>
        <v>9.688825264</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row>
    <row r="52">
      <c r="A52" s="21" t="s">
        <v>31</v>
      </c>
      <c r="B52" s="41">
        <v>0.0</v>
      </c>
      <c r="C52" s="41">
        <v>0.0</v>
      </c>
      <c r="D52" s="42">
        <v>0.0</v>
      </c>
      <c r="E52" s="33">
        <f t="shared" si="1"/>
        <v>0</v>
      </c>
      <c r="F52" s="33">
        <f t="shared" si="2"/>
        <v>0</v>
      </c>
      <c r="G52" s="33">
        <f t="shared" si="3"/>
        <v>0</v>
      </c>
      <c r="H52" s="34">
        <f t="shared" si="4"/>
        <v>0</v>
      </c>
      <c r="I52" s="33">
        <f t="shared" si="5"/>
        <v>503302</v>
      </c>
      <c r="J52" s="36">
        <f t="shared" si="6"/>
        <v>0</v>
      </c>
      <c r="K52" s="36">
        <f t="shared" si="7"/>
        <v>23.45311562</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row>
    <row r="53">
      <c r="A53" s="21" t="s">
        <v>32</v>
      </c>
      <c r="B53" s="41">
        <v>0.0</v>
      </c>
      <c r="C53" s="41">
        <v>57.8</v>
      </c>
      <c r="D53" s="42">
        <v>0.0</v>
      </c>
      <c r="E53" s="33">
        <f t="shared" si="1"/>
        <v>0</v>
      </c>
      <c r="F53" s="33">
        <f t="shared" si="2"/>
        <v>128084.0602</v>
      </c>
      <c r="G53" s="33">
        <f t="shared" si="3"/>
        <v>0</v>
      </c>
      <c r="H53" s="34">
        <f t="shared" si="4"/>
        <v>128084.0602</v>
      </c>
      <c r="I53" s="33">
        <f t="shared" si="5"/>
        <v>16653734</v>
      </c>
      <c r="J53" s="36">
        <f t="shared" si="6"/>
        <v>7.691011527</v>
      </c>
      <c r="K53" s="36">
        <f t="shared" si="7"/>
        <v>19.55892055</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row>
    <row r="54">
      <c r="A54" s="21" t="s">
        <v>33</v>
      </c>
      <c r="B54" s="41">
        <v>0.0</v>
      </c>
      <c r="C54" s="41">
        <v>0.0</v>
      </c>
      <c r="D54" s="42">
        <v>3.1</v>
      </c>
      <c r="E54" s="33">
        <f t="shared" si="1"/>
        <v>0</v>
      </c>
      <c r="F54" s="33">
        <f t="shared" si="2"/>
        <v>0</v>
      </c>
      <c r="G54" s="33">
        <f t="shared" si="3"/>
        <v>12117.14112</v>
      </c>
      <c r="H54" s="34">
        <f t="shared" si="4"/>
        <v>12117.14112</v>
      </c>
      <c r="I54" s="33">
        <f t="shared" si="5"/>
        <v>4290347</v>
      </c>
      <c r="J54" s="36">
        <f t="shared" si="6"/>
        <v>2.824279975</v>
      </c>
      <c r="K54" s="36">
        <f t="shared" si="7"/>
        <v>16.64484041</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row>
    <row r="55">
      <c r="A55" s="21" t="s">
        <v>34</v>
      </c>
      <c r="B55" s="41">
        <v>93.4</v>
      </c>
      <c r="C55" s="41">
        <v>91.3</v>
      </c>
      <c r="D55" s="42">
        <v>0.0</v>
      </c>
      <c r="E55" s="33">
        <f t="shared" si="1"/>
        <v>286025.4701</v>
      </c>
      <c r="F55" s="33">
        <f t="shared" si="2"/>
        <v>202319.6314</v>
      </c>
      <c r="G55" s="33">
        <f t="shared" si="3"/>
        <v>0</v>
      </c>
      <c r="H55" s="34">
        <f t="shared" si="4"/>
        <v>488345.1014</v>
      </c>
      <c r="I55" s="33">
        <f t="shared" si="5"/>
        <v>4691849</v>
      </c>
      <c r="J55" s="36">
        <f t="shared" si="6"/>
        <v>104.0837208</v>
      </c>
      <c r="K55" s="36">
        <f t="shared" si="7"/>
        <v>109.5807008</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row>
    <row r="56">
      <c r="A56" s="21" t="s">
        <v>35</v>
      </c>
      <c r="B56" s="41">
        <v>0.0</v>
      </c>
      <c r="C56" s="41">
        <v>3.9</v>
      </c>
      <c r="D56" s="42">
        <v>56.6</v>
      </c>
      <c r="E56" s="33">
        <f t="shared" si="1"/>
        <v>0</v>
      </c>
      <c r="F56" s="33">
        <f t="shared" si="2"/>
        <v>8642.35008</v>
      </c>
      <c r="G56" s="33">
        <f t="shared" si="3"/>
        <v>221235.5443</v>
      </c>
      <c r="H56" s="34">
        <f t="shared" si="4"/>
        <v>229877.8944</v>
      </c>
      <c r="I56" s="33">
        <f t="shared" si="5"/>
        <v>38441588</v>
      </c>
      <c r="J56" s="36">
        <f t="shared" si="6"/>
        <v>5.979927114</v>
      </c>
      <c r="K56" s="36">
        <f t="shared" si="7"/>
        <v>15.7994226</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row>
    <row r="57">
      <c r="A57" s="21" t="s">
        <v>36</v>
      </c>
      <c r="B57" s="41">
        <v>0.0</v>
      </c>
      <c r="C57" s="41">
        <v>0.0</v>
      </c>
      <c r="D57" s="42">
        <v>0.0</v>
      </c>
      <c r="E57" s="33">
        <f t="shared" si="1"/>
        <v>0</v>
      </c>
      <c r="F57" s="33">
        <f t="shared" si="2"/>
        <v>0</v>
      </c>
      <c r="G57" s="33">
        <f t="shared" si="3"/>
        <v>0</v>
      </c>
      <c r="H57" s="34">
        <f t="shared" si="4"/>
        <v>0</v>
      </c>
      <c r="I57" s="33">
        <f t="shared" si="5"/>
        <v>10760305</v>
      </c>
      <c r="J57" s="36">
        <f t="shared" si="6"/>
        <v>0</v>
      </c>
      <c r="K57" s="36">
        <f t="shared" si="7"/>
        <v>6.009773887</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row>
    <row r="58">
      <c r="A58" s="21" t="s">
        <v>37</v>
      </c>
      <c r="B58" s="41">
        <v>0.0</v>
      </c>
      <c r="C58" s="41">
        <v>0.0</v>
      </c>
      <c r="D58" s="42">
        <v>0.0</v>
      </c>
      <c r="E58" s="33">
        <f t="shared" si="1"/>
        <v>0</v>
      </c>
      <c r="F58" s="33">
        <f t="shared" si="2"/>
        <v>0</v>
      </c>
      <c r="G58" s="33">
        <f t="shared" si="3"/>
        <v>0</v>
      </c>
      <c r="H58" s="34">
        <f t="shared" si="4"/>
        <v>0</v>
      </c>
      <c r="I58" s="33">
        <f t="shared" si="5"/>
        <v>5477038</v>
      </c>
      <c r="J58" s="36">
        <f t="shared" si="6"/>
        <v>0</v>
      </c>
      <c r="K58" s="36">
        <f t="shared" si="7"/>
        <v>6.90701799</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row>
    <row r="59">
      <c r="A59" s="21" t="s">
        <v>38</v>
      </c>
      <c r="B59" s="41">
        <v>0.0</v>
      </c>
      <c r="C59" s="41">
        <v>0.0</v>
      </c>
      <c r="D59" s="42">
        <v>0.9</v>
      </c>
      <c r="E59" s="33">
        <f t="shared" si="1"/>
        <v>0</v>
      </c>
      <c r="F59" s="33">
        <f t="shared" si="2"/>
        <v>0</v>
      </c>
      <c r="G59" s="33">
        <f t="shared" si="3"/>
        <v>3517.87968</v>
      </c>
      <c r="H59" s="34">
        <f t="shared" si="4"/>
        <v>3517.87968</v>
      </c>
      <c r="I59" s="33">
        <f t="shared" si="5"/>
        <v>48754657</v>
      </c>
      <c r="J59" s="36">
        <f t="shared" si="6"/>
        <v>0.07215474165</v>
      </c>
      <c r="K59" s="36">
        <f t="shared" si="7"/>
        <v>14.83872361</v>
      </c>
      <c r="L59" s="4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row>
    <row r="60">
      <c r="A60" s="21" t="s">
        <v>39</v>
      </c>
      <c r="B60" s="41">
        <v>0.0</v>
      </c>
      <c r="C60" s="41">
        <v>0.0</v>
      </c>
      <c r="D60" s="42">
        <v>2.5</v>
      </c>
      <c r="E60" s="33">
        <f t="shared" si="1"/>
        <v>0</v>
      </c>
      <c r="F60" s="33">
        <f t="shared" si="2"/>
        <v>0</v>
      </c>
      <c r="G60" s="33">
        <f t="shared" si="3"/>
        <v>9771.888</v>
      </c>
      <c r="H60" s="34">
        <f t="shared" si="4"/>
        <v>9771.888</v>
      </c>
      <c r="I60" s="33">
        <f t="shared" si="5"/>
        <v>46754784</v>
      </c>
      <c r="J60" s="36">
        <f t="shared" si="6"/>
        <v>0.2090029546</v>
      </c>
      <c r="K60" s="36">
        <f t="shared" si="7"/>
        <v>7.083422479</v>
      </c>
      <c r="L60" s="41"/>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row>
    <row r="61">
      <c r="A61" s="21" t="s">
        <v>40</v>
      </c>
      <c r="B61" s="41">
        <v>0.0</v>
      </c>
      <c r="C61" s="41">
        <v>0.0</v>
      </c>
      <c r="D61" s="42">
        <v>0.0</v>
      </c>
      <c r="E61" s="33">
        <f t="shared" si="1"/>
        <v>0</v>
      </c>
      <c r="F61" s="33">
        <f t="shared" si="2"/>
        <v>0</v>
      </c>
      <c r="G61" s="33">
        <f t="shared" si="3"/>
        <v>0</v>
      </c>
      <c r="H61" s="34">
        <f t="shared" si="4"/>
        <v>0</v>
      </c>
      <c r="I61" s="33">
        <f t="shared" si="5"/>
        <v>9088728</v>
      </c>
      <c r="J61" s="36">
        <f t="shared" si="6"/>
        <v>0</v>
      </c>
      <c r="K61" s="36">
        <f t="shared" si="7"/>
        <v>2.884562064</v>
      </c>
      <c r="L61" s="41"/>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row>
    <row r="62">
      <c r="A62" s="21" t="s">
        <v>41</v>
      </c>
      <c r="B62" s="41">
        <v>0.0</v>
      </c>
      <c r="C62" s="41">
        <v>0.0</v>
      </c>
      <c r="D62" s="42">
        <v>0.0</v>
      </c>
      <c r="E62" s="33">
        <f t="shared" si="1"/>
        <v>0</v>
      </c>
      <c r="F62" s="33">
        <f t="shared" si="2"/>
        <v>0</v>
      </c>
      <c r="G62" s="33">
        <f t="shared" si="3"/>
        <v>0</v>
      </c>
      <c r="H62" s="34">
        <f t="shared" si="4"/>
        <v>0</v>
      </c>
      <c r="I62" s="33">
        <f t="shared" si="5"/>
        <v>7639961</v>
      </c>
      <c r="J62" s="36">
        <f t="shared" si="6"/>
        <v>0</v>
      </c>
      <c r="K62" s="36">
        <f t="shared" si="7"/>
        <v>6.099376685</v>
      </c>
      <c r="L62" s="41"/>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row>
    <row r="63">
      <c r="A63" s="21" t="s">
        <v>42</v>
      </c>
      <c r="B63" s="41">
        <v>52.0</v>
      </c>
      <c r="C63" s="41">
        <v>40.7</v>
      </c>
      <c r="D63" s="42">
        <v>11.2</v>
      </c>
      <c r="E63" s="33">
        <f t="shared" si="1"/>
        <v>159243.3024</v>
      </c>
      <c r="F63" s="33">
        <f t="shared" si="2"/>
        <v>90190.67904</v>
      </c>
      <c r="G63" s="33">
        <f t="shared" si="3"/>
        <v>43778.05824</v>
      </c>
      <c r="H63" s="34">
        <f t="shared" si="4"/>
        <v>293212.0397</v>
      </c>
      <c r="I63" s="33">
        <f t="shared" si="5"/>
        <v>62698362</v>
      </c>
      <c r="J63" s="36">
        <f t="shared" si="6"/>
        <v>4.676550237</v>
      </c>
      <c r="K63" s="36">
        <f t="shared" si="7"/>
        <v>13.49893383</v>
      </c>
      <c r="L63" s="41"/>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c r="A64" s="26" t="s">
        <v>43</v>
      </c>
      <c r="B64" s="71">
        <v>352.3</v>
      </c>
      <c r="C64" s="71">
        <v>592.3</v>
      </c>
      <c r="D64" s="72">
        <v>556.8</v>
      </c>
      <c r="E64" s="44">
        <f t="shared" si="1"/>
        <v>1078873.374</v>
      </c>
      <c r="F64" s="44">
        <f t="shared" si="2"/>
        <v>1312529.219</v>
      </c>
      <c r="G64" s="44">
        <f t="shared" si="3"/>
        <v>2176394.895</v>
      </c>
      <c r="H64" s="45">
        <f t="shared" si="4"/>
        <v>4567797.488</v>
      </c>
      <c r="I64" s="44">
        <f t="shared" si="5"/>
        <v>311050977</v>
      </c>
      <c r="J64" s="47">
        <f t="shared" si="6"/>
        <v>14.68504466</v>
      </c>
      <c r="K64" s="47">
        <f t="shared" si="7"/>
        <v>33.32277425</v>
      </c>
      <c r="L64" s="71"/>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c r="A67" s="21" t="s">
        <v>62</v>
      </c>
      <c r="B67" s="10"/>
      <c r="C67" s="10"/>
      <c r="D67" s="10"/>
      <c r="E67" s="10"/>
      <c r="F67" s="10"/>
      <c r="G67" s="10"/>
      <c r="H67" s="10"/>
      <c r="I67" s="10"/>
      <c r="J67" s="10"/>
      <c r="K67" s="41"/>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row>
    <row r="68">
      <c r="A68" s="21" t="s">
        <v>149</v>
      </c>
      <c r="B68" s="10"/>
      <c r="C68" s="10"/>
      <c r="D68" s="10"/>
      <c r="E68" s="10"/>
      <c r="F68" s="10"/>
      <c r="G68" s="10"/>
      <c r="H68" s="10"/>
      <c r="I68" s="10"/>
      <c r="J68" s="10"/>
      <c r="K68" s="41"/>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row>
    <row r="69">
      <c r="A69" s="21" t="s">
        <v>65</v>
      </c>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c r="A74" s="20" t="s">
        <v>67</v>
      </c>
      <c r="B74" s="20"/>
      <c r="C74" s="3"/>
      <c r="D74" s="3"/>
      <c r="E74" s="3"/>
      <c r="F74" s="3"/>
      <c r="G74" s="20" t="s">
        <v>68</v>
      </c>
      <c r="H74" s="20"/>
      <c r="I74" s="20"/>
      <c r="J74" s="3"/>
      <c r="K74" s="51" t="s">
        <v>69</v>
      </c>
      <c r="U74" s="19"/>
      <c r="V74" s="51" t="s">
        <v>70</v>
      </c>
      <c r="AF74" s="19"/>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row>
    <row r="75">
      <c r="A75" s="40" t="s">
        <v>1</v>
      </c>
      <c r="B75" s="24" t="s">
        <v>150</v>
      </c>
      <c r="C75" s="26" t="s">
        <v>151</v>
      </c>
      <c r="D75" s="24" t="s">
        <v>152</v>
      </c>
      <c r="E75" s="38" t="s">
        <v>74</v>
      </c>
      <c r="F75" s="3"/>
      <c r="G75" s="40" t="s">
        <v>1</v>
      </c>
      <c r="H75" s="74" t="s">
        <v>153</v>
      </c>
      <c r="I75" s="38" t="s">
        <v>74</v>
      </c>
      <c r="J75" s="3"/>
      <c r="K75" s="75">
        <v>2001.0</v>
      </c>
      <c r="L75" s="38">
        <v>2002.0</v>
      </c>
      <c r="M75" s="38">
        <v>2003.0</v>
      </c>
      <c r="N75" s="38">
        <v>2004.0</v>
      </c>
      <c r="O75" s="38">
        <v>2005.0</v>
      </c>
      <c r="P75" s="38">
        <v>2006.0</v>
      </c>
      <c r="Q75" s="38">
        <v>2007.0</v>
      </c>
      <c r="R75" s="38">
        <v>2008.0</v>
      </c>
      <c r="S75" s="38">
        <v>2009.0</v>
      </c>
      <c r="T75" s="38">
        <v>2010.0</v>
      </c>
      <c r="U75" s="76">
        <v>2011.0</v>
      </c>
      <c r="V75" s="75">
        <v>2001.0</v>
      </c>
      <c r="W75" s="38">
        <v>2002.0</v>
      </c>
      <c r="X75" s="38">
        <v>2003.0</v>
      </c>
      <c r="Y75" s="38">
        <v>2004.0</v>
      </c>
      <c r="Z75" s="38">
        <v>2005.0</v>
      </c>
      <c r="AA75" s="38">
        <v>2006.0</v>
      </c>
      <c r="AB75" s="38">
        <v>2007.0</v>
      </c>
      <c r="AC75" s="38">
        <v>2008.0</v>
      </c>
      <c r="AD75" s="38">
        <v>2009.0</v>
      </c>
      <c r="AE75" s="38">
        <v>2010.0</v>
      </c>
      <c r="AF75" s="76">
        <v>2011.0</v>
      </c>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row>
    <row r="76">
      <c r="A76" s="77" t="s">
        <v>17</v>
      </c>
      <c r="B76" s="129">
        <v>511939.0</v>
      </c>
      <c r="C76" s="129">
        <v>2.1766711E7</v>
      </c>
      <c r="D76" s="79">
        <f t="shared" ref="D76:D102" si="8">B76/C76*1000</f>
        <v>23.51935485</v>
      </c>
      <c r="E76" s="3"/>
      <c r="F76" s="3"/>
      <c r="G76" s="77" t="s">
        <v>17</v>
      </c>
      <c r="H76" s="80">
        <v>-0.033</v>
      </c>
      <c r="I76" s="3"/>
      <c r="J76" s="3"/>
      <c r="K76" s="41">
        <v>501337.9688</v>
      </c>
      <c r="L76" s="41">
        <v>601951.5625</v>
      </c>
      <c r="M76" s="41">
        <v>745620.75</v>
      </c>
      <c r="N76" s="41">
        <v>476254.0938</v>
      </c>
      <c r="O76" s="41">
        <v>552331.25</v>
      </c>
      <c r="P76" s="41">
        <v>526017.9375</v>
      </c>
      <c r="Q76" s="41">
        <v>650552.5</v>
      </c>
      <c r="R76" s="41">
        <v>520581.75</v>
      </c>
      <c r="S76" s="41">
        <v>589402.4375</v>
      </c>
      <c r="T76" s="41">
        <v>587797.6875</v>
      </c>
      <c r="U76" s="41">
        <v>511938.5313</v>
      </c>
      <c r="V76" s="81">
        <v>5.75828E11</v>
      </c>
      <c r="W76" s="81">
        <v>5.98362E11</v>
      </c>
      <c r="X76" s="81">
        <v>6.17218E11</v>
      </c>
      <c r="Y76" s="81">
        <v>6.42817E11</v>
      </c>
      <c r="Z76" s="81">
        <v>6.63302E11</v>
      </c>
      <c r="AA76" s="81">
        <v>6.83453E11</v>
      </c>
      <c r="AB76" s="81">
        <v>7.09297E11</v>
      </c>
      <c r="AC76" s="81">
        <v>7.3606E11</v>
      </c>
      <c r="AD76" s="81">
        <v>7.46116E11</v>
      </c>
      <c r="AE76" s="81">
        <v>7.63498E11</v>
      </c>
      <c r="AF76" s="81">
        <v>7.78047E11</v>
      </c>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row>
    <row r="77">
      <c r="A77" s="77" t="s">
        <v>18</v>
      </c>
      <c r="B77" s="129">
        <v>79350.0</v>
      </c>
      <c r="C77" s="129">
        <v>8217280.0</v>
      </c>
      <c r="D77" s="79">
        <f t="shared" si="8"/>
        <v>9.656480003</v>
      </c>
      <c r="E77" s="3"/>
      <c r="F77" s="3"/>
      <c r="G77" s="77" t="s">
        <v>18</v>
      </c>
      <c r="H77" s="80">
        <v>-0.011</v>
      </c>
      <c r="I77" s="3"/>
      <c r="J77" s="3"/>
      <c r="K77" s="41">
        <v>67359.96094</v>
      </c>
      <c r="L77" s="41">
        <v>75001.48438</v>
      </c>
      <c r="M77" s="41">
        <v>91041.82031</v>
      </c>
      <c r="N77" s="41">
        <v>85627.39844</v>
      </c>
      <c r="O77" s="41">
        <v>85597.03906</v>
      </c>
      <c r="P77" s="41">
        <v>88607.16406</v>
      </c>
      <c r="Q77" s="41">
        <v>86824.875</v>
      </c>
      <c r="R77" s="41">
        <v>87443.72656</v>
      </c>
      <c r="S77" s="41">
        <v>76415.97656</v>
      </c>
      <c r="T77" s="41">
        <v>81494.53906</v>
      </c>
      <c r="U77" s="41">
        <v>79350.32031</v>
      </c>
      <c r="V77" s="81">
        <v>2.56756E11</v>
      </c>
      <c r="W77" s="81">
        <v>2.61105E11</v>
      </c>
      <c r="X77" s="81">
        <v>2.63366E11</v>
      </c>
      <c r="Y77" s="81">
        <v>2.70186E11</v>
      </c>
      <c r="Z77" s="81">
        <v>2.76672E11</v>
      </c>
      <c r="AA77" s="81">
        <v>2.86825E11</v>
      </c>
      <c r="AB77" s="81">
        <v>2.97455E11</v>
      </c>
      <c r="AC77" s="81">
        <v>3.01727E11</v>
      </c>
      <c r="AD77" s="81">
        <v>2.90314E11</v>
      </c>
      <c r="AE77" s="81">
        <v>2.96268E11</v>
      </c>
      <c r="AF77" s="81">
        <v>3.04257E11</v>
      </c>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row>
    <row r="78">
      <c r="A78" s="77" t="s">
        <v>19</v>
      </c>
      <c r="B78" s="129">
        <v>118903.0</v>
      </c>
      <c r="C78" s="129">
        <v>1.0431477E7</v>
      </c>
      <c r="D78" s="79">
        <f t="shared" si="8"/>
        <v>11.39848173</v>
      </c>
      <c r="E78" s="3"/>
      <c r="F78" s="3"/>
      <c r="G78" s="77" t="s">
        <v>19</v>
      </c>
      <c r="H78" s="80">
        <v>-0.033</v>
      </c>
      <c r="I78" s="3"/>
      <c r="J78" s="3"/>
      <c r="K78" s="41">
        <v>144543.8125</v>
      </c>
      <c r="L78" s="41">
        <v>142953.0469</v>
      </c>
      <c r="M78" s="41">
        <v>144832.6563</v>
      </c>
      <c r="N78" s="41">
        <v>145886.0938</v>
      </c>
      <c r="O78" s="41">
        <v>141975.2656</v>
      </c>
      <c r="P78" s="41">
        <v>137249.9375</v>
      </c>
      <c r="Q78" s="41">
        <v>132437.0938</v>
      </c>
      <c r="R78" s="41">
        <v>135420.75</v>
      </c>
      <c r="S78" s="41">
        <v>123146.8906</v>
      </c>
      <c r="T78" s="41">
        <v>130425.1016</v>
      </c>
      <c r="U78" s="41">
        <v>118903.1641</v>
      </c>
      <c r="V78" s="81">
        <v>3.14144E11</v>
      </c>
      <c r="W78" s="81">
        <v>3.18416E11</v>
      </c>
      <c r="X78" s="81">
        <v>3.20985E11</v>
      </c>
      <c r="Y78" s="81">
        <v>3.31495E11</v>
      </c>
      <c r="Z78" s="81">
        <v>3.373E11</v>
      </c>
      <c r="AA78" s="81">
        <v>3.46294E11</v>
      </c>
      <c r="AB78" s="81">
        <v>3.56278E11</v>
      </c>
      <c r="AC78" s="81">
        <v>3.59788E11</v>
      </c>
      <c r="AD78" s="81">
        <v>3.498E11</v>
      </c>
      <c r="AE78" s="81">
        <v>3.58267E11</v>
      </c>
      <c r="AF78" s="81">
        <v>3.64658E11</v>
      </c>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row>
    <row r="79">
      <c r="A79" s="77" t="s">
        <v>20</v>
      </c>
      <c r="B79" s="129">
        <v>789058.0</v>
      </c>
      <c r="C79" s="129">
        <v>3.4030589E7</v>
      </c>
      <c r="D79" s="79">
        <f t="shared" si="8"/>
        <v>23.18672768</v>
      </c>
      <c r="E79" s="3"/>
      <c r="F79" s="3"/>
      <c r="G79" s="77" t="s">
        <v>20</v>
      </c>
      <c r="H79" s="80">
        <v>-0.018</v>
      </c>
      <c r="I79" s="3"/>
      <c r="J79" s="3"/>
      <c r="K79" s="41">
        <v>661755.5</v>
      </c>
      <c r="L79" s="41">
        <v>818928.8125</v>
      </c>
      <c r="M79" s="41">
        <v>787753.375</v>
      </c>
      <c r="N79" s="41">
        <v>851413.4375</v>
      </c>
      <c r="O79" s="41">
        <v>800142.3125</v>
      </c>
      <c r="P79" s="41">
        <v>799921.8125</v>
      </c>
      <c r="Q79" s="41">
        <v>800528.5</v>
      </c>
      <c r="R79" s="41">
        <v>719853.5</v>
      </c>
      <c r="S79" s="41">
        <v>679187.75</v>
      </c>
      <c r="T79" s="41">
        <v>804044.25</v>
      </c>
      <c r="U79" s="41">
        <v>789058.25</v>
      </c>
      <c r="V79" s="81">
        <v>1.01619E12</v>
      </c>
      <c r="W79" s="81">
        <v>1.04591E12</v>
      </c>
      <c r="X79" s="81">
        <v>1.06558E12</v>
      </c>
      <c r="Y79" s="81">
        <v>1.09883E12</v>
      </c>
      <c r="Z79" s="81">
        <v>1.132E12</v>
      </c>
      <c r="AA79" s="81">
        <v>1.16396E12</v>
      </c>
      <c r="AB79" s="81">
        <v>1.18956E12</v>
      </c>
      <c r="AC79" s="81">
        <v>1.19776E12</v>
      </c>
      <c r="AD79" s="81">
        <v>1.16458E12</v>
      </c>
      <c r="AE79" s="81">
        <v>1.20202E12</v>
      </c>
      <c r="AF79" s="81">
        <v>1.23159E12</v>
      </c>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row>
    <row r="80">
      <c r="A80" s="77" t="s">
        <v>21</v>
      </c>
      <c r="B80" s="129">
        <v>125536.0</v>
      </c>
      <c r="C80" s="129">
        <v>1.0190213E7</v>
      </c>
      <c r="D80" s="79">
        <f t="shared" si="8"/>
        <v>12.31927144</v>
      </c>
      <c r="E80" s="3"/>
      <c r="F80" s="3"/>
      <c r="G80" s="77" t="s">
        <v>21</v>
      </c>
      <c r="H80" s="80">
        <v>-0.042</v>
      </c>
      <c r="I80" s="3"/>
      <c r="J80" s="3"/>
      <c r="K80" s="41">
        <v>137793.7656</v>
      </c>
      <c r="L80" s="41">
        <v>133906.7813</v>
      </c>
      <c r="M80" s="41">
        <v>138839.7656</v>
      </c>
      <c r="N80" s="41">
        <v>139766.5625</v>
      </c>
      <c r="O80" s="41">
        <v>138573.8438</v>
      </c>
      <c r="P80" s="41">
        <v>143573.4375</v>
      </c>
      <c r="Q80" s="41">
        <v>146897.9531</v>
      </c>
      <c r="R80" s="41">
        <v>137373.5156</v>
      </c>
      <c r="S80" s="41">
        <v>126623.0859</v>
      </c>
      <c r="T80" s="41">
        <v>131934.1094</v>
      </c>
      <c r="U80" s="41">
        <v>125536.2891</v>
      </c>
      <c r="V80" s="81">
        <v>1.83647E11</v>
      </c>
      <c r="W80" s="81">
        <v>1.87594E11</v>
      </c>
      <c r="X80" s="81">
        <v>1.94659E11</v>
      </c>
      <c r="Y80" s="81">
        <v>2.03892E11</v>
      </c>
      <c r="Z80" s="81">
        <v>2.17659E11</v>
      </c>
      <c r="AA80" s="81">
        <v>2.3294E11</v>
      </c>
      <c r="AB80" s="81">
        <v>2.46299E11</v>
      </c>
      <c r="AC80" s="81">
        <v>2.53931E11</v>
      </c>
      <c r="AD80" s="81">
        <v>2.42486E11</v>
      </c>
      <c r="AE80" s="81">
        <v>2.4853E11</v>
      </c>
      <c r="AF80" s="81">
        <v>2.5322E11</v>
      </c>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row>
    <row r="81">
      <c r="A81" s="77" t="s">
        <v>22</v>
      </c>
      <c r="B81" s="129">
        <v>55084.0</v>
      </c>
      <c r="C81" s="129">
        <v>5529888.0</v>
      </c>
      <c r="D81" s="79">
        <f t="shared" si="8"/>
        <v>9.96114207</v>
      </c>
      <c r="E81" s="3"/>
      <c r="F81" s="3"/>
      <c r="G81" s="77" t="s">
        <v>22</v>
      </c>
      <c r="H81" s="80">
        <v>-0.037</v>
      </c>
      <c r="I81" s="3"/>
      <c r="J81" s="3"/>
      <c r="K81" s="41">
        <v>75854.99219</v>
      </c>
      <c r="L81" s="41">
        <v>76685.9375</v>
      </c>
      <c r="M81" s="41">
        <v>80280.65625</v>
      </c>
      <c r="N81" s="41">
        <v>74119.6875</v>
      </c>
      <c r="O81" s="41">
        <v>70092.03906</v>
      </c>
      <c r="P81" s="41">
        <v>78921.99219</v>
      </c>
      <c r="Q81" s="41">
        <v>71249.33594</v>
      </c>
      <c r="R81" s="41">
        <v>63938.86719</v>
      </c>
      <c r="S81" s="41">
        <v>65185.05469</v>
      </c>
      <c r="T81" s="41">
        <v>62305.75391</v>
      </c>
      <c r="U81" s="41">
        <v>55084.37109</v>
      </c>
      <c r="V81" s="81">
        <v>1.70204E11</v>
      </c>
      <c r="W81" s="81">
        <v>1.70997E11</v>
      </c>
      <c r="X81" s="81">
        <v>1.71653E11</v>
      </c>
      <c r="Y81" s="81">
        <v>1.75595E11</v>
      </c>
      <c r="Z81" s="81">
        <v>1.79888E11</v>
      </c>
      <c r="AA81" s="81">
        <v>1.85995E11</v>
      </c>
      <c r="AB81" s="81">
        <v>1.8894E11</v>
      </c>
      <c r="AC81" s="81">
        <v>1.87459E11</v>
      </c>
      <c r="AD81" s="81">
        <v>1.76837E11</v>
      </c>
      <c r="AE81" s="81">
        <v>1.79626E11</v>
      </c>
      <c r="AF81" s="81">
        <v>1.8161E11</v>
      </c>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row>
    <row r="82">
      <c r="A82" s="77" t="s">
        <v>23</v>
      </c>
      <c r="B82" s="129">
        <v>42441.0</v>
      </c>
      <c r="C82" s="129">
        <v>5259250.0</v>
      </c>
      <c r="D82" s="79">
        <f t="shared" si="8"/>
        <v>8.069781813</v>
      </c>
      <c r="E82" s="3"/>
      <c r="F82" s="3"/>
      <c r="G82" s="77" t="s">
        <v>23</v>
      </c>
      <c r="H82" s="80">
        <v>-0.051</v>
      </c>
      <c r="I82" s="3"/>
      <c r="J82" s="3"/>
      <c r="K82" s="41">
        <v>50852.82813</v>
      </c>
      <c r="L82" s="41">
        <v>52504.875</v>
      </c>
      <c r="M82" s="41">
        <v>59894.51172</v>
      </c>
      <c r="N82" s="41">
        <v>55006.78906</v>
      </c>
      <c r="O82" s="41">
        <v>38808.50391</v>
      </c>
      <c r="P82" s="41">
        <v>46151.39453</v>
      </c>
      <c r="Q82" s="41">
        <v>52704.39063</v>
      </c>
      <c r="R82" s="41">
        <v>40575.16406</v>
      </c>
      <c r="S82" s="41">
        <v>26776.41992</v>
      </c>
      <c r="T82" s="41">
        <v>49913.01953</v>
      </c>
      <c r="U82" s="41">
        <v>42441.41797</v>
      </c>
      <c r="V82" s="81">
        <v>1.44711E11</v>
      </c>
      <c r="W82" s="81">
        <v>1.47366E11</v>
      </c>
      <c r="X82" s="81">
        <v>1.50331E11</v>
      </c>
      <c r="Y82" s="81">
        <v>1.56532E11</v>
      </c>
      <c r="Z82" s="81">
        <v>1.61097E11</v>
      </c>
      <c r="AA82" s="81">
        <v>1.68202E11</v>
      </c>
      <c r="AB82" s="81">
        <v>1.77176E11</v>
      </c>
      <c r="AC82" s="81">
        <v>1.77696E11</v>
      </c>
      <c r="AD82" s="81">
        <v>1.62523E11</v>
      </c>
      <c r="AE82" s="81">
        <v>1.67926E11</v>
      </c>
      <c r="AF82" s="81">
        <v>1.72529E11</v>
      </c>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row>
    <row r="83">
      <c r="A83" s="77" t="s">
        <v>24</v>
      </c>
      <c r="B83" s="129">
        <v>446870.0</v>
      </c>
      <c r="C83" s="129">
        <v>6.5102719E7</v>
      </c>
      <c r="D83" s="79">
        <f t="shared" si="8"/>
        <v>6.864075831</v>
      </c>
      <c r="E83" s="3"/>
      <c r="F83" s="3"/>
      <c r="G83" s="77" t="s">
        <v>24</v>
      </c>
      <c r="H83" s="80">
        <v>-0.025</v>
      </c>
      <c r="I83" s="3"/>
      <c r="J83" s="3"/>
      <c r="K83" s="41">
        <v>528790.75</v>
      </c>
      <c r="L83" s="41">
        <v>518176.0938</v>
      </c>
      <c r="M83" s="41">
        <v>522355.7188</v>
      </c>
      <c r="N83" s="41">
        <v>519598.5</v>
      </c>
      <c r="O83" s="41">
        <v>521025.2813</v>
      </c>
      <c r="P83" s="41">
        <v>504539.4688</v>
      </c>
      <c r="Q83" s="41">
        <v>493794.875</v>
      </c>
      <c r="R83" s="41">
        <v>488633.2813</v>
      </c>
      <c r="S83" s="41">
        <v>474335.375</v>
      </c>
      <c r="T83" s="41">
        <v>485308.125</v>
      </c>
      <c r="U83" s="41">
        <v>446869.8438</v>
      </c>
      <c r="V83" s="81">
        <v>1.74984E12</v>
      </c>
      <c r="W83" s="81">
        <v>1.76609E12</v>
      </c>
      <c r="X83" s="81">
        <v>1.78198E12</v>
      </c>
      <c r="Y83" s="81">
        <v>1.82732E12</v>
      </c>
      <c r="Z83" s="81">
        <v>1.8607E12</v>
      </c>
      <c r="AA83" s="81">
        <v>1.9066E12</v>
      </c>
      <c r="AB83" s="81">
        <v>1.95018E12</v>
      </c>
      <c r="AC83" s="81">
        <v>1.9486E12</v>
      </c>
      <c r="AD83" s="81">
        <v>1.88728E12</v>
      </c>
      <c r="AE83" s="81">
        <v>1.91867E12</v>
      </c>
      <c r="AF83" s="81">
        <v>1.95124E12</v>
      </c>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row>
    <row r="84">
      <c r="A84" s="77" t="s">
        <v>25</v>
      </c>
      <c r="B84" s="129">
        <v>925830.0</v>
      </c>
      <c r="C84" s="129">
        <v>8.1471834E7</v>
      </c>
      <c r="D84" s="79">
        <f t="shared" si="8"/>
        <v>11.36380458</v>
      </c>
      <c r="E84" s="3"/>
      <c r="F84" s="3"/>
      <c r="G84" s="77" t="s">
        <v>25</v>
      </c>
      <c r="H84" s="80">
        <v>-0.023</v>
      </c>
      <c r="I84" s="3"/>
      <c r="J84" s="3"/>
      <c r="K84" s="41">
        <v>1014676.438</v>
      </c>
      <c r="L84" s="41">
        <v>1040886.438</v>
      </c>
      <c r="M84" s="41">
        <v>1038860.188</v>
      </c>
      <c r="N84" s="41">
        <v>1026805.938</v>
      </c>
      <c r="O84" s="41">
        <v>1005300.938</v>
      </c>
      <c r="P84" s="41">
        <v>1007438.25</v>
      </c>
      <c r="Q84" s="41">
        <v>983492.0</v>
      </c>
      <c r="R84" s="41">
        <v>982752.0625</v>
      </c>
      <c r="S84" s="41">
        <v>919818.0625</v>
      </c>
      <c r="T84" s="41">
        <v>952239.1875</v>
      </c>
      <c r="U84" s="41">
        <v>925829.75</v>
      </c>
      <c r="V84" s="81">
        <v>2.52853E12</v>
      </c>
      <c r="W84" s="81">
        <v>2.52879E12</v>
      </c>
      <c r="X84" s="81">
        <v>2.5193E12</v>
      </c>
      <c r="Y84" s="81">
        <v>2.54855E12</v>
      </c>
      <c r="Z84" s="81">
        <v>2.566E12</v>
      </c>
      <c r="AA84" s="81">
        <v>2.66094E12</v>
      </c>
      <c r="AB84" s="81">
        <v>2.74793E12</v>
      </c>
      <c r="AC84" s="81">
        <v>2.77769E12</v>
      </c>
      <c r="AD84" s="81">
        <v>2.63528E12</v>
      </c>
      <c r="AE84" s="81">
        <v>2.74485E12</v>
      </c>
      <c r="AF84" s="81">
        <v>2.82799E12</v>
      </c>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row>
    <row r="85">
      <c r="A85" s="77" t="s">
        <v>26</v>
      </c>
      <c r="B85" s="129">
        <v>112505.0</v>
      </c>
      <c r="C85" s="129">
        <v>1.0760136E7</v>
      </c>
      <c r="D85" s="79">
        <f t="shared" si="8"/>
        <v>10.45572286</v>
      </c>
      <c r="E85" s="3"/>
      <c r="F85" s="3"/>
      <c r="G85" s="77" t="s">
        <v>26</v>
      </c>
      <c r="H85" s="80">
        <v>-0.024</v>
      </c>
      <c r="I85" s="3"/>
      <c r="J85" s="3"/>
      <c r="K85" s="41">
        <v>124558.2031</v>
      </c>
      <c r="L85" s="41">
        <v>124081.6328</v>
      </c>
      <c r="M85" s="41">
        <v>128242.2734</v>
      </c>
      <c r="N85" s="41">
        <v>128503.5234</v>
      </c>
      <c r="O85" s="41">
        <v>132148.8594</v>
      </c>
      <c r="P85" s="41">
        <v>128511.1094</v>
      </c>
      <c r="Q85" s="41">
        <v>132430.7813</v>
      </c>
      <c r="R85" s="41">
        <v>127465.375</v>
      </c>
      <c r="S85" s="41">
        <v>121020.2969</v>
      </c>
      <c r="T85" s="41">
        <v>114677.9297</v>
      </c>
      <c r="U85" s="41">
        <v>112505.4219</v>
      </c>
      <c r="V85" s="81">
        <v>2.31117E11</v>
      </c>
      <c r="W85" s="81">
        <v>2.39065E11</v>
      </c>
      <c r="X85" s="81">
        <v>2.53274E11</v>
      </c>
      <c r="Y85" s="81">
        <v>2.64336E11</v>
      </c>
      <c r="Z85" s="81">
        <v>2.70364E11</v>
      </c>
      <c r="AA85" s="81">
        <v>2.85263E11</v>
      </c>
      <c r="AB85" s="81">
        <v>2.9535E11</v>
      </c>
      <c r="AC85" s="81">
        <v>2.94718E11</v>
      </c>
      <c r="AD85" s="81">
        <v>2.85477E11</v>
      </c>
      <c r="AE85" s="81">
        <v>2.71365E11</v>
      </c>
      <c r="AF85" s="81">
        <v>2.52085E11</v>
      </c>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row>
    <row r="86">
      <c r="A86" s="77" t="s">
        <v>27</v>
      </c>
      <c r="B86" s="129">
        <v>62360.0</v>
      </c>
      <c r="C86" s="129">
        <v>9976062.0</v>
      </c>
      <c r="D86" s="79">
        <f t="shared" si="8"/>
        <v>6.250963557</v>
      </c>
      <c r="E86" s="3"/>
      <c r="F86" s="3"/>
      <c r="G86" s="77" t="s">
        <v>27</v>
      </c>
      <c r="H86" s="80">
        <v>-0.04</v>
      </c>
      <c r="I86" s="3"/>
      <c r="J86" s="3"/>
      <c r="K86" s="41">
        <v>78060.39063</v>
      </c>
      <c r="L86" s="41">
        <v>76460.08594</v>
      </c>
      <c r="M86" s="41">
        <v>77392.22656</v>
      </c>
      <c r="N86" s="41">
        <v>77602.85938</v>
      </c>
      <c r="O86" s="41">
        <v>74318.71875</v>
      </c>
      <c r="P86" s="41">
        <v>74867.82031</v>
      </c>
      <c r="Q86" s="41">
        <v>72455.17969</v>
      </c>
      <c r="R86" s="41">
        <v>68763.72656</v>
      </c>
      <c r="S86" s="41">
        <v>63390.87109</v>
      </c>
      <c r="T86" s="41">
        <v>63860.69531</v>
      </c>
      <c r="U86" s="41">
        <v>62360.25391</v>
      </c>
      <c r="V86" s="81">
        <v>1.44803E11</v>
      </c>
      <c r="W86" s="81">
        <v>1.51328E11</v>
      </c>
      <c r="X86" s="81">
        <v>1.57155E11</v>
      </c>
      <c r="Y86" s="81">
        <v>1.64694E11</v>
      </c>
      <c r="Z86" s="81">
        <v>1.71223E11</v>
      </c>
      <c r="AA86" s="81">
        <v>1.77896E11</v>
      </c>
      <c r="AB86" s="81">
        <v>1.781E11</v>
      </c>
      <c r="AC86" s="81">
        <v>1.79693E11</v>
      </c>
      <c r="AD86" s="81">
        <v>1.67476E11</v>
      </c>
      <c r="AE86" s="81">
        <v>1.69583E11</v>
      </c>
      <c r="AF86" s="81">
        <v>1.72452E11</v>
      </c>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row>
    <row r="87">
      <c r="A87" s="77" t="s">
        <v>28</v>
      </c>
      <c r="B87" s="129">
        <v>53811.0</v>
      </c>
      <c r="C87" s="129">
        <v>4670976.0</v>
      </c>
      <c r="D87" s="79">
        <f t="shared" si="8"/>
        <v>11.52029041</v>
      </c>
      <c r="E87" s="3"/>
      <c r="F87" s="3"/>
      <c r="G87" s="77" t="s">
        <v>28</v>
      </c>
      <c r="H87" s="80">
        <v>-0.039</v>
      </c>
      <c r="I87" s="3"/>
      <c r="J87" s="3"/>
      <c r="K87" s="41">
        <v>68796.89844</v>
      </c>
      <c r="L87" s="41">
        <v>66859.375</v>
      </c>
      <c r="M87" s="41">
        <v>66849.57813</v>
      </c>
      <c r="N87" s="41">
        <v>65680.0</v>
      </c>
      <c r="O87" s="41">
        <v>66878.28906</v>
      </c>
      <c r="P87" s="41">
        <v>66320.97656</v>
      </c>
      <c r="Q87" s="41">
        <v>65041.06641</v>
      </c>
      <c r="R87" s="41">
        <v>64900.28516</v>
      </c>
      <c r="S87" s="41">
        <v>58821.4375</v>
      </c>
      <c r="T87" s="41">
        <v>57380.28516</v>
      </c>
      <c r="U87" s="41">
        <v>53810.85938</v>
      </c>
      <c r="V87" s="81">
        <v>1.33281E11</v>
      </c>
      <c r="W87" s="81">
        <v>1.41109E11</v>
      </c>
      <c r="X87" s="81">
        <v>1.46978E11</v>
      </c>
      <c r="Y87" s="81">
        <v>1.53604E11</v>
      </c>
      <c r="Z87" s="81">
        <v>1.61806E11</v>
      </c>
      <c r="AA87" s="81">
        <v>1.704E11</v>
      </c>
      <c r="AB87" s="81">
        <v>1.79231E11</v>
      </c>
      <c r="AC87" s="81">
        <v>1.73904E11</v>
      </c>
      <c r="AD87" s="81">
        <v>1.6174E11</v>
      </c>
      <c r="AE87" s="81">
        <v>1.61046E11</v>
      </c>
      <c r="AF87" s="81">
        <v>1.62181E11</v>
      </c>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row>
    <row r="88">
      <c r="A88" s="77" t="s">
        <v>29</v>
      </c>
      <c r="B88" s="129">
        <v>458202.0</v>
      </c>
      <c r="C88" s="129">
        <v>6.1016804E7</v>
      </c>
      <c r="D88" s="79">
        <f t="shared" si="8"/>
        <v>7.509439531</v>
      </c>
      <c r="E88" s="3"/>
      <c r="F88" s="3"/>
      <c r="G88" s="77" t="s">
        <v>29</v>
      </c>
      <c r="H88" s="80">
        <v>-0.019</v>
      </c>
      <c r="I88" s="3"/>
      <c r="J88" s="3"/>
      <c r="K88" s="41">
        <v>523951.8438</v>
      </c>
      <c r="L88" s="41">
        <v>520016.2188</v>
      </c>
      <c r="M88" s="41">
        <v>542955.3125</v>
      </c>
      <c r="N88" s="41">
        <v>540626.4375</v>
      </c>
      <c r="O88" s="41">
        <v>536162.0625</v>
      </c>
      <c r="P88" s="41">
        <v>524500.75</v>
      </c>
      <c r="Q88" s="41">
        <v>537765.75</v>
      </c>
      <c r="R88" s="41">
        <v>504507.125</v>
      </c>
      <c r="S88" s="41">
        <v>450859.625</v>
      </c>
      <c r="T88" s="41">
        <v>456973.0313</v>
      </c>
      <c r="U88" s="41">
        <v>458201.9063</v>
      </c>
      <c r="V88" s="81">
        <v>1.60767E12</v>
      </c>
      <c r="W88" s="81">
        <v>1.61492E12</v>
      </c>
      <c r="X88" s="81">
        <v>1.61417E12</v>
      </c>
      <c r="Y88" s="81">
        <v>1.64211E12</v>
      </c>
      <c r="Z88" s="81">
        <v>1.6574E12</v>
      </c>
      <c r="AA88" s="81">
        <v>1.69384E12</v>
      </c>
      <c r="AB88" s="81">
        <v>1.72235E12</v>
      </c>
      <c r="AC88" s="81">
        <v>1.70244E12</v>
      </c>
      <c r="AD88" s="81">
        <v>1.6089E12</v>
      </c>
      <c r="AE88" s="81">
        <v>1.63804E12</v>
      </c>
      <c r="AF88" s="81">
        <v>1.64518E12</v>
      </c>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row>
    <row r="89">
      <c r="A89" s="77" t="s">
        <v>30</v>
      </c>
      <c r="B89" s="129">
        <v>1232294.0</v>
      </c>
      <c r="C89" s="129">
        <v>1.27469543E8</v>
      </c>
      <c r="D89" s="79">
        <f t="shared" si="8"/>
        <v>9.667360304</v>
      </c>
      <c r="E89" s="3"/>
      <c r="F89" s="3"/>
      <c r="G89" s="77" t="s">
        <v>30</v>
      </c>
      <c r="H89" s="80">
        <v>-0.012</v>
      </c>
      <c r="I89" s="3"/>
      <c r="J89" s="3"/>
      <c r="K89" s="41">
        <v>1231046.75</v>
      </c>
      <c r="L89" s="41">
        <v>1261987.25</v>
      </c>
      <c r="M89" s="41">
        <v>1256627.5</v>
      </c>
      <c r="N89" s="41">
        <v>1253026.5</v>
      </c>
      <c r="O89" s="41">
        <v>1262579.0</v>
      </c>
      <c r="P89" s="41">
        <v>1250385.875</v>
      </c>
      <c r="Q89" s="41">
        <v>1282930.625</v>
      </c>
      <c r="R89" s="41">
        <v>1203827.375</v>
      </c>
      <c r="S89" s="41">
        <v>1132759.375</v>
      </c>
      <c r="T89" s="41">
        <v>1181609.125</v>
      </c>
      <c r="U89" s="41">
        <v>1232294.25</v>
      </c>
      <c r="V89" s="81">
        <v>3.6782E12</v>
      </c>
      <c r="W89" s="81">
        <v>3.68885E12</v>
      </c>
      <c r="X89" s="81">
        <v>3.75101E12</v>
      </c>
      <c r="Y89" s="81">
        <v>3.83956E12</v>
      </c>
      <c r="Z89" s="81">
        <v>3.88958E12</v>
      </c>
      <c r="AA89" s="81">
        <v>3.95543E12</v>
      </c>
      <c r="AB89" s="81">
        <v>4.04214E12</v>
      </c>
      <c r="AC89" s="81">
        <v>4.00004E12</v>
      </c>
      <c r="AD89" s="81">
        <v>3.77895E12</v>
      </c>
      <c r="AE89" s="81">
        <v>3.94656E12</v>
      </c>
      <c r="AF89" s="81">
        <v>3.91893E12</v>
      </c>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row>
    <row r="90">
      <c r="A90" s="77" t="s">
        <v>31</v>
      </c>
      <c r="B90" s="129">
        <v>11804.0</v>
      </c>
      <c r="C90" s="129">
        <v>503302.0</v>
      </c>
      <c r="D90" s="79">
        <f t="shared" si="8"/>
        <v>23.45311562</v>
      </c>
      <c r="E90" s="3"/>
      <c r="F90" s="3"/>
      <c r="G90" s="77" t="s">
        <v>31</v>
      </c>
      <c r="H90" s="80">
        <v>-0.014</v>
      </c>
      <c r="I90" s="3"/>
      <c r="J90" s="3"/>
      <c r="K90" s="41">
        <v>9808.132813</v>
      </c>
      <c r="L90" s="41">
        <v>10585.92578</v>
      </c>
      <c r="M90" s="41">
        <v>10965.87793</v>
      </c>
      <c r="N90" s="41">
        <v>12428.07422</v>
      </c>
      <c r="O90" s="41">
        <v>12710.70703</v>
      </c>
      <c r="P90" s="41">
        <v>12672.25391</v>
      </c>
      <c r="Q90" s="41">
        <v>12085.7627</v>
      </c>
      <c r="R90" s="41">
        <v>11915.25781</v>
      </c>
      <c r="S90" s="41">
        <v>11393.55273</v>
      </c>
      <c r="T90" s="41">
        <v>11956.8291</v>
      </c>
      <c r="U90" s="41">
        <v>11803.7168</v>
      </c>
      <c r="V90" s="41">
        <v>2.7325216768E10</v>
      </c>
      <c r="W90" s="41">
        <v>2.8442861568E10</v>
      </c>
      <c r="X90" s="41">
        <v>2.8916574208E10</v>
      </c>
      <c r="Y90" s="41">
        <v>3.0180405248E10</v>
      </c>
      <c r="Z90" s="41">
        <v>3.1765782528E10</v>
      </c>
      <c r="AA90" s="41">
        <v>3.333373952E10</v>
      </c>
      <c r="AB90" s="41">
        <v>3.5529781248E10</v>
      </c>
      <c r="AC90" s="41">
        <v>3.5268788224E10</v>
      </c>
      <c r="AD90" s="41">
        <v>3.383064576E10</v>
      </c>
      <c r="AE90" s="41">
        <v>3.481679872E10</v>
      </c>
      <c r="AF90" s="41">
        <v>3.5393564672E10</v>
      </c>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row>
    <row r="91">
      <c r="A91" s="77" t="s">
        <v>32</v>
      </c>
      <c r="B91" s="129">
        <v>197645.0</v>
      </c>
      <c r="C91" s="129">
        <v>1.6653734E7</v>
      </c>
      <c r="D91" s="79">
        <f t="shared" si="8"/>
        <v>11.86790902</v>
      </c>
      <c r="E91" s="3"/>
      <c r="F91" s="3"/>
      <c r="G91" s="77" t="s">
        <v>32</v>
      </c>
      <c r="H91" s="80">
        <v>-0.023</v>
      </c>
      <c r="I91" s="3"/>
      <c r="J91" s="3"/>
      <c r="K91" s="41">
        <v>217117.625</v>
      </c>
      <c r="L91" s="41">
        <v>216092.1094</v>
      </c>
      <c r="M91" s="41">
        <v>217225.0156</v>
      </c>
      <c r="N91" s="41">
        <v>218386.2344</v>
      </c>
      <c r="O91" s="41">
        <v>212488.5781</v>
      </c>
      <c r="P91" s="41">
        <v>208559.625</v>
      </c>
      <c r="Q91" s="41">
        <v>207064.2656</v>
      </c>
      <c r="R91" s="41">
        <v>206338.9063</v>
      </c>
      <c r="S91" s="41">
        <v>200708.4688</v>
      </c>
      <c r="T91" s="41">
        <v>212169.1875</v>
      </c>
      <c r="U91" s="41">
        <v>197644.8438</v>
      </c>
      <c r="V91" s="81">
        <v>5.46876E11</v>
      </c>
      <c r="W91" s="81">
        <v>5.47293E11</v>
      </c>
      <c r="X91" s="81">
        <v>5.4913E11</v>
      </c>
      <c r="Y91" s="81">
        <v>5.61412E11</v>
      </c>
      <c r="Z91" s="81">
        <v>5.72901E11</v>
      </c>
      <c r="AA91" s="81">
        <v>5.92346E11</v>
      </c>
      <c r="AB91" s="81">
        <v>6.1557E11</v>
      </c>
      <c r="AC91" s="81">
        <v>6.26675E11</v>
      </c>
      <c r="AD91" s="81">
        <v>6.03691E11</v>
      </c>
      <c r="AE91" s="81">
        <v>6.13526E11</v>
      </c>
      <c r="AF91" s="81">
        <v>6.19616E11</v>
      </c>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row>
    <row r="92">
      <c r="A92" s="77" t="s">
        <v>33</v>
      </c>
      <c r="B92" s="129">
        <v>59295.0</v>
      </c>
      <c r="C92" s="129">
        <v>4290347.0</v>
      </c>
      <c r="D92" s="79">
        <f t="shared" si="8"/>
        <v>13.82056043</v>
      </c>
      <c r="E92" s="3"/>
      <c r="F92" s="3"/>
      <c r="G92" s="77" t="s">
        <v>33</v>
      </c>
      <c r="H92" s="80">
        <v>-0.011</v>
      </c>
      <c r="I92" s="3"/>
      <c r="J92" s="3"/>
      <c r="K92" s="41">
        <v>49333.91406</v>
      </c>
      <c r="L92" s="41">
        <v>53275.46875</v>
      </c>
      <c r="M92" s="41">
        <v>54216.31641</v>
      </c>
      <c r="N92" s="41">
        <v>52198.06641</v>
      </c>
      <c r="O92" s="41">
        <v>54995.51563</v>
      </c>
      <c r="P92" s="41">
        <v>56837.43359</v>
      </c>
      <c r="Q92" s="41">
        <v>56524.78516</v>
      </c>
      <c r="R92" s="41">
        <v>50502.14063</v>
      </c>
      <c r="S92" s="41">
        <v>49625.0625</v>
      </c>
      <c r="T92" s="41">
        <v>54033.40625</v>
      </c>
      <c r="U92" s="41">
        <v>59294.73438</v>
      </c>
      <c r="V92" s="41">
        <v>8.9152200704E10</v>
      </c>
      <c r="W92" s="41">
        <v>9.3532110848E10</v>
      </c>
      <c r="X92" s="41">
        <v>9.7596227584E10</v>
      </c>
      <c r="Y92" s="81">
        <v>1.01264E11</v>
      </c>
      <c r="Z92" s="81">
        <v>1.04608E11</v>
      </c>
      <c r="AA92" s="81">
        <v>1.05414E11</v>
      </c>
      <c r="AB92" s="81">
        <v>1.08555E11</v>
      </c>
      <c r="AC92" s="81">
        <v>1.06882E11</v>
      </c>
      <c r="AD92" s="81">
        <v>1.06379E11</v>
      </c>
      <c r="AE92" s="81">
        <v>1.06576E11</v>
      </c>
      <c r="AF92" s="81">
        <v>1.07615E11</v>
      </c>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row>
    <row r="93">
      <c r="A93" s="77" t="s">
        <v>34</v>
      </c>
      <c r="B93" s="129">
        <v>25791.0</v>
      </c>
      <c r="C93" s="129">
        <v>4691849.0</v>
      </c>
      <c r="D93" s="79">
        <f t="shared" si="8"/>
        <v>5.496979975</v>
      </c>
      <c r="E93" s="3"/>
      <c r="F93" s="3"/>
      <c r="G93" s="77" t="s">
        <v>34</v>
      </c>
      <c r="H93" s="80">
        <v>-0.032</v>
      </c>
      <c r="I93" s="3"/>
      <c r="J93" s="3"/>
      <c r="K93" s="41">
        <v>36621.04688</v>
      </c>
      <c r="L93" s="41">
        <v>32915.73438</v>
      </c>
      <c r="M93" s="41">
        <v>31620.00586</v>
      </c>
      <c r="N93" s="41">
        <v>28690.21875</v>
      </c>
      <c r="O93" s="41">
        <v>27469.94336</v>
      </c>
      <c r="P93" s="41">
        <v>32410.86133</v>
      </c>
      <c r="Q93" s="41">
        <v>34324.48047</v>
      </c>
      <c r="R93" s="41">
        <v>29850.00977</v>
      </c>
      <c r="S93" s="41">
        <v>29554.28711</v>
      </c>
      <c r="T93" s="41">
        <v>30739.22461</v>
      </c>
      <c r="U93" s="41">
        <v>25791.26953</v>
      </c>
      <c r="V93" s="81">
        <v>2.0142E11</v>
      </c>
      <c r="W93" s="81">
        <v>2.04445E11</v>
      </c>
      <c r="X93" s="81">
        <v>2.06456E11</v>
      </c>
      <c r="Y93" s="81">
        <v>2.14633E11</v>
      </c>
      <c r="Z93" s="81">
        <v>2.2019E11</v>
      </c>
      <c r="AA93" s="81">
        <v>2.25589E11</v>
      </c>
      <c r="AB93" s="81">
        <v>2.31574E11</v>
      </c>
      <c r="AC93" s="81">
        <v>2.31655E11</v>
      </c>
      <c r="AD93" s="81">
        <v>2.27793E11</v>
      </c>
      <c r="AE93" s="81">
        <v>2.29334E11</v>
      </c>
      <c r="AF93" s="81">
        <v>2.32653E11</v>
      </c>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row>
    <row r="94">
      <c r="A94" s="77" t="s">
        <v>35</v>
      </c>
      <c r="B94" s="129">
        <v>377477.0</v>
      </c>
      <c r="C94" s="129">
        <v>3.8441588E7</v>
      </c>
      <c r="D94" s="79">
        <f t="shared" si="8"/>
        <v>9.81949549</v>
      </c>
      <c r="E94" s="3"/>
      <c r="F94" s="3"/>
      <c r="G94" s="77" t="s">
        <v>35</v>
      </c>
      <c r="H94" s="80">
        <v>-0.041</v>
      </c>
      <c r="I94" s="3"/>
      <c r="J94" s="3"/>
      <c r="K94" s="41">
        <v>370727.7188</v>
      </c>
      <c r="L94" s="41">
        <v>356930.5938</v>
      </c>
      <c r="M94" s="41">
        <v>369405.7813</v>
      </c>
      <c r="N94" s="41">
        <v>370262.2188</v>
      </c>
      <c r="O94" s="41">
        <v>368595.125</v>
      </c>
      <c r="P94" s="41">
        <v>380975.6563</v>
      </c>
      <c r="Q94" s="41">
        <v>386027.6875</v>
      </c>
      <c r="R94" s="41">
        <v>375912.625</v>
      </c>
      <c r="S94" s="41">
        <v>355486.875</v>
      </c>
      <c r="T94" s="41">
        <v>376648.1563</v>
      </c>
      <c r="U94" s="41">
        <v>377477.2188</v>
      </c>
      <c r="V94" s="81">
        <v>4.57408E11</v>
      </c>
      <c r="W94" s="81">
        <v>4.64011E11</v>
      </c>
      <c r="X94" s="81">
        <v>4.81955E11</v>
      </c>
      <c r="Y94" s="81">
        <v>5.07714E11</v>
      </c>
      <c r="Z94" s="81">
        <v>5.26079E11</v>
      </c>
      <c r="AA94" s="81">
        <v>5.5884E11</v>
      </c>
      <c r="AB94" s="81">
        <v>5.96759E11</v>
      </c>
      <c r="AC94" s="81">
        <v>6.27352E11</v>
      </c>
      <c r="AD94" s="81">
        <v>6.37563E11</v>
      </c>
      <c r="AE94" s="81">
        <v>6.62416E11</v>
      </c>
      <c r="AF94" s="81">
        <v>6.9123E11</v>
      </c>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row>
    <row r="95">
      <c r="A95" s="77" t="s">
        <v>36</v>
      </c>
      <c r="B95" s="129">
        <v>64667.0</v>
      </c>
      <c r="C95" s="129">
        <v>1.0760305E7</v>
      </c>
      <c r="D95" s="79">
        <f t="shared" si="8"/>
        <v>6.009773887</v>
      </c>
      <c r="E95" s="3"/>
      <c r="F95" s="3"/>
      <c r="G95" s="77" t="s">
        <v>36</v>
      </c>
      <c r="H95" s="80">
        <v>-0.036</v>
      </c>
      <c r="I95" s="3"/>
      <c r="J95" s="3"/>
      <c r="K95" s="41">
        <v>83091.65625</v>
      </c>
      <c r="L95" s="41">
        <v>87231.96094</v>
      </c>
      <c r="M95" s="41">
        <v>88096.3125</v>
      </c>
      <c r="N95" s="41">
        <v>86189.23438</v>
      </c>
      <c r="O95" s="41">
        <v>92558.66406</v>
      </c>
      <c r="P95" s="41">
        <v>80445.39063</v>
      </c>
      <c r="Q95" s="41">
        <v>76221.96094</v>
      </c>
      <c r="R95" s="41">
        <v>72220.71094</v>
      </c>
      <c r="S95" s="41">
        <v>68989.13281</v>
      </c>
      <c r="T95" s="41">
        <v>67897.16406</v>
      </c>
      <c r="U95" s="41">
        <v>64666.69531</v>
      </c>
      <c r="V95" s="81">
        <v>2.20599E11</v>
      </c>
      <c r="W95" s="81">
        <v>2.22285E11</v>
      </c>
      <c r="X95" s="81">
        <v>2.2026E11</v>
      </c>
      <c r="Y95" s="81">
        <v>2.23696E11</v>
      </c>
      <c r="Z95" s="81">
        <v>2.2543E11</v>
      </c>
      <c r="AA95" s="81">
        <v>2.28695E11</v>
      </c>
      <c r="AB95" s="81">
        <v>2.34105E11</v>
      </c>
      <c r="AC95" s="81">
        <v>2.34084E11</v>
      </c>
      <c r="AD95" s="81">
        <v>2.27277E11</v>
      </c>
      <c r="AE95" s="81">
        <v>2.3046E11</v>
      </c>
      <c r="AF95" s="81">
        <v>2.26614E11</v>
      </c>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row>
    <row r="96">
      <c r="A96" s="77" t="s">
        <v>85</v>
      </c>
      <c r="B96" s="129">
        <v>37830.0</v>
      </c>
      <c r="C96" s="129">
        <v>5477038.0</v>
      </c>
      <c r="D96" s="79">
        <f t="shared" si="8"/>
        <v>6.90701799</v>
      </c>
      <c r="E96" s="3"/>
      <c r="F96" s="3"/>
      <c r="G96" s="77" t="s">
        <v>85</v>
      </c>
      <c r="H96" s="80">
        <v>-0.059</v>
      </c>
      <c r="I96" s="3"/>
      <c r="J96" s="3"/>
      <c r="K96" s="41">
        <v>41847.41406</v>
      </c>
      <c r="L96" s="41">
        <v>40440.05469</v>
      </c>
      <c r="M96" s="41">
        <v>41306.91406</v>
      </c>
      <c r="N96" s="41">
        <v>41743.17578</v>
      </c>
      <c r="O96" s="41">
        <v>44493.41406</v>
      </c>
      <c r="P96" s="41">
        <v>42044.54688</v>
      </c>
      <c r="Q96" s="41">
        <v>40422.24609</v>
      </c>
      <c r="R96" s="41">
        <v>41895.13672</v>
      </c>
      <c r="S96" s="41">
        <v>36518.67969</v>
      </c>
      <c r="T96" s="41">
        <v>38981.22656</v>
      </c>
      <c r="U96" s="41">
        <v>37829.70703</v>
      </c>
      <c r="V96" s="41">
        <v>7.0967230464E10</v>
      </c>
      <c r="W96" s="41">
        <v>7.4219577344E10</v>
      </c>
      <c r="X96" s="41">
        <v>7.7763584E10</v>
      </c>
      <c r="Y96" s="41">
        <v>8.1696710656E10</v>
      </c>
      <c r="Z96" s="41">
        <v>8.7133806592E10</v>
      </c>
      <c r="AA96" s="41">
        <v>9.4405476352E10</v>
      </c>
      <c r="AB96" s="81">
        <v>1.04312E11</v>
      </c>
      <c r="AC96" s="81">
        <v>1.10311E11</v>
      </c>
      <c r="AD96" s="81">
        <v>1.04871E11</v>
      </c>
      <c r="AE96" s="81">
        <v>1.09257E11</v>
      </c>
      <c r="AF96" s="81">
        <v>1.12917E11</v>
      </c>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row>
    <row r="97">
      <c r="A97" s="77" t="s">
        <v>38</v>
      </c>
      <c r="B97" s="129">
        <v>719939.0</v>
      </c>
      <c r="C97" s="129">
        <v>4.8754657E7</v>
      </c>
      <c r="D97" s="79">
        <f t="shared" si="8"/>
        <v>14.76656886</v>
      </c>
      <c r="E97" s="3"/>
      <c r="F97" s="3"/>
      <c r="G97" s="77" t="s">
        <v>38</v>
      </c>
      <c r="H97" s="80">
        <v>-0.014</v>
      </c>
      <c r="I97" s="3"/>
      <c r="J97" s="3"/>
      <c r="K97" s="41">
        <v>559624.9375</v>
      </c>
      <c r="L97" s="41">
        <v>569544.3125</v>
      </c>
      <c r="M97" s="41">
        <v>581002.0</v>
      </c>
      <c r="N97" s="41">
        <v>604532.25</v>
      </c>
      <c r="O97" s="41">
        <v>608298.5625</v>
      </c>
      <c r="P97" s="41">
        <v>622614.4375</v>
      </c>
      <c r="Q97" s="41">
        <v>639065.875</v>
      </c>
      <c r="R97" s="41">
        <v>651477.625</v>
      </c>
      <c r="S97" s="41">
        <v>658267.125</v>
      </c>
      <c r="T97" s="41">
        <v>702803.125</v>
      </c>
      <c r="U97" s="41">
        <v>719938.5</v>
      </c>
      <c r="V97" s="81">
        <v>9.15466E11</v>
      </c>
      <c r="W97" s="81">
        <v>9.80921E11</v>
      </c>
      <c r="X97" s="81">
        <v>1.00841E12</v>
      </c>
      <c r="Y97" s="81">
        <v>1.05499E12</v>
      </c>
      <c r="Z97" s="81">
        <v>1.09674E12</v>
      </c>
      <c r="AA97" s="81">
        <v>1.15354E12</v>
      </c>
      <c r="AB97" s="81">
        <v>1.21244E12</v>
      </c>
      <c r="AC97" s="81">
        <v>1.2403E12</v>
      </c>
      <c r="AD97" s="81">
        <v>1.24426E12</v>
      </c>
      <c r="AE97" s="81">
        <v>1.32291E12</v>
      </c>
      <c r="AF97" s="81">
        <v>1.37098E12</v>
      </c>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row>
    <row r="98">
      <c r="A98" s="77" t="s">
        <v>39</v>
      </c>
      <c r="B98" s="129">
        <v>321412.0</v>
      </c>
      <c r="C98" s="129">
        <v>4.6754784E7</v>
      </c>
      <c r="D98" s="79">
        <f t="shared" si="8"/>
        <v>6.874419525</v>
      </c>
      <c r="E98" s="3"/>
      <c r="F98" s="3"/>
      <c r="G98" s="77" t="s">
        <v>39</v>
      </c>
      <c r="H98" s="80">
        <v>-0.033</v>
      </c>
      <c r="I98" s="3"/>
      <c r="J98" s="3"/>
      <c r="K98" s="41">
        <v>355989.5</v>
      </c>
      <c r="L98" s="41">
        <v>372273.9688</v>
      </c>
      <c r="M98" s="41">
        <v>380082.5313</v>
      </c>
      <c r="N98" s="41">
        <v>394262.6563</v>
      </c>
      <c r="O98" s="41">
        <v>408289.4375</v>
      </c>
      <c r="P98" s="41">
        <v>396824.3438</v>
      </c>
      <c r="Q98" s="41">
        <v>402358.125</v>
      </c>
      <c r="R98" s="41">
        <v>369789.25</v>
      </c>
      <c r="S98" s="41">
        <v>334205.2813</v>
      </c>
      <c r="T98" s="41">
        <v>319745.875</v>
      </c>
      <c r="U98" s="41">
        <v>321412.4375</v>
      </c>
      <c r="V98" s="81">
        <v>1.04966E12</v>
      </c>
      <c r="W98" s="81">
        <v>1.0781E12</v>
      </c>
      <c r="X98" s="81">
        <v>1.11141E12</v>
      </c>
      <c r="Y98" s="81">
        <v>1.14764E12</v>
      </c>
      <c r="Z98" s="81">
        <v>1.18876E12</v>
      </c>
      <c r="AA98" s="81">
        <v>1.23722E12</v>
      </c>
      <c r="AB98" s="81">
        <v>1.28027E12</v>
      </c>
      <c r="AC98" s="81">
        <v>1.29168E12</v>
      </c>
      <c r="AD98" s="81">
        <v>1.24331E12</v>
      </c>
      <c r="AE98" s="81">
        <v>1.23933E12</v>
      </c>
      <c r="AF98" s="81">
        <v>1.24451E12</v>
      </c>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row>
    <row r="99">
      <c r="A99" s="77" t="s">
        <v>40</v>
      </c>
      <c r="B99" s="129">
        <v>26217.0</v>
      </c>
      <c r="C99" s="129">
        <v>9088728.0</v>
      </c>
      <c r="D99" s="79">
        <f t="shared" si="8"/>
        <v>2.884562064</v>
      </c>
      <c r="E99" s="3"/>
      <c r="F99" s="3"/>
      <c r="G99" s="77" t="s">
        <v>40</v>
      </c>
      <c r="H99" s="80">
        <v>-0.049</v>
      </c>
      <c r="I99" s="3"/>
      <c r="J99" s="3"/>
      <c r="K99" s="41">
        <v>34000.67578</v>
      </c>
      <c r="L99" s="41">
        <v>34695.58594</v>
      </c>
      <c r="M99" s="41">
        <v>38209.95703</v>
      </c>
      <c r="N99" s="41">
        <v>40600.60156</v>
      </c>
      <c r="O99" s="41">
        <v>40177.67188</v>
      </c>
      <c r="P99" s="41">
        <v>32826.875</v>
      </c>
      <c r="Q99" s="41">
        <v>34250.10547</v>
      </c>
      <c r="R99" s="41">
        <v>30580.9082</v>
      </c>
      <c r="S99" s="41">
        <v>26446.38281</v>
      </c>
      <c r="T99" s="41">
        <v>34786.78516</v>
      </c>
      <c r="U99" s="41">
        <v>26217.2793</v>
      </c>
      <c r="V99" s="81">
        <v>2.61846E11</v>
      </c>
      <c r="W99" s="81">
        <v>2.68349E11</v>
      </c>
      <c r="X99" s="81">
        <v>2.74617E11</v>
      </c>
      <c r="Y99" s="81">
        <v>2.86246E11</v>
      </c>
      <c r="Z99" s="81">
        <v>2.95294E11</v>
      </c>
      <c r="AA99" s="81">
        <v>3.07983E11</v>
      </c>
      <c r="AB99" s="81">
        <v>3.18191E11</v>
      </c>
      <c r="AC99" s="81">
        <v>3.16239E11</v>
      </c>
      <c r="AD99" s="81">
        <v>3.00339E11</v>
      </c>
      <c r="AE99" s="81">
        <v>3.20032E11</v>
      </c>
      <c r="AF99" s="81">
        <v>3.32463E11</v>
      </c>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row>
    <row r="100">
      <c r="A100" s="77" t="s">
        <v>41</v>
      </c>
      <c r="B100" s="129">
        <v>46599.0</v>
      </c>
      <c r="C100" s="129">
        <v>7639961.0</v>
      </c>
      <c r="D100" s="79">
        <f t="shared" si="8"/>
        <v>6.099376685</v>
      </c>
      <c r="E100" s="3"/>
      <c r="F100" s="3"/>
      <c r="G100" s="77" t="s">
        <v>41</v>
      </c>
      <c r="H100" s="80">
        <v>-0.024</v>
      </c>
      <c r="I100" s="3"/>
      <c r="J100" s="3"/>
      <c r="K100" s="41">
        <v>53039.62891</v>
      </c>
      <c r="L100" s="41">
        <v>51420.12891</v>
      </c>
      <c r="M100" s="41">
        <v>49867.57031</v>
      </c>
      <c r="N100" s="41">
        <v>48958.60156</v>
      </c>
      <c r="O100" s="41">
        <v>50030.13672</v>
      </c>
      <c r="P100" s="41">
        <v>50989.29297</v>
      </c>
      <c r="Q100" s="41">
        <v>49164.05859</v>
      </c>
      <c r="R100" s="41">
        <v>52066.6875</v>
      </c>
      <c r="S100" s="41">
        <v>50257.29688</v>
      </c>
      <c r="T100" s="41">
        <v>51682.78516</v>
      </c>
      <c r="U100" s="41">
        <v>46598.73828</v>
      </c>
      <c r="V100" s="81">
        <v>2.60822E11</v>
      </c>
      <c r="W100" s="81">
        <v>2.61305E11</v>
      </c>
      <c r="X100" s="81">
        <v>2.61361E11</v>
      </c>
      <c r="Y100" s="81">
        <v>2.67688E11</v>
      </c>
      <c r="Z100" s="81">
        <v>2.74902E11</v>
      </c>
      <c r="AA100" s="81">
        <v>2.85216E11</v>
      </c>
      <c r="AB100" s="81">
        <v>2.96184E11</v>
      </c>
      <c r="AC100" s="81">
        <v>3.02594E11</v>
      </c>
      <c r="AD100" s="81">
        <v>2.96734E11</v>
      </c>
      <c r="AE100" s="81">
        <v>3.05736E11</v>
      </c>
      <c r="AF100" s="81">
        <v>3.11627E11</v>
      </c>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row>
    <row r="101">
      <c r="A101" s="77" t="s">
        <v>42</v>
      </c>
      <c r="B101" s="129">
        <v>553149.0</v>
      </c>
      <c r="C101" s="129">
        <v>6.2698362E7</v>
      </c>
      <c r="D101" s="79">
        <f t="shared" si="8"/>
        <v>8.82238359</v>
      </c>
      <c r="E101" s="3"/>
      <c r="F101" s="3"/>
      <c r="G101" s="77" t="s">
        <v>42</v>
      </c>
      <c r="H101" s="80">
        <v>-0.033</v>
      </c>
      <c r="I101" s="3"/>
      <c r="J101" s="3"/>
      <c r="K101" s="41">
        <v>681218.6875</v>
      </c>
      <c r="L101" s="41">
        <v>660096.375</v>
      </c>
      <c r="M101" s="41">
        <v>666738.375</v>
      </c>
      <c r="N101" s="41">
        <v>665591.6875</v>
      </c>
      <c r="O101" s="41">
        <v>659338.5</v>
      </c>
      <c r="P101" s="41">
        <v>655351.9375</v>
      </c>
      <c r="Q101" s="41">
        <v>644703.625</v>
      </c>
      <c r="R101" s="41">
        <v>630194.1875</v>
      </c>
      <c r="S101" s="41">
        <v>576566.25</v>
      </c>
      <c r="T101" s="41">
        <v>594113.8125</v>
      </c>
      <c r="U101" s="41">
        <v>553148.5</v>
      </c>
      <c r="V101" s="81">
        <v>1.7648E12</v>
      </c>
      <c r="W101" s="81">
        <v>1.80773E12</v>
      </c>
      <c r="X101" s="81">
        <v>1.8767E12</v>
      </c>
      <c r="Y101" s="81">
        <v>1.93127E12</v>
      </c>
      <c r="Z101" s="81">
        <v>1.98485E12</v>
      </c>
      <c r="AA101" s="81">
        <v>2.03647E12</v>
      </c>
      <c r="AB101" s="81">
        <v>2.11045E12</v>
      </c>
      <c r="AC101" s="81">
        <v>2.09002E12</v>
      </c>
      <c r="AD101" s="81">
        <v>2.00695E12</v>
      </c>
      <c r="AE101" s="81">
        <v>2.04306E12</v>
      </c>
      <c r="AF101" s="81">
        <v>2.05856E12</v>
      </c>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row>
    <row r="102">
      <c r="A102" s="40" t="s">
        <v>43</v>
      </c>
      <c r="B102" s="130">
        <v>5797284.0</v>
      </c>
      <c r="C102" s="130">
        <v>3.11050977E8</v>
      </c>
      <c r="D102" s="101">
        <f t="shared" si="8"/>
        <v>18.6377296</v>
      </c>
      <c r="E102" s="3"/>
      <c r="F102" s="3"/>
      <c r="G102" s="40" t="s">
        <v>43</v>
      </c>
      <c r="H102" s="102">
        <v>-0.021</v>
      </c>
      <c r="I102" s="3"/>
      <c r="J102" s="3"/>
      <c r="K102" s="41">
        <v>6220157.5</v>
      </c>
      <c r="L102" s="41">
        <v>6149104.5</v>
      </c>
      <c r="M102" s="41">
        <v>6083950.0</v>
      </c>
      <c r="N102" s="41">
        <v>6164473.0</v>
      </c>
      <c r="O102" s="41">
        <v>6197431.0</v>
      </c>
      <c r="P102" s="41">
        <v>6190316.0</v>
      </c>
      <c r="Q102" s="41">
        <v>6333982.5</v>
      </c>
      <c r="R102" s="41">
        <v>6146158.5</v>
      </c>
      <c r="S102" s="41">
        <v>5704016.5</v>
      </c>
      <c r="T102" s="41">
        <v>5921547.5</v>
      </c>
      <c r="U102" s="41">
        <v>5797284.0</v>
      </c>
      <c r="V102" s="81">
        <v>1.12801E13</v>
      </c>
      <c r="W102" s="81">
        <v>1.14863E13</v>
      </c>
      <c r="X102" s="81">
        <v>1.17795E13</v>
      </c>
      <c r="Y102" s="81">
        <v>1.21894E13</v>
      </c>
      <c r="Z102" s="81">
        <v>1.25643E13</v>
      </c>
      <c r="AA102" s="81">
        <v>1.28984E13</v>
      </c>
      <c r="AB102" s="81">
        <v>1.31444E13</v>
      </c>
      <c r="AC102" s="81">
        <v>1.30972E13</v>
      </c>
      <c r="AD102" s="81">
        <v>1.26352E13</v>
      </c>
      <c r="AE102" s="81">
        <v>1.3017E13</v>
      </c>
      <c r="AF102" s="81">
        <v>1.32383E13</v>
      </c>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row>
    <row r="106">
      <c r="A106" s="50" t="s">
        <v>86</v>
      </c>
      <c r="B106" s="93" t="s">
        <v>87</v>
      </c>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row>
    <row r="108">
      <c r="A108" s="3"/>
      <c r="B108" s="3"/>
      <c r="C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row>
    <row r="110">
      <c r="A110" s="20" t="s">
        <v>154</v>
      </c>
      <c r="B110" s="20"/>
      <c r="C110" s="10"/>
      <c r="D110" s="10"/>
      <c r="E110" s="10"/>
      <c r="F110" s="10"/>
      <c r="G110" s="10"/>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row>
    <row r="111">
      <c r="A111" s="10"/>
      <c r="B111" s="10"/>
      <c r="C111" s="10"/>
      <c r="D111" s="10"/>
      <c r="E111" s="10"/>
      <c r="F111" s="10"/>
      <c r="G111" s="10"/>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row>
    <row r="112">
      <c r="A112" s="95"/>
      <c r="B112" s="26" t="s">
        <v>91</v>
      </c>
      <c r="C112" s="95"/>
      <c r="D112" s="26" t="s">
        <v>92</v>
      </c>
      <c r="E112" s="26" t="s">
        <v>93</v>
      </c>
      <c r="F112" s="26" t="s">
        <v>94</v>
      </c>
      <c r="G112" s="21" t="s">
        <v>57</v>
      </c>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row>
    <row r="113">
      <c r="A113" s="21" t="s">
        <v>17</v>
      </c>
      <c r="B113" s="21" t="s">
        <v>95</v>
      </c>
      <c r="D113" s="96">
        <v>1.02</v>
      </c>
      <c r="E113" s="80">
        <v>0.339</v>
      </c>
      <c r="F113" s="96">
        <f t="shared" ref="F113:F139" si="9">D113*E113</f>
        <v>0.34578</v>
      </c>
      <c r="G113" s="124"/>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row>
    <row r="114">
      <c r="A114" s="21" t="s">
        <v>18</v>
      </c>
      <c r="B114" s="21" t="s">
        <v>95</v>
      </c>
      <c r="D114" s="96">
        <v>1.71</v>
      </c>
      <c r="E114" s="80">
        <v>0.553</v>
      </c>
      <c r="F114" s="96">
        <f t="shared" si="9"/>
        <v>0.94563</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row>
    <row r="115">
      <c r="A115" s="21" t="s">
        <v>19</v>
      </c>
      <c r="B115" s="21" t="s">
        <v>95</v>
      </c>
      <c r="D115" s="96">
        <v>1.97</v>
      </c>
      <c r="E115" s="80">
        <v>0.556</v>
      </c>
      <c r="F115" s="96">
        <f t="shared" si="9"/>
        <v>1.09532</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row>
    <row r="116">
      <c r="A116" s="21" t="s">
        <v>20</v>
      </c>
      <c r="B116" s="21" t="s">
        <v>95</v>
      </c>
      <c r="D116" s="96">
        <v>1.13</v>
      </c>
      <c r="E116" s="80">
        <v>0.298</v>
      </c>
      <c r="F116" s="96">
        <f t="shared" si="9"/>
        <v>0.33674</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row>
    <row r="117">
      <c r="A117" s="21" t="s">
        <v>21</v>
      </c>
      <c r="B117" s="21" t="s">
        <v>95</v>
      </c>
      <c r="D117" s="96">
        <v>2.66</v>
      </c>
      <c r="E117" s="80">
        <v>0.538</v>
      </c>
      <c r="F117" s="96">
        <f t="shared" si="9"/>
        <v>1.43108</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row>
    <row r="118">
      <c r="A118" s="21" t="s">
        <v>22</v>
      </c>
      <c r="B118" s="21" t="s">
        <v>95</v>
      </c>
      <c r="D118" s="96">
        <v>1.6</v>
      </c>
      <c r="E118" s="80">
        <v>0.557</v>
      </c>
      <c r="F118" s="96">
        <f t="shared" si="9"/>
        <v>0.8912</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row>
    <row r="119">
      <c r="A119" s="21" t="s">
        <v>23</v>
      </c>
      <c r="B119" s="21" t="s">
        <v>95</v>
      </c>
      <c r="D119" s="96">
        <v>1.77</v>
      </c>
      <c r="E119" s="80">
        <v>0.589</v>
      </c>
      <c r="F119" s="96">
        <f t="shared" si="9"/>
        <v>1.04253</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row>
    <row r="120">
      <c r="A120" s="21" t="s">
        <v>24</v>
      </c>
      <c r="B120" s="21" t="s">
        <v>95</v>
      </c>
      <c r="D120" s="96">
        <v>1.82</v>
      </c>
      <c r="E120" s="80">
        <v>0.571</v>
      </c>
      <c r="F120" s="96">
        <f t="shared" si="9"/>
        <v>1.03922</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row>
    <row r="121">
      <c r="A121" s="21" t="s">
        <v>25</v>
      </c>
      <c r="B121" s="21" t="s">
        <v>95</v>
      </c>
      <c r="D121" s="96">
        <v>2.07</v>
      </c>
      <c r="E121" s="80">
        <v>0.579</v>
      </c>
      <c r="F121" s="96">
        <f t="shared" si="9"/>
        <v>1.19853</v>
      </c>
      <c r="G121" s="4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row>
    <row r="122">
      <c r="A122" s="21" t="s">
        <v>26</v>
      </c>
      <c r="B122" s="21" t="s">
        <v>95</v>
      </c>
      <c r="D122" s="96">
        <v>2.49</v>
      </c>
      <c r="E122" s="80">
        <v>0.593</v>
      </c>
      <c r="F122" s="96">
        <f t="shared" si="9"/>
        <v>1.47657</v>
      </c>
      <c r="G122" s="4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row>
    <row r="123">
      <c r="A123" s="21" t="s">
        <v>27</v>
      </c>
      <c r="B123" s="21" t="s">
        <v>95</v>
      </c>
      <c r="D123" s="96">
        <v>3.24</v>
      </c>
      <c r="E123" s="80">
        <v>0.522</v>
      </c>
      <c r="F123" s="96">
        <f t="shared" si="9"/>
        <v>1.69128</v>
      </c>
      <c r="G123" s="41"/>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row>
    <row r="124">
      <c r="A124" s="21" t="s">
        <v>28</v>
      </c>
      <c r="B124" s="21" t="s">
        <v>95</v>
      </c>
      <c r="D124" s="96">
        <v>1.94</v>
      </c>
      <c r="E124" s="80">
        <v>0.541</v>
      </c>
      <c r="F124" s="96">
        <f t="shared" si="9"/>
        <v>1.04954</v>
      </c>
      <c r="G124" s="4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row>
    <row r="125">
      <c r="A125" s="21" t="s">
        <v>29</v>
      </c>
      <c r="B125" s="21" t="s">
        <v>95</v>
      </c>
      <c r="D125" s="96">
        <v>2.26</v>
      </c>
      <c r="E125" s="80">
        <v>0.553</v>
      </c>
      <c r="F125" s="96">
        <f t="shared" si="9"/>
        <v>1.24978</v>
      </c>
      <c r="G125" s="41"/>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row>
    <row r="126">
      <c r="A126" s="21" t="s">
        <v>30</v>
      </c>
      <c r="B126" s="21" t="s">
        <v>96</v>
      </c>
      <c r="C126" s="10"/>
      <c r="D126" s="96">
        <v>1.41</v>
      </c>
      <c r="E126" s="80">
        <v>0.431</v>
      </c>
      <c r="F126" s="96">
        <f t="shared" si="9"/>
        <v>0.60771</v>
      </c>
      <c r="G126" s="4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row>
    <row r="127">
      <c r="A127" s="21" t="s">
        <v>31</v>
      </c>
      <c r="B127" s="21" t="s">
        <v>95</v>
      </c>
      <c r="D127" s="96">
        <v>1.46</v>
      </c>
      <c r="E127" s="80">
        <v>0.489</v>
      </c>
      <c r="F127" s="96">
        <f t="shared" si="9"/>
        <v>0.71394</v>
      </c>
      <c r="G127" s="41"/>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row>
    <row r="128">
      <c r="A128" s="21" t="s">
        <v>32</v>
      </c>
      <c r="B128" s="21" t="s">
        <v>95</v>
      </c>
      <c r="D128" s="96">
        <v>2.11</v>
      </c>
      <c r="E128" s="80">
        <v>0.601</v>
      </c>
      <c r="F128" s="96">
        <f t="shared" si="9"/>
        <v>1.26811</v>
      </c>
      <c r="G128" s="4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row>
    <row r="129">
      <c r="A129" s="21" t="s">
        <v>33</v>
      </c>
      <c r="B129" s="21" t="s">
        <v>95</v>
      </c>
      <c r="D129" s="96">
        <v>1.44</v>
      </c>
      <c r="E129" s="80">
        <v>0.405</v>
      </c>
      <c r="F129" s="96">
        <f t="shared" si="9"/>
        <v>0.5832</v>
      </c>
      <c r="G129" s="41"/>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row>
    <row r="130">
      <c r="A130" s="21" t="s">
        <v>34</v>
      </c>
      <c r="B130" s="21" t="s">
        <v>95</v>
      </c>
      <c r="D130" s="96">
        <v>1.61</v>
      </c>
      <c r="E130" s="80">
        <v>0.602</v>
      </c>
      <c r="F130" s="96">
        <f t="shared" si="9"/>
        <v>0.96922</v>
      </c>
      <c r="G130" s="4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row>
    <row r="131">
      <c r="A131" s="21" t="s">
        <v>35</v>
      </c>
      <c r="B131" s="21" t="s">
        <v>95</v>
      </c>
      <c r="D131" s="96">
        <v>3.01</v>
      </c>
      <c r="E131" s="80">
        <v>0.511</v>
      </c>
      <c r="F131" s="96">
        <f t="shared" si="9"/>
        <v>1.53811</v>
      </c>
      <c r="G131" s="4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row>
    <row r="132">
      <c r="A132" s="21" t="s">
        <v>36</v>
      </c>
      <c r="B132" s="21" t="s">
        <v>95</v>
      </c>
      <c r="D132" s="96">
        <v>2.65</v>
      </c>
      <c r="E132" s="80">
        <v>0.564</v>
      </c>
      <c r="F132" s="96">
        <f t="shared" si="9"/>
        <v>1.4946</v>
      </c>
      <c r="G132" s="4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row>
    <row r="133">
      <c r="A133" s="21" t="s">
        <v>85</v>
      </c>
      <c r="B133" s="21" t="s">
        <v>95</v>
      </c>
      <c r="D133" s="96">
        <v>2.93</v>
      </c>
      <c r="E133" s="80">
        <v>0.521</v>
      </c>
      <c r="F133" s="96">
        <f t="shared" si="9"/>
        <v>1.52653</v>
      </c>
      <c r="G133" s="4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row>
    <row r="134">
      <c r="A134" s="21" t="s">
        <v>38</v>
      </c>
      <c r="B134" s="21" t="s">
        <v>95</v>
      </c>
      <c r="D134" s="96">
        <v>2.74</v>
      </c>
      <c r="E134" s="80">
        <v>0.457</v>
      </c>
      <c r="F134" s="96">
        <f t="shared" si="9"/>
        <v>1.25218</v>
      </c>
      <c r="G134" s="41"/>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row>
    <row r="135">
      <c r="A135" s="21" t="s">
        <v>39</v>
      </c>
      <c r="B135" s="21" t="s">
        <v>95</v>
      </c>
      <c r="D135" s="96">
        <v>2.02</v>
      </c>
      <c r="E135" s="80">
        <v>0.488</v>
      </c>
      <c r="F135" s="96">
        <f t="shared" si="9"/>
        <v>0.98576</v>
      </c>
      <c r="G135" s="4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row>
    <row r="136">
      <c r="A136" s="21" t="s">
        <v>40</v>
      </c>
      <c r="B136" s="21" t="s">
        <v>95</v>
      </c>
      <c r="D136" s="96">
        <v>1.68</v>
      </c>
      <c r="E136" s="80">
        <v>0.574</v>
      </c>
      <c r="F136" s="96">
        <f t="shared" si="9"/>
        <v>0.96432</v>
      </c>
      <c r="G136" s="41"/>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row>
    <row r="137">
      <c r="A137" s="21" t="s">
        <v>41</v>
      </c>
      <c r="B137" s="21" t="s">
        <v>95</v>
      </c>
      <c r="D137" s="96">
        <v>1.27</v>
      </c>
      <c r="E137" s="80">
        <v>0.498</v>
      </c>
      <c r="F137" s="96">
        <f t="shared" si="9"/>
        <v>0.63246</v>
      </c>
      <c r="G137" s="4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row>
    <row r="138">
      <c r="A138" s="21" t="s">
        <v>42</v>
      </c>
      <c r="B138" s="21" t="s">
        <v>95</v>
      </c>
      <c r="D138" s="96">
        <v>1.99</v>
      </c>
      <c r="E138" s="80">
        <v>0.603</v>
      </c>
      <c r="F138" s="96">
        <f t="shared" si="9"/>
        <v>1.19997</v>
      </c>
      <c r="G138" s="41"/>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row>
    <row r="139">
      <c r="A139" s="26" t="s">
        <v>43</v>
      </c>
      <c r="B139" s="26" t="s">
        <v>95</v>
      </c>
      <c r="C139" s="103"/>
      <c r="D139" s="105">
        <v>0.99</v>
      </c>
      <c r="E139" s="102">
        <v>0.135</v>
      </c>
      <c r="F139" s="105">
        <f t="shared" si="9"/>
        <v>0.13365</v>
      </c>
      <c r="G139" s="71"/>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row>
    <row r="140">
      <c r="A140" s="10"/>
      <c r="B140" s="10"/>
      <c r="C140" s="10"/>
      <c r="D140" s="10"/>
      <c r="E140" s="10"/>
      <c r="F140" s="10"/>
      <c r="G140" s="10"/>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row>
    <row r="141">
      <c r="A141" s="21" t="s">
        <v>62</v>
      </c>
      <c r="B141" s="10"/>
      <c r="C141" s="10"/>
      <c r="D141" s="10"/>
      <c r="E141" s="10"/>
      <c r="F141" s="96">
        <v>0.97</v>
      </c>
      <c r="G141" s="10"/>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row>
    <row r="142">
      <c r="A142" s="10"/>
      <c r="B142" s="10"/>
      <c r="C142" s="10"/>
      <c r="D142" s="10"/>
      <c r="E142" s="10"/>
      <c r="F142" s="10"/>
      <c r="G142" s="10"/>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row>
    <row r="143">
      <c r="A143" s="21" t="s">
        <v>99</v>
      </c>
      <c r="C143" s="10"/>
      <c r="D143" s="10"/>
      <c r="E143" s="10"/>
      <c r="F143" s="41">
        <v>229.594</v>
      </c>
      <c r="G143" s="10"/>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row>
    <row r="144">
      <c r="A144" s="10"/>
      <c r="B144" s="10"/>
      <c r="C144" s="10"/>
      <c r="D144" s="10"/>
      <c r="E144" s="10"/>
      <c r="F144" s="10"/>
      <c r="G144" s="10"/>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row>
    <row r="145">
      <c r="A145" s="10"/>
      <c r="B145" s="10"/>
      <c r="C145" s="10"/>
      <c r="D145" s="10"/>
      <c r="E145" s="10"/>
      <c r="F145" s="10"/>
      <c r="G145" s="10"/>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row>
    <row r="146" ht="33.75" customHeight="1">
      <c r="A146" s="23" t="s">
        <v>155</v>
      </c>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row>
    <row r="150">
      <c r="A150" s="20" t="s">
        <v>156</v>
      </c>
      <c r="B150" s="20"/>
      <c r="C150" s="20"/>
      <c r="D150" s="20"/>
      <c r="E150" s="20"/>
      <c r="F150" s="10"/>
      <c r="G150" s="10"/>
      <c r="H150" s="10"/>
      <c r="I150" s="10"/>
      <c r="J150" s="10"/>
      <c r="K150" s="10"/>
      <c r="L150" s="10"/>
      <c r="M150" s="10"/>
      <c r="N150" s="10"/>
      <c r="O150" s="10"/>
      <c r="P150" s="10"/>
      <c r="Q150" s="10"/>
      <c r="R150" s="10"/>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row>
    <row r="151">
      <c r="A151" s="10"/>
      <c r="B151" s="10"/>
      <c r="C151" s="10"/>
      <c r="D151" s="10"/>
      <c r="E151" s="10"/>
      <c r="F151" s="10"/>
      <c r="G151" s="10"/>
      <c r="H151" s="10"/>
      <c r="I151" s="10"/>
      <c r="J151" s="10"/>
      <c r="K151" s="10"/>
      <c r="L151" s="10"/>
      <c r="M151" s="10"/>
      <c r="N151" s="10"/>
      <c r="O151" s="10"/>
      <c r="P151" s="10"/>
      <c r="Q151" s="10"/>
      <c r="R151" s="10"/>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row>
    <row r="152">
      <c r="A152" s="109" t="s">
        <v>103</v>
      </c>
      <c r="B152" s="110" t="s">
        <v>104</v>
      </c>
      <c r="C152" s="110" t="s">
        <v>105</v>
      </c>
      <c r="D152" s="110" t="s">
        <v>106</v>
      </c>
      <c r="E152" s="110" t="s">
        <v>107</v>
      </c>
      <c r="F152" s="110" t="s">
        <v>108</v>
      </c>
      <c r="G152" s="110" t="s">
        <v>109</v>
      </c>
      <c r="H152" s="110" t="s">
        <v>110</v>
      </c>
      <c r="I152" s="110" t="s">
        <v>111</v>
      </c>
      <c r="J152" s="110" t="s">
        <v>112</v>
      </c>
      <c r="K152" s="110" t="s">
        <v>113</v>
      </c>
      <c r="L152" s="110" t="s">
        <v>114</v>
      </c>
      <c r="M152" s="110" t="s">
        <v>54</v>
      </c>
      <c r="N152" s="110" t="s">
        <v>115</v>
      </c>
      <c r="O152" s="110" t="s">
        <v>57</v>
      </c>
      <c r="P152" s="110" t="s">
        <v>116</v>
      </c>
      <c r="Q152" s="110" t="s">
        <v>117</v>
      </c>
      <c r="R152" s="111" t="s">
        <v>118</v>
      </c>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row>
    <row r="153">
      <c r="A153" s="21" t="s">
        <v>17</v>
      </c>
      <c r="B153" s="92">
        <v>-30.10000038</v>
      </c>
      <c r="C153" s="92">
        <v>0.0</v>
      </c>
      <c r="D153" s="92">
        <v>0.0</v>
      </c>
      <c r="E153" s="92">
        <v>0.0</v>
      </c>
      <c r="F153" s="92">
        <v>0.0</v>
      </c>
      <c r="G153" s="92">
        <v>56.90999985</v>
      </c>
      <c r="H153" s="113">
        <v>0.0</v>
      </c>
      <c r="I153" s="113">
        <v>0.0</v>
      </c>
      <c r="J153" s="92">
        <v>20.0</v>
      </c>
      <c r="K153" s="82">
        <f t="shared" ref="K153:K179" si="10">SUM(B153:J153)</f>
        <v>46.80999947</v>
      </c>
      <c r="L153" s="82">
        <f t="shared" ref="L153:L179" si="11">K153-E153</f>
        <v>46.80999947</v>
      </c>
      <c r="M153" s="116">
        <v>2.1766711E7</v>
      </c>
      <c r="N153" s="84">
        <f t="shared" ref="N153:N179" si="12">L153/M153*1000000</f>
        <v>2.150531583</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row>
    <row r="154">
      <c r="A154" s="21" t="s">
        <v>18</v>
      </c>
      <c r="B154" s="92">
        <v>-1053.0</v>
      </c>
      <c r="C154" s="92">
        <v>-252.8999939</v>
      </c>
      <c r="D154" s="92">
        <v>-42.59999847</v>
      </c>
      <c r="E154" s="92">
        <v>-1963.0</v>
      </c>
      <c r="F154" s="92">
        <v>-0.200000003</v>
      </c>
      <c r="G154" s="92">
        <v>-34.08000183</v>
      </c>
      <c r="H154" s="113">
        <v>0.0</v>
      </c>
      <c r="I154" s="113">
        <v>0.0</v>
      </c>
      <c r="J154" s="92">
        <v>-6.5</v>
      </c>
      <c r="K154" s="82">
        <f t="shared" si="10"/>
        <v>-3352.279994</v>
      </c>
      <c r="L154" s="82">
        <f t="shared" si="11"/>
        <v>-1389.279994</v>
      </c>
      <c r="M154" s="116">
        <v>5.02554798E8</v>
      </c>
      <c r="N154" s="84">
        <f t="shared" si="12"/>
        <v>-2.764434843</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row>
    <row r="155">
      <c r="A155" s="21" t="s">
        <v>19</v>
      </c>
      <c r="B155" s="92">
        <v>-1053.0</v>
      </c>
      <c r="C155" s="92">
        <v>-252.8999939</v>
      </c>
      <c r="D155" s="92">
        <v>-42.59999847</v>
      </c>
      <c r="E155" s="92">
        <v>-1963.0</v>
      </c>
      <c r="F155" s="92">
        <v>-0.200000003</v>
      </c>
      <c r="G155" s="92">
        <v>-34.08000183</v>
      </c>
      <c r="H155" s="113">
        <v>0.0</v>
      </c>
      <c r="I155" s="113">
        <v>0.0</v>
      </c>
      <c r="J155" s="92">
        <v>-6.5</v>
      </c>
      <c r="K155" s="82">
        <f t="shared" si="10"/>
        <v>-3352.279994</v>
      </c>
      <c r="L155" s="82">
        <f t="shared" si="11"/>
        <v>-1389.279994</v>
      </c>
      <c r="M155" s="116">
        <v>5.02554798E8</v>
      </c>
      <c r="N155" s="84">
        <f t="shared" si="12"/>
        <v>-2.764434843</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row>
    <row r="156">
      <c r="A156" s="21" t="s">
        <v>20</v>
      </c>
      <c r="B156" s="92">
        <v>0.0</v>
      </c>
      <c r="C156" s="92">
        <v>0.0</v>
      </c>
      <c r="D156" s="92">
        <v>0.0</v>
      </c>
      <c r="E156" s="92">
        <v>0.200000003</v>
      </c>
      <c r="F156" s="92">
        <v>0.0</v>
      </c>
      <c r="G156" s="92">
        <v>47.02999878</v>
      </c>
      <c r="H156" s="113">
        <v>0.0</v>
      </c>
      <c r="I156" s="113">
        <v>0.0</v>
      </c>
      <c r="J156" s="92">
        <v>10.69999981</v>
      </c>
      <c r="K156" s="82">
        <f t="shared" si="10"/>
        <v>57.92999859</v>
      </c>
      <c r="L156" s="82">
        <f t="shared" si="11"/>
        <v>57.72999859</v>
      </c>
      <c r="M156" s="116">
        <v>3.4030589E7</v>
      </c>
      <c r="N156" s="84">
        <f t="shared" si="12"/>
        <v>1.69641491</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row>
    <row r="157">
      <c r="A157" s="21" t="s">
        <v>21</v>
      </c>
      <c r="B157" s="92">
        <v>-1053.0</v>
      </c>
      <c r="C157" s="92">
        <v>-252.8999939</v>
      </c>
      <c r="D157" s="92">
        <v>-42.59999847</v>
      </c>
      <c r="E157" s="92">
        <v>-1963.0</v>
      </c>
      <c r="F157" s="92">
        <v>-0.200000003</v>
      </c>
      <c r="G157" s="92">
        <v>-34.08000183</v>
      </c>
      <c r="H157" s="113">
        <v>0.0</v>
      </c>
      <c r="I157" s="113">
        <v>0.0</v>
      </c>
      <c r="J157" s="92">
        <v>-6.5</v>
      </c>
      <c r="K157" s="82">
        <f t="shared" si="10"/>
        <v>-3352.279994</v>
      </c>
      <c r="L157" s="82">
        <f t="shared" si="11"/>
        <v>-1389.279994</v>
      </c>
      <c r="M157" s="116">
        <v>5.02554798E8</v>
      </c>
      <c r="N157" s="84">
        <f t="shared" si="12"/>
        <v>-2.764434843</v>
      </c>
      <c r="O157" s="21"/>
      <c r="P157" s="115"/>
      <c r="Q157" s="115"/>
      <c r="R157" s="116"/>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row>
    <row r="158">
      <c r="A158" s="21" t="s">
        <v>22</v>
      </c>
      <c r="B158" s="92">
        <v>-1053.0</v>
      </c>
      <c r="C158" s="92">
        <v>-252.8999939</v>
      </c>
      <c r="D158" s="92">
        <v>-42.59999847</v>
      </c>
      <c r="E158" s="92">
        <v>-1963.0</v>
      </c>
      <c r="F158" s="92">
        <v>-0.200000003</v>
      </c>
      <c r="G158" s="92">
        <v>-34.08000183</v>
      </c>
      <c r="H158" s="113">
        <v>0.0</v>
      </c>
      <c r="I158" s="113">
        <v>0.0</v>
      </c>
      <c r="J158" s="92">
        <v>-6.5</v>
      </c>
      <c r="K158" s="82">
        <f t="shared" si="10"/>
        <v>-3352.279994</v>
      </c>
      <c r="L158" s="82">
        <f t="shared" si="11"/>
        <v>-1389.279994</v>
      </c>
      <c r="M158" s="116">
        <v>5.02554798E8</v>
      </c>
      <c r="N158" s="84">
        <f t="shared" si="12"/>
        <v>-2.764434843</v>
      </c>
      <c r="O158" s="21"/>
      <c r="P158" s="115"/>
      <c r="Q158" s="115"/>
      <c r="R158" s="116"/>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row>
    <row r="159">
      <c r="A159" s="21" t="s">
        <v>23</v>
      </c>
      <c r="B159" s="92">
        <v>-1053.0</v>
      </c>
      <c r="C159" s="92">
        <v>-252.8999939</v>
      </c>
      <c r="D159" s="92">
        <v>-42.59999847</v>
      </c>
      <c r="E159" s="92">
        <v>-1963.0</v>
      </c>
      <c r="F159" s="92">
        <v>-0.200000003</v>
      </c>
      <c r="G159" s="92">
        <v>-34.08000183</v>
      </c>
      <c r="H159" s="113">
        <v>0.0</v>
      </c>
      <c r="I159" s="113">
        <v>0.0</v>
      </c>
      <c r="J159" s="92">
        <v>-6.5</v>
      </c>
      <c r="K159" s="82">
        <f t="shared" si="10"/>
        <v>-3352.279994</v>
      </c>
      <c r="L159" s="82">
        <f t="shared" si="11"/>
        <v>-1389.279994</v>
      </c>
      <c r="M159" s="116">
        <v>5.02554798E8</v>
      </c>
      <c r="N159" s="84">
        <f t="shared" si="12"/>
        <v>-2.764434843</v>
      </c>
      <c r="O159" s="21"/>
      <c r="P159" s="115"/>
      <c r="Q159" s="115"/>
      <c r="R159" s="116"/>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row>
    <row r="160">
      <c r="A160" s="21" t="s">
        <v>24</v>
      </c>
      <c r="B160" s="92">
        <v>-1053.0</v>
      </c>
      <c r="C160" s="92">
        <v>-252.8999939</v>
      </c>
      <c r="D160" s="92">
        <v>-42.59999847</v>
      </c>
      <c r="E160" s="92">
        <v>-1963.0</v>
      </c>
      <c r="F160" s="92">
        <v>-0.200000003</v>
      </c>
      <c r="G160" s="92">
        <v>-34.08000183</v>
      </c>
      <c r="H160" s="113">
        <v>0.0</v>
      </c>
      <c r="I160" s="113">
        <v>0.0</v>
      </c>
      <c r="J160" s="92">
        <v>-6.5</v>
      </c>
      <c r="K160" s="82">
        <f t="shared" si="10"/>
        <v>-3352.279994</v>
      </c>
      <c r="L160" s="82">
        <f t="shared" si="11"/>
        <v>-1389.279994</v>
      </c>
      <c r="M160" s="116">
        <v>5.02554798E8</v>
      </c>
      <c r="N160" s="84">
        <f t="shared" si="12"/>
        <v>-2.764434843</v>
      </c>
      <c r="O160" s="21"/>
      <c r="P160" s="115"/>
      <c r="Q160" s="115"/>
      <c r="R160" s="116"/>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row>
    <row r="161">
      <c r="A161" s="21" t="s">
        <v>25</v>
      </c>
      <c r="B161" s="92">
        <v>-1053.0</v>
      </c>
      <c r="C161" s="92">
        <v>-252.8999939</v>
      </c>
      <c r="D161" s="92">
        <v>-42.59999847</v>
      </c>
      <c r="E161" s="92">
        <v>-1963.0</v>
      </c>
      <c r="F161" s="92">
        <v>-0.200000003</v>
      </c>
      <c r="G161" s="92">
        <v>-34.08000183</v>
      </c>
      <c r="H161" s="113">
        <v>0.0</v>
      </c>
      <c r="I161" s="113">
        <v>0.0</v>
      </c>
      <c r="J161" s="92">
        <v>-6.5</v>
      </c>
      <c r="K161" s="82">
        <f t="shared" si="10"/>
        <v>-3352.279994</v>
      </c>
      <c r="L161" s="82">
        <f t="shared" si="11"/>
        <v>-1389.279994</v>
      </c>
      <c r="M161" s="116">
        <v>5.02554798E8</v>
      </c>
      <c r="N161" s="84">
        <f t="shared" si="12"/>
        <v>-2.764434843</v>
      </c>
      <c r="O161" s="21"/>
      <c r="P161" s="115"/>
      <c r="Q161" s="115"/>
      <c r="R161" s="116"/>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row>
    <row r="162">
      <c r="A162" s="21" t="s">
        <v>26</v>
      </c>
      <c r="B162" s="92">
        <v>-1053.0</v>
      </c>
      <c r="C162" s="92">
        <v>-252.8999939</v>
      </c>
      <c r="D162" s="92">
        <v>-42.59999847</v>
      </c>
      <c r="E162" s="92">
        <v>-1963.0</v>
      </c>
      <c r="F162" s="92">
        <v>-0.200000003</v>
      </c>
      <c r="G162" s="92">
        <v>-34.08000183</v>
      </c>
      <c r="H162" s="113">
        <v>0.0</v>
      </c>
      <c r="I162" s="113">
        <v>0.0</v>
      </c>
      <c r="J162" s="92">
        <v>-6.5</v>
      </c>
      <c r="K162" s="82">
        <f t="shared" si="10"/>
        <v>-3352.279994</v>
      </c>
      <c r="L162" s="82">
        <f t="shared" si="11"/>
        <v>-1389.279994</v>
      </c>
      <c r="M162" s="116">
        <v>5.02554798E8</v>
      </c>
      <c r="N162" s="84">
        <f t="shared" si="12"/>
        <v>-2.764434843</v>
      </c>
      <c r="O162" s="21"/>
      <c r="P162" s="115"/>
      <c r="Q162" s="115"/>
      <c r="R162" s="116"/>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row>
    <row r="163">
      <c r="A163" s="21" t="s">
        <v>27</v>
      </c>
      <c r="B163" s="92">
        <v>-1053.0</v>
      </c>
      <c r="C163" s="92">
        <v>-252.8999939</v>
      </c>
      <c r="D163" s="92">
        <v>-42.59999847</v>
      </c>
      <c r="E163" s="92">
        <v>-1963.0</v>
      </c>
      <c r="F163" s="92">
        <v>-0.200000003</v>
      </c>
      <c r="G163" s="92">
        <v>-34.08000183</v>
      </c>
      <c r="H163" s="113">
        <v>0.0</v>
      </c>
      <c r="I163" s="113">
        <v>0.0</v>
      </c>
      <c r="J163" s="92">
        <v>-6.5</v>
      </c>
      <c r="K163" s="82">
        <f t="shared" si="10"/>
        <v>-3352.279994</v>
      </c>
      <c r="L163" s="82">
        <f t="shared" si="11"/>
        <v>-1389.279994</v>
      </c>
      <c r="M163" s="116">
        <v>5.02554798E8</v>
      </c>
      <c r="N163" s="84">
        <f t="shared" si="12"/>
        <v>-2.764434843</v>
      </c>
      <c r="O163" s="21"/>
      <c r="P163" s="115"/>
      <c r="Q163" s="115"/>
      <c r="R163" s="116"/>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row>
    <row r="164">
      <c r="A164" s="21" t="s">
        <v>28</v>
      </c>
      <c r="B164" s="92">
        <v>-1053.0</v>
      </c>
      <c r="C164" s="92">
        <v>-252.8999939</v>
      </c>
      <c r="D164" s="92">
        <v>-42.59999847</v>
      </c>
      <c r="E164" s="92">
        <v>-1963.0</v>
      </c>
      <c r="F164" s="92">
        <v>-0.200000003</v>
      </c>
      <c r="G164" s="92">
        <v>-34.08000183</v>
      </c>
      <c r="H164" s="113">
        <v>0.0</v>
      </c>
      <c r="I164" s="113">
        <v>0.0</v>
      </c>
      <c r="J164" s="92">
        <v>-6.5</v>
      </c>
      <c r="K164" s="82">
        <f t="shared" si="10"/>
        <v>-3352.279994</v>
      </c>
      <c r="L164" s="82">
        <f t="shared" si="11"/>
        <v>-1389.279994</v>
      </c>
      <c r="M164" s="116">
        <v>5.02554798E8</v>
      </c>
      <c r="N164" s="84">
        <f t="shared" si="12"/>
        <v>-2.764434843</v>
      </c>
      <c r="O164" s="21"/>
      <c r="P164" s="115"/>
      <c r="Q164" s="115"/>
      <c r="R164" s="116"/>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row>
    <row r="165">
      <c r="A165" s="21" t="s">
        <v>29</v>
      </c>
      <c r="B165" s="92">
        <v>-1053.0</v>
      </c>
      <c r="C165" s="92">
        <v>-252.8999939</v>
      </c>
      <c r="D165" s="92">
        <v>-42.59999847</v>
      </c>
      <c r="E165" s="92">
        <v>-1963.0</v>
      </c>
      <c r="F165" s="92">
        <v>-0.200000003</v>
      </c>
      <c r="G165" s="92">
        <v>-34.08000183</v>
      </c>
      <c r="H165" s="113">
        <v>0.0</v>
      </c>
      <c r="I165" s="113">
        <v>0.0</v>
      </c>
      <c r="J165" s="92">
        <v>-6.5</v>
      </c>
      <c r="K165" s="82">
        <f t="shared" si="10"/>
        <v>-3352.279994</v>
      </c>
      <c r="L165" s="82">
        <f t="shared" si="11"/>
        <v>-1389.279994</v>
      </c>
      <c r="M165" s="116">
        <v>5.02554798E8</v>
      </c>
      <c r="N165" s="84">
        <f t="shared" si="12"/>
        <v>-2.764434843</v>
      </c>
      <c r="O165" s="21"/>
      <c r="P165" s="115"/>
      <c r="Q165" s="115"/>
      <c r="R165" s="116"/>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row>
    <row r="166">
      <c r="A166" s="21" t="s">
        <v>30</v>
      </c>
      <c r="B166" s="92">
        <v>-5.0</v>
      </c>
      <c r="C166" s="92">
        <v>0.0</v>
      </c>
      <c r="D166" s="92">
        <v>0.0</v>
      </c>
      <c r="E166" s="92">
        <v>17.79999924</v>
      </c>
      <c r="F166" s="92">
        <v>0.0</v>
      </c>
      <c r="G166" s="92">
        <v>470.6199951</v>
      </c>
      <c r="H166" s="113">
        <v>0.0</v>
      </c>
      <c r="I166" s="113">
        <v>0.0</v>
      </c>
      <c r="J166" s="92">
        <v>135.3000031</v>
      </c>
      <c r="K166" s="82">
        <f t="shared" si="10"/>
        <v>618.7199974</v>
      </c>
      <c r="L166" s="82">
        <f t="shared" si="11"/>
        <v>600.9199982</v>
      </c>
      <c r="M166" s="116">
        <v>1.27469543E8</v>
      </c>
      <c r="N166" s="84">
        <f t="shared" si="12"/>
        <v>4.714224152</v>
      </c>
      <c r="O166" s="21"/>
      <c r="P166" s="115"/>
      <c r="Q166" s="115"/>
      <c r="R166" s="116"/>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row>
    <row r="167">
      <c r="A167" s="21" t="s">
        <v>31</v>
      </c>
      <c r="B167" s="92">
        <v>-1053.0</v>
      </c>
      <c r="C167" s="92">
        <v>-252.8999939</v>
      </c>
      <c r="D167" s="92">
        <v>-42.59999847</v>
      </c>
      <c r="E167" s="92">
        <v>-1963.0</v>
      </c>
      <c r="F167" s="92">
        <v>-0.200000003</v>
      </c>
      <c r="G167" s="92">
        <v>-34.08000183</v>
      </c>
      <c r="H167" s="113">
        <v>0.0</v>
      </c>
      <c r="I167" s="113">
        <v>0.0</v>
      </c>
      <c r="J167" s="92">
        <v>-6.5</v>
      </c>
      <c r="K167" s="82">
        <f t="shared" si="10"/>
        <v>-3352.279994</v>
      </c>
      <c r="L167" s="82">
        <f t="shared" si="11"/>
        <v>-1389.279994</v>
      </c>
      <c r="M167" s="116">
        <v>5.02554798E8</v>
      </c>
      <c r="N167" s="84">
        <f t="shared" si="12"/>
        <v>-2.764434843</v>
      </c>
      <c r="O167" s="21"/>
      <c r="P167" s="115"/>
      <c r="Q167" s="115"/>
      <c r="R167" s="116"/>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row>
    <row r="168">
      <c r="A168" s="21" t="s">
        <v>32</v>
      </c>
      <c r="B168" s="92">
        <v>-1053.0</v>
      </c>
      <c r="C168" s="92">
        <v>-252.8999939</v>
      </c>
      <c r="D168" s="92">
        <v>-42.59999847</v>
      </c>
      <c r="E168" s="92">
        <v>-1963.0</v>
      </c>
      <c r="F168" s="92">
        <v>-0.200000003</v>
      </c>
      <c r="G168" s="92">
        <v>-34.08000183</v>
      </c>
      <c r="H168" s="113">
        <v>0.0</v>
      </c>
      <c r="I168" s="113">
        <v>0.0</v>
      </c>
      <c r="J168" s="92">
        <v>-6.5</v>
      </c>
      <c r="K168" s="82">
        <f t="shared" si="10"/>
        <v>-3352.279994</v>
      </c>
      <c r="L168" s="82">
        <f t="shared" si="11"/>
        <v>-1389.279994</v>
      </c>
      <c r="M168" s="116">
        <v>5.02554798E8</v>
      </c>
      <c r="N168" s="84">
        <f t="shared" si="12"/>
        <v>-2.764434843</v>
      </c>
      <c r="O168" s="21"/>
      <c r="P168" s="115"/>
      <c r="Q168" s="115"/>
      <c r="R168" s="116"/>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row>
    <row r="169">
      <c r="A169" s="21" t="s">
        <v>33</v>
      </c>
      <c r="B169" s="92">
        <v>0.0</v>
      </c>
      <c r="C169" s="92">
        <v>0.0</v>
      </c>
      <c r="D169" s="92">
        <v>0.0</v>
      </c>
      <c r="E169" s="92">
        <v>0.0</v>
      </c>
      <c r="F169" s="92">
        <v>0.0</v>
      </c>
      <c r="G169" s="92">
        <v>11.5</v>
      </c>
      <c r="H169" s="113">
        <v>0.0</v>
      </c>
      <c r="I169" s="113">
        <v>0.0</v>
      </c>
      <c r="J169" s="92">
        <v>0.0</v>
      </c>
      <c r="K169" s="82">
        <f t="shared" si="10"/>
        <v>11.5</v>
      </c>
      <c r="L169" s="82">
        <f t="shared" si="11"/>
        <v>11.5</v>
      </c>
      <c r="M169" s="116">
        <v>4290347.0</v>
      </c>
      <c r="N169" s="84">
        <f t="shared" si="12"/>
        <v>2.680435872</v>
      </c>
      <c r="O169" s="21"/>
      <c r="P169" s="115"/>
      <c r="Q169" s="115"/>
      <c r="R169" s="116"/>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row>
    <row r="170">
      <c r="A170" s="21" t="s">
        <v>34</v>
      </c>
      <c r="B170" s="92">
        <v>-0.100000001</v>
      </c>
      <c r="C170" s="92">
        <v>0.0</v>
      </c>
      <c r="D170" s="92">
        <v>0.0</v>
      </c>
      <c r="E170" s="92">
        <v>0.0</v>
      </c>
      <c r="F170" s="92">
        <v>0.0</v>
      </c>
      <c r="G170" s="92">
        <v>-0.059999999</v>
      </c>
      <c r="H170" s="113">
        <v>0.0</v>
      </c>
      <c r="I170" s="113">
        <v>0.0</v>
      </c>
      <c r="J170" s="92">
        <v>0.0</v>
      </c>
      <c r="K170" s="82">
        <f t="shared" si="10"/>
        <v>-0.16</v>
      </c>
      <c r="L170" s="82">
        <f t="shared" si="11"/>
        <v>-0.16</v>
      </c>
      <c r="M170" s="116">
        <v>4691849.0</v>
      </c>
      <c r="N170" s="84">
        <f t="shared" si="12"/>
        <v>-0.03410169424</v>
      </c>
      <c r="O170" s="21"/>
      <c r="P170" s="115"/>
      <c r="Q170" s="115"/>
      <c r="R170" s="116"/>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row>
    <row r="171">
      <c r="A171" s="21" t="s">
        <v>35</v>
      </c>
      <c r="B171" s="92">
        <v>-1053.0</v>
      </c>
      <c r="C171" s="92">
        <v>-252.8999939</v>
      </c>
      <c r="D171" s="92">
        <v>-42.59999847</v>
      </c>
      <c r="E171" s="92">
        <v>-1963.0</v>
      </c>
      <c r="F171" s="92">
        <v>-0.200000003</v>
      </c>
      <c r="G171" s="92">
        <v>-34.08000183</v>
      </c>
      <c r="H171" s="113">
        <v>0.0</v>
      </c>
      <c r="I171" s="113">
        <v>0.0</v>
      </c>
      <c r="J171" s="92">
        <v>-6.5</v>
      </c>
      <c r="K171" s="82">
        <f t="shared" si="10"/>
        <v>-3352.279994</v>
      </c>
      <c r="L171" s="82">
        <f t="shared" si="11"/>
        <v>-1389.279994</v>
      </c>
      <c r="M171" s="116">
        <v>5.02554798E8</v>
      </c>
      <c r="N171" s="84">
        <f t="shared" si="12"/>
        <v>-2.764434843</v>
      </c>
      <c r="O171" s="21"/>
      <c r="P171" s="115"/>
      <c r="Q171" s="115"/>
      <c r="R171" s="116"/>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row>
    <row r="172">
      <c r="A172" s="21" t="s">
        <v>36</v>
      </c>
      <c r="B172" s="92">
        <v>-1053.0</v>
      </c>
      <c r="C172" s="92">
        <v>-252.8999939</v>
      </c>
      <c r="D172" s="92">
        <v>-42.59999847</v>
      </c>
      <c r="E172" s="92">
        <v>-1963.0</v>
      </c>
      <c r="F172" s="92">
        <v>-0.200000003</v>
      </c>
      <c r="G172" s="92">
        <v>-34.08000183</v>
      </c>
      <c r="H172" s="113">
        <v>0.0</v>
      </c>
      <c r="I172" s="113">
        <v>0.0</v>
      </c>
      <c r="J172" s="92">
        <v>-6.5</v>
      </c>
      <c r="K172" s="82">
        <f t="shared" si="10"/>
        <v>-3352.279994</v>
      </c>
      <c r="L172" s="82">
        <f t="shared" si="11"/>
        <v>-1389.279994</v>
      </c>
      <c r="M172" s="116">
        <v>5.02554798E8</v>
      </c>
      <c r="N172" s="84">
        <f t="shared" si="12"/>
        <v>-2.764434843</v>
      </c>
      <c r="O172" s="21"/>
      <c r="P172" s="115"/>
      <c r="Q172" s="115"/>
      <c r="R172" s="116"/>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row>
    <row r="173">
      <c r="A173" s="21" t="s">
        <v>37</v>
      </c>
      <c r="B173" s="92">
        <v>-1053.0</v>
      </c>
      <c r="C173" s="92">
        <v>-252.8999939</v>
      </c>
      <c r="D173" s="92">
        <v>-42.59999847</v>
      </c>
      <c r="E173" s="92">
        <v>-1963.0</v>
      </c>
      <c r="F173" s="92">
        <v>-0.200000003</v>
      </c>
      <c r="G173" s="92">
        <v>-34.08000183</v>
      </c>
      <c r="H173" s="113">
        <v>0.0</v>
      </c>
      <c r="I173" s="113">
        <v>0.0</v>
      </c>
      <c r="J173" s="92">
        <v>-6.5</v>
      </c>
      <c r="K173" s="82">
        <f t="shared" si="10"/>
        <v>-3352.279994</v>
      </c>
      <c r="L173" s="82">
        <f t="shared" si="11"/>
        <v>-1389.279994</v>
      </c>
      <c r="M173" s="116">
        <v>5.02554798E8</v>
      </c>
      <c r="N173" s="84">
        <f t="shared" si="12"/>
        <v>-2.764434843</v>
      </c>
      <c r="O173" s="21"/>
      <c r="P173" s="115"/>
      <c r="Q173" s="115"/>
      <c r="R173" s="116"/>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row>
    <row r="174">
      <c r="A174" s="21" t="s">
        <v>38</v>
      </c>
      <c r="B174" s="92">
        <v>0.0</v>
      </c>
      <c r="C174" s="92">
        <v>0.0</v>
      </c>
      <c r="D174" s="92">
        <v>0.0</v>
      </c>
      <c r="E174" s="92">
        <v>0.4</v>
      </c>
      <c r="F174" s="92">
        <v>10.0</v>
      </c>
      <c r="G174" s="92">
        <v>2108.9</v>
      </c>
      <c r="H174" s="113">
        <v>0.0</v>
      </c>
      <c r="I174" s="113">
        <v>0.0</v>
      </c>
      <c r="J174" s="92">
        <v>0.0</v>
      </c>
      <c r="K174" s="82">
        <f t="shared" si="10"/>
        <v>2119.3</v>
      </c>
      <c r="L174" s="82">
        <f t="shared" si="11"/>
        <v>2118.9</v>
      </c>
      <c r="M174" s="116">
        <v>4.8754657E7</v>
      </c>
      <c r="N174" s="84">
        <f t="shared" si="12"/>
        <v>43.46046368</v>
      </c>
      <c r="O174" s="21"/>
      <c r="P174" s="115"/>
      <c r="Q174" s="115"/>
      <c r="R174" s="116"/>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row>
    <row r="175">
      <c r="A175" s="118" t="s">
        <v>39</v>
      </c>
      <c r="B175" s="92">
        <v>-1053.0</v>
      </c>
      <c r="C175" s="92">
        <v>-252.9</v>
      </c>
      <c r="D175" s="92">
        <v>-42.6</v>
      </c>
      <c r="E175" s="92">
        <v>-1963.0</v>
      </c>
      <c r="F175" s="92">
        <v>-0.2</v>
      </c>
      <c r="G175" s="92">
        <v>-34.1</v>
      </c>
      <c r="H175" s="113">
        <v>0.0</v>
      </c>
      <c r="I175" s="113">
        <v>0.0</v>
      </c>
      <c r="J175" s="92">
        <v>-6.5</v>
      </c>
      <c r="K175" s="82">
        <f t="shared" si="10"/>
        <v>-3352.3</v>
      </c>
      <c r="L175" s="82">
        <f t="shared" si="11"/>
        <v>-1389.3</v>
      </c>
      <c r="M175" s="116">
        <v>5.02554798E8</v>
      </c>
      <c r="N175" s="84">
        <f t="shared" si="12"/>
        <v>-2.764474651</v>
      </c>
      <c r="O175" s="21"/>
      <c r="P175" s="115"/>
      <c r="Q175" s="115"/>
      <c r="R175" s="116"/>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row>
    <row r="176">
      <c r="A176" s="21" t="s">
        <v>40</v>
      </c>
      <c r="B176" s="92">
        <v>-1053.0</v>
      </c>
      <c r="C176" s="92">
        <v>-252.9</v>
      </c>
      <c r="D176" s="92">
        <v>-42.6</v>
      </c>
      <c r="E176" s="92">
        <v>-1963.0</v>
      </c>
      <c r="F176" s="92">
        <v>-0.2</v>
      </c>
      <c r="G176" s="92">
        <v>-34.1</v>
      </c>
      <c r="H176" s="113">
        <v>0.0</v>
      </c>
      <c r="I176" s="113">
        <v>0.0</v>
      </c>
      <c r="J176" s="92">
        <v>-6.5</v>
      </c>
      <c r="K176" s="82">
        <f t="shared" si="10"/>
        <v>-3352.3</v>
      </c>
      <c r="L176" s="82">
        <f t="shared" si="11"/>
        <v>-1389.3</v>
      </c>
      <c r="M176" s="116">
        <v>5.02554798E8</v>
      </c>
      <c r="N176" s="84">
        <f t="shared" si="12"/>
        <v>-2.764474651</v>
      </c>
      <c r="O176" s="21"/>
      <c r="P176" s="119"/>
      <c r="Q176" s="119"/>
      <c r="R176" s="120"/>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row>
    <row r="177">
      <c r="A177" s="21" t="s">
        <v>41</v>
      </c>
      <c r="B177" s="92">
        <v>0.0</v>
      </c>
      <c r="C177" s="92">
        <v>0.0</v>
      </c>
      <c r="D177" s="92">
        <v>0.0</v>
      </c>
      <c r="E177" s="92">
        <v>1.3</v>
      </c>
      <c r="F177" s="92">
        <v>0.0</v>
      </c>
      <c r="G177" s="92">
        <v>0.1</v>
      </c>
      <c r="H177" s="113">
        <v>0.0</v>
      </c>
      <c r="I177" s="113">
        <v>0.0</v>
      </c>
      <c r="J177" s="92">
        <v>0.0</v>
      </c>
      <c r="K177" s="82">
        <f t="shared" si="10"/>
        <v>1.4</v>
      </c>
      <c r="L177" s="82">
        <f t="shared" si="11"/>
        <v>0.1</v>
      </c>
      <c r="M177" s="116">
        <v>7639961.0</v>
      </c>
      <c r="N177" s="84">
        <f t="shared" si="12"/>
        <v>0.01308907205</v>
      </c>
      <c r="O177" s="21"/>
      <c r="P177" s="119"/>
      <c r="Q177" s="119"/>
      <c r="R177" s="120"/>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row>
    <row r="178">
      <c r="A178" s="21" t="s">
        <v>42</v>
      </c>
      <c r="B178" s="92">
        <v>-1053.0</v>
      </c>
      <c r="C178" s="92">
        <v>-252.9</v>
      </c>
      <c r="D178" s="92">
        <v>-42.6</v>
      </c>
      <c r="E178" s="92">
        <v>-1963.0</v>
      </c>
      <c r="F178" s="92">
        <v>-0.2</v>
      </c>
      <c r="G178" s="92">
        <v>-34.1</v>
      </c>
      <c r="H178" s="113">
        <v>0.0</v>
      </c>
      <c r="I178" s="113">
        <v>0.0</v>
      </c>
      <c r="J178" s="92">
        <v>-6.5</v>
      </c>
      <c r="K178" s="82">
        <f t="shared" si="10"/>
        <v>-3352.3</v>
      </c>
      <c r="L178" s="82">
        <f t="shared" si="11"/>
        <v>-1389.3</v>
      </c>
      <c r="M178" s="116">
        <v>5.02554798E8</v>
      </c>
      <c r="N178" s="84">
        <f t="shared" si="12"/>
        <v>-2.764474651</v>
      </c>
      <c r="O178" s="21"/>
      <c r="P178" s="119"/>
      <c r="Q178" s="119"/>
      <c r="R178" s="120"/>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row>
    <row r="179">
      <c r="A179" s="21" t="s">
        <v>43</v>
      </c>
      <c r="B179" s="92">
        <v>-1374.6</v>
      </c>
      <c r="C179" s="92">
        <v>-12.9</v>
      </c>
      <c r="D179" s="92">
        <v>-2.1</v>
      </c>
      <c r="E179" s="92">
        <v>-252.3</v>
      </c>
      <c r="F179" s="92">
        <v>-117.1</v>
      </c>
      <c r="G179" s="92">
        <v>2338.6</v>
      </c>
      <c r="H179" s="113">
        <v>0.0</v>
      </c>
      <c r="I179" s="113">
        <v>0.0</v>
      </c>
      <c r="J179" s="92">
        <v>1048.1</v>
      </c>
      <c r="K179" s="82">
        <f t="shared" si="10"/>
        <v>1627.7</v>
      </c>
      <c r="L179" s="82">
        <f t="shared" si="11"/>
        <v>1880</v>
      </c>
      <c r="M179" s="116">
        <v>3.11050977E8</v>
      </c>
      <c r="N179" s="84">
        <f t="shared" si="12"/>
        <v>6.044025382</v>
      </c>
      <c r="O179" s="21"/>
      <c r="P179" s="119"/>
      <c r="Q179" s="119"/>
      <c r="R179" s="120"/>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row>
    <row r="180">
      <c r="A180" s="21"/>
      <c r="B180" s="21"/>
      <c r="C180" s="21"/>
      <c r="D180" s="21"/>
      <c r="E180" s="21"/>
      <c r="F180" s="21"/>
      <c r="G180" s="21"/>
      <c r="H180" s="21"/>
      <c r="I180" s="21"/>
      <c r="J180" s="21"/>
      <c r="K180" s="21"/>
      <c r="L180" s="21"/>
      <c r="O180" s="21"/>
      <c r="P180" s="119"/>
      <c r="Q180" s="119"/>
      <c r="R180" s="120"/>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row>
    <row r="181">
      <c r="A181" s="21" t="s">
        <v>62</v>
      </c>
      <c r="B181" s="21"/>
      <c r="C181" s="21"/>
      <c r="D181" s="21"/>
      <c r="E181" s="21"/>
      <c r="F181" s="21"/>
      <c r="G181" s="21"/>
      <c r="H181" s="21"/>
      <c r="I181" s="21"/>
      <c r="J181" s="21"/>
      <c r="K181" s="21"/>
      <c r="L181" s="21"/>
      <c r="M181">
        <v>-0.2</v>
      </c>
      <c r="O181" s="21">
        <v>33.16013319</v>
      </c>
      <c r="P181" s="119"/>
      <c r="Q181" s="119"/>
      <c r="R181" s="120"/>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row>
    <row r="182">
      <c r="A182" s="21" t="s">
        <v>120</v>
      </c>
      <c r="B182" s="21"/>
      <c r="C182" s="21"/>
      <c r="D182" s="21"/>
      <c r="E182" s="21"/>
      <c r="F182" s="21"/>
      <c r="G182" s="21"/>
      <c r="H182" s="21"/>
      <c r="I182" s="21"/>
      <c r="J182" s="21"/>
      <c r="K182" s="21"/>
      <c r="L182" s="21"/>
      <c r="M182">
        <v>7.452731104</v>
      </c>
      <c r="O182" s="21"/>
      <c r="P182" s="119"/>
      <c r="Q182" s="119"/>
      <c r="R182" s="120"/>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row>
    <row r="183">
      <c r="A183" s="21"/>
      <c r="B183" s="21"/>
      <c r="C183" s="21"/>
      <c r="D183" s="21"/>
      <c r="E183" s="21"/>
      <c r="F183" s="21"/>
      <c r="G183" s="21"/>
      <c r="H183" s="21"/>
      <c r="I183" s="21"/>
      <c r="J183" s="21"/>
      <c r="K183" s="21"/>
      <c r="L183" s="21"/>
      <c r="M183" s="21"/>
      <c r="N183" s="21"/>
      <c r="O183" s="21"/>
      <c r="P183" s="119"/>
      <c r="Q183" s="119"/>
      <c r="R183" s="120"/>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row>
    <row r="184">
      <c r="A184" s="23" t="s">
        <v>121</v>
      </c>
      <c r="H184" s="3"/>
      <c r="I184" s="3"/>
      <c r="J184" s="3"/>
      <c r="K184" s="3"/>
      <c r="L184" s="3"/>
      <c r="M184" s="3"/>
      <c r="N184" s="3"/>
      <c r="O184" s="3"/>
      <c r="P184" s="119"/>
      <c r="Q184" s="119"/>
      <c r="R184" s="120"/>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row>
    <row r="188">
      <c r="A188" s="20" t="s">
        <v>122</v>
      </c>
      <c r="B188" s="20"/>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row>
    <row r="189">
      <c r="A189" s="122"/>
      <c r="B189" s="24" t="s">
        <v>157</v>
      </c>
      <c r="C189" s="24" t="s">
        <v>158</v>
      </c>
      <c r="D189" s="24" t="s">
        <v>159</v>
      </c>
      <c r="E189" s="24" t="s">
        <v>160</v>
      </c>
      <c r="F189" s="24" t="s">
        <v>127</v>
      </c>
      <c r="G189" s="24" t="s">
        <v>57</v>
      </c>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row>
    <row r="190">
      <c r="A190" s="21" t="s">
        <v>17</v>
      </c>
      <c r="B190" s="21">
        <v>0.0</v>
      </c>
      <c r="C190" s="41">
        <v>0.0</v>
      </c>
      <c r="D190" s="41">
        <v>0.0</v>
      </c>
      <c r="E190" s="33">
        <v>2.0749625E7</v>
      </c>
      <c r="F190" s="36">
        <f t="shared" ref="F190:F216" si="13">D190/E190*1000000</f>
        <v>0</v>
      </c>
      <c r="G190" s="4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row>
    <row r="191">
      <c r="A191" s="21" t="s">
        <v>18</v>
      </c>
      <c r="B191" s="41">
        <v>0.0</v>
      </c>
      <c r="C191" s="41">
        <v>0.0</v>
      </c>
      <c r="D191" s="41">
        <v>0.0</v>
      </c>
      <c r="E191" s="33">
        <v>8199783.0</v>
      </c>
      <c r="F191" s="36">
        <f t="shared" si="13"/>
        <v>0</v>
      </c>
      <c r="G191" s="41"/>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row>
    <row r="192">
      <c r="A192" s="21" t="s">
        <v>19</v>
      </c>
      <c r="B192" s="41">
        <v>3.0</v>
      </c>
      <c r="C192" s="10"/>
      <c r="D192" s="41">
        <v>3.0</v>
      </c>
      <c r="E192" s="33">
        <v>1.0392226E7</v>
      </c>
      <c r="F192" s="36">
        <f t="shared" si="13"/>
        <v>0.2886773248</v>
      </c>
      <c r="G192" s="41"/>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row>
    <row r="193">
      <c r="A193" s="21" t="s">
        <v>20</v>
      </c>
      <c r="B193" s="41">
        <v>267.0</v>
      </c>
      <c r="C193" s="41">
        <v>13.0</v>
      </c>
      <c r="D193" s="41">
        <v>280.0</v>
      </c>
      <c r="E193" s="33">
        <v>3.2935961E7</v>
      </c>
      <c r="F193" s="36">
        <f t="shared" si="13"/>
        <v>8.501345991</v>
      </c>
      <c r="G193" s="41"/>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row>
    <row r="194">
      <c r="A194" s="21" t="s">
        <v>21</v>
      </c>
      <c r="B194" s="41">
        <v>4.0</v>
      </c>
      <c r="C194" s="10"/>
      <c r="D194" s="41">
        <v>4.0</v>
      </c>
      <c r="E194" s="33">
        <v>1.0228744E7</v>
      </c>
      <c r="F194" s="36">
        <f t="shared" si="13"/>
        <v>0.3910548548</v>
      </c>
      <c r="G194" s="41"/>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row>
    <row r="195">
      <c r="A195" s="21" t="s">
        <v>22</v>
      </c>
      <c r="B195" s="41">
        <v>4.0</v>
      </c>
      <c r="C195" s="10"/>
      <c r="D195" s="41">
        <v>4.0</v>
      </c>
      <c r="E195" s="33">
        <v>5468120.0</v>
      </c>
      <c r="F195" s="36">
        <f t="shared" si="13"/>
        <v>0.7315128417</v>
      </c>
      <c r="G195" s="4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row>
    <row r="196">
      <c r="A196" s="21" t="s">
        <v>23</v>
      </c>
      <c r="B196" s="41">
        <v>0.0</v>
      </c>
      <c r="C196" s="41">
        <v>2.0</v>
      </c>
      <c r="D196" s="41">
        <v>2.0</v>
      </c>
      <c r="E196" s="33">
        <v>5238460.0</v>
      </c>
      <c r="F196" s="36">
        <f t="shared" si="13"/>
        <v>0.3817915952</v>
      </c>
      <c r="G196" s="4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row>
    <row r="197">
      <c r="A197" s="21" t="s">
        <v>24</v>
      </c>
      <c r="B197" s="41">
        <v>25.0</v>
      </c>
      <c r="C197" s="10"/>
      <c r="D197" s="41">
        <v>25.0</v>
      </c>
      <c r="E197" s="33">
        <v>6.3681742E7</v>
      </c>
      <c r="F197" s="36">
        <f t="shared" si="13"/>
        <v>0.3925772005</v>
      </c>
      <c r="G197" s="4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row>
    <row r="198">
      <c r="A198" s="21" t="s">
        <v>25</v>
      </c>
      <c r="B198" s="41">
        <v>0.0</v>
      </c>
      <c r="C198" s="41">
        <v>0.0</v>
      </c>
      <c r="D198" s="41">
        <v>0.0</v>
      </c>
      <c r="E198" s="33">
        <v>8.2400996E7</v>
      </c>
      <c r="F198" s="36">
        <f t="shared" si="13"/>
        <v>0</v>
      </c>
      <c r="G198" s="4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row>
    <row r="199">
      <c r="A199" s="21" t="s">
        <v>26</v>
      </c>
      <c r="B199" s="41">
        <v>22.0</v>
      </c>
      <c r="C199" s="41">
        <v>32.0</v>
      </c>
      <c r="D199" s="41">
        <v>54.0</v>
      </c>
      <c r="E199" s="33">
        <v>1.070629E7</v>
      </c>
      <c r="F199" s="36">
        <f t="shared" si="13"/>
        <v>5.043763993</v>
      </c>
      <c r="G199" s="4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row>
    <row r="200">
      <c r="A200" s="21" t="s">
        <v>27</v>
      </c>
      <c r="B200" s="41">
        <v>0.0</v>
      </c>
      <c r="C200" s="41">
        <v>0.0</v>
      </c>
      <c r="D200" s="41">
        <v>0.0</v>
      </c>
      <c r="E200" s="33">
        <v>1.0034228E7</v>
      </c>
      <c r="F200" s="36">
        <f t="shared" si="13"/>
        <v>0</v>
      </c>
      <c r="G200" s="4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row>
    <row r="201">
      <c r="A201" s="21" t="s">
        <v>28</v>
      </c>
      <c r="B201" s="41">
        <v>6.0</v>
      </c>
      <c r="C201" s="10"/>
      <c r="D201" s="41">
        <v>6.0</v>
      </c>
      <c r="E201" s="33">
        <v>4109086.0</v>
      </c>
      <c r="F201" s="36">
        <f t="shared" si="13"/>
        <v>1.460178736</v>
      </c>
      <c r="G201" s="4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row>
    <row r="202">
      <c r="A202" s="21" t="s">
        <v>29</v>
      </c>
      <c r="B202" s="41">
        <v>65.0</v>
      </c>
      <c r="C202" s="10"/>
      <c r="D202" s="41">
        <v>65.0</v>
      </c>
      <c r="E202" s="33">
        <v>5.8147733E7</v>
      </c>
      <c r="F202" s="36">
        <f t="shared" si="13"/>
        <v>1.117842376</v>
      </c>
      <c r="G202" s="41"/>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row>
    <row r="203">
      <c r="A203" s="21" t="s">
        <v>30</v>
      </c>
      <c r="B203" s="41">
        <v>13.0</v>
      </c>
      <c r="C203" s="41">
        <v>3.0</v>
      </c>
      <c r="D203" s="41">
        <v>16.0</v>
      </c>
      <c r="E203" s="33">
        <v>1.27433494E8</v>
      </c>
      <c r="F203" s="36">
        <f t="shared" si="13"/>
        <v>0.1255556879</v>
      </c>
      <c r="G203" s="4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row>
    <row r="204">
      <c r="A204" s="21" t="s">
        <v>31</v>
      </c>
      <c r="B204" s="41">
        <v>0.0</v>
      </c>
      <c r="C204" s="41">
        <v>0.0</v>
      </c>
      <c r="D204" s="41">
        <v>0.0</v>
      </c>
      <c r="E204" s="33">
        <v>480222.0</v>
      </c>
      <c r="F204" s="36">
        <f t="shared" si="13"/>
        <v>0</v>
      </c>
      <c r="G204" s="4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row>
    <row r="205">
      <c r="A205" s="21" t="s">
        <v>32</v>
      </c>
      <c r="B205" s="41">
        <v>2.0</v>
      </c>
      <c r="C205" s="10"/>
      <c r="D205" s="41">
        <v>2.0</v>
      </c>
      <c r="E205" s="33">
        <v>1.6570613E7</v>
      </c>
      <c r="F205" s="36">
        <f t="shared" si="13"/>
        <v>0.1206955953</v>
      </c>
      <c r="G205" s="41"/>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row>
    <row r="206">
      <c r="A206" s="21" t="s">
        <v>33</v>
      </c>
      <c r="B206" s="41">
        <v>0.0</v>
      </c>
      <c r="C206" s="41">
        <v>0.0</v>
      </c>
      <c r="D206" s="41">
        <v>0.0</v>
      </c>
      <c r="E206" s="33">
        <v>4132341.0</v>
      </c>
      <c r="F206" s="36">
        <f t="shared" si="13"/>
        <v>0</v>
      </c>
      <c r="G206" s="4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row>
    <row r="207">
      <c r="A207" s="21" t="s">
        <v>34</v>
      </c>
      <c r="B207" s="41">
        <v>1.0</v>
      </c>
      <c r="C207" s="41">
        <v>49.0</v>
      </c>
      <c r="D207" s="41">
        <v>50.0</v>
      </c>
      <c r="E207" s="33">
        <v>4627926.0</v>
      </c>
      <c r="F207" s="36">
        <f t="shared" si="13"/>
        <v>10.80397569</v>
      </c>
      <c r="G207" s="41"/>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row>
    <row r="208">
      <c r="A208" s="21" t="s">
        <v>35</v>
      </c>
      <c r="B208" s="41">
        <v>9.0</v>
      </c>
      <c r="C208" s="41">
        <v>1.0</v>
      </c>
      <c r="D208" s="41">
        <v>10.0</v>
      </c>
      <c r="E208" s="33">
        <v>3.8518241E7</v>
      </c>
      <c r="F208" s="36">
        <f t="shared" si="13"/>
        <v>0.2596172551</v>
      </c>
      <c r="G208" s="4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row>
    <row r="209">
      <c r="A209" s="21" t="s">
        <v>36</v>
      </c>
      <c r="B209" s="41">
        <v>1.0</v>
      </c>
      <c r="C209" s="10"/>
      <c r="D209" s="41">
        <v>1.0</v>
      </c>
      <c r="E209" s="33">
        <v>1.0642836E7</v>
      </c>
      <c r="F209" s="36">
        <f t="shared" si="13"/>
        <v>0.0939599182</v>
      </c>
      <c r="G209" s="4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row>
    <row r="210">
      <c r="A210" s="21" t="s">
        <v>85</v>
      </c>
      <c r="B210" s="41">
        <v>0.0</v>
      </c>
      <c r="C210" s="41">
        <v>0.0</v>
      </c>
      <c r="D210" s="41">
        <v>0.0</v>
      </c>
      <c r="E210" s="33">
        <v>5447502.0</v>
      </c>
      <c r="F210" s="36">
        <f t="shared" si="13"/>
        <v>0</v>
      </c>
      <c r="G210" s="41"/>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row>
    <row r="211">
      <c r="A211" s="21" t="s">
        <v>38</v>
      </c>
      <c r="B211" s="41">
        <v>142.0</v>
      </c>
      <c r="C211" s="41">
        <v>22.0</v>
      </c>
      <c r="D211" s="41">
        <v>164.0</v>
      </c>
      <c r="E211" s="33">
        <v>4.8250148E7</v>
      </c>
      <c r="F211" s="36">
        <f t="shared" si="13"/>
        <v>3.398953305</v>
      </c>
      <c r="G211" s="41"/>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row>
    <row r="212">
      <c r="A212" s="21" t="s">
        <v>39</v>
      </c>
      <c r="B212" s="41">
        <v>75.0</v>
      </c>
      <c r="C212" s="41">
        <v>61.0</v>
      </c>
      <c r="D212" s="41">
        <v>136.0</v>
      </c>
      <c r="E212" s="33">
        <v>4.0448191E7</v>
      </c>
      <c r="F212" s="36">
        <f t="shared" si="13"/>
        <v>3.362325895</v>
      </c>
      <c r="G212" s="41"/>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row>
    <row r="213">
      <c r="A213" s="21" t="s">
        <v>40</v>
      </c>
      <c r="B213" s="41">
        <v>5.0</v>
      </c>
      <c r="C213" s="10"/>
      <c r="D213" s="41">
        <v>5.0</v>
      </c>
      <c r="E213" s="33">
        <v>9031088.0</v>
      </c>
      <c r="F213" s="36">
        <f t="shared" si="13"/>
        <v>0.5536431491</v>
      </c>
      <c r="G213" s="4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row>
    <row r="214">
      <c r="A214" s="21" t="s">
        <v>41</v>
      </c>
      <c r="B214" s="41">
        <v>0.0</v>
      </c>
      <c r="C214" s="41">
        <v>0.0</v>
      </c>
      <c r="D214" s="41">
        <v>0.0</v>
      </c>
      <c r="E214" s="33">
        <v>7554661.0</v>
      </c>
      <c r="F214" s="36">
        <f t="shared" si="13"/>
        <v>0</v>
      </c>
      <c r="G214" s="41"/>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row>
    <row r="215">
      <c r="A215" s="21" t="s">
        <v>42</v>
      </c>
      <c r="B215" s="41">
        <v>2.0</v>
      </c>
      <c r="C215" s="10"/>
      <c r="D215" s="41">
        <v>2.0</v>
      </c>
      <c r="E215" s="33">
        <v>6.0609153E7</v>
      </c>
      <c r="F215" s="36">
        <f t="shared" si="13"/>
        <v>0.03299831628</v>
      </c>
      <c r="G215" s="4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row>
    <row r="216">
      <c r="A216" s="26" t="s">
        <v>43</v>
      </c>
      <c r="B216" s="71">
        <v>145.0</v>
      </c>
      <c r="C216" s="71">
        <v>2.0</v>
      </c>
      <c r="D216" s="71">
        <v>147.0</v>
      </c>
      <c r="E216" s="44">
        <v>3.01279593E8</v>
      </c>
      <c r="F216" s="47">
        <f t="shared" si="13"/>
        <v>0.4879188747</v>
      </c>
      <c r="G216" s="71"/>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row>
    <row r="217">
      <c r="A217" s="10"/>
      <c r="B217" s="10"/>
      <c r="C217" s="10"/>
      <c r="D217" s="10"/>
      <c r="E217" s="10"/>
      <c r="F217" s="10"/>
      <c r="G217" s="10"/>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row>
    <row r="218">
      <c r="A218" s="21" t="s">
        <v>62</v>
      </c>
      <c r="B218" s="10"/>
      <c r="C218" s="10"/>
      <c r="D218" s="10"/>
      <c r="E218" s="10"/>
      <c r="F218" s="41">
        <v>1.77</v>
      </c>
      <c r="G218" s="10"/>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row>
    <row r="219">
      <c r="A219" s="10"/>
      <c r="B219" s="10"/>
      <c r="C219" s="10"/>
      <c r="D219" s="10"/>
      <c r="E219" s="10"/>
      <c r="F219" s="41">
        <v>3.364595782</v>
      </c>
      <c r="G219" s="10"/>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row>
    <row r="220">
      <c r="A220" s="21" t="s">
        <v>165</v>
      </c>
      <c r="B220" s="10"/>
      <c r="C220" s="10"/>
      <c r="D220" s="10"/>
      <c r="E220" s="10"/>
      <c r="F220" s="10"/>
      <c r="G220" s="10"/>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row>
    <row r="221">
      <c r="A221" s="21" t="s">
        <v>129</v>
      </c>
      <c r="F221" s="10"/>
      <c r="G221" s="10"/>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row>
    <row r="222">
      <c r="A222" s="3"/>
      <c r="F222" s="10"/>
      <c r="G222" s="10"/>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row>
    <row r="226">
      <c r="A226" s="20" t="s">
        <v>130</v>
      </c>
      <c r="B226" s="20"/>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row>
    <row r="227">
      <c r="A227" s="131" t="s">
        <v>103</v>
      </c>
      <c r="B227" s="132" t="s">
        <v>131</v>
      </c>
      <c r="C227" s="133" t="s">
        <v>54</v>
      </c>
      <c r="D227" s="24" t="s">
        <v>132</v>
      </c>
      <c r="E227" s="24" t="s">
        <v>57</v>
      </c>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row>
    <row r="228">
      <c r="A228" s="134" t="s">
        <v>17</v>
      </c>
      <c r="B228" s="135">
        <v>3.72734556E8</v>
      </c>
      <c r="C228" s="135">
        <v>2.1515754E7</v>
      </c>
      <c r="D228" s="136">
        <f t="shared" ref="D228:D254" si="14">B228/C228</f>
        <v>17.32379707</v>
      </c>
      <c r="E228" s="124"/>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row>
    <row r="229">
      <c r="A229" s="134" t="s">
        <v>18</v>
      </c>
      <c r="B229" s="135">
        <v>3.514085253E9</v>
      </c>
      <c r="C229" s="135">
        <v>4.91822183E8</v>
      </c>
      <c r="D229" s="136">
        <f t="shared" si="14"/>
        <v>7.145032035</v>
      </c>
      <c r="E229" s="4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row>
    <row r="230">
      <c r="A230" s="134" t="s">
        <v>19</v>
      </c>
      <c r="B230" s="135">
        <v>3.514085253E9</v>
      </c>
      <c r="C230" s="135">
        <v>4.91822183E8</v>
      </c>
      <c r="D230" s="136">
        <f t="shared" si="14"/>
        <v>7.145032035</v>
      </c>
      <c r="E230" s="4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row>
    <row r="231">
      <c r="A231" s="134" t="s">
        <v>20</v>
      </c>
      <c r="B231" s="135">
        <v>1.45378405E8</v>
      </c>
      <c r="C231" s="135">
        <v>3.3759742E7</v>
      </c>
      <c r="D231" s="136">
        <f t="shared" si="14"/>
        <v>4.306265285</v>
      </c>
      <c r="E231" s="4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row>
    <row r="232">
      <c r="A232" s="134" t="s">
        <v>21</v>
      </c>
      <c r="B232" s="135">
        <v>3.514085253E9</v>
      </c>
      <c r="C232" s="135">
        <v>4.91822183E8</v>
      </c>
      <c r="D232" s="136">
        <f t="shared" si="14"/>
        <v>7.145032035</v>
      </c>
      <c r="E232" s="4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row>
    <row r="233">
      <c r="A233" s="134" t="s">
        <v>22</v>
      </c>
      <c r="B233" s="135">
        <v>3.514085253E9</v>
      </c>
      <c r="C233" s="135">
        <v>4.91822183E8</v>
      </c>
      <c r="D233" s="136">
        <f t="shared" si="14"/>
        <v>7.145032035</v>
      </c>
      <c r="E233" s="4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row>
    <row r="234">
      <c r="A234" s="134" t="s">
        <v>23</v>
      </c>
      <c r="B234" s="135">
        <v>3.514085253E9</v>
      </c>
      <c r="C234" s="135">
        <v>4.91822183E8</v>
      </c>
      <c r="D234" s="136">
        <f t="shared" si="14"/>
        <v>7.145032035</v>
      </c>
      <c r="E234" s="4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row>
    <row r="235">
      <c r="A235" s="134" t="s">
        <v>24</v>
      </c>
      <c r="B235" s="135">
        <v>3.514085253E9</v>
      </c>
      <c r="C235" s="135">
        <v>4.91822183E8</v>
      </c>
      <c r="D235" s="136">
        <f t="shared" si="14"/>
        <v>7.145032035</v>
      </c>
      <c r="E235" s="4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row>
    <row r="236">
      <c r="A236" s="134" t="s">
        <v>25</v>
      </c>
      <c r="B236" s="135">
        <v>3.514085253E9</v>
      </c>
      <c r="C236" s="135">
        <v>4.91822183E8</v>
      </c>
      <c r="D236" s="136">
        <f t="shared" si="14"/>
        <v>7.145032035</v>
      </c>
      <c r="E236" s="4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row>
    <row r="237">
      <c r="A237" s="134" t="s">
        <v>26</v>
      </c>
      <c r="B237" s="135">
        <v>3.514085253E9</v>
      </c>
      <c r="C237" s="135">
        <v>4.91822183E8</v>
      </c>
      <c r="D237" s="136">
        <f t="shared" si="14"/>
        <v>7.145032035</v>
      </c>
      <c r="E237" s="4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row>
    <row r="238">
      <c r="A238" s="134" t="s">
        <v>27</v>
      </c>
      <c r="B238" s="135">
        <v>3.514085253E9</v>
      </c>
      <c r="C238" s="135">
        <v>4.91822183E8</v>
      </c>
      <c r="D238" s="136">
        <f t="shared" si="14"/>
        <v>7.145032035</v>
      </c>
      <c r="E238" s="4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row>
    <row r="239">
      <c r="A239" s="134" t="s">
        <v>28</v>
      </c>
      <c r="B239" s="135">
        <v>3.514085253E9</v>
      </c>
      <c r="C239" s="135">
        <v>4.91822183E8</v>
      </c>
      <c r="D239" s="136">
        <f t="shared" si="14"/>
        <v>7.145032035</v>
      </c>
      <c r="E239" s="4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row>
    <row r="240">
      <c r="A240" s="134" t="s">
        <v>29</v>
      </c>
      <c r="B240" s="135">
        <v>3.514085253E9</v>
      </c>
      <c r="C240" s="135">
        <v>4.91822183E8</v>
      </c>
      <c r="D240" s="136">
        <f t="shared" si="14"/>
        <v>7.145032035</v>
      </c>
      <c r="E240" s="4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row>
    <row r="241">
      <c r="A241" s="134" t="s">
        <v>30</v>
      </c>
      <c r="B241" s="135">
        <v>3.03911685E9</v>
      </c>
      <c r="C241" s="135">
        <v>1.27579145E8</v>
      </c>
      <c r="D241" s="136">
        <f t="shared" si="14"/>
        <v>23.82142356</v>
      </c>
      <c r="E241" s="4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row>
    <row r="242">
      <c r="A242" s="134" t="s">
        <v>31</v>
      </c>
      <c r="B242" s="135">
        <v>3.514085253E9</v>
      </c>
      <c r="C242" s="135">
        <v>4.91822183E8</v>
      </c>
      <c r="D242" s="136">
        <f t="shared" si="14"/>
        <v>7.145032035</v>
      </c>
      <c r="E242" s="4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row>
    <row r="243">
      <c r="A243" s="134" t="s">
        <v>32</v>
      </c>
      <c r="B243" s="135">
        <v>3.514085253E9</v>
      </c>
      <c r="C243" s="135">
        <v>4.91822183E8</v>
      </c>
      <c r="D243" s="136">
        <f t="shared" si="14"/>
        <v>7.145032035</v>
      </c>
      <c r="E243" s="4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row>
    <row r="244">
      <c r="A244" s="134" t="s">
        <v>33</v>
      </c>
      <c r="B244" s="135">
        <v>2.6842177E7</v>
      </c>
      <c r="C244" s="135">
        <v>4252277.0</v>
      </c>
      <c r="D244" s="136">
        <f t="shared" si="14"/>
        <v>6.312424379</v>
      </c>
      <c r="E244" s="4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row>
    <row r="245">
      <c r="A245" s="134" t="s">
        <v>34</v>
      </c>
      <c r="B245" s="135">
        <v>3.514085253E9</v>
      </c>
      <c r="C245" s="135">
        <v>4.91822183E8</v>
      </c>
      <c r="D245" s="136">
        <f t="shared" si="14"/>
        <v>7.145032035</v>
      </c>
      <c r="E245" s="4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row>
    <row r="246">
      <c r="A246" s="134" t="s">
        <v>35</v>
      </c>
      <c r="B246" s="135">
        <v>3.514085253E9</v>
      </c>
      <c r="C246" s="135">
        <v>4.91822183E8</v>
      </c>
      <c r="D246" s="136">
        <f t="shared" si="14"/>
        <v>7.145032035</v>
      </c>
      <c r="E246" s="4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row>
    <row r="247">
      <c r="A247" s="134" t="s">
        <v>36</v>
      </c>
      <c r="B247" s="135">
        <v>3.514085253E9</v>
      </c>
      <c r="C247" s="135">
        <v>4.91822183E8</v>
      </c>
      <c r="D247" s="136">
        <f t="shared" si="14"/>
        <v>7.145032035</v>
      </c>
      <c r="E247" s="4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row>
    <row r="248">
      <c r="A248" s="134" t="s">
        <v>85</v>
      </c>
      <c r="B248" s="135">
        <v>3.514085253E9</v>
      </c>
      <c r="C248" s="135">
        <v>4.91822183E8</v>
      </c>
      <c r="D248" s="136">
        <f t="shared" si="14"/>
        <v>7.145032035</v>
      </c>
      <c r="E248" s="4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row>
    <row r="249">
      <c r="A249" s="134" t="s">
        <v>38</v>
      </c>
      <c r="B249" s="135">
        <v>7.86626158E8</v>
      </c>
      <c r="C249" s="135">
        <v>4.8636068E7</v>
      </c>
      <c r="D249" s="136">
        <f t="shared" si="14"/>
        <v>16.17372025</v>
      </c>
      <c r="E249" s="4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row>
    <row r="250">
      <c r="A250" s="134" t="s">
        <v>39</v>
      </c>
      <c r="B250" s="135">
        <v>3.514085253E9</v>
      </c>
      <c r="C250" s="135">
        <v>4.91822183E8</v>
      </c>
      <c r="D250" s="136">
        <f t="shared" si="14"/>
        <v>7.145032035</v>
      </c>
      <c r="E250" s="4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row>
    <row r="251">
      <c r="A251" s="134" t="s">
        <v>40</v>
      </c>
      <c r="B251" s="135">
        <v>3.514085253E9</v>
      </c>
      <c r="C251" s="135">
        <v>4.91822183E8</v>
      </c>
      <c r="D251" s="136">
        <f t="shared" si="14"/>
        <v>7.145032035</v>
      </c>
      <c r="E251" s="4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row>
    <row r="252">
      <c r="A252" s="134" t="s">
        <v>41</v>
      </c>
      <c r="B252" s="135">
        <v>3.514085253E9</v>
      </c>
      <c r="C252" s="135">
        <v>4.91822183E8</v>
      </c>
      <c r="D252" s="136">
        <f t="shared" si="14"/>
        <v>7.145032035</v>
      </c>
      <c r="E252" s="4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row>
    <row r="253">
      <c r="A253" s="134" t="s">
        <v>42</v>
      </c>
      <c r="B253" s="135">
        <v>3.514085253E9</v>
      </c>
      <c r="C253" s="135">
        <v>4.91822183E8</v>
      </c>
      <c r="D253" s="136">
        <f t="shared" si="14"/>
        <v>7.145032035</v>
      </c>
      <c r="E253" s="4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row>
    <row r="254">
      <c r="A254" s="137" t="s">
        <v>43</v>
      </c>
      <c r="B254" s="138">
        <v>1.734465102E9</v>
      </c>
      <c r="C254" s="138">
        <v>3.08282053E8</v>
      </c>
      <c r="D254" s="139">
        <f t="shared" si="14"/>
        <v>5.626227947</v>
      </c>
      <c r="E254" s="7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row>
    <row r="255">
      <c r="A255" s="21" t="s">
        <v>134</v>
      </c>
      <c r="B255" s="10"/>
      <c r="C255" s="10"/>
      <c r="D255" s="96">
        <v>7.15</v>
      </c>
      <c r="E255" s="4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row>
    <row r="256">
      <c r="A256" s="10"/>
      <c r="B256" s="10"/>
      <c r="C256" s="10"/>
      <c r="D256" s="10"/>
      <c r="E256" s="10"/>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row>
    <row r="257">
      <c r="A257" s="21" t="s">
        <v>62</v>
      </c>
      <c r="B257" s="10"/>
      <c r="C257" s="10"/>
      <c r="D257" s="96">
        <v>7.75</v>
      </c>
      <c r="E257" s="10"/>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row>
    <row r="258">
      <c r="A258" s="10"/>
      <c r="B258" s="10"/>
      <c r="C258" s="10"/>
      <c r="D258" s="41">
        <v>5.808676188</v>
      </c>
      <c r="E258" s="10"/>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row>
    <row r="259">
      <c r="A259" s="21" t="s">
        <v>135</v>
      </c>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row>
    <row r="260">
      <c r="A260" s="10"/>
      <c r="B260" s="10"/>
      <c r="C260" s="10"/>
      <c r="D260" s="10"/>
      <c r="E260" s="10"/>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row>
    <row r="261">
      <c r="A261" s="135"/>
      <c r="B261" s="135"/>
      <c r="C261" s="135"/>
      <c r="D261" s="135"/>
      <c r="E261" s="135"/>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row>
    <row r="262">
      <c r="A262" s="135"/>
      <c r="B262" s="135"/>
      <c r="C262" s="135"/>
      <c r="D262" s="135"/>
      <c r="E262" s="135"/>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row>
    <row r="263">
      <c r="A263" s="135"/>
      <c r="B263" s="135"/>
      <c r="C263" s="135"/>
      <c r="D263" s="135"/>
      <c r="E263" s="135"/>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row>
  </sheetData>
  <mergeCells count="44">
    <mergeCell ref="B117:C117"/>
    <mergeCell ref="B106:I106"/>
    <mergeCell ref="B118:C118"/>
    <mergeCell ref="B119:C119"/>
    <mergeCell ref="B130:C130"/>
    <mergeCell ref="B129:C129"/>
    <mergeCell ref="N37:S37"/>
    <mergeCell ref="K74:U74"/>
    <mergeCell ref="V74:AF74"/>
    <mergeCell ref="B134:C134"/>
    <mergeCell ref="B135:C135"/>
    <mergeCell ref="B120:C120"/>
    <mergeCell ref="B122:C122"/>
    <mergeCell ref="B121:C121"/>
    <mergeCell ref="J3:K3"/>
    <mergeCell ref="L3:L4"/>
    <mergeCell ref="A3:A4"/>
    <mergeCell ref="B3:G3"/>
    <mergeCell ref="H3:I3"/>
    <mergeCell ref="E36:H36"/>
    <mergeCell ref="B36:D36"/>
    <mergeCell ref="A69:J69"/>
    <mergeCell ref="B139:C139"/>
    <mergeCell ref="B138:C138"/>
    <mergeCell ref="A143:B143"/>
    <mergeCell ref="A146:G146"/>
    <mergeCell ref="B128:C128"/>
    <mergeCell ref="B123:C123"/>
    <mergeCell ref="B124:C124"/>
    <mergeCell ref="B125:C125"/>
    <mergeCell ref="B127:C127"/>
    <mergeCell ref="B136:C136"/>
    <mergeCell ref="B137:C137"/>
    <mergeCell ref="B133:C133"/>
    <mergeCell ref="B131:C131"/>
    <mergeCell ref="B132:C132"/>
    <mergeCell ref="A221:E221"/>
    <mergeCell ref="A184:G184"/>
    <mergeCell ref="A222:E222"/>
    <mergeCell ref="A259:E259"/>
    <mergeCell ref="B116:C116"/>
    <mergeCell ref="B113:C113"/>
    <mergeCell ref="B114:C114"/>
    <mergeCell ref="B115:C11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row>
    <row r="33">
      <c r="A33" s="3"/>
      <c r="B33" s="3"/>
      <c r="C33" s="3"/>
      <c r="D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row>
    <row r="34">
      <c r="A34" s="3"/>
      <c r="B34" s="10"/>
      <c r="C34" s="10"/>
      <c r="D34" s="10"/>
      <c r="I34" s="10"/>
      <c r="J34" s="10"/>
      <c r="K34" s="10"/>
      <c r="L34" s="10"/>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row>
    <row r="35">
      <c r="A35" s="20" t="s">
        <v>44</v>
      </c>
      <c r="B35" s="20"/>
      <c r="C35" s="10"/>
      <c r="D35" s="10"/>
      <c r="I35" s="10"/>
      <c r="J35" s="10"/>
      <c r="K35" s="10"/>
      <c r="L35" s="10"/>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row>
    <row r="36">
      <c r="A36" s="21"/>
      <c r="B36" s="21" t="s">
        <v>45</v>
      </c>
      <c r="E36" s="22" t="s">
        <v>46</v>
      </c>
      <c r="I36" s="10"/>
      <c r="J36" s="10"/>
      <c r="K36" s="21" t="s">
        <v>56</v>
      </c>
      <c r="L36" s="10"/>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row>
    <row r="37">
      <c r="A37" s="24"/>
      <c r="B37" s="24" t="s">
        <v>47</v>
      </c>
      <c r="C37" s="24" t="s">
        <v>48</v>
      </c>
      <c r="D37" s="25" t="s">
        <v>49</v>
      </c>
      <c r="E37" s="24" t="s">
        <v>50</v>
      </c>
      <c r="F37" s="24" t="s">
        <v>51</v>
      </c>
      <c r="G37" s="24" t="s">
        <v>52</v>
      </c>
      <c r="H37" s="25" t="s">
        <v>53</v>
      </c>
      <c r="I37" s="24" t="s">
        <v>54</v>
      </c>
      <c r="J37" s="24" t="s">
        <v>55</v>
      </c>
      <c r="K37" s="103"/>
      <c r="L37" s="24" t="s">
        <v>57</v>
      </c>
      <c r="M37" s="27"/>
      <c r="N37" s="28" t="s">
        <v>58</v>
      </c>
      <c r="O37" s="29"/>
      <c r="P37" s="29"/>
      <c r="Q37" s="30"/>
      <c r="R37" s="31"/>
      <c r="S37" s="32"/>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row>
    <row r="38">
      <c r="A38" s="21" t="s">
        <v>17</v>
      </c>
      <c r="B38" s="41">
        <v>23.8</v>
      </c>
      <c r="C38" s="41">
        <v>45.3</v>
      </c>
      <c r="D38" s="42">
        <v>235.4</v>
      </c>
      <c r="E38" s="33">
        <f t="shared" ref="E38:E64" si="1">B38*1000000*42/1000*$O$38*1000/1000000*3.664</f>
        <v>72884.43456</v>
      </c>
      <c r="F38" s="33">
        <f t="shared" ref="F38:F64" si="2">C38*1000000*42/1000*$Q$38*1000/1000000*3.664</f>
        <v>100384.2202</v>
      </c>
      <c r="G38" s="33">
        <f t="shared" ref="G38:G64" si="3">D38*1000000*42/1000*$S$38*1000/1000000*3.664</f>
        <v>920120.9741</v>
      </c>
      <c r="H38" s="34">
        <f t="shared" ref="H38:H64" si="4">SUM(E38:G38)</f>
        <v>1093389.629</v>
      </c>
      <c r="I38" s="33">
        <f t="shared" ref="I38:I64" si="5">C75</f>
        <v>21515754</v>
      </c>
      <c r="J38" s="36">
        <f t="shared" ref="J38:J64" si="6">H38/I38*1000</f>
        <v>50.81809491</v>
      </c>
      <c r="K38" s="36">
        <f t="shared" ref="K38:K64" si="7">J38+D75</f>
        <v>78.13751862</v>
      </c>
      <c r="L38" s="41"/>
      <c r="M38" s="3"/>
      <c r="N38" s="37" t="s">
        <v>59</v>
      </c>
      <c r="O38" s="26">
        <v>19.9</v>
      </c>
      <c r="P38" s="38" t="s">
        <v>60</v>
      </c>
      <c r="Q38" s="39">
        <v>14.4</v>
      </c>
      <c r="R38" s="38"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row>
    <row r="39">
      <c r="A39" s="21" t="s">
        <v>18</v>
      </c>
      <c r="B39" s="41">
        <v>0.0</v>
      </c>
      <c r="C39" s="41">
        <v>0.0</v>
      </c>
      <c r="D39" s="42">
        <v>0.0</v>
      </c>
      <c r="E39" s="33">
        <f t="shared" si="1"/>
        <v>0</v>
      </c>
      <c r="F39" s="33">
        <f t="shared" si="2"/>
        <v>0</v>
      </c>
      <c r="G39" s="33">
        <f t="shared" si="3"/>
        <v>0</v>
      </c>
      <c r="H39" s="34">
        <f t="shared" si="4"/>
        <v>0</v>
      </c>
      <c r="I39" s="33">
        <f t="shared" si="5"/>
        <v>8214160</v>
      </c>
      <c r="J39" s="36">
        <f t="shared" si="6"/>
        <v>0</v>
      </c>
      <c r="K39" s="36">
        <f t="shared" si="7"/>
        <v>9.921282274</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row>
    <row r="40">
      <c r="A40" s="21" t="s">
        <v>19</v>
      </c>
      <c r="B40" s="41">
        <v>0.0</v>
      </c>
      <c r="C40" s="41">
        <v>0.0</v>
      </c>
      <c r="D40" s="42">
        <v>0.0</v>
      </c>
      <c r="E40" s="33">
        <f t="shared" si="1"/>
        <v>0</v>
      </c>
      <c r="F40" s="33">
        <f t="shared" si="2"/>
        <v>0</v>
      </c>
      <c r="G40" s="33">
        <f t="shared" si="3"/>
        <v>0</v>
      </c>
      <c r="H40" s="34">
        <f t="shared" si="4"/>
        <v>0</v>
      </c>
      <c r="I40" s="33">
        <f t="shared" si="5"/>
        <v>10423493</v>
      </c>
      <c r="J40" s="36">
        <f t="shared" si="6"/>
        <v>0</v>
      </c>
      <c r="K40" s="36">
        <f t="shared" si="7"/>
        <v>12.51260014</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row>
    <row r="41">
      <c r="A41" s="21" t="s">
        <v>20</v>
      </c>
      <c r="B41" s="41">
        <v>162.8</v>
      </c>
      <c r="C41" s="41">
        <v>143.8</v>
      </c>
      <c r="D41" s="42">
        <v>34.9</v>
      </c>
      <c r="E41" s="33">
        <f t="shared" si="1"/>
        <v>498554.0314</v>
      </c>
      <c r="F41" s="33">
        <f t="shared" si="2"/>
        <v>318658.9594</v>
      </c>
      <c r="G41" s="33">
        <f t="shared" si="3"/>
        <v>136415.5565</v>
      </c>
      <c r="H41" s="34">
        <f t="shared" si="4"/>
        <v>953628.5472</v>
      </c>
      <c r="I41" s="33">
        <f t="shared" si="5"/>
        <v>33759742</v>
      </c>
      <c r="J41" s="36">
        <f t="shared" si="6"/>
        <v>28.24750696</v>
      </c>
      <c r="K41" s="36">
        <f t="shared" si="7"/>
        <v>52.06415817</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row>
    <row r="42">
      <c r="A42" s="21" t="s">
        <v>21</v>
      </c>
      <c r="B42" s="41">
        <v>0.0</v>
      </c>
      <c r="C42" s="41">
        <v>0.0</v>
      </c>
      <c r="D42" s="42">
        <v>19.4</v>
      </c>
      <c r="E42" s="33">
        <f t="shared" si="1"/>
        <v>0</v>
      </c>
      <c r="F42" s="33">
        <f t="shared" si="2"/>
        <v>0</v>
      </c>
      <c r="G42" s="33">
        <f t="shared" si="3"/>
        <v>75829.85088</v>
      </c>
      <c r="H42" s="34">
        <f t="shared" si="4"/>
        <v>75829.85088</v>
      </c>
      <c r="I42" s="33">
        <f t="shared" si="5"/>
        <v>10201707</v>
      </c>
      <c r="J42" s="36">
        <f t="shared" si="6"/>
        <v>7.433055162</v>
      </c>
      <c r="K42" s="36">
        <f t="shared" si="7"/>
        <v>20.36559675</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row>
    <row r="43">
      <c r="A43" s="21" t="s">
        <v>22</v>
      </c>
      <c r="B43" s="41">
        <v>12.2</v>
      </c>
      <c r="C43" s="41">
        <v>7.4</v>
      </c>
      <c r="D43" s="42">
        <v>0.0</v>
      </c>
      <c r="E43" s="33">
        <f t="shared" si="1"/>
        <v>37360.92864</v>
      </c>
      <c r="F43" s="33">
        <f t="shared" si="2"/>
        <v>16398.30528</v>
      </c>
      <c r="G43" s="33">
        <f t="shared" si="3"/>
        <v>0</v>
      </c>
      <c r="H43" s="34">
        <f t="shared" si="4"/>
        <v>53759.23392</v>
      </c>
      <c r="I43" s="33">
        <f t="shared" si="5"/>
        <v>5515575</v>
      </c>
      <c r="J43" s="36">
        <f t="shared" si="6"/>
        <v>9.746804988</v>
      </c>
      <c r="K43" s="36">
        <f t="shared" si="7"/>
        <v>21.04317935</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row>
    <row r="44">
      <c r="A44" s="21" t="s">
        <v>23</v>
      </c>
      <c r="B44" s="41">
        <v>0.0</v>
      </c>
      <c r="C44" s="41">
        <v>0.0</v>
      </c>
      <c r="D44" s="42">
        <v>0.0</v>
      </c>
      <c r="E44" s="33">
        <f t="shared" si="1"/>
        <v>0</v>
      </c>
      <c r="F44" s="33">
        <f t="shared" si="2"/>
        <v>0</v>
      </c>
      <c r="G44" s="33">
        <f t="shared" si="3"/>
        <v>0</v>
      </c>
      <c r="H44" s="34">
        <f t="shared" si="4"/>
        <v>0</v>
      </c>
      <c r="I44" s="33">
        <f t="shared" si="5"/>
        <v>5255068</v>
      </c>
      <c r="J44" s="36">
        <f t="shared" si="6"/>
        <v>0</v>
      </c>
      <c r="K44" s="36">
        <f t="shared" si="7"/>
        <v>9.498069292</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row>
    <row r="45">
      <c r="A45" s="21" t="s">
        <v>24</v>
      </c>
      <c r="B45" s="41">
        <v>0.0</v>
      </c>
      <c r="C45" s="41">
        <v>0.0</v>
      </c>
      <c r="D45" s="42">
        <v>0.0</v>
      </c>
      <c r="E45" s="33">
        <f t="shared" si="1"/>
        <v>0</v>
      </c>
      <c r="F45" s="33">
        <f t="shared" si="2"/>
        <v>0</v>
      </c>
      <c r="G45" s="33">
        <f t="shared" si="3"/>
        <v>0</v>
      </c>
      <c r="H45" s="34">
        <f t="shared" si="4"/>
        <v>0</v>
      </c>
      <c r="I45" s="33">
        <f t="shared" si="5"/>
        <v>64768389</v>
      </c>
      <c r="J45" s="36">
        <f t="shared" si="6"/>
        <v>0</v>
      </c>
      <c r="K45" s="36">
        <f t="shared" si="7"/>
        <v>7.492976242</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row>
    <row r="46">
      <c r="A46" s="21" t="s">
        <v>25</v>
      </c>
      <c r="B46" s="41">
        <v>0.0</v>
      </c>
      <c r="C46" s="41">
        <v>9.6</v>
      </c>
      <c r="D46" s="42">
        <v>43.7</v>
      </c>
      <c r="E46" s="33">
        <f t="shared" si="1"/>
        <v>0</v>
      </c>
      <c r="F46" s="33">
        <f t="shared" si="2"/>
        <v>21273.47712</v>
      </c>
      <c r="G46" s="33">
        <f t="shared" si="3"/>
        <v>170812.6022</v>
      </c>
      <c r="H46" s="34">
        <f t="shared" si="4"/>
        <v>192086.0794</v>
      </c>
      <c r="I46" s="33">
        <f t="shared" si="5"/>
        <v>81644454</v>
      </c>
      <c r="J46" s="36">
        <f t="shared" si="6"/>
        <v>2.35271436</v>
      </c>
      <c r="K46" s="36">
        <f t="shared" si="7"/>
        <v>14.01595605</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row>
    <row r="47">
      <c r="A47" s="21" t="s">
        <v>26</v>
      </c>
      <c r="B47" s="41">
        <v>0.0</v>
      </c>
      <c r="C47" s="41">
        <v>0.0</v>
      </c>
      <c r="D47" s="42">
        <v>8.8</v>
      </c>
      <c r="E47" s="33">
        <f t="shared" si="1"/>
        <v>0</v>
      </c>
      <c r="F47" s="33">
        <f t="shared" si="2"/>
        <v>0</v>
      </c>
      <c r="G47" s="33">
        <f t="shared" si="3"/>
        <v>34397.04576</v>
      </c>
      <c r="H47" s="34">
        <f t="shared" si="4"/>
        <v>34397.04576</v>
      </c>
      <c r="I47" s="33">
        <f t="shared" si="5"/>
        <v>10749943</v>
      </c>
      <c r="J47" s="36">
        <f t="shared" si="6"/>
        <v>3.199742153</v>
      </c>
      <c r="K47" s="36">
        <f t="shared" si="7"/>
        <v>13.86751965</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row>
    <row r="48">
      <c r="A48" s="21" t="s">
        <v>27</v>
      </c>
      <c r="B48" s="41">
        <v>0.0</v>
      </c>
      <c r="C48" s="41">
        <v>0.0</v>
      </c>
      <c r="D48" s="42">
        <v>1.9</v>
      </c>
      <c r="E48" s="33">
        <f t="shared" si="1"/>
        <v>0</v>
      </c>
      <c r="F48" s="33">
        <f t="shared" si="2"/>
        <v>0</v>
      </c>
      <c r="G48" s="33">
        <f t="shared" si="3"/>
        <v>7426.63488</v>
      </c>
      <c r="H48" s="34">
        <f t="shared" si="4"/>
        <v>7426.63488</v>
      </c>
      <c r="I48" s="33">
        <f t="shared" si="5"/>
        <v>9992339</v>
      </c>
      <c r="J48" s="36">
        <f t="shared" si="6"/>
        <v>0.7432328787</v>
      </c>
      <c r="K48" s="36">
        <f t="shared" si="7"/>
        <v>7.134229021</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row>
    <row r="49">
      <c r="A49" s="21" t="s">
        <v>28</v>
      </c>
      <c r="B49" s="41">
        <v>0.0</v>
      </c>
      <c r="C49" s="41">
        <v>0.0</v>
      </c>
      <c r="D49" s="42">
        <v>0.0</v>
      </c>
      <c r="E49" s="33">
        <f t="shared" si="1"/>
        <v>0</v>
      </c>
      <c r="F49" s="33">
        <f t="shared" si="2"/>
        <v>0</v>
      </c>
      <c r="G49" s="33">
        <f t="shared" si="3"/>
        <v>0</v>
      </c>
      <c r="H49" s="34">
        <f t="shared" si="4"/>
        <v>0</v>
      </c>
      <c r="I49" s="33">
        <f t="shared" si="5"/>
        <v>4622917</v>
      </c>
      <c r="J49" s="36">
        <f t="shared" si="6"/>
        <v>0</v>
      </c>
      <c r="K49" s="36">
        <f t="shared" si="7"/>
        <v>12.41207662</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row>
    <row r="50">
      <c r="A50" s="21" t="s">
        <v>29</v>
      </c>
      <c r="B50" s="41">
        <v>5.1</v>
      </c>
      <c r="C50" s="41">
        <v>6.8</v>
      </c>
      <c r="D50" s="42">
        <v>0.0</v>
      </c>
      <c r="E50" s="33">
        <f t="shared" si="1"/>
        <v>15618.09312</v>
      </c>
      <c r="F50" s="33">
        <f t="shared" si="2"/>
        <v>15068.71296</v>
      </c>
      <c r="G50" s="33">
        <f t="shared" si="3"/>
        <v>0</v>
      </c>
      <c r="H50" s="34">
        <f t="shared" si="4"/>
        <v>30686.80608</v>
      </c>
      <c r="I50" s="33">
        <f t="shared" si="5"/>
        <v>60748965</v>
      </c>
      <c r="J50" s="36">
        <f t="shared" si="6"/>
        <v>0.5051412165</v>
      </c>
      <c r="K50" s="36">
        <f t="shared" si="7"/>
        <v>8.027458675</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row>
    <row r="51">
      <c r="A51" s="21" t="s">
        <v>30</v>
      </c>
      <c r="B51" s="41">
        <v>0.0</v>
      </c>
      <c r="C51" s="41">
        <v>0.0</v>
      </c>
      <c r="D51" s="42">
        <v>0.5</v>
      </c>
      <c r="E51" s="33">
        <f t="shared" si="1"/>
        <v>0</v>
      </c>
      <c r="F51" s="33">
        <f t="shared" si="2"/>
        <v>0</v>
      </c>
      <c r="G51" s="33">
        <f t="shared" si="3"/>
        <v>1954.3776</v>
      </c>
      <c r="H51" s="34">
        <f t="shared" si="4"/>
        <v>1954.3776</v>
      </c>
      <c r="I51" s="33">
        <f t="shared" si="5"/>
        <v>127579145</v>
      </c>
      <c r="J51" s="36">
        <f t="shared" si="6"/>
        <v>0.01531894261</v>
      </c>
      <c r="K51" s="36">
        <f t="shared" si="7"/>
        <v>9.277091311</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row>
    <row r="52">
      <c r="A52" s="21" t="s">
        <v>31</v>
      </c>
      <c r="B52" s="41">
        <v>0.0</v>
      </c>
      <c r="C52" s="41">
        <v>0.0</v>
      </c>
      <c r="D52" s="42">
        <v>0.0</v>
      </c>
      <c r="E52" s="33">
        <f t="shared" si="1"/>
        <v>0</v>
      </c>
      <c r="F52" s="33">
        <f t="shared" si="2"/>
        <v>0</v>
      </c>
      <c r="G52" s="33">
        <f t="shared" si="3"/>
        <v>0</v>
      </c>
      <c r="H52" s="34">
        <f t="shared" si="4"/>
        <v>0</v>
      </c>
      <c r="I52" s="33">
        <f t="shared" si="5"/>
        <v>497538</v>
      </c>
      <c r="J52" s="36">
        <f t="shared" si="6"/>
        <v>0</v>
      </c>
      <c r="K52" s="36">
        <f t="shared" si="7"/>
        <v>24.03233522</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row>
    <row r="53">
      <c r="A53" s="21" t="s">
        <v>32</v>
      </c>
      <c r="B53" s="41">
        <v>0.0</v>
      </c>
      <c r="C53" s="41">
        <v>63.5</v>
      </c>
      <c r="D53" s="42">
        <v>0.0</v>
      </c>
      <c r="E53" s="33">
        <f t="shared" si="1"/>
        <v>0</v>
      </c>
      <c r="F53" s="33">
        <f t="shared" si="2"/>
        <v>140715.1872</v>
      </c>
      <c r="G53" s="33">
        <f t="shared" si="3"/>
        <v>0</v>
      </c>
      <c r="H53" s="34">
        <f t="shared" si="4"/>
        <v>140715.1872</v>
      </c>
      <c r="I53" s="33">
        <f t="shared" si="5"/>
        <v>16573840</v>
      </c>
      <c r="J53" s="36">
        <f t="shared" si="6"/>
        <v>8.49019824</v>
      </c>
      <c r="K53" s="36">
        <f t="shared" si="7"/>
        <v>21.29163713</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row>
    <row r="54">
      <c r="A54" s="21" t="s">
        <v>33</v>
      </c>
      <c r="B54" s="41">
        <v>0.0</v>
      </c>
      <c r="C54" s="41">
        <v>0.0</v>
      </c>
      <c r="D54" s="42">
        <v>3.3</v>
      </c>
      <c r="E54" s="33">
        <f t="shared" si="1"/>
        <v>0</v>
      </c>
      <c r="F54" s="33">
        <f t="shared" si="2"/>
        <v>0</v>
      </c>
      <c r="G54" s="33">
        <f t="shared" si="3"/>
        <v>12898.89216</v>
      </c>
      <c r="H54" s="34">
        <f t="shared" si="4"/>
        <v>12898.89216</v>
      </c>
      <c r="I54" s="33">
        <f t="shared" si="5"/>
        <v>4252277</v>
      </c>
      <c r="J54" s="36">
        <f t="shared" si="6"/>
        <v>3.033408256</v>
      </c>
      <c r="K54" s="36">
        <f t="shared" si="7"/>
        <v>15.74024744</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row>
    <row r="55">
      <c r="A55" s="21" t="s">
        <v>34</v>
      </c>
      <c r="B55" s="41">
        <v>98.6</v>
      </c>
      <c r="C55" s="41">
        <v>95.7</v>
      </c>
      <c r="D55" s="42">
        <v>0.0</v>
      </c>
      <c r="E55" s="33">
        <f t="shared" si="1"/>
        <v>301949.8003</v>
      </c>
      <c r="F55" s="33">
        <f t="shared" si="2"/>
        <v>212069.975</v>
      </c>
      <c r="G55" s="33">
        <f t="shared" si="3"/>
        <v>0</v>
      </c>
      <c r="H55" s="34">
        <f t="shared" si="4"/>
        <v>514019.7754</v>
      </c>
      <c r="I55" s="33">
        <f t="shared" si="5"/>
        <v>4676305</v>
      </c>
      <c r="J55" s="36">
        <f t="shared" si="6"/>
        <v>109.9200705</v>
      </c>
      <c r="K55" s="36">
        <f t="shared" si="7"/>
        <v>116.4934228</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row>
    <row r="56">
      <c r="A56" s="21" t="s">
        <v>35</v>
      </c>
      <c r="B56" s="41">
        <v>0.0</v>
      </c>
      <c r="C56" s="41">
        <v>3.7</v>
      </c>
      <c r="D56" s="42">
        <v>55.5</v>
      </c>
      <c r="E56" s="33">
        <f t="shared" si="1"/>
        <v>0</v>
      </c>
      <c r="F56" s="33">
        <f t="shared" si="2"/>
        <v>8199.15264</v>
      </c>
      <c r="G56" s="33">
        <f t="shared" si="3"/>
        <v>216935.9136</v>
      </c>
      <c r="H56" s="34">
        <f t="shared" si="4"/>
        <v>225135.0662</v>
      </c>
      <c r="I56" s="33">
        <f t="shared" si="5"/>
        <v>38463689</v>
      </c>
      <c r="J56" s="36">
        <f t="shared" si="6"/>
        <v>5.853184447</v>
      </c>
      <c r="K56" s="36">
        <f t="shared" si="7"/>
        <v>15.64548492</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row>
    <row r="57">
      <c r="A57" s="21" t="s">
        <v>36</v>
      </c>
      <c r="B57" s="41">
        <v>0.0</v>
      </c>
      <c r="C57" s="41">
        <v>0.0</v>
      </c>
      <c r="D57" s="42">
        <v>0.0</v>
      </c>
      <c r="E57" s="33">
        <f t="shared" si="1"/>
        <v>0</v>
      </c>
      <c r="F57" s="33">
        <f t="shared" si="2"/>
        <v>0</v>
      </c>
      <c r="G57" s="33">
        <f t="shared" si="3"/>
        <v>0</v>
      </c>
      <c r="H57" s="34">
        <f t="shared" si="4"/>
        <v>0</v>
      </c>
      <c r="I57" s="33">
        <f t="shared" si="5"/>
        <v>10735765</v>
      </c>
      <c r="J57" s="36">
        <f t="shared" si="6"/>
        <v>0</v>
      </c>
      <c r="K57" s="36">
        <f t="shared" si="7"/>
        <v>6.324374649</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row>
    <row r="58">
      <c r="A58" s="21" t="s">
        <v>37</v>
      </c>
      <c r="B58" s="41">
        <v>0.0</v>
      </c>
      <c r="C58" s="41">
        <v>0.0</v>
      </c>
      <c r="D58" s="42">
        <v>0.0</v>
      </c>
      <c r="E58" s="33">
        <f t="shared" si="1"/>
        <v>0</v>
      </c>
      <c r="F58" s="33">
        <f t="shared" si="2"/>
        <v>0</v>
      </c>
      <c r="G58" s="33">
        <f t="shared" si="3"/>
        <v>0</v>
      </c>
      <c r="H58" s="34">
        <f t="shared" si="4"/>
        <v>0</v>
      </c>
      <c r="I58" s="33">
        <f t="shared" si="5"/>
        <v>5470306</v>
      </c>
      <c r="J58" s="36">
        <f t="shared" si="6"/>
        <v>0</v>
      </c>
      <c r="K58" s="36">
        <f t="shared" si="7"/>
        <v>7.125926776</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row>
    <row r="59">
      <c r="A59" s="21" t="s">
        <v>38</v>
      </c>
      <c r="B59" s="41">
        <v>0.0</v>
      </c>
      <c r="C59" s="41">
        <v>0.0</v>
      </c>
      <c r="D59" s="42">
        <v>0.9</v>
      </c>
      <c r="E59" s="33">
        <f t="shared" si="1"/>
        <v>0</v>
      </c>
      <c r="F59" s="33">
        <f t="shared" si="2"/>
        <v>0</v>
      </c>
      <c r="G59" s="33">
        <f t="shared" si="3"/>
        <v>3517.87968</v>
      </c>
      <c r="H59" s="34">
        <f t="shared" si="4"/>
        <v>3517.87968</v>
      </c>
      <c r="I59" s="33">
        <f t="shared" si="5"/>
        <v>48636068</v>
      </c>
      <c r="J59" s="36">
        <f t="shared" si="6"/>
        <v>0.07233067607</v>
      </c>
      <c r="K59" s="36">
        <f t="shared" si="7"/>
        <v>14.52257365</v>
      </c>
      <c r="L59" s="4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row>
    <row r="60">
      <c r="A60" s="21" t="s">
        <v>39</v>
      </c>
      <c r="B60" s="41">
        <v>0.0</v>
      </c>
      <c r="C60" s="41">
        <v>0.0</v>
      </c>
      <c r="D60" s="42">
        <v>3.3</v>
      </c>
      <c r="E60" s="33">
        <f t="shared" si="1"/>
        <v>0</v>
      </c>
      <c r="F60" s="33">
        <f t="shared" si="2"/>
        <v>0</v>
      </c>
      <c r="G60" s="33">
        <f t="shared" si="3"/>
        <v>12898.89216</v>
      </c>
      <c r="H60" s="34">
        <f t="shared" si="4"/>
        <v>12898.89216</v>
      </c>
      <c r="I60" s="33">
        <f t="shared" si="5"/>
        <v>46505963</v>
      </c>
      <c r="J60" s="36">
        <f t="shared" si="6"/>
        <v>0.2773599626</v>
      </c>
      <c r="K60" s="36">
        <f t="shared" si="7"/>
        <v>7.152736353</v>
      </c>
      <c r="L60" s="41"/>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row>
    <row r="61">
      <c r="A61" s="21" t="s">
        <v>40</v>
      </c>
      <c r="B61" s="41">
        <v>0.0</v>
      </c>
      <c r="C61" s="41">
        <v>0.0</v>
      </c>
      <c r="D61" s="42">
        <v>0.0</v>
      </c>
      <c r="E61" s="33">
        <f t="shared" si="1"/>
        <v>0</v>
      </c>
      <c r="F61" s="33">
        <f t="shared" si="2"/>
        <v>0</v>
      </c>
      <c r="G61" s="33">
        <f t="shared" si="3"/>
        <v>0</v>
      </c>
      <c r="H61" s="34">
        <f t="shared" si="4"/>
        <v>0</v>
      </c>
      <c r="I61" s="33">
        <f t="shared" si="5"/>
        <v>9074055</v>
      </c>
      <c r="J61" s="36">
        <f t="shared" si="6"/>
        <v>0</v>
      </c>
      <c r="K61" s="36">
        <f t="shared" si="7"/>
        <v>3.833677446</v>
      </c>
      <c r="L61" s="41"/>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row>
    <row r="62">
      <c r="A62" s="21" t="s">
        <v>41</v>
      </c>
      <c r="B62" s="41">
        <v>0.0</v>
      </c>
      <c r="C62" s="41">
        <v>0.0</v>
      </c>
      <c r="D62" s="42">
        <v>0.0</v>
      </c>
      <c r="E62" s="33">
        <f t="shared" si="1"/>
        <v>0</v>
      </c>
      <c r="F62" s="33">
        <f t="shared" si="2"/>
        <v>0</v>
      </c>
      <c r="G62" s="33">
        <f t="shared" si="3"/>
        <v>0</v>
      </c>
      <c r="H62" s="34">
        <f t="shared" si="4"/>
        <v>0</v>
      </c>
      <c r="I62" s="33">
        <f t="shared" si="5"/>
        <v>7623438</v>
      </c>
      <c r="J62" s="36">
        <f t="shared" si="6"/>
        <v>0</v>
      </c>
      <c r="K62" s="36">
        <f t="shared" si="7"/>
        <v>6.779487155</v>
      </c>
      <c r="L62" s="41"/>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row>
    <row r="63">
      <c r="A63" s="21" t="s">
        <v>42</v>
      </c>
      <c r="B63" s="41">
        <v>63.0</v>
      </c>
      <c r="C63" s="41">
        <v>51.4</v>
      </c>
      <c r="D63" s="42">
        <v>11.0</v>
      </c>
      <c r="E63" s="33">
        <f t="shared" si="1"/>
        <v>192929.3856</v>
      </c>
      <c r="F63" s="33">
        <f t="shared" si="2"/>
        <v>113901.7421</v>
      </c>
      <c r="G63" s="33">
        <f t="shared" si="3"/>
        <v>42996.3072</v>
      </c>
      <c r="H63" s="34">
        <f t="shared" si="4"/>
        <v>349827.4349</v>
      </c>
      <c r="I63" s="33">
        <f t="shared" si="5"/>
        <v>62348447</v>
      </c>
      <c r="J63" s="36">
        <f t="shared" si="6"/>
        <v>5.610844403</v>
      </c>
      <c r="K63" s="36">
        <f t="shared" si="7"/>
        <v>15.13977461</v>
      </c>
      <c r="L63" s="41"/>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row>
    <row r="64">
      <c r="A64" s="26" t="s">
        <v>43</v>
      </c>
      <c r="B64" s="71">
        <v>339.1</v>
      </c>
      <c r="C64" s="71">
        <v>556.8</v>
      </c>
      <c r="D64" s="72">
        <v>552.2</v>
      </c>
      <c r="E64" s="44">
        <f t="shared" si="1"/>
        <v>1038450.074</v>
      </c>
      <c r="F64" s="44">
        <f t="shared" si="2"/>
        <v>1233861.673</v>
      </c>
      <c r="G64" s="44">
        <f t="shared" si="3"/>
        <v>2158414.621</v>
      </c>
      <c r="H64" s="45">
        <f t="shared" si="4"/>
        <v>4430726.368</v>
      </c>
      <c r="I64" s="44">
        <f t="shared" si="5"/>
        <v>308282053</v>
      </c>
      <c r="J64" s="47">
        <f t="shared" si="6"/>
        <v>14.37231368</v>
      </c>
      <c r="K64" s="47">
        <f t="shared" si="7"/>
        <v>33.58052883</v>
      </c>
      <c r="L64" s="71"/>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row>
    <row r="66">
      <c r="A66" s="21" t="s">
        <v>62</v>
      </c>
      <c r="B66" s="10"/>
      <c r="C66" s="10"/>
      <c r="D66" s="10"/>
      <c r="E66" s="10"/>
      <c r="F66" s="10"/>
      <c r="G66" s="10"/>
      <c r="H66" s="10"/>
      <c r="I66" s="10"/>
      <c r="J66" s="10"/>
      <c r="K66" s="41"/>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row>
    <row r="67">
      <c r="A67" s="21" t="s">
        <v>63</v>
      </c>
      <c r="B67" s="10"/>
      <c r="C67" s="10"/>
      <c r="D67" s="10"/>
      <c r="E67" s="10"/>
      <c r="F67" s="10"/>
      <c r="G67" s="10"/>
      <c r="H67" s="10"/>
      <c r="I67" s="10"/>
      <c r="J67" s="10"/>
      <c r="K67" s="41"/>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row>
    <row r="68">
      <c r="A68" s="49" t="s">
        <v>64</v>
      </c>
      <c r="J68" s="127"/>
      <c r="K68" s="127"/>
      <c r="L68" s="127"/>
      <c r="M68" s="127"/>
      <c r="N68" s="127"/>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7"/>
      <c r="AW68" s="127"/>
      <c r="AX68" s="127"/>
      <c r="AY68" s="127"/>
      <c r="AZ68" s="127"/>
    </row>
    <row r="69">
      <c r="A69" s="21" t="s">
        <v>65</v>
      </c>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row>
    <row r="73">
      <c r="A73" s="20" t="s">
        <v>67</v>
      </c>
      <c r="B73" s="20"/>
      <c r="C73" s="3"/>
      <c r="D73" s="3"/>
      <c r="E73" s="3"/>
      <c r="F73" s="3"/>
      <c r="G73" s="20" t="s">
        <v>68</v>
      </c>
      <c r="H73" s="20"/>
      <c r="I73" s="20"/>
      <c r="J73" s="3"/>
      <c r="K73" s="51" t="s">
        <v>69</v>
      </c>
      <c r="U73" s="19"/>
      <c r="V73" s="51" t="s">
        <v>70</v>
      </c>
      <c r="AF73" s="19"/>
      <c r="AG73" s="73"/>
      <c r="AH73" s="73"/>
      <c r="AI73" s="73"/>
      <c r="AJ73" s="73"/>
      <c r="AK73" s="73"/>
      <c r="AL73" s="73"/>
      <c r="AM73" s="73"/>
      <c r="AN73" s="73"/>
      <c r="AO73" s="73"/>
      <c r="AP73" s="73"/>
      <c r="AQ73" s="73"/>
      <c r="AR73" s="73"/>
      <c r="AS73" s="73"/>
      <c r="AT73" s="73"/>
      <c r="AU73" s="73"/>
      <c r="AV73" s="73"/>
      <c r="AW73" s="73"/>
      <c r="AX73" s="73"/>
      <c r="AY73" s="73"/>
      <c r="AZ73" s="73"/>
    </row>
    <row r="74">
      <c r="A74" s="40" t="s">
        <v>1</v>
      </c>
      <c r="B74" s="24" t="s">
        <v>161</v>
      </c>
      <c r="C74" s="26" t="s">
        <v>162</v>
      </c>
      <c r="D74" s="24" t="s">
        <v>163</v>
      </c>
      <c r="E74" s="38" t="s">
        <v>74</v>
      </c>
      <c r="F74" s="3"/>
      <c r="G74" s="40" t="s">
        <v>1</v>
      </c>
      <c r="H74" s="74" t="s">
        <v>164</v>
      </c>
      <c r="I74" s="38" t="s">
        <v>74</v>
      </c>
      <c r="J74" s="3"/>
      <c r="K74" s="75">
        <v>2000.0</v>
      </c>
      <c r="L74" s="38">
        <v>2001.0</v>
      </c>
      <c r="M74" s="38">
        <v>2002.0</v>
      </c>
      <c r="N74" s="38">
        <v>2003.0</v>
      </c>
      <c r="O74" s="38">
        <v>2004.0</v>
      </c>
      <c r="P74" s="38">
        <v>2005.0</v>
      </c>
      <c r="Q74" s="38">
        <v>2006.0</v>
      </c>
      <c r="R74" s="38">
        <v>2007.0</v>
      </c>
      <c r="S74" s="38">
        <v>2008.0</v>
      </c>
      <c r="T74" s="38">
        <v>2009.0</v>
      </c>
      <c r="U74" s="76">
        <v>2010.0</v>
      </c>
      <c r="V74" s="38">
        <v>2000.0</v>
      </c>
      <c r="W74" s="38">
        <v>2001.0</v>
      </c>
      <c r="X74" s="38">
        <v>2002.0</v>
      </c>
      <c r="Y74" s="38">
        <v>2003.0</v>
      </c>
      <c r="Z74" s="38">
        <v>2004.0</v>
      </c>
      <c r="AA74" s="38">
        <v>2005.0</v>
      </c>
      <c r="AB74" s="38">
        <v>2006.0</v>
      </c>
      <c r="AC74" s="38">
        <v>2007.0</v>
      </c>
      <c r="AD74" s="38">
        <v>2008.0</v>
      </c>
      <c r="AE74" s="38">
        <v>2009.0</v>
      </c>
      <c r="AF74" s="76">
        <v>2010.0</v>
      </c>
      <c r="AG74" s="50"/>
      <c r="AH74" s="50"/>
      <c r="AI74" s="50"/>
      <c r="AJ74" s="50"/>
      <c r="AK74" s="50"/>
      <c r="AL74" s="50"/>
      <c r="AM74" s="50"/>
      <c r="AN74" s="50"/>
      <c r="AO74" s="50"/>
      <c r="AP74" s="50"/>
      <c r="AQ74" s="50"/>
      <c r="AR74" s="50"/>
      <c r="AS74" s="50"/>
      <c r="AT74" s="50"/>
      <c r="AU74" s="50"/>
      <c r="AV74" s="50"/>
      <c r="AW74" s="50"/>
      <c r="AX74" s="50"/>
      <c r="AY74" s="50"/>
      <c r="AZ74" s="50"/>
    </row>
    <row r="75">
      <c r="A75" s="77" t="s">
        <v>17</v>
      </c>
      <c r="B75" s="21">
        <v>587798.0</v>
      </c>
      <c r="C75" s="21">
        <v>2.1515754E7</v>
      </c>
      <c r="D75" s="79">
        <f t="shared" ref="D75:D101" si="8">B75/C75*1000</f>
        <v>27.31942371</v>
      </c>
      <c r="E75" s="3"/>
      <c r="F75" s="3"/>
      <c r="G75" s="77" t="s">
        <v>17</v>
      </c>
      <c r="H75" s="80">
        <v>-0.028</v>
      </c>
      <c r="I75" s="3"/>
      <c r="J75" s="3"/>
      <c r="K75" s="41">
        <v>556351.25</v>
      </c>
      <c r="L75" s="41">
        <v>501337.9688</v>
      </c>
      <c r="M75" s="41">
        <v>601951.5625</v>
      </c>
      <c r="N75" s="41">
        <v>745620.75</v>
      </c>
      <c r="O75" s="41">
        <v>476254.0938</v>
      </c>
      <c r="P75" s="41">
        <v>552331.25</v>
      </c>
      <c r="Q75" s="41">
        <v>526017.9375</v>
      </c>
      <c r="R75" s="41">
        <v>650552.5</v>
      </c>
      <c r="S75" s="41">
        <v>520581.75</v>
      </c>
      <c r="T75" s="41">
        <v>589402.4375</v>
      </c>
      <c r="U75" s="41">
        <v>587797.6875</v>
      </c>
      <c r="V75" s="81">
        <v>5.75828E11</v>
      </c>
      <c r="W75" s="81">
        <v>5.98362E11</v>
      </c>
      <c r="X75" s="81">
        <v>6.17218E11</v>
      </c>
      <c r="Y75" s="81">
        <v>6.42817E11</v>
      </c>
      <c r="Z75" s="81">
        <v>6.63302E11</v>
      </c>
      <c r="AA75" s="81">
        <v>6.83453E11</v>
      </c>
      <c r="AB75" s="81">
        <v>7.09297E11</v>
      </c>
      <c r="AC75" s="81">
        <v>7.3606E11</v>
      </c>
      <c r="AD75" s="81">
        <v>7.46116E11</v>
      </c>
      <c r="AE75" s="81">
        <v>7.63498E11</v>
      </c>
      <c r="AF75" s="81">
        <v>7.78047E11</v>
      </c>
      <c r="AG75" s="81"/>
      <c r="AH75" s="81"/>
      <c r="AI75" s="81"/>
      <c r="AJ75" s="81"/>
      <c r="AK75" s="81"/>
      <c r="AL75" s="81"/>
      <c r="AM75" s="81"/>
      <c r="AN75" s="81"/>
      <c r="AO75" s="81"/>
      <c r="AP75" s="81"/>
      <c r="AQ75" s="81"/>
      <c r="AR75" s="81"/>
      <c r="AS75" s="81"/>
      <c r="AT75" s="81"/>
      <c r="AU75" s="81"/>
      <c r="AV75" s="81"/>
      <c r="AW75" s="81"/>
      <c r="AX75" s="81"/>
      <c r="AY75" s="81"/>
      <c r="AZ75" s="81"/>
    </row>
    <row r="76">
      <c r="A76" s="77" t="s">
        <v>18</v>
      </c>
      <c r="B76" s="21">
        <v>81495.0</v>
      </c>
      <c r="C76" s="21">
        <v>8214160.0</v>
      </c>
      <c r="D76" s="79">
        <f t="shared" si="8"/>
        <v>9.921282274</v>
      </c>
      <c r="E76" s="3"/>
      <c r="F76" s="3"/>
      <c r="G76" s="77" t="s">
        <v>18</v>
      </c>
      <c r="H76" s="80">
        <v>0.001</v>
      </c>
      <c r="I76" s="3"/>
      <c r="J76" s="3"/>
      <c r="K76" s="41">
        <v>65262.33984</v>
      </c>
      <c r="L76" s="41">
        <v>67359.96094</v>
      </c>
      <c r="M76" s="41">
        <v>75001.48438</v>
      </c>
      <c r="N76" s="41">
        <v>91041.82031</v>
      </c>
      <c r="O76" s="41">
        <v>85627.39844</v>
      </c>
      <c r="P76" s="41">
        <v>85597.03906</v>
      </c>
      <c r="Q76" s="41">
        <v>88607.16406</v>
      </c>
      <c r="R76" s="41">
        <v>86824.875</v>
      </c>
      <c r="S76" s="41">
        <v>87443.72656</v>
      </c>
      <c r="T76" s="41">
        <v>76415.97656</v>
      </c>
      <c r="U76" s="41">
        <v>81494.53906</v>
      </c>
      <c r="V76" s="81">
        <v>2.56756E11</v>
      </c>
      <c r="W76" s="81">
        <v>2.61105E11</v>
      </c>
      <c r="X76" s="81">
        <v>2.63366E11</v>
      </c>
      <c r="Y76" s="81">
        <v>2.70186E11</v>
      </c>
      <c r="Z76" s="81">
        <v>2.76672E11</v>
      </c>
      <c r="AA76" s="81">
        <v>2.86825E11</v>
      </c>
      <c r="AB76" s="81">
        <v>2.97455E11</v>
      </c>
      <c r="AC76" s="81">
        <v>3.01727E11</v>
      </c>
      <c r="AD76" s="81">
        <v>2.90314E11</v>
      </c>
      <c r="AE76" s="81">
        <v>2.96268E11</v>
      </c>
      <c r="AF76" s="81">
        <v>3.04257E11</v>
      </c>
      <c r="AG76" s="81"/>
      <c r="AH76" s="81"/>
      <c r="AI76" s="81"/>
      <c r="AJ76" s="81"/>
      <c r="AK76" s="81"/>
      <c r="AL76" s="81"/>
      <c r="AM76" s="81"/>
      <c r="AN76" s="81"/>
      <c r="AO76" s="81"/>
      <c r="AP76" s="81"/>
      <c r="AQ76" s="81"/>
      <c r="AR76" s="81"/>
      <c r="AS76" s="81"/>
      <c r="AT76" s="81"/>
      <c r="AU76" s="81"/>
      <c r="AV76" s="81"/>
      <c r="AW76" s="81"/>
      <c r="AX76" s="81"/>
      <c r="AY76" s="81"/>
      <c r="AZ76" s="81"/>
    </row>
    <row r="77">
      <c r="A77" s="77" t="s">
        <v>19</v>
      </c>
      <c r="B77" s="21">
        <v>130425.0</v>
      </c>
      <c r="C77" s="21">
        <v>1.0423493E7</v>
      </c>
      <c r="D77" s="79">
        <f t="shared" si="8"/>
        <v>12.51260014</v>
      </c>
      <c r="E77" s="3"/>
      <c r="F77" s="3"/>
      <c r="G77" s="77" t="s">
        <v>19</v>
      </c>
      <c r="H77" s="80">
        <v>-0.029</v>
      </c>
      <c r="I77" s="3"/>
      <c r="J77" s="3"/>
      <c r="K77" s="41">
        <v>145309.9375</v>
      </c>
      <c r="L77" s="41">
        <v>144543.8125</v>
      </c>
      <c r="M77" s="41">
        <v>142953.0469</v>
      </c>
      <c r="N77" s="41">
        <v>144832.6563</v>
      </c>
      <c r="O77" s="41">
        <v>145886.0938</v>
      </c>
      <c r="P77" s="41">
        <v>141975.2656</v>
      </c>
      <c r="Q77" s="41">
        <v>137249.9375</v>
      </c>
      <c r="R77" s="41">
        <v>132437.0938</v>
      </c>
      <c r="S77" s="41">
        <v>135420.75</v>
      </c>
      <c r="T77" s="41">
        <v>123146.8906</v>
      </c>
      <c r="U77" s="41">
        <v>130425.1016</v>
      </c>
      <c r="V77" s="81">
        <v>3.14144E11</v>
      </c>
      <c r="W77" s="81">
        <v>3.18416E11</v>
      </c>
      <c r="X77" s="81">
        <v>3.20985E11</v>
      </c>
      <c r="Y77" s="81">
        <v>3.31495E11</v>
      </c>
      <c r="Z77" s="81">
        <v>3.373E11</v>
      </c>
      <c r="AA77" s="81">
        <v>3.46294E11</v>
      </c>
      <c r="AB77" s="81">
        <v>3.56278E11</v>
      </c>
      <c r="AC77" s="81">
        <v>3.59788E11</v>
      </c>
      <c r="AD77" s="81">
        <v>3.498E11</v>
      </c>
      <c r="AE77" s="81">
        <v>3.58267E11</v>
      </c>
      <c r="AF77" s="81">
        <v>3.64658E11</v>
      </c>
      <c r="AG77" s="81"/>
      <c r="AH77" s="81"/>
      <c r="AI77" s="81"/>
      <c r="AJ77" s="81"/>
      <c r="AK77" s="81"/>
      <c r="AL77" s="81"/>
      <c r="AM77" s="81"/>
      <c r="AN77" s="81"/>
      <c r="AO77" s="81"/>
      <c r="AP77" s="81"/>
      <c r="AQ77" s="81"/>
      <c r="AR77" s="81"/>
      <c r="AS77" s="81"/>
      <c r="AT77" s="81"/>
      <c r="AU77" s="81"/>
      <c r="AV77" s="81"/>
      <c r="AW77" s="81"/>
      <c r="AX77" s="81"/>
      <c r="AY77" s="81"/>
      <c r="AZ77" s="81"/>
    </row>
    <row r="78">
      <c r="A78" s="77" t="s">
        <v>20</v>
      </c>
      <c r="B78" s="21">
        <v>804044.0</v>
      </c>
      <c r="C78" s="21">
        <v>3.3759742E7</v>
      </c>
      <c r="D78" s="79">
        <f t="shared" si="8"/>
        <v>23.81665121</v>
      </c>
      <c r="E78" s="3"/>
      <c r="F78" s="3"/>
      <c r="G78" s="77" t="s">
        <v>20</v>
      </c>
      <c r="H78" s="80">
        <v>-0.012</v>
      </c>
      <c r="I78" s="3"/>
      <c r="J78" s="3"/>
      <c r="K78" s="41">
        <v>665388.1875</v>
      </c>
      <c r="L78" s="41">
        <v>661755.5</v>
      </c>
      <c r="M78" s="41">
        <v>818928.8125</v>
      </c>
      <c r="N78" s="41">
        <v>787753.375</v>
      </c>
      <c r="O78" s="41">
        <v>851413.4375</v>
      </c>
      <c r="P78" s="41">
        <v>800142.3125</v>
      </c>
      <c r="Q78" s="41">
        <v>799921.8125</v>
      </c>
      <c r="R78" s="41">
        <v>800528.5</v>
      </c>
      <c r="S78" s="41">
        <v>719853.5</v>
      </c>
      <c r="T78" s="41">
        <v>679187.75</v>
      </c>
      <c r="U78" s="41">
        <v>804044.25</v>
      </c>
      <c r="V78" s="81">
        <v>1.01619E12</v>
      </c>
      <c r="W78" s="81">
        <v>1.04591E12</v>
      </c>
      <c r="X78" s="81">
        <v>1.06558E12</v>
      </c>
      <c r="Y78" s="81">
        <v>1.09883E12</v>
      </c>
      <c r="Z78" s="81">
        <v>1.132E12</v>
      </c>
      <c r="AA78" s="81">
        <v>1.16396E12</v>
      </c>
      <c r="AB78" s="81">
        <v>1.18956E12</v>
      </c>
      <c r="AC78" s="81">
        <v>1.19776E12</v>
      </c>
      <c r="AD78" s="81">
        <v>1.16458E12</v>
      </c>
      <c r="AE78" s="81">
        <v>1.20202E12</v>
      </c>
      <c r="AF78" s="81">
        <v>1.23159E12</v>
      </c>
      <c r="AG78" s="81"/>
      <c r="AH78" s="81"/>
      <c r="AI78" s="81"/>
      <c r="AJ78" s="81"/>
      <c r="AK78" s="81"/>
      <c r="AL78" s="81"/>
      <c r="AM78" s="81"/>
      <c r="AN78" s="81"/>
      <c r="AO78" s="81"/>
      <c r="AP78" s="81"/>
      <c r="AQ78" s="81"/>
      <c r="AR78" s="81"/>
      <c r="AS78" s="81"/>
      <c r="AT78" s="81"/>
      <c r="AU78" s="81"/>
      <c r="AV78" s="81"/>
      <c r="AW78" s="81"/>
      <c r="AX78" s="81"/>
      <c r="AY78" s="81"/>
      <c r="AZ78" s="81"/>
    </row>
    <row r="79">
      <c r="A79" s="77" t="s">
        <v>21</v>
      </c>
      <c r="B79" s="21">
        <v>131934.0</v>
      </c>
      <c r="C79" s="21">
        <v>1.0201707E7</v>
      </c>
      <c r="D79" s="79">
        <f t="shared" si="8"/>
        <v>12.93254158</v>
      </c>
      <c r="E79" s="3"/>
      <c r="F79" s="3"/>
      <c r="G79" s="77" t="s">
        <v>21</v>
      </c>
      <c r="H79" s="80">
        <v>-0.038</v>
      </c>
      <c r="I79" s="3"/>
      <c r="J79" s="3"/>
      <c r="K79" s="41">
        <v>138361.8125</v>
      </c>
      <c r="L79" s="41">
        <v>137793.7656</v>
      </c>
      <c r="M79" s="41">
        <v>133906.7813</v>
      </c>
      <c r="N79" s="41">
        <v>138839.7656</v>
      </c>
      <c r="O79" s="41">
        <v>139766.5625</v>
      </c>
      <c r="P79" s="41">
        <v>138573.8438</v>
      </c>
      <c r="Q79" s="41">
        <v>143573.4375</v>
      </c>
      <c r="R79" s="41">
        <v>146897.9531</v>
      </c>
      <c r="S79" s="41">
        <v>137373.5156</v>
      </c>
      <c r="T79" s="41">
        <v>126623.0859</v>
      </c>
      <c r="U79" s="41">
        <v>131934.1094</v>
      </c>
      <c r="V79" s="81">
        <v>1.83647E11</v>
      </c>
      <c r="W79" s="81">
        <v>1.87594E11</v>
      </c>
      <c r="X79" s="81">
        <v>1.94659E11</v>
      </c>
      <c r="Y79" s="81">
        <v>2.03892E11</v>
      </c>
      <c r="Z79" s="81">
        <v>2.17659E11</v>
      </c>
      <c r="AA79" s="81">
        <v>2.3294E11</v>
      </c>
      <c r="AB79" s="81">
        <v>2.46299E11</v>
      </c>
      <c r="AC79" s="81">
        <v>2.53931E11</v>
      </c>
      <c r="AD79" s="81">
        <v>2.42486E11</v>
      </c>
      <c r="AE79" s="81">
        <v>2.4853E11</v>
      </c>
      <c r="AF79" s="81">
        <v>2.5322E11</v>
      </c>
      <c r="AG79" s="81"/>
      <c r="AH79" s="81"/>
      <c r="AI79" s="81"/>
      <c r="AJ79" s="81"/>
      <c r="AK79" s="81"/>
      <c r="AL79" s="81"/>
      <c r="AM79" s="81"/>
      <c r="AN79" s="81"/>
      <c r="AO79" s="81"/>
      <c r="AP79" s="81"/>
      <c r="AQ79" s="81"/>
      <c r="AR79" s="81"/>
      <c r="AS79" s="81"/>
      <c r="AT79" s="81"/>
      <c r="AU79" s="81"/>
      <c r="AV79" s="81"/>
      <c r="AW79" s="81"/>
      <c r="AX79" s="81"/>
      <c r="AY79" s="81"/>
      <c r="AZ79" s="81"/>
    </row>
    <row r="80">
      <c r="A80" s="77" t="s">
        <v>22</v>
      </c>
      <c r="B80" s="21">
        <v>62306.0</v>
      </c>
      <c r="C80" s="21">
        <v>5515575.0</v>
      </c>
      <c r="D80" s="79">
        <f t="shared" si="8"/>
        <v>11.29637436</v>
      </c>
      <c r="E80" s="3"/>
      <c r="F80" s="3"/>
      <c r="G80" s="77" t="s">
        <v>22</v>
      </c>
      <c r="H80" s="80">
        <v>-0.026</v>
      </c>
      <c r="I80" s="3"/>
      <c r="J80" s="3"/>
      <c r="K80" s="41">
        <v>72867.35938</v>
      </c>
      <c r="L80" s="41">
        <v>75854.99219</v>
      </c>
      <c r="M80" s="41">
        <v>76685.9375</v>
      </c>
      <c r="N80" s="41">
        <v>80280.65625</v>
      </c>
      <c r="O80" s="41">
        <v>74119.6875</v>
      </c>
      <c r="P80" s="41">
        <v>70092.03906</v>
      </c>
      <c r="Q80" s="41">
        <v>78921.99219</v>
      </c>
      <c r="R80" s="41">
        <v>71249.33594</v>
      </c>
      <c r="S80" s="41">
        <v>63938.86719</v>
      </c>
      <c r="T80" s="41">
        <v>65185.05469</v>
      </c>
      <c r="U80" s="41">
        <v>62305.75391</v>
      </c>
      <c r="V80" s="81">
        <v>1.70204E11</v>
      </c>
      <c r="W80" s="81">
        <v>1.70997E11</v>
      </c>
      <c r="X80" s="81">
        <v>1.71653E11</v>
      </c>
      <c r="Y80" s="81">
        <v>1.75595E11</v>
      </c>
      <c r="Z80" s="81">
        <v>1.79888E11</v>
      </c>
      <c r="AA80" s="81">
        <v>1.85995E11</v>
      </c>
      <c r="AB80" s="81">
        <v>1.8894E11</v>
      </c>
      <c r="AC80" s="81">
        <v>1.87459E11</v>
      </c>
      <c r="AD80" s="81">
        <v>1.76837E11</v>
      </c>
      <c r="AE80" s="81">
        <v>1.79626E11</v>
      </c>
      <c r="AF80" s="81">
        <v>1.8161E11</v>
      </c>
      <c r="AG80" s="81"/>
      <c r="AH80" s="81"/>
      <c r="AI80" s="81"/>
      <c r="AJ80" s="81"/>
      <c r="AK80" s="81"/>
      <c r="AL80" s="81"/>
      <c r="AM80" s="81"/>
      <c r="AN80" s="81"/>
      <c r="AO80" s="81"/>
      <c r="AP80" s="81"/>
      <c r="AQ80" s="81"/>
      <c r="AR80" s="81"/>
      <c r="AS80" s="81"/>
      <c r="AT80" s="81"/>
      <c r="AU80" s="81"/>
      <c r="AV80" s="81"/>
      <c r="AW80" s="81"/>
      <c r="AX80" s="81"/>
      <c r="AY80" s="81"/>
      <c r="AZ80" s="81"/>
    </row>
    <row r="81">
      <c r="A81" s="77" t="s">
        <v>23</v>
      </c>
      <c r="B81" s="21">
        <v>49913.0</v>
      </c>
      <c r="C81" s="21">
        <v>5255068.0</v>
      </c>
      <c r="D81" s="79">
        <f t="shared" si="8"/>
        <v>9.498069292</v>
      </c>
      <c r="E81" s="3"/>
      <c r="F81" s="3"/>
      <c r="G81" s="77" t="s">
        <v>23</v>
      </c>
      <c r="H81" s="80">
        <v>-0.05</v>
      </c>
      <c r="I81" s="3"/>
      <c r="J81" s="3"/>
      <c r="K81" s="41">
        <v>48878.15234</v>
      </c>
      <c r="L81" s="41">
        <v>50852.82813</v>
      </c>
      <c r="M81" s="41">
        <v>52504.875</v>
      </c>
      <c r="N81" s="41">
        <v>59894.51172</v>
      </c>
      <c r="O81" s="41">
        <v>55006.78906</v>
      </c>
      <c r="P81" s="41">
        <v>38808.50391</v>
      </c>
      <c r="Q81" s="41">
        <v>46151.39453</v>
      </c>
      <c r="R81" s="41">
        <v>52704.39063</v>
      </c>
      <c r="S81" s="41">
        <v>40575.16406</v>
      </c>
      <c r="T81" s="41">
        <v>26776.41992</v>
      </c>
      <c r="U81" s="41">
        <v>49913.01953</v>
      </c>
      <c r="V81" s="81">
        <v>1.44711E11</v>
      </c>
      <c r="W81" s="81">
        <v>1.47366E11</v>
      </c>
      <c r="X81" s="81">
        <v>1.50331E11</v>
      </c>
      <c r="Y81" s="81">
        <v>1.56532E11</v>
      </c>
      <c r="Z81" s="81">
        <v>1.61097E11</v>
      </c>
      <c r="AA81" s="81">
        <v>1.68202E11</v>
      </c>
      <c r="AB81" s="81">
        <v>1.77176E11</v>
      </c>
      <c r="AC81" s="81">
        <v>1.77696E11</v>
      </c>
      <c r="AD81" s="81">
        <v>1.62523E11</v>
      </c>
      <c r="AE81" s="81">
        <v>1.67926E11</v>
      </c>
      <c r="AF81" s="81">
        <v>1.72529E11</v>
      </c>
      <c r="AG81" s="81"/>
      <c r="AH81" s="81"/>
      <c r="AI81" s="81"/>
      <c r="AJ81" s="81"/>
      <c r="AK81" s="81"/>
      <c r="AL81" s="81"/>
      <c r="AM81" s="81"/>
      <c r="AN81" s="81"/>
      <c r="AO81" s="81"/>
      <c r="AP81" s="81"/>
      <c r="AQ81" s="81"/>
      <c r="AR81" s="81"/>
      <c r="AS81" s="81"/>
      <c r="AT81" s="81"/>
      <c r="AU81" s="81"/>
      <c r="AV81" s="81"/>
      <c r="AW81" s="81"/>
      <c r="AX81" s="81"/>
      <c r="AY81" s="81"/>
      <c r="AZ81" s="81"/>
    </row>
    <row r="82">
      <c r="A82" s="77" t="s">
        <v>24</v>
      </c>
      <c r="B82" s="21">
        <v>485308.0</v>
      </c>
      <c r="C82" s="21">
        <v>6.4768389E7</v>
      </c>
      <c r="D82" s="79">
        <f t="shared" si="8"/>
        <v>7.492976242</v>
      </c>
      <c r="E82" s="3"/>
      <c r="F82" s="3"/>
      <c r="G82" s="77" t="s">
        <v>24</v>
      </c>
      <c r="H82" s="80">
        <v>-0.022</v>
      </c>
      <c r="I82" s="3"/>
      <c r="J82" s="3"/>
      <c r="K82" s="41">
        <v>536564.0625</v>
      </c>
      <c r="L82" s="41">
        <v>528790.75</v>
      </c>
      <c r="M82" s="41">
        <v>518176.0938</v>
      </c>
      <c r="N82" s="41">
        <v>522355.7188</v>
      </c>
      <c r="O82" s="41">
        <v>519598.5</v>
      </c>
      <c r="P82" s="41">
        <v>521025.2813</v>
      </c>
      <c r="Q82" s="41">
        <v>504539.4688</v>
      </c>
      <c r="R82" s="41">
        <v>493794.875</v>
      </c>
      <c r="S82" s="41">
        <v>488633.2813</v>
      </c>
      <c r="T82" s="41">
        <v>474335.375</v>
      </c>
      <c r="U82" s="41">
        <v>485308.125</v>
      </c>
      <c r="V82" s="81">
        <v>1.74984E12</v>
      </c>
      <c r="W82" s="81">
        <v>1.76609E12</v>
      </c>
      <c r="X82" s="81">
        <v>1.78198E12</v>
      </c>
      <c r="Y82" s="81">
        <v>1.82732E12</v>
      </c>
      <c r="Z82" s="81">
        <v>1.8607E12</v>
      </c>
      <c r="AA82" s="81">
        <v>1.9066E12</v>
      </c>
      <c r="AB82" s="81">
        <v>1.95018E12</v>
      </c>
      <c r="AC82" s="81">
        <v>1.9486E12</v>
      </c>
      <c r="AD82" s="81">
        <v>1.88728E12</v>
      </c>
      <c r="AE82" s="81">
        <v>1.91867E12</v>
      </c>
      <c r="AF82" s="81">
        <v>1.95124E12</v>
      </c>
      <c r="AG82" s="81"/>
      <c r="AH82" s="81"/>
      <c r="AI82" s="81"/>
      <c r="AJ82" s="81"/>
      <c r="AK82" s="81"/>
      <c r="AL82" s="81"/>
      <c r="AM82" s="81"/>
      <c r="AN82" s="81"/>
      <c r="AO82" s="81"/>
      <c r="AP82" s="81"/>
      <c r="AQ82" s="81"/>
      <c r="AR82" s="81"/>
      <c r="AS82" s="81"/>
      <c r="AT82" s="81"/>
      <c r="AU82" s="81"/>
      <c r="AV82" s="81"/>
      <c r="AW82" s="81"/>
      <c r="AX82" s="81"/>
      <c r="AY82" s="81"/>
      <c r="AZ82" s="81"/>
    </row>
    <row r="83">
      <c r="A83" s="77" t="s">
        <v>25</v>
      </c>
      <c r="B83" s="21">
        <v>952239.0</v>
      </c>
      <c r="C83" s="21">
        <v>8.1644454E7</v>
      </c>
      <c r="D83" s="79">
        <f t="shared" si="8"/>
        <v>11.66324169</v>
      </c>
      <c r="E83" s="3"/>
      <c r="F83" s="3"/>
      <c r="G83" s="77" t="s">
        <v>25</v>
      </c>
      <c r="H83" s="80">
        <v>-0.02</v>
      </c>
      <c r="I83" s="3"/>
      <c r="J83" s="3"/>
      <c r="K83" s="41">
        <v>1005793.5</v>
      </c>
      <c r="L83" s="41">
        <v>1014676.438</v>
      </c>
      <c r="M83" s="41">
        <v>1040886.438</v>
      </c>
      <c r="N83" s="41">
        <v>1038860.188</v>
      </c>
      <c r="O83" s="41">
        <v>1026805.938</v>
      </c>
      <c r="P83" s="41">
        <v>1005300.938</v>
      </c>
      <c r="Q83" s="41">
        <v>1007438.25</v>
      </c>
      <c r="R83" s="41">
        <v>983492.0</v>
      </c>
      <c r="S83" s="41">
        <v>982752.0625</v>
      </c>
      <c r="T83" s="41">
        <v>919818.0625</v>
      </c>
      <c r="U83" s="41">
        <v>952239.1875</v>
      </c>
      <c r="V83" s="81">
        <v>2.52853E12</v>
      </c>
      <c r="W83" s="81">
        <v>2.52879E12</v>
      </c>
      <c r="X83" s="81">
        <v>2.5193E12</v>
      </c>
      <c r="Y83" s="81">
        <v>2.54855E12</v>
      </c>
      <c r="Z83" s="81">
        <v>2.566E12</v>
      </c>
      <c r="AA83" s="81">
        <v>2.66094E12</v>
      </c>
      <c r="AB83" s="81">
        <v>2.74793E12</v>
      </c>
      <c r="AC83" s="81">
        <v>2.77769E12</v>
      </c>
      <c r="AD83" s="81">
        <v>2.63528E12</v>
      </c>
      <c r="AE83" s="81">
        <v>2.74485E12</v>
      </c>
      <c r="AF83" s="81">
        <v>2.82799E12</v>
      </c>
      <c r="AG83" s="81"/>
      <c r="AH83" s="81"/>
      <c r="AI83" s="81"/>
      <c r="AJ83" s="81"/>
      <c r="AK83" s="81"/>
      <c r="AL83" s="81"/>
      <c r="AM83" s="81"/>
      <c r="AN83" s="81"/>
      <c r="AO83" s="81"/>
      <c r="AP83" s="81"/>
      <c r="AQ83" s="81"/>
      <c r="AR83" s="81"/>
      <c r="AS83" s="81"/>
      <c r="AT83" s="81"/>
      <c r="AU83" s="81"/>
      <c r="AV83" s="81"/>
      <c r="AW83" s="81"/>
      <c r="AX83" s="81"/>
      <c r="AY83" s="81"/>
      <c r="AZ83" s="81"/>
    </row>
    <row r="84">
      <c r="A84" s="77" t="s">
        <v>26</v>
      </c>
      <c r="B84" s="21">
        <v>114678.0</v>
      </c>
      <c r="C84" s="21">
        <v>1.0749943E7</v>
      </c>
      <c r="D84" s="79">
        <f t="shared" si="8"/>
        <v>10.66777749</v>
      </c>
      <c r="E84" s="3"/>
      <c r="F84" s="3"/>
      <c r="G84" s="77" t="s">
        <v>26</v>
      </c>
      <c r="H84" s="80">
        <v>-0.018</v>
      </c>
      <c r="I84" s="3"/>
      <c r="J84" s="3"/>
      <c r="K84" s="41">
        <v>123508.5703</v>
      </c>
      <c r="L84" s="41">
        <v>124558.2031</v>
      </c>
      <c r="M84" s="41">
        <v>124081.6328</v>
      </c>
      <c r="N84" s="41">
        <v>128242.2734</v>
      </c>
      <c r="O84" s="41">
        <v>128503.5234</v>
      </c>
      <c r="P84" s="41">
        <v>132148.8594</v>
      </c>
      <c r="Q84" s="41">
        <v>128511.1094</v>
      </c>
      <c r="R84" s="41">
        <v>132430.7813</v>
      </c>
      <c r="S84" s="41">
        <v>127465.375</v>
      </c>
      <c r="T84" s="41">
        <v>121020.2969</v>
      </c>
      <c r="U84" s="41">
        <v>114677.9297</v>
      </c>
      <c r="V84" s="81">
        <v>2.31117E11</v>
      </c>
      <c r="W84" s="81">
        <v>2.39065E11</v>
      </c>
      <c r="X84" s="81">
        <v>2.53274E11</v>
      </c>
      <c r="Y84" s="81">
        <v>2.64336E11</v>
      </c>
      <c r="Z84" s="81">
        <v>2.70364E11</v>
      </c>
      <c r="AA84" s="81">
        <v>2.85263E11</v>
      </c>
      <c r="AB84" s="81">
        <v>2.9535E11</v>
      </c>
      <c r="AC84" s="81">
        <v>2.94718E11</v>
      </c>
      <c r="AD84" s="81">
        <v>2.85477E11</v>
      </c>
      <c r="AE84" s="81">
        <v>2.71365E11</v>
      </c>
      <c r="AF84" s="81">
        <v>2.52085E11</v>
      </c>
      <c r="AG84" s="81"/>
      <c r="AH84" s="81"/>
      <c r="AI84" s="81"/>
      <c r="AJ84" s="81"/>
      <c r="AK84" s="81"/>
      <c r="AL84" s="81"/>
      <c r="AM84" s="81"/>
      <c r="AN84" s="81"/>
      <c r="AO84" s="81"/>
      <c r="AP84" s="81"/>
      <c r="AQ84" s="81"/>
      <c r="AR84" s="81"/>
      <c r="AS84" s="81"/>
      <c r="AT84" s="81"/>
      <c r="AU84" s="81"/>
      <c r="AV84" s="81"/>
      <c r="AW84" s="81"/>
      <c r="AX84" s="81"/>
      <c r="AY84" s="81"/>
      <c r="AZ84" s="81"/>
    </row>
    <row r="85">
      <c r="A85" s="77" t="s">
        <v>27</v>
      </c>
      <c r="B85" s="21">
        <v>63861.0</v>
      </c>
      <c r="C85" s="21">
        <v>9992339.0</v>
      </c>
      <c r="D85" s="79">
        <f t="shared" si="8"/>
        <v>6.390996142</v>
      </c>
      <c r="E85" s="3"/>
      <c r="F85" s="3"/>
      <c r="G85" s="77" t="s">
        <v>27</v>
      </c>
      <c r="H85" s="80">
        <v>-0.036</v>
      </c>
      <c r="I85" s="3"/>
      <c r="J85" s="3"/>
      <c r="K85" s="41">
        <v>77757.23438</v>
      </c>
      <c r="L85" s="41">
        <v>78060.39063</v>
      </c>
      <c r="M85" s="41">
        <v>76460.08594</v>
      </c>
      <c r="N85" s="41">
        <v>77392.22656</v>
      </c>
      <c r="O85" s="41">
        <v>77602.85938</v>
      </c>
      <c r="P85" s="41">
        <v>74318.71875</v>
      </c>
      <c r="Q85" s="41">
        <v>74867.82031</v>
      </c>
      <c r="R85" s="41">
        <v>72455.17969</v>
      </c>
      <c r="S85" s="41">
        <v>68763.72656</v>
      </c>
      <c r="T85" s="41">
        <v>63390.87109</v>
      </c>
      <c r="U85" s="41">
        <v>63860.69531</v>
      </c>
      <c r="V85" s="81">
        <v>1.44803E11</v>
      </c>
      <c r="W85" s="81">
        <v>1.51328E11</v>
      </c>
      <c r="X85" s="81">
        <v>1.57155E11</v>
      </c>
      <c r="Y85" s="81">
        <v>1.64694E11</v>
      </c>
      <c r="Z85" s="81">
        <v>1.71223E11</v>
      </c>
      <c r="AA85" s="81">
        <v>1.77896E11</v>
      </c>
      <c r="AB85" s="81">
        <v>1.781E11</v>
      </c>
      <c r="AC85" s="81">
        <v>1.79693E11</v>
      </c>
      <c r="AD85" s="81">
        <v>1.67476E11</v>
      </c>
      <c r="AE85" s="81">
        <v>1.69583E11</v>
      </c>
      <c r="AF85" s="81">
        <v>1.72452E11</v>
      </c>
      <c r="AG85" s="81"/>
      <c r="AH85" s="81"/>
      <c r="AI85" s="81"/>
      <c r="AJ85" s="81"/>
      <c r="AK85" s="81"/>
      <c r="AL85" s="81"/>
      <c r="AM85" s="81"/>
      <c r="AN85" s="81"/>
      <c r="AO85" s="81"/>
      <c r="AP85" s="81"/>
      <c r="AQ85" s="81"/>
      <c r="AR85" s="81"/>
      <c r="AS85" s="81"/>
      <c r="AT85" s="81"/>
      <c r="AU85" s="81"/>
      <c r="AV85" s="81"/>
      <c r="AW85" s="81"/>
      <c r="AX85" s="81"/>
      <c r="AY85" s="81"/>
      <c r="AZ85" s="81"/>
    </row>
    <row r="86">
      <c r="A86" s="77" t="s">
        <v>28</v>
      </c>
      <c r="B86" s="21">
        <v>57380.0</v>
      </c>
      <c r="C86" s="21">
        <v>4622917.0</v>
      </c>
      <c r="D86" s="79">
        <f t="shared" si="8"/>
        <v>12.41207662</v>
      </c>
      <c r="E86" s="3"/>
      <c r="F86" s="3"/>
      <c r="G86" s="77" t="s">
        <v>28</v>
      </c>
      <c r="H86" s="80">
        <v>-0.033</v>
      </c>
      <c r="I86" s="3"/>
      <c r="J86" s="3"/>
      <c r="K86" s="41">
        <v>66949.32813</v>
      </c>
      <c r="L86" s="41">
        <v>68796.89844</v>
      </c>
      <c r="M86" s="41">
        <v>66859.375</v>
      </c>
      <c r="N86" s="41">
        <v>66849.57813</v>
      </c>
      <c r="O86" s="41">
        <v>65680.0</v>
      </c>
      <c r="P86" s="41">
        <v>66878.28906</v>
      </c>
      <c r="Q86" s="41">
        <v>66320.97656</v>
      </c>
      <c r="R86" s="41">
        <v>65041.06641</v>
      </c>
      <c r="S86" s="41">
        <v>64900.28516</v>
      </c>
      <c r="T86" s="41">
        <v>58821.4375</v>
      </c>
      <c r="U86" s="41">
        <v>57380.28516</v>
      </c>
      <c r="V86" s="81">
        <v>1.33281E11</v>
      </c>
      <c r="W86" s="81">
        <v>1.41109E11</v>
      </c>
      <c r="X86" s="81">
        <v>1.46978E11</v>
      </c>
      <c r="Y86" s="81">
        <v>1.53604E11</v>
      </c>
      <c r="Z86" s="81">
        <v>1.61806E11</v>
      </c>
      <c r="AA86" s="81">
        <v>1.704E11</v>
      </c>
      <c r="AB86" s="81">
        <v>1.79231E11</v>
      </c>
      <c r="AC86" s="81">
        <v>1.73904E11</v>
      </c>
      <c r="AD86" s="81">
        <v>1.6174E11</v>
      </c>
      <c r="AE86" s="81">
        <v>1.61046E11</v>
      </c>
      <c r="AF86" s="81">
        <v>1.62181E11</v>
      </c>
      <c r="AG86" s="81"/>
      <c r="AH86" s="81"/>
      <c r="AI86" s="81"/>
      <c r="AJ86" s="81"/>
      <c r="AK86" s="81"/>
      <c r="AL86" s="81"/>
      <c r="AM86" s="81"/>
      <c r="AN86" s="81"/>
      <c r="AO86" s="81"/>
      <c r="AP86" s="81"/>
      <c r="AQ86" s="81"/>
      <c r="AR86" s="81"/>
      <c r="AS86" s="81"/>
      <c r="AT86" s="81"/>
      <c r="AU86" s="81"/>
      <c r="AV86" s="81"/>
      <c r="AW86" s="81"/>
      <c r="AX86" s="81"/>
      <c r="AY86" s="81"/>
      <c r="AZ86" s="81"/>
    </row>
    <row r="87">
      <c r="A87" s="77" t="s">
        <v>29</v>
      </c>
      <c r="B87" s="21">
        <v>456973.0</v>
      </c>
      <c r="C87" s="21">
        <v>6.0748965E7</v>
      </c>
      <c r="D87" s="79">
        <f t="shared" si="8"/>
        <v>7.522317458</v>
      </c>
      <c r="E87" s="3"/>
      <c r="F87" s="3"/>
      <c r="G87" s="77" t="s">
        <v>29</v>
      </c>
      <c r="H87" s="80">
        <v>-0.015</v>
      </c>
      <c r="I87" s="3"/>
      <c r="J87" s="3"/>
      <c r="K87" s="41">
        <v>525466.625</v>
      </c>
      <c r="L87" s="41">
        <v>523951.8438</v>
      </c>
      <c r="M87" s="41">
        <v>520016.2188</v>
      </c>
      <c r="N87" s="41">
        <v>542955.3125</v>
      </c>
      <c r="O87" s="41">
        <v>540626.4375</v>
      </c>
      <c r="P87" s="41">
        <v>536162.0625</v>
      </c>
      <c r="Q87" s="41">
        <v>524500.75</v>
      </c>
      <c r="R87" s="41">
        <v>537765.75</v>
      </c>
      <c r="S87" s="41">
        <v>504507.125</v>
      </c>
      <c r="T87" s="41">
        <v>450859.625</v>
      </c>
      <c r="U87" s="41">
        <v>456973.0313</v>
      </c>
      <c r="V87" s="81">
        <v>1.60767E12</v>
      </c>
      <c r="W87" s="81">
        <v>1.61492E12</v>
      </c>
      <c r="X87" s="81">
        <v>1.61417E12</v>
      </c>
      <c r="Y87" s="81">
        <v>1.64211E12</v>
      </c>
      <c r="Z87" s="81">
        <v>1.6574E12</v>
      </c>
      <c r="AA87" s="81">
        <v>1.69384E12</v>
      </c>
      <c r="AB87" s="81">
        <v>1.72235E12</v>
      </c>
      <c r="AC87" s="81">
        <v>1.70244E12</v>
      </c>
      <c r="AD87" s="81">
        <v>1.6089E12</v>
      </c>
      <c r="AE87" s="81">
        <v>1.63804E12</v>
      </c>
      <c r="AF87" s="81">
        <v>1.64518E12</v>
      </c>
      <c r="AG87" s="81"/>
      <c r="AH87" s="81"/>
      <c r="AI87" s="81"/>
      <c r="AJ87" s="81"/>
      <c r="AK87" s="81"/>
      <c r="AL87" s="81"/>
      <c r="AM87" s="81"/>
      <c r="AN87" s="81"/>
      <c r="AO87" s="81"/>
      <c r="AP87" s="81"/>
      <c r="AQ87" s="81"/>
      <c r="AR87" s="81"/>
      <c r="AS87" s="81"/>
      <c r="AT87" s="81"/>
      <c r="AU87" s="81"/>
      <c r="AV87" s="81"/>
      <c r="AW87" s="81"/>
      <c r="AX87" s="81"/>
      <c r="AY87" s="81"/>
      <c r="AZ87" s="81"/>
    </row>
    <row r="88">
      <c r="A88" s="77" t="s">
        <v>30</v>
      </c>
      <c r="B88" s="21">
        <v>1181609.0</v>
      </c>
      <c r="C88" s="21">
        <v>1.27579145E8</v>
      </c>
      <c r="D88" s="79">
        <f t="shared" si="8"/>
        <v>9.261772369</v>
      </c>
      <c r="E88" s="3"/>
      <c r="F88" s="3"/>
      <c r="G88" s="77" t="s">
        <v>30</v>
      </c>
      <c r="H88" s="80">
        <v>-0.013</v>
      </c>
      <c r="I88" s="3"/>
      <c r="J88" s="3"/>
      <c r="K88" s="41">
        <v>1256109.5</v>
      </c>
      <c r="L88" s="41">
        <v>1231046.75</v>
      </c>
      <c r="M88" s="41">
        <v>1261987.25</v>
      </c>
      <c r="N88" s="41">
        <v>1256627.5</v>
      </c>
      <c r="O88" s="41">
        <v>1253026.5</v>
      </c>
      <c r="P88" s="41">
        <v>1262579.0</v>
      </c>
      <c r="Q88" s="41">
        <v>1250385.875</v>
      </c>
      <c r="R88" s="41">
        <v>1282930.625</v>
      </c>
      <c r="S88" s="41">
        <v>1203827.375</v>
      </c>
      <c r="T88" s="41">
        <v>1132759.375</v>
      </c>
      <c r="U88" s="41">
        <v>1181609.125</v>
      </c>
      <c r="V88" s="81">
        <v>3.6782E12</v>
      </c>
      <c r="W88" s="81">
        <v>3.68885E12</v>
      </c>
      <c r="X88" s="81">
        <v>3.75101E12</v>
      </c>
      <c r="Y88" s="81">
        <v>3.83956E12</v>
      </c>
      <c r="Z88" s="81">
        <v>3.88958E12</v>
      </c>
      <c r="AA88" s="81">
        <v>3.95543E12</v>
      </c>
      <c r="AB88" s="81">
        <v>4.04214E12</v>
      </c>
      <c r="AC88" s="81">
        <v>4.00004E12</v>
      </c>
      <c r="AD88" s="81">
        <v>3.77895E12</v>
      </c>
      <c r="AE88" s="81">
        <v>3.94656E12</v>
      </c>
      <c r="AF88" s="81">
        <v>3.91893E12</v>
      </c>
      <c r="AG88" s="81"/>
      <c r="AH88" s="81"/>
      <c r="AI88" s="81"/>
      <c r="AJ88" s="81"/>
      <c r="AK88" s="81"/>
      <c r="AL88" s="81"/>
      <c r="AM88" s="81"/>
      <c r="AN88" s="81"/>
      <c r="AO88" s="81"/>
      <c r="AP88" s="81"/>
      <c r="AQ88" s="81"/>
      <c r="AR88" s="81"/>
      <c r="AS88" s="81"/>
      <c r="AT88" s="81"/>
      <c r="AU88" s="81"/>
      <c r="AV88" s="81"/>
      <c r="AW88" s="81"/>
      <c r="AX88" s="81"/>
      <c r="AY88" s="81"/>
      <c r="AZ88" s="81"/>
    </row>
    <row r="89">
      <c r="A89" s="77" t="s">
        <v>31</v>
      </c>
      <c r="B89" s="21">
        <v>11957.0</v>
      </c>
      <c r="C89" s="21">
        <v>497538.0</v>
      </c>
      <c r="D89" s="79">
        <f t="shared" si="8"/>
        <v>24.03233522</v>
      </c>
      <c r="E89" s="3"/>
      <c r="F89" s="3"/>
      <c r="G89" s="77" t="s">
        <v>31</v>
      </c>
      <c r="H89" s="80">
        <v>-0.006</v>
      </c>
      <c r="I89" s="3"/>
      <c r="J89" s="3"/>
      <c r="K89" s="41">
        <v>9374.620117</v>
      </c>
      <c r="L89" s="41">
        <v>9808.132813</v>
      </c>
      <c r="M89" s="41">
        <v>10585.92578</v>
      </c>
      <c r="N89" s="41">
        <v>10965.87793</v>
      </c>
      <c r="O89" s="41">
        <v>12428.07422</v>
      </c>
      <c r="P89" s="41">
        <v>12710.70703</v>
      </c>
      <c r="Q89" s="41">
        <v>12672.25391</v>
      </c>
      <c r="R89" s="41">
        <v>12085.7627</v>
      </c>
      <c r="S89" s="41">
        <v>11915.25781</v>
      </c>
      <c r="T89" s="41">
        <v>11393.55273</v>
      </c>
      <c r="U89" s="41">
        <v>11956.8291</v>
      </c>
      <c r="V89" s="41">
        <v>2.7325216768E10</v>
      </c>
      <c r="W89" s="41">
        <v>2.8442861568E10</v>
      </c>
      <c r="X89" s="41">
        <v>2.8916574208E10</v>
      </c>
      <c r="Y89" s="41">
        <v>3.0180405248E10</v>
      </c>
      <c r="Z89" s="41">
        <v>3.1765782528E10</v>
      </c>
      <c r="AA89" s="41">
        <v>3.333373952E10</v>
      </c>
      <c r="AB89" s="41">
        <v>3.5529781248E10</v>
      </c>
      <c r="AC89" s="41">
        <v>3.5268788224E10</v>
      </c>
      <c r="AD89" s="41">
        <v>3.383064576E10</v>
      </c>
      <c r="AE89" s="41">
        <v>3.481679872E10</v>
      </c>
      <c r="AF89" s="41">
        <v>3.5393564672E10</v>
      </c>
      <c r="AG89" s="41"/>
      <c r="AH89" s="41"/>
      <c r="AI89" s="41"/>
      <c r="AJ89" s="41"/>
      <c r="AK89" s="41"/>
      <c r="AL89" s="41"/>
      <c r="AM89" s="41"/>
      <c r="AN89" s="41"/>
      <c r="AO89" s="41"/>
      <c r="AP89" s="41"/>
      <c r="AQ89" s="41"/>
      <c r="AR89" s="41"/>
      <c r="AS89" s="41"/>
      <c r="AT89" s="41"/>
      <c r="AU89" s="41"/>
      <c r="AV89" s="41"/>
      <c r="AW89" s="41"/>
      <c r="AX89" s="41"/>
      <c r="AY89" s="41"/>
      <c r="AZ89" s="41"/>
    </row>
    <row r="90">
      <c r="A90" s="77" t="s">
        <v>32</v>
      </c>
      <c r="B90" s="21">
        <v>212169.0</v>
      </c>
      <c r="C90" s="21">
        <v>1.657384E7</v>
      </c>
      <c r="D90" s="79">
        <f t="shared" si="8"/>
        <v>12.80143889</v>
      </c>
      <c r="E90" s="3"/>
      <c r="F90" s="3"/>
      <c r="G90" s="77" t="s">
        <v>32</v>
      </c>
      <c r="H90" s="80">
        <v>-0.021</v>
      </c>
      <c r="I90" s="3"/>
      <c r="J90" s="3"/>
      <c r="K90" s="41">
        <v>215930.9531</v>
      </c>
      <c r="L90" s="41">
        <v>217117.625</v>
      </c>
      <c r="M90" s="41">
        <v>216092.1094</v>
      </c>
      <c r="N90" s="41">
        <v>217225.0156</v>
      </c>
      <c r="O90" s="41">
        <v>218386.2344</v>
      </c>
      <c r="P90" s="41">
        <v>212488.5781</v>
      </c>
      <c r="Q90" s="41">
        <v>208559.625</v>
      </c>
      <c r="R90" s="41">
        <v>207064.2656</v>
      </c>
      <c r="S90" s="41">
        <v>206338.9063</v>
      </c>
      <c r="T90" s="41">
        <v>200708.4688</v>
      </c>
      <c r="U90" s="41">
        <v>212169.1875</v>
      </c>
      <c r="V90" s="81">
        <v>5.46876E11</v>
      </c>
      <c r="W90" s="81">
        <v>5.47293E11</v>
      </c>
      <c r="X90" s="81">
        <v>5.4913E11</v>
      </c>
      <c r="Y90" s="81">
        <v>5.61412E11</v>
      </c>
      <c r="Z90" s="81">
        <v>5.72901E11</v>
      </c>
      <c r="AA90" s="81">
        <v>5.92346E11</v>
      </c>
      <c r="AB90" s="81">
        <v>6.1557E11</v>
      </c>
      <c r="AC90" s="81">
        <v>6.26675E11</v>
      </c>
      <c r="AD90" s="81">
        <v>6.03691E11</v>
      </c>
      <c r="AE90" s="81">
        <v>6.13526E11</v>
      </c>
      <c r="AF90" s="81">
        <v>6.19616E11</v>
      </c>
      <c r="AG90" s="81"/>
      <c r="AH90" s="81"/>
      <c r="AI90" s="81"/>
      <c r="AJ90" s="81"/>
      <c r="AK90" s="81"/>
      <c r="AL90" s="81"/>
      <c r="AM90" s="81"/>
      <c r="AN90" s="81"/>
      <c r="AO90" s="81"/>
      <c r="AP90" s="81"/>
      <c r="AQ90" s="81"/>
      <c r="AR90" s="81"/>
      <c r="AS90" s="81"/>
      <c r="AT90" s="81"/>
      <c r="AU90" s="81"/>
      <c r="AV90" s="81"/>
      <c r="AW90" s="81"/>
      <c r="AX90" s="81"/>
      <c r="AY90" s="81"/>
      <c r="AZ90" s="81"/>
    </row>
    <row r="91">
      <c r="A91" s="77" t="s">
        <v>33</v>
      </c>
      <c r="B91" s="21">
        <v>54033.0</v>
      </c>
      <c r="C91" s="21">
        <v>4252277.0</v>
      </c>
      <c r="D91" s="79">
        <f t="shared" si="8"/>
        <v>12.70683918</v>
      </c>
      <c r="E91" s="3"/>
      <c r="F91" s="3"/>
      <c r="G91" s="77" t="s">
        <v>33</v>
      </c>
      <c r="H91" s="80">
        <v>-0.009</v>
      </c>
      <c r="I91" s="3"/>
      <c r="J91" s="3"/>
      <c r="K91" s="41">
        <v>45505.51953</v>
      </c>
      <c r="L91" s="41">
        <v>49333.91406</v>
      </c>
      <c r="M91" s="41">
        <v>53275.46875</v>
      </c>
      <c r="N91" s="41">
        <v>54216.31641</v>
      </c>
      <c r="O91" s="41">
        <v>52198.06641</v>
      </c>
      <c r="P91" s="41">
        <v>54995.51563</v>
      </c>
      <c r="Q91" s="41">
        <v>56837.43359</v>
      </c>
      <c r="R91" s="41">
        <v>56524.78516</v>
      </c>
      <c r="S91" s="41">
        <v>50502.14063</v>
      </c>
      <c r="T91" s="41">
        <v>49625.0625</v>
      </c>
      <c r="U91" s="41">
        <v>54033.40625</v>
      </c>
      <c r="V91" s="41">
        <v>8.9152200704E10</v>
      </c>
      <c r="W91" s="41">
        <v>9.3532110848E10</v>
      </c>
      <c r="X91" s="41">
        <v>9.7596227584E10</v>
      </c>
      <c r="Y91" s="81">
        <v>1.01264E11</v>
      </c>
      <c r="Z91" s="81">
        <v>1.04608E11</v>
      </c>
      <c r="AA91" s="81">
        <v>1.05414E11</v>
      </c>
      <c r="AB91" s="81">
        <v>1.08555E11</v>
      </c>
      <c r="AC91" s="81">
        <v>1.06882E11</v>
      </c>
      <c r="AD91" s="81">
        <v>1.06379E11</v>
      </c>
      <c r="AE91" s="81">
        <v>1.06576E11</v>
      </c>
      <c r="AF91" s="81">
        <v>1.07615E11</v>
      </c>
      <c r="AG91" s="81"/>
      <c r="AH91" s="81"/>
      <c r="AI91" s="81"/>
      <c r="AJ91" s="81"/>
      <c r="AK91" s="81"/>
      <c r="AL91" s="81"/>
      <c r="AM91" s="81"/>
      <c r="AN91" s="81"/>
      <c r="AO91" s="81"/>
      <c r="AP91" s="81"/>
      <c r="AQ91" s="81"/>
      <c r="AR91" s="81"/>
      <c r="AS91" s="81"/>
      <c r="AT91" s="81"/>
      <c r="AU91" s="81"/>
      <c r="AV91" s="81"/>
      <c r="AW91" s="81"/>
      <c r="AX91" s="81"/>
      <c r="AY91" s="81"/>
      <c r="AZ91" s="81"/>
    </row>
    <row r="92">
      <c r="A92" s="77" t="s">
        <v>34</v>
      </c>
      <c r="B92" s="21">
        <v>30739.0</v>
      </c>
      <c r="C92" s="21">
        <v>4676305.0</v>
      </c>
      <c r="D92" s="79">
        <f t="shared" si="8"/>
        <v>6.573352251</v>
      </c>
      <c r="E92" s="3"/>
      <c r="F92" s="3"/>
      <c r="G92" s="77" t="s">
        <v>34</v>
      </c>
      <c r="H92" s="80">
        <v>-0.033</v>
      </c>
      <c r="I92" s="3"/>
      <c r="J92" s="3"/>
      <c r="K92" s="41">
        <v>39021.41797</v>
      </c>
      <c r="L92" s="41">
        <v>36621.04688</v>
      </c>
      <c r="M92" s="41">
        <v>32915.73438</v>
      </c>
      <c r="N92" s="41">
        <v>31620.00586</v>
      </c>
      <c r="O92" s="41">
        <v>28690.21875</v>
      </c>
      <c r="P92" s="41">
        <v>27469.94336</v>
      </c>
      <c r="Q92" s="41">
        <v>32410.86133</v>
      </c>
      <c r="R92" s="41">
        <v>34324.48047</v>
      </c>
      <c r="S92" s="41">
        <v>29850.00977</v>
      </c>
      <c r="T92" s="41">
        <v>29554.28711</v>
      </c>
      <c r="U92" s="41">
        <v>30739.22461</v>
      </c>
      <c r="V92" s="81">
        <v>2.0142E11</v>
      </c>
      <c r="W92" s="81">
        <v>2.04445E11</v>
      </c>
      <c r="X92" s="81">
        <v>2.06456E11</v>
      </c>
      <c r="Y92" s="81">
        <v>2.14633E11</v>
      </c>
      <c r="Z92" s="81">
        <v>2.2019E11</v>
      </c>
      <c r="AA92" s="81">
        <v>2.25589E11</v>
      </c>
      <c r="AB92" s="81">
        <v>2.31574E11</v>
      </c>
      <c r="AC92" s="81">
        <v>2.31655E11</v>
      </c>
      <c r="AD92" s="81">
        <v>2.27793E11</v>
      </c>
      <c r="AE92" s="81">
        <v>2.29334E11</v>
      </c>
      <c r="AF92" s="81">
        <v>2.32653E11</v>
      </c>
      <c r="AG92" s="81"/>
      <c r="AH92" s="81"/>
      <c r="AI92" s="81"/>
      <c r="AJ92" s="81"/>
      <c r="AK92" s="81"/>
      <c r="AL92" s="81"/>
      <c r="AM92" s="81"/>
      <c r="AN92" s="81"/>
      <c r="AO92" s="81"/>
      <c r="AP92" s="81"/>
      <c r="AQ92" s="81"/>
      <c r="AR92" s="81"/>
      <c r="AS92" s="81"/>
      <c r="AT92" s="81"/>
      <c r="AU92" s="81"/>
      <c r="AV92" s="81"/>
      <c r="AW92" s="81"/>
      <c r="AX92" s="81"/>
      <c r="AY92" s="81"/>
      <c r="AZ92" s="81"/>
    </row>
    <row r="93">
      <c r="A93" s="77" t="s">
        <v>35</v>
      </c>
      <c r="B93" s="21">
        <v>376648.0</v>
      </c>
      <c r="C93" s="21">
        <v>3.8463689E7</v>
      </c>
      <c r="D93" s="79">
        <f t="shared" si="8"/>
        <v>9.792300473</v>
      </c>
      <c r="E93" s="3"/>
      <c r="F93" s="3"/>
      <c r="G93" s="77" t="s">
        <v>35</v>
      </c>
      <c r="H93" s="80">
        <v>-0.043</v>
      </c>
      <c r="I93" s="3"/>
      <c r="J93" s="3"/>
      <c r="K93" s="41">
        <v>377083.3125</v>
      </c>
      <c r="L93" s="41">
        <v>370727.7188</v>
      </c>
      <c r="M93" s="41">
        <v>356930.5938</v>
      </c>
      <c r="N93" s="41">
        <v>369405.7813</v>
      </c>
      <c r="O93" s="41">
        <v>370262.2188</v>
      </c>
      <c r="P93" s="41">
        <v>368595.125</v>
      </c>
      <c r="Q93" s="41">
        <v>380975.6563</v>
      </c>
      <c r="R93" s="41">
        <v>386027.6875</v>
      </c>
      <c r="S93" s="41">
        <v>375912.625</v>
      </c>
      <c r="T93" s="41">
        <v>355486.875</v>
      </c>
      <c r="U93" s="41">
        <v>376648.1563</v>
      </c>
      <c r="V93" s="81">
        <v>4.57408E11</v>
      </c>
      <c r="W93" s="81">
        <v>4.64011E11</v>
      </c>
      <c r="X93" s="81">
        <v>4.81955E11</v>
      </c>
      <c r="Y93" s="81">
        <v>5.07714E11</v>
      </c>
      <c r="Z93" s="81">
        <v>5.26079E11</v>
      </c>
      <c r="AA93" s="81">
        <v>5.5884E11</v>
      </c>
      <c r="AB93" s="81">
        <v>5.96759E11</v>
      </c>
      <c r="AC93" s="81">
        <v>6.27352E11</v>
      </c>
      <c r="AD93" s="81">
        <v>6.37563E11</v>
      </c>
      <c r="AE93" s="81">
        <v>6.62416E11</v>
      </c>
      <c r="AF93" s="81">
        <v>6.9123E11</v>
      </c>
      <c r="AG93" s="81"/>
      <c r="AH93" s="81"/>
      <c r="AI93" s="81"/>
      <c r="AJ93" s="81"/>
      <c r="AK93" s="81"/>
      <c r="AL93" s="81"/>
      <c r="AM93" s="81"/>
      <c r="AN93" s="81"/>
      <c r="AO93" s="81"/>
      <c r="AP93" s="81"/>
      <c r="AQ93" s="81"/>
      <c r="AR93" s="81"/>
      <c r="AS93" s="81"/>
      <c r="AT93" s="81"/>
      <c r="AU93" s="81"/>
      <c r="AV93" s="81"/>
      <c r="AW93" s="81"/>
      <c r="AX93" s="81"/>
      <c r="AY93" s="81"/>
      <c r="AZ93" s="81"/>
    </row>
    <row r="94">
      <c r="A94" s="77" t="s">
        <v>36</v>
      </c>
      <c r="B94" s="21">
        <v>67897.0</v>
      </c>
      <c r="C94" s="21">
        <v>1.0735765E7</v>
      </c>
      <c r="D94" s="79">
        <f t="shared" si="8"/>
        <v>6.324374649</v>
      </c>
      <c r="E94" s="3"/>
      <c r="F94" s="3"/>
      <c r="G94" s="77" t="s">
        <v>36</v>
      </c>
      <c r="H94" s="80">
        <v>-0.03</v>
      </c>
      <c r="I94" s="3"/>
      <c r="J94" s="3"/>
      <c r="K94" s="41">
        <v>86564.10156</v>
      </c>
      <c r="L94" s="41">
        <v>83091.65625</v>
      </c>
      <c r="M94" s="41">
        <v>87231.96094</v>
      </c>
      <c r="N94" s="41">
        <v>88096.3125</v>
      </c>
      <c r="O94" s="41">
        <v>86189.23438</v>
      </c>
      <c r="P94" s="41">
        <v>92558.66406</v>
      </c>
      <c r="Q94" s="41">
        <v>80445.39063</v>
      </c>
      <c r="R94" s="41">
        <v>76221.96094</v>
      </c>
      <c r="S94" s="41">
        <v>72220.71094</v>
      </c>
      <c r="T94" s="41">
        <v>68989.13281</v>
      </c>
      <c r="U94" s="41">
        <v>67897.16406</v>
      </c>
      <c r="V94" s="81">
        <v>2.20599E11</v>
      </c>
      <c r="W94" s="81">
        <v>2.22285E11</v>
      </c>
      <c r="X94" s="81">
        <v>2.2026E11</v>
      </c>
      <c r="Y94" s="81">
        <v>2.23696E11</v>
      </c>
      <c r="Z94" s="81">
        <v>2.2543E11</v>
      </c>
      <c r="AA94" s="81">
        <v>2.28695E11</v>
      </c>
      <c r="AB94" s="81">
        <v>2.34105E11</v>
      </c>
      <c r="AC94" s="81">
        <v>2.34084E11</v>
      </c>
      <c r="AD94" s="81">
        <v>2.27277E11</v>
      </c>
      <c r="AE94" s="81">
        <v>2.3046E11</v>
      </c>
      <c r="AF94" s="81">
        <v>2.26614E11</v>
      </c>
      <c r="AG94" s="81"/>
      <c r="AH94" s="81"/>
      <c r="AI94" s="81"/>
      <c r="AJ94" s="81"/>
      <c r="AK94" s="81"/>
      <c r="AL94" s="81"/>
      <c r="AM94" s="81"/>
      <c r="AN94" s="81"/>
      <c r="AO94" s="81"/>
      <c r="AP94" s="81"/>
      <c r="AQ94" s="81"/>
      <c r="AR94" s="81"/>
      <c r="AS94" s="81"/>
      <c r="AT94" s="81"/>
      <c r="AU94" s="81"/>
      <c r="AV94" s="81"/>
      <c r="AW94" s="81"/>
      <c r="AX94" s="81"/>
      <c r="AY94" s="81"/>
      <c r="AZ94" s="81"/>
    </row>
    <row r="95">
      <c r="A95" s="77" t="s">
        <v>85</v>
      </c>
      <c r="B95" s="21">
        <v>38981.0</v>
      </c>
      <c r="C95" s="21">
        <v>5470306.0</v>
      </c>
      <c r="D95" s="79">
        <f t="shared" si="8"/>
        <v>7.125926776</v>
      </c>
      <c r="E95" s="3"/>
      <c r="F95" s="3"/>
      <c r="G95" s="77" t="s">
        <v>85</v>
      </c>
      <c r="H95" s="80">
        <v>-0.053</v>
      </c>
      <c r="I95" s="3"/>
      <c r="J95" s="3"/>
      <c r="K95" s="41">
        <v>38584.76172</v>
      </c>
      <c r="L95" s="41">
        <v>41847.41406</v>
      </c>
      <c r="M95" s="41">
        <v>40440.05469</v>
      </c>
      <c r="N95" s="41">
        <v>41306.91406</v>
      </c>
      <c r="O95" s="41">
        <v>41743.17578</v>
      </c>
      <c r="P95" s="41">
        <v>44493.41406</v>
      </c>
      <c r="Q95" s="41">
        <v>42044.54688</v>
      </c>
      <c r="R95" s="41">
        <v>40422.24609</v>
      </c>
      <c r="S95" s="41">
        <v>41895.13672</v>
      </c>
      <c r="T95" s="41">
        <v>36518.67969</v>
      </c>
      <c r="U95" s="41">
        <v>38981.22656</v>
      </c>
      <c r="V95" s="41">
        <v>7.0967230464E10</v>
      </c>
      <c r="W95" s="41">
        <v>7.4219577344E10</v>
      </c>
      <c r="X95" s="41">
        <v>7.7763584E10</v>
      </c>
      <c r="Y95" s="41">
        <v>8.1696710656E10</v>
      </c>
      <c r="Z95" s="41">
        <v>8.7133806592E10</v>
      </c>
      <c r="AA95" s="41">
        <v>9.4405476352E10</v>
      </c>
      <c r="AB95" s="81">
        <v>1.04312E11</v>
      </c>
      <c r="AC95" s="81">
        <v>1.10311E11</v>
      </c>
      <c r="AD95" s="81">
        <v>1.04871E11</v>
      </c>
      <c r="AE95" s="81">
        <v>1.09257E11</v>
      </c>
      <c r="AF95" s="81">
        <v>1.12917E11</v>
      </c>
      <c r="AG95" s="81"/>
      <c r="AH95" s="81"/>
      <c r="AI95" s="81"/>
      <c r="AJ95" s="81"/>
      <c r="AK95" s="81"/>
      <c r="AL95" s="81"/>
      <c r="AM95" s="81"/>
      <c r="AN95" s="81"/>
      <c r="AO95" s="81"/>
      <c r="AP95" s="81"/>
      <c r="AQ95" s="81"/>
      <c r="AR95" s="81"/>
      <c r="AS95" s="81"/>
      <c r="AT95" s="81"/>
      <c r="AU95" s="81"/>
      <c r="AV95" s="81"/>
      <c r="AW95" s="81"/>
      <c r="AX95" s="81"/>
      <c r="AY95" s="81"/>
      <c r="AZ95" s="81"/>
    </row>
    <row r="96">
      <c r="A96" s="77" t="s">
        <v>38</v>
      </c>
      <c r="B96" s="21">
        <v>702803.0</v>
      </c>
      <c r="C96" s="21">
        <v>4.8636068E7</v>
      </c>
      <c r="D96" s="79">
        <f t="shared" si="8"/>
        <v>14.45024298</v>
      </c>
      <c r="E96" s="3"/>
      <c r="F96" s="3"/>
      <c r="G96" s="77" t="s">
        <v>38</v>
      </c>
      <c r="H96" s="80">
        <v>-0.015</v>
      </c>
      <c r="I96" s="3"/>
      <c r="J96" s="3"/>
      <c r="K96" s="41">
        <v>538383.0625</v>
      </c>
      <c r="L96" s="41">
        <v>559624.9375</v>
      </c>
      <c r="M96" s="41">
        <v>569544.3125</v>
      </c>
      <c r="N96" s="41">
        <v>581002.0</v>
      </c>
      <c r="O96" s="41">
        <v>604532.25</v>
      </c>
      <c r="P96" s="41">
        <v>608298.5625</v>
      </c>
      <c r="Q96" s="41">
        <v>622614.4375</v>
      </c>
      <c r="R96" s="41">
        <v>639065.875</v>
      </c>
      <c r="S96" s="41">
        <v>651477.625</v>
      </c>
      <c r="T96" s="41">
        <v>658267.125</v>
      </c>
      <c r="U96" s="41">
        <v>702803.125</v>
      </c>
      <c r="V96" s="81">
        <v>9.15466E11</v>
      </c>
      <c r="W96" s="81">
        <v>9.80921E11</v>
      </c>
      <c r="X96" s="81">
        <v>1.00841E12</v>
      </c>
      <c r="Y96" s="81">
        <v>1.05499E12</v>
      </c>
      <c r="Z96" s="81">
        <v>1.09674E12</v>
      </c>
      <c r="AA96" s="81">
        <v>1.15354E12</v>
      </c>
      <c r="AB96" s="81">
        <v>1.21244E12</v>
      </c>
      <c r="AC96" s="81">
        <v>1.2403E12</v>
      </c>
      <c r="AD96" s="81">
        <v>1.24426E12</v>
      </c>
      <c r="AE96" s="81">
        <v>1.32291E12</v>
      </c>
      <c r="AF96" s="81">
        <v>1.37098E12</v>
      </c>
      <c r="AG96" s="81"/>
      <c r="AH96" s="81"/>
      <c r="AI96" s="81"/>
      <c r="AJ96" s="81"/>
      <c r="AK96" s="81"/>
      <c r="AL96" s="81"/>
      <c r="AM96" s="81"/>
      <c r="AN96" s="81"/>
      <c r="AO96" s="81"/>
      <c r="AP96" s="81"/>
      <c r="AQ96" s="81"/>
      <c r="AR96" s="81"/>
      <c r="AS96" s="81"/>
      <c r="AT96" s="81"/>
      <c r="AU96" s="81"/>
      <c r="AV96" s="81"/>
      <c r="AW96" s="81"/>
      <c r="AX96" s="81"/>
      <c r="AY96" s="81"/>
      <c r="AZ96" s="81"/>
    </row>
    <row r="97">
      <c r="A97" s="77" t="s">
        <v>39</v>
      </c>
      <c r="B97" s="21">
        <v>319746.0</v>
      </c>
      <c r="C97" s="21">
        <v>4.6505963E7</v>
      </c>
      <c r="D97" s="79">
        <f t="shared" si="8"/>
        <v>6.87537639</v>
      </c>
      <c r="E97" s="3"/>
      <c r="F97" s="3"/>
      <c r="G97" s="77" t="s">
        <v>39</v>
      </c>
      <c r="H97" s="80">
        <v>-0.025</v>
      </c>
      <c r="I97" s="3"/>
      <c r="J97" s="3"/>
      <c r="K97" s="41">
        <v>355512.875</v>
      </c>
      <c r="L97" s="41">
        <v>355989.5</v>
      </c>
      <c r="M97" s="41">
        <v>372273.9688</v>
      </c>
      <c r="N97" s="41">
        <v>380082.5313</v>
      </c>
      <c r="O97" s="41">
        <v>394262.6563</v>
      </c>
      <c r="P97" s="41">
        <v>408289.4375</v>
      </c>
      <c r="Q97" s="41">
        <v>396824.3438</v>
      </c>
      <c r="R97" s="41">
        <v>402358.125</v>
      </c>
      <c r="S97" s="41">
        <v>369789.25</v>
      </c>
      <c r="T97" s="41">
        <v>334205.2813</v>
      </c>
      <c r="U97" s="41">
        <v>319745.875</v>
      </c>
      <c r="V97" s="81">
        <v>1.04966E12</v>
      </c>
      <c r="W97" s="81">
        <v>1.0781E12</v>
      </c>
      <c r="X97" s="81">
        <v>1.11141E12</v>
      </c>
      <c r="Y97" s="81">
        <v>1.14764E12</v>
      </c>
      <c r="Z97" s="81">
        <v>1.18876E12</v>
      </c>
      <c r="AA97" s="81">
        <v>1.23722E12</v>
      </c>
      <c r="AB97" s="81">
        <v>1.28027E12</v>
      </c>
      <c r="AC97" s="81">
        <v>1.29168E12</v>
      </c>
      <c r="AD97" s="81">
        <v>1.24331E12</v>
      </c>
      <c r="AE97" s="81">
        <v>1.23933E12</v>
      </c>
      <c r="AF97" s="81">
        <v>1.24451E12</v>
      </c>
      <c r="AG97" s="81"/>
      <c r="AH97" s="81"/>
      <c r="AI97" s="81"/>
      <c r="AJ97" s="81"/>
      <c r="AK97" s="81"/>
      <c r="AL97" s="81"/>
      <c r="AM97" s="81"/>
      <c r="AN97" s="81"/>
      <c r="AO97" s="81"/>
      <c r="AP97" s="81"/>
      <c r="AQ97" s="81"/>
      <c r="AR97" s="81"/>
      <c r="AS97" s="81"/>
      <c r="AT97" s="81"/>
      <c r="AU97" s="81"/>
      <c r="AV97" s="81"/>
      <c r="AW97" s="81"/>
      <c r="AX97" s="81"/>
      <c r="AY97" s="81"/>
      <c r="AZ97" s="81"/>
    </row>
    <row r="98">
      <c r="A98" s="77" t="s">
        <v>40</v>
      </c>
      <c r="B98" s="21">
        <v>34787.0</v>
      </c>
      <c r="C98" s="21">
        <v>9074055.0</v>
      </c>
      <c r="D98" s="79">
        <f t="shared" si="8"/>
        <v>3.833677446</v>
      </c>
      <c r="E98" s="3"/>
      <c r="F98" s="3"/>
      <c r="G98" s="77" t="s">
        <v>40</v>
      </c>
      <c r="H98" s="80">
        <v>-0.036</v>
      </c>
      <c r="I98" s="3"/>
      <c r="J98" s="3"/>
      <c r="K98" s="41">
        <v>33360.28125</v>
      </c>
      <c r="L98" s="41">
        <v>34000.67578</v>
      </c>
      <c r="M98" s="41">
        <v>34695.58594</v>
      </c>
      <c r="N98" s="41">
        <v>38209.95703</v>
      </c>
      <c r="O98" s="41">
        <v>40600.60156</v>
      </c>
      <c r="P98" s="41">
        <v>40177.67188</v>
      </c>
      <c r="Q98" s="41">
        <v>32826.875</v>
      </c>
      <c r="R98" s="41">
        <v>34250.10547</v>
      </c>
      <c r="S98" s="41">
        <v>30580.9082</v>
      </c>
      <c r="T98" s="41">
        <v>26446.38281</v>
      </c>
      <c r="U98" s="41">
        <v>34786.78516</v>
      </c>
      <c r="V98" s="81">
        <v>2.61846E11</v>
      </c>
      <c r="W98" s="81">
        <v>2.68349E11</v>
      </c>
      <c r="X98" s="81">
        <v>2.74617E11</v>
      </c>
      <c r="Y98" s="81">
        <v>2.86246E11</v>
      </c>
      <c r="Z98" s="81">
        <v>2.95294E11</v>
      </c>
      <c r="AA98" s="81">
        <v>3.07983E11</v>
      </c>
      <c r="AB98" s="81">
        <v>3.18191E11</v>
      </c>
      <c r="AC98" s="81">
        <v>3.16239E11</v>
      </c>
      <c r="AD98" s="81">
        <v>3.00339E11</v>
      </c>
      <c r="AE98" s="81">
        <v>3.20032E11</v>
      </c>
      <c r="AF98" s="81">
        <v>3.32463E11</v>
      </c>
      <c r="AG98" s="81"/>
      <c r="AH98" s="81"/>
      <c r="AI98" s="81"/>
      <c r="AJ98" s="81"/>
      <c r="AK98" s="81"/>
      <c r="AL98" s="81"/>
      <c r="AM98" s="81"/>
      <c r="AN98" s="81"/>
      <c r="AO98" s="81"/>
      <c r="AP98" s="81"/>
      <c r="AQ98" s="81"/>
      <c r="AR98" s="81"/>
      <c r="AS98" s="81"/>
      <c r="AT98" s="81"/>
      <c r="AU98" s="81"/>
      <c r="AV98" s="81"/>
      <c r="AW98" s="81"/>
      <c r="AX98" s="81"/>
      <c r="AY98" s="81"/>
      <c r="AZ98" s="81"/>
    </row>
    <row r="99">
      <c r="A99" s="77" t="s">
        <v>41</v>
      </c>
      <c r="B99" s="21">
        <v>51683.0</v>
      </c>
      <c r="C99" s="21">
        <v>7623438.0</v>
      </c>
      <c r="D99" s="79">
        <f t="shared" si="8"/>
        <v>6.779487155</v>
      </c>
      <c r="E99" s="3"/>
      <c r="F99" s="3"/>
      <c r="G99" s="77" t="s">
        <v>41</v>
      </c>
      <c r="H99" s="80">
        <v>-0.02</v>
      </c>
      <c r="I99" s="3"/>
      <c r="J99" s="3"/>
      <c r="K99" s="41">
        <v>50509.51953</v>
      </c>
      <c r="L99" s="41">
        <v>53039.62891</v>
      </c>
      <c r="M99" s="41">
        <v>51420.12891</v>
      </c>
      <c r="N99" s="41">
        <v>49867.57031</v>
      </c>
      <c r="O99" s="41">
        <v>48958.60156</v>
      </c>
      <c r="P99" s="41">
        <v>50030.13672</v>
      </c>
      <c r="Q99" s="41">
        <v>50989.29297</v>
      </c>
      <c r="R99" s="41">
        <v>49164.05859</v>
      </c>
      <c r="S99" s="41">
        <v>52066.6875</v>
      </c>
      <c r="T99" s="41">
        <v>50257.29688</v>
      </c>
      <c r="U99" s="41">
        <v>51682.78516</v>
      </c>
      <c r="V99" s="81">
        <v>2.60822E11</v>
      </c>
      <c r="W99" s="81">
        <v>2.61305E11</v>
      </c>
      <c r="X99" s="81">
        <v>2.61361E11</v>
      </c>
      <c r="Y99" s="81">
        <v>2.67688E11</v>
      </c>
      <c r="Z99" s="81">
        <v>2.74902E11</v>
      </c>
      <c r="AA99" s="81">
        <v>2.85216E11</v>
      </c>
      <c r="AB99" s="81">
        <v>2.96184E11</v>
      </c>
      <c r="AC99" s="81">
        <v>3.02594E11</v>
      </c>
      <c r="AD99" s="81">
        <v>2.96734E11</v>
      </c>
      <c r="AE99" s="81">
        <v>3.05736E11</v>
      </c>
      <c r="AF99" s="81">
        <v>3.11627E11</v>
      </c>
      <c r="AG99" s="81"/>
      <c r="AH99" s="81"/>
      <c r="AI99" s="81"/>
      <c r="AJ99" s="81"/>
      <c r="AK99" s="81"/>
      <c r="AL99" s="81"/>
      <c r="AM99" s="81"/>
      <c r="AN99" s="81"/>
      <c r="AO99" s="81"/>
      <c r="AP99" s="81"/>
      <c r="AQ99" s="81"/>
      <c r="AR99" s="81"/>
      <c r="AS99" s="81"/>
      <c r="AT99" s="81"/>
      <c r="AU99" s="81"/>
      <c r="AV99" s="81"/>
      <c r="AW99" s="81"/>
      <c r="AX99" s="81"/>
      <c r="AY99" s="81"/>
      <c r="AZ99" s="81"/>
    </row>
    <row r="100">
      <c r="A100" s="77" t="s">
        <v>42</v>
      </c>
      <c r="B100" s="21">
        <v>594114.0</v>
      </c>
      <c r="C100" s="21">
        <v>6.2348447E7</v>
      </c>
      <c r="D100" s="79">
        <f t="shared" si="8"/>
        <v>9.528930207</v>
      </c>
      <c r="E100" s="3"/>
      <c r="F100" s="3"/>
      <c r="G100" s="77" t="s">
        <v>42</v>
      </c>
      <c r="H100" s="80">
        <v>-0.029</v>
      </c>
      <c r="I100" s="3"/>
      <c r="J100" s="3"/>
      <c r="K100" s="41">
        <v>677913.5</v>
      </c>
      <c r="L100" s="41">
        <v>681218.6875</v>
      </c>
      <c r="M100" s="41">
        <v>660096.375</v>
      </c>
      <c r="N100" s="41">
        <v>666738.375</v>
      </c>
      <c r="O100" s="41">
        <v>665591.6875</v>
      </c>
      <c r="P100" s="41">
        <v>659338.5</v>
      </c>
      <c r="Q100" s="41">
        <v>655351.9375</v>
      </c>
      <c r="R100" s="41">
        <v>644703.625</v>
      </c>
      <c r="S100" s="41">
        <v>630194.1875</v>
      </c>
      <c r="T100" s="41">
        <v>576566.25</v>
      </c>
      <c r="U100" s="41">
        <v>594113.8125</v>
      </c>
      <c r="V100" s="81">
        <v>1.7648E12</v>
      </c>
      <c r="W100" s="81">
        <v>1.80773E12</v>
      </c>
      <c r="X100" s="81">
        <v>1.8767E12</v>
      </c>
      <c r="Y100" s="81">
        <v>1.93127E12</v>
      </c>
      <c r="Z100" s="81">
        <v>1.98485E12</v>
      </c>
      <c r="AA100" s="81">
        <v>2.03647E12</v>
      </c>
      <c r="AB100" s="81">
        <v>2.11045E12</v>
      </c>
      <c r="AC100" s="81">
        <v>2.09002E12</v>
      </c>
      <c r="AD100" s="81">
        <v>2.00695E12</v>
      </c>
      <c r="AE100" s="81">
        <v>2.04306E12</v>
      </c>
      <c r="AF100" s="81">
        <v>2.05856E12</v>
      </c>
      <c r="AG100" s="81"/>
      <c r="AH100" s="81"/>
      <c r="AI100" s="81"/>
      <c r="AJ100" s="81"/>
      <c r="AK100" s="81"/>
      <c r="AL100" s="81"/>
      <c r="AM100" s="81"/>
      <c r="AN100" s="81"/>
      <c r="AO100" s="81"/>
      <c r="AP100" s="81"/>
      <c r="AQ100" s="81"/>
      <c r="AR100" s="81"/>
      <c r="AS100" s="81"/>
      <c r="AT100" s="81"/>
      <c r="AU100" s="81"/>
      <c r="AV100" s="81"/>
      <c r="AW100" s="81"/>
      <c r="AX100" s="81"/>
      <c r="AY100" s="81"/>
      <c r="AZ100" s="81"/>
    </row>
    <row r="101">
      <c r="A101" s="40" t="s">
        <v>43</v>
      </c>
      <c r="B101" s="26">
        <v>5921548.0</v>
      </c>
      <c r="C101" s="26">
        <v>3.08282053E8</v>
      </c>
      <c r="D101" s="101">
        <f t="shared" si="8"/>
        <v>19.20821515</v>
      </c>
      <c r="E101" s="3"/>
      <c r="F101" s="3"/>
      <c r="G101" s="40" t="s">
        <v>43</v>
      </c>
      <c r="H101" s="102">
        <v>-0.021</v>
      </c>
      <c r="I101" s="3"/>
      <c r="J101" s="3"/>
      <c r="K101" s="41">
        <v>6394662.5</v>
      </c>
      <c r="L101" s="41">
        <v>6220157.5</v>
      </c>
      <c r="M101" s="41">
        <v>6149104.5</v>
      </c>
      <c r="N101" s="41">
        <v>6083950.0</v>
      </c>
      <c r="O101" s="41">
        <v>6164473.0</v>
      </c>
      <c r="P101" s="41">
        <v>6197431.0</v>
      </c>
      <c r="Q101" s="41">
        <v>6190316.0</v>
      </c>
      <c r="R101" s="41">
        <v>6333982.5</v>
      </c>
      <c r="S101" s="41">
        <v>6146158.5</v>
      </c>
      <c r="T101" s="41">
        <v>5704016.5</v>
      </c>
      <c r="U101" s="41">
        <v>5921547.5</v>
      </c>
      <c r="V101" s="81">
        <v>1.12801E13</v>
      </c>
      <c r="W101" s="81">
        <v>1.14863E13</v>
      </c>
      <c r="X101" s="81">
        <v>1.17795E13</v>
      </c>
      <c r="Y101" s="81">
        <v>1.21894E13</v>
      </c>
      <c r="Z101" s="81">
        <v>1.25643E13</v>
      </c>
      <c r="AA101" s="81">
        <v>1.28984E13</v>
      </c>
      <c r="AB101" s="81">
        <v>1.31444E13</v>
      </c>
      <c r="AC101" s="81">
        <v>1.30972E13</v>
      </c>
      <c r="AD101" s="81">
        <v>1.26352E13</v>
      </c>
      <c r="AE101" s="81">
        <v>1.3017E13</v>
      </c>
      <c r="AF101" s="81">
        <v>1.32383E13</v>
      </c>
      <c r="AG101" s="81"/>
      <c r="AH101" s="81"/>
      <c r="AI101" s="81"/>
      <c r="AJ101" s="81"/>
      <c r="AK101" s="81"/>
      <c r="AL101" s="81"/>
      <c r="AM101" s="81"/>
      <c r="AN101" s="81"/>
      <c r="AO101" s="81"/>
      <c r="AP101" s="81"/>
      <c r="AQ101" s="81"/>
      <c r="AR101" s="81"/>
      <c r="AS101" s="81"/>
      <c r="AT101" s="81"/>
      <c r="AU101" s="81"/>
      <c r="AV101" s="81"/>
      <c r="AW101" s="81"/>
      <c r="AX101" s="81"/>
      <c r="AY101" s="81"/>
      <c r="AZ101" s="81"/>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row>
    <row r="105">
      <c r="A105" s="50" t="s">
        <v>86</v>
      </c>
      <c r="B105" s="93" t="s">
        <v>87</v>
      </c>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row>
    <row r="107">
      <c r="A107" s="3"/>
      <c r="B107" s="3"/>
      <c r="C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row>
    <row r="109">
      <c r="A109" s="20" t="s">
        <v>166</v>
      </c>
      <c r="B109" s="20"/>
      <c r="C109" s="10"/>
      <c r="D109" s="10"/>
      <c r="E109" s="10"/>
      <c r="F109" s="10"/>
      <c r="G109" s="10"/>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row>
    <row r="110">
      <c r="A110" s="10"/>
      <c r="B110" s="10"/>
      <c r="C110" s="10"/>
      <c r="D110" s="10"/>
      <c r="E110" s="10"/>
      <c r="F110" s="10"/>
      <c r="G110" s="10"/>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row>
    <row r="111">
      <c r="A111" s="95"/>
      <c r="B111" s="26" t="s">
        <v>91</v>
      </c>
      <c r="C111" s="95"/>
      <c r="D111" s="26" t="s">
        <v>92</v>
      </c>
      <c r="E111" s="26" t="s">
        <v>93</v>
      </c>
      <c r="F111" s="26" t="s">
        <v>94</v>
      </c>
      <c r="G111" s="21" t="s">
        <v>57</v>
      </c>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row>
    <row r="112">
      <c r="A112" s="21" t="s">
        <v>17</v>
      </c>
      <c r="B112" s="21" t="s">
        <v>95</v>
      </c>
      <c r="D112" s="96">
        <v>0.99</v>
      </c>
      <c r="E112" s="80">
        <v>0.339</v>
      </c>
      <c r="F112" s="96">
        <f t="shared" ref="F112:F138" si="9">D112*E112</f>
        <v>0.33561</v>
      </c>
      <c r="G112" s="124"/>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row>
    <row r="113">
      <c r="A113" s="21" t="s">
        <v>18</v>
      </c>
      <c r="B113" s="21" t="s">
        <v>95</v>
      </c>
      <c r="D113" s="96">
        <v>1.6</v>
      </c>
      <c r="E113" s="80">
        <v>0.553</v>
      </c>
      <c r="F113" s="96">
        <f t="shared" si="9"/>
        <v>0.8848</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row>
    <row r="114">
      <c r="A114" s="21" t="s">
        <v>19</v>
      </c>
      <c r="B114" s="21" t="s">
        <v>95</v>
      </c>
      <c r="D114" s="96">
        <v>1.85</v>
      </c>
      <c r="E114" s="80">
        <v>0.556</v>
      </c>
      <c r="F114" s="96">
        <f t="shared" si="9"/>
        <v>1.0286</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row>
    <row r="115">
      <c r="A115" s="21" t="s">
        <v>20</v>
      </c>
      <c r="B115" s="21" t="s">
        <v>95</v>
      </c>
      <c r="D115" s="96">
        <v>1.09</v>
      </c>
      <c r="E115" s="80">
        <v>0.298</v>
      </c>
      <c r="F115" s="96">
        <f t="shared" si="9"/>
        <v>0.32482</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row>
    <row r="116">
      <c r="A116" s="21" t="s">
        <v>21</v>
      </c>
      <c r="B116" s="21" t="s">
        <v>95</v>
      </c>
      <c r="D116" s="96">
        <v>2.49</v>
      </c>
      <c r="E116" s="80">
        <v>0.538</v>
      </c>
      <c r="F116" s="96">
        <f t="shared" si="9"/>
        <v>1.33962</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row>
    <row r="117">
      <c r="A117" s="21" t="s">
        <v>22</v>
      </c>
      <c r="B117" s="21" t="s">
        <v>95</v>
      </c>
      <c r="D117" s="96">
        <v>1.53</v>
      </c>
      <c r="E117" s="80">
        <v>0.557</v>
      </c>
      <c r="F117" s="96">
        <f t="shared" si="9"/>
        <v>0.85221</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row>
    <row r="118">
      <c r="A118" s="21" t="s">
        <v>23</v>
      </c>
      <c r="B118" s="21" t="s">
        <v>95</v>
      </c>
      <c r="D118" s="96">
        <v>1.65</v>
      </c>
      <c r="E118" s="80">
        <v>0.589</v>
      </c>
      <c r="F118" s="96">
        <f t="shared" si="9"/>
        <v>0.97185</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row>
    <row r="119">
      <c r="A119" s="21" t="s">
        <v>24</v>
      </c>
      <c r="B119" s="21" t="s">
        <v>95</v>
      </c>
      <c r="D119" s="96">
        <v>1.73</v>
      </c>
      <c r="E119" s="80">
        <v>0.571</v>
      </c>
      <c r="F119" s="96">
        <f t="shared" si="9"/>
        <v>0.98783</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row>
    <row r="120">
      <c r="A120" s="21" t="s">
        <v>25</v>
      </c>
      <c r="B120" s="21" t="s">
        <v>95</v>
      </c>
      <c r="D120" s="96">
        <v>1.96</v>
      </c>
      <c r="E120" s="80">
        <v>0.579</v>
      </c>
      <c r="F120" s="96">
        <f t="shared" si="9"/>
        <v>1.13484</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row>
    <row r="121">
      <c r="A121" s="21" t="s">
        <v>26</v>
      </c>
      <c r="B121" s="21" t="s">
        <v>95</v>
      </c>
      <c r="D121" s="96">
        <v>2.34</v>
      </c>
      <c r="E121" s="80">
        <v>0.593</v>
      </c>
      <c r="F121" s="96">
        <f t="shared" si="9"/>
        <v>1.38762</v>
      </c>
      <c r="G121" s="4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row>
    <row r="122">
      <c r="A122" s="21" t="s">
        <v>27</v>
      </c>
      <c r="B122" s="21" t="s">
        <v>95</v>
      </c>
      <c r="D122" s="96">
        <v>2.95</v>
      </c>
      <c r="E122" s="80">
        <v>0.522</v>
      </c>
      <c r="F122" s="96">
        <f t="shared" si="9"/>
        <v>1.5399</v>
      </c>
      <c r="G122" s="4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row>
    <row r="123">
      <c r="A123" s="21" t="s">
        <v>28</v>
      </c>
      <c r="B123" s="21" t="s">
        <v>95</v>
      </c>
      <c r="D123" s="96">
        <v>1.77</v>
      </c>
      <c r="E123" s="80">
        <v>0.541</v>
      </c>
      <c r="F123" s="96">
        <f t="shared" si="9"/>
        <v>0.95757</v>
      </c>
      <c r="G123" s="41"/>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row>
    <row r="124">
      <c r="A124" s="21" t="s">
        <v>29</v>
      </c>
      <c r="B124" s="21" t="s">
        <v>95</v>
      </c>
      <c r="D124" s="96">
        <v>1.95</v>
      </c>
      <c r="E124" s="80">
        <v>0.553</v>
      </c>
      <c r="F124" s="96">
        <f t="shared" si="9"/>
        <v>1.07835</v>
      </c>
      <c r="G124" s="4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row>
    <row r="125">
      <c r="A125" s="21" t="s">
        <v>30</v>
      </c>
      <c r="B125" s="21" t="s">
        <v>96</v>
      </c>
      <c r="C125" s="10"/>
      <c r="D125" s="96">
        <v>1.36</v>
      </c>
      <c r="E125" s="80">
        <v>0.431</v>
      </c>
      <c r="F125" s="96">
        <f t="shared" si="9"/>
        <v>0.58616</v>
      </c>
      <c r="G125" s="41"/>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row>
    <row r="126">
      <c r="A126" s="21" t="s">
        <v>31</v>
      </c>
      <c r="B126" s="21" t="s">
        <v>95</v>
      </c>
      <c r="D126" s="96">
        <v>1.38</v>
      </c>
      <c r="E126" s="80">
        <v>0.489</v>
      </c>
      <c r="F126" s="96">
        <f t="shared" si="9"/>
        <v>0.67482</v>
      </c>
      <c r="G126" s="41"/>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row>
    <row r="127">
      <c r="A127" s="21" t="s">
        <v>32</v>
      </c>
      <c r="B127" s="21" t="s">
        <v>95</v>
      </c>
      <c r="D127" s="96">
        <v>1.97</v>
      </c>
      <c r="E127" s="80">
        <v>0.601</v>
      </c>
      <c r="F127" s="96">
        <f t="shared" si="9"/>
        <v>1.18397</v>
      </c>
      <c r="G127" s="41"/>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row>
    <row r="128">
      <c r="A128" s="21" t="s">
        <v>33</v>
      </c>
      <c r="B128" s="21" t="s">
        <v>95</v>
      </c>
      <c r="D128" s="96">
        <v>1.41</v>
      </c>
      <c r="E128" s="80">
        <v>0.405</v>
      </c>
      <c r="F128" s="96">
        <f t="shared" si="9"/>
        <v>0.57105</v>
      </c>
      <c r="G128" s="41"/>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row>
    <row r="129">
      <c r="A129" s="21" t="s">
        <v>34</v>
      </c>
      <c r="B129" s="21" t="s">
        <v>95</v>
      </c>
      <c r="D129" s="96">
        <v>1.42</v>
      </c>
      <c r="E129" s="80">
        <v>0.602</v>
      </c>
      <c r="F129" s="96">
        <f t="shared" si="9"/>
        <v>0.85484</v>
      </c>
      <c r="G129" s="41"/>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row>
    <row r="130">
      <c r="A130" s="21" t="s">
        <v>35</v>
      </c>
      <c r="B130" s="21" t="s">
        <v>95</v>
      </c>
      <c r="D130" s="96">
        <v>2.73</v>
      </c>
      <c r="E130" s="80">
        <v>0.511</v>
      </c>
      <c r="F130" s="96">
        <f t="shared" si="9"/>
        <v>1.39503</v>
      </c>
      <c r="G130" s="41"/>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row>
    <row r="131">
      <c r="A131" s="21" t="s">
        <v>36</v>
      </c>
      <c r="B131" s="21" t="s">
        <v>95</v>
      </c>
      <c r="D131" s="96">
        <v>2.45</v>
      </c>
      <c r="E131" s="80">
        <v>0.564</v>
      </c>
      <c r="F131" s="96">
        <f t="shared" si="9"/>
        <v>1.3818</v>
      </c>
      <c r="G131" s="41"/>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row>
    <row r="132">
      <c r="A132" s="21" t="s">
        <v>85</v>
      </c>
      <c r="B132" s="21" t="s">
        <v>95</v>
      </c>
      <c r="D132" s="96">
        <v>2.8</v>
      </c>
      <c r="E132" s="80">
        <v>0.521</v>
      </c>
      <c r="F132" s="96">
        <f t="shared" si="9"/>
        <v>1.4588</v>
      </c>
      <c r="G132" s="41"/>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row>
    <row r="133">
      <c r="A133" s="21" t="s">
        <v>38</v>
      </c>
      <c r="B133" s="21" t="s">
        <v>95</v>
      </c>
      <c r="D133" s="96">
        <v>2.6</v>
      </c>
      <c r="E133" s="80">
        <v>0.457</v>
      </c>
      <c r="F133" s="96">
        <f t="shared" si="9"/>
        <v>1.1882</v>
      </c>
      <c r="G133" s="41"/>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row>
    <row r="134">
      <c r="A134" s="21" t="s">
        <v>39</v>
      </c>
      <c r="B134" s="21" t="s">
        <v>95</v>
      </c>
      <c r="D134" s="96">
        <v>1.86</v>
      </c>
      <c r="E134" s="80">
        <v>0.488</v>
      </c>
      <c r="F134" s="96">
        <f t="shared" si="9"/>
        <v>0.90768</v>
      </c>
      <c r="G134" s="41"/>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row>
    <row r="135">
      <c r="A135" s="21" t="s">
        <v>40</v>
      </c>
      <c r="B135" s="21" t="s">
        <v>95</v>
      </c>
      <c r="D135" s="96">
        <v>1.57</v>
      </c>
      <c r="E135" s="80">
        <v>0.574</v>
      </c>
      <c r="F135" s="96">
        <f t="shared" si="9"/>
        <v>0.90118</v>
      </c>
      <c r="G135" s="41"/>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row>
    <row r="136">
      <c r="A136" s="21" t="s">
        <v>41</v>
      </c>
      <c r="B136" s="21" t="s">
        <v>95</v>
      </c>
      <c r="D136" s="96">
        <v>1.16</v>
      </c>
      <c r="E136" s="80">
        <v>0.498</v>
      </c>
      <c r="F136" s="96">
        <f t="shared" si="9"/>
        <v>0.57768</v>
      </c>
      <c r="G136" s="41"/>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row>
    <row r="137">
      <c r="A137" s="21" t="s">
        <v>42</v>
      </c>
      <c r="B137" s="21" t="s">
        <v>95</v>
      </c>
      <c r="D137" s="96">
        <v>2.02</v>
      </c>
      <c r="E137" s="80">
        <v>0.603</v>
      </c>
      <c r="F137" s="96">
        <f t="shared" si="9"/>
        <v>1.21806</v>
      </c>
      <c r="G137" s="41"/>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row>
    <row r="138">
      <c r="A138" s="26" t="s">
        <v>43</v>
      </c>
      <c r="B138" s="26" t="s">
        <v>95</v>
      </c>
      <c r="C138" s="103"/>
      <c r="D138" s="105">
        <v>0.96</v>
      </c>
      <c r="E138" s="102">
        <v>0.135</v>
      </c>
      <c r="F138" s="105">
        <f t="shared" si="9"/>
        <v>0.1296</v>
      </c>
      <c r="G138" s="71"/>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row>
    <row r="139">
      <c r="A139" s="10"/>
      <c r="B139" s="10"/>
      <c r="C139" s="10"/>
      <c r="D139" s="10"/>
      <c r="E139" s="10"/>
      <c r="F139" s="10"/>
      <c r="G139" s="10"/>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row>
    <row r="140">
      <c r="A140" s="21" t="s">
        <v>62</v>
      </c>
      <c r="B140" s="10"/>
      <c r="C140" s="10"/>
      <c r="D140" s="10"/>
      <c r="E140" s="10"/>
      <c r="F140" s="96"/>
      <c r="G140" s="10"/>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row>
    <row r="141">
      <c r="A141" s="21" t="s">
        <v>63</v>
      </c>
      <c r="B141" s="10"/>
      <c r="C141" s="10"/>
      <c r="D141" s="10"/>
      <c r="E141" s="10"/>
      <c r="F141" s="41"/>
      <c r="G141" s="10"/>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row>
    <row r="142">
      <c r="A142" s="21" t="s">
        <v>99</v>
      </c>
      <c r="C142" s="10"/>
      <c r="D142" s="10"/>
      <c r="E142" s="10"/>
      <c r="F142" s="41">
        <v>224.939</v>
      </c>
      <c r="G142" s="10"/>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row>
    <row r="143">
      <c r="A143" s="10"/>
      <c r="B143" s="10"/>
      <c r="C143" s="10"/>
      <c r="D143" s="10"/>
      <c r="E143" s="10"/>
      <c r="F143" s="10"/>
      <c r="G143" s="10"/>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row>
    <row r="144">
      <c r="A144" s="10"/>
      <c r="B144" s="10"/>
      <c r="C144" s="10"/>
      <c r="D144" s="10"/>
      <c r="E144" s="10"/>
      <c r="F144" s="10"/>
      <c r="G144" s="10"/>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row>
    <row r="145" ht="33.75" customHeight="1">
      <c r="A145" s="23" t="s">
        <v>167</v>
      </c>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row>
    <row r="149">
      <c r="A149" s="20" t="s">
        <v>168</v>
      </c>
      <c r="B149" s="20"/>
      <c r="C149" s="20"/>
      <c r="D149" s="20"/>
      <c r="E149" s="20"/>
      <c r="F149" s="10"/>
      <c r="G149" s="10"/>
      <c r="H149" s="10"/>
      <c r="I149" s="10"/>
      <c r="J149" s="10"/>
      <c r="K149" s="10"/>
      <c r="L149" s="10"/>
      <c r="M149" s="10"/>
      <c r="N149" s="10"/>
      <c r="O149" s="10"/>
      <c r="P149" s="10"/>
      <c r="Q149" s="10"/>
      <c r="R149" s="10"/>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row>
    <row r="150">
      <c r="A150" s="10"/>
      <c r="B150" s="10"/>
      <c r="C150" s="10"/>
      <c r="D150" s="10"/>
      <c r="E150" s="10"/>
      <c r="F150" s="10"/>
      <c r="G150" s="10"/>
      <c r="H150" s="10"/>
      <c r="I150" s="10"/>
      <c r="J150" s="10"/>
      <c r="K150" s="10"/>
      <c r="L150" s="10"/>
      <c r="M150" s="10"/>
      <c r="N150" s="10"/>
      <c r="O150" s="10"/>
      <c r="P150" s="10"/>
      <c r="Q150" s="10"/>
      <c r="R150" s="10"/>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row>
    <row r="151">
      <c r="A151" s="109" t="s">
        <v>103</v>
      </c>
      <c r="B151" s="110" t="s">
        <v>104</v>
      </c>
      <c r="C151" s="110" t="s">
        <v>105</v>
      </c>
      <c r="D151" s="110" t="s">
        <v>106</v>
      </c>
      <c r="E151" s="110" t="s">
        <v>107</v>
      </c>
      <c r="F151" s="110" t="s">
        <v>108</v>
      </c>
      <c r="G151" s="110" t="s">
        <v>109</v>
      </c>
      <c r="H151" s="110" t="s">
        <v>110</v>
      </c>
      <c r="I151" s="110" t="s">
        <v>111</v>
      </c>
      <c r="J151" s="110" t="s">
        <v>112</v>
      </c>
      <c r="K151" s="110" t="s">
        <v>113</v>
      </c>
      <c r="L151" s="110" t="s">
        <v>114</v>
      </c>
      <c r="M151" s="110" t="s">
        <v>54</v>
      </c>
      <c r="N151" s="110" t="s">
        <v>115</v>
      </c>
      <c r="O151" s="110" t="s">
        <v>57</v>
      </c>
      <c r="P151" s="110" t="s">
        <v>116</v>
      </c>
      <c r="Q151" s="110" t="s">
        <v>117</v>
      </c>
      <c r="R151" s="111" t="s">
        <v>118</v>
      </c>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row>
    <row r="152">
      <c r="A152" s="21" t="s">
        <v>17</v>
      </c>
      <c r="B152" s="115">
        <v>-23.9</v>
      </c>
      <c r="C152" s="115">
        <v>-56.0</v>
      </c>
      <c r="D152" s="115">
        <v>0.0</v>
      </c>
      <c r="E152" s="115">
        <v>0.0</v>
      </c>
      <c r="F152" s="115">
        <v>0.0</v>
      </c>
      <c r="G152" s="115">
        <v>53.0</v>
      </c>
      <c r="H152" s="115">
        <v>0.0</v>
      </c>
      <c r="I152" s="115">
        <v>0.0</v>
      </c>
      <c r="J152" s="115">
        <v>20.5</v>
      </c>
      <c r="K152" s="82">
        <f t="shared" ref="K152:K178" si="10">SUM(B152:J152)</f>
        <v>-6.4</v>
      </c>
      <c r="L152" s="82">
        <f t="shared" ref="L152:L178" si="11">K152-E152</f>
        <v>-6.4</v>
      </c>
      <c r="M152" s="115">
        <v>2.1515754E7</v>
      </c>
      <c r="N152" s="84">
        <f t="shared" ref="N152:N178" si="12">L152/M152*1000000</f>
        <v>-0.2974564591</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row>
    <row r="153">
      <c r="A153" s="21" t="s">
        <v>18</v>
      </c>
      <c r="B153" s="115">
        <v>-870.6</v>
      </c>
      <c r="C153" s="115">
        <v>-87.1</v>
      </c>
      <c r="D153" s="115">
        <v>0.0</v>
      </c>
      <c r="E153" s="115">
        <v>-710.4</v>
      </c>
      <c r="F153" s="115">
        <v>-0.2</v>
      </c>
      <c r="G153" s="115">
        <v>-27.7</v>
      </c>
      <c r="H153" s="115">
        <v>-0.5</v>
      </c>
      <c r="I153" s="115">
        <v>0.0</v>
      </c>
      <c r="J153" s="115">
        <v>-63.1</v>
      </c>
      <c r="K153" s="82">
        <f t="shared" si="10"/>
        <v>-1759.6</v>
      </c>
      <c r="L153" s="82">
        <f t="shared" si="11"/>
        <v>-1049.2</v>
      </c>
      <c r="M153" s="115">
        <v>5.01481718E8</v>
      </c>
      <c r="N153" s="84">
        <f t="shared" si="12"/>
        <v>-2.092199899</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row>
    <row r="154">
      <c r="A154" s="21" t="s">
        <v>19</v>
      </c>
      <c r="B154" s="115">
        <v>-870.6</v>
      </c>
      <c r="C154" s="115">
        <v>-87.1</v>
      </c>
      <c r="D154" s="115">
        <v>0.0</v>
      </c>
      <c r="E154" s="115">
        <v>-710.4</v>
      </c>
      <c r="F154" s="115">
        <v>-0.2</v>
      </c>
      <c r="G154" s="115">
        <v>-27.7</v>
      </c>
      <c r="H154" s="115">
        <v>-0.5</v>
      </c>
      <c r="I154" s="115">
        <v>0.0</v>
      </c>
      <c r="J154" s="115">
        <v>-63.1</v>
      </c>
      <c r="K154" s="82">
        <f t="shared" si="10"/>
        <v>-1759.6</v>
      </c>
      <c r="L154" s="82">
        <f t="shared" si="11"/>
        <v>-1049.2</v>
      </c>
      <c r="M154" s="115">
        <v>5.01481718E8</v>
      </c>
      <c r="N154" s="84">
        <f t="shared" si="12"/>
        <v>-2.092199899</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row>
    <row r="155">
      <c r="A155" s="21" t="s">
        <v>20</v>
      </c>
      <c r="B155" s="115">
        <v>0.0</v>
      </c>
      <c r="C155" s="115">
        <v>0.0</v>
      </c>
      <c r="D155" s="115">
        <v>0.0</v>
      </c>
      <c r="E155" s="115">
        <v>0.1</v>
      </c>
      <c r="F155" s="115">
        <v>0.0</v>
      </c>
      <c r="G155" s="115">
        <v>51.0</v>
      </c>
      <c r="H155" s="115">
        <v>0.0</v>
      </c>
      <c r="I155" s="115">
        <v>0.0</v>
      </c>
      <c r="J155" s="115">
        <v>14.1</v>
      </c>
      <c r="K155" s="82">
        <f t="shared" si="10"/>
        <v>65.2</v>
      </c>
      <c r="L155" s="82">
        <f t="shared" si="11"/>
        <v>65.1</v>
      </c>
      <c r="M155" s="115">
        <v>3.3759742E7</v>
      </c>
      <c r="N155" s="84">
        <f t="shared" si="12"/>
        <v>1.928332272</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row>
    <row r="156">
      <c r="A156" s="21" t="s">
        <v>21</v>
      </c>
      <c r="B156" s="115">
        <v>-870.6</v>
      </c>
      <c r="C156" s="115">
        <v>-87.1</v>
      </c>
      <c r="D156" s="115">
        <v>0.0</v>
      </c>
      <c r="E156" s="115">
        <v>-710.4</v>
      </c>
      <c r="F156" s="115">
        <v>-0.2</v>
      </c>
      <c r="G156" s="115">
        <v>-27.7</v>
      </c>
      <c r="H156" s="115">
        <v>-0.5</v>
      </c>
      <c r="I156" s="115">
        <v>0.0</v>
      </c>
      <c r="J156" s="115">
        <v>-63.1</v>
      </c>
      <c r="K156" s="82">
        <f t="shared" si="10"/>
        <v>-1759.6</v>
      </c>
      <c r="L156" s="82">
        <f t="shared" si="11"/>
        <v>-1049.2</v>
      </c>
      <c r="M156" s="115">
        <v>5.01481718E8</v>
      </c>
      <c r="N156" s="84">
        <f t="shared" si="12"/>
        <v>-2.092199899</v>
      </c>
      <c r="O156" s="21"/>
      <c r="P156" s="115"/>
      <c r="Q156" s="115"/>
      <c r="R156" s="116"/>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row>
    <row r="157">
      <c r="A157" s="21" t="s">
        <v>22</v>
      </c>
      <c r="B157" s="115">
        <v>-870.6</v>
      </c>
      <c r="C157" s="115">
        <v>-87.1</v>
      </c>
      <c r="D157" s="115">
        <v>0.0</v>
      </c>
      <c r="E157" s="115">
        <v>-710.4</v>
      </c>
      <c r="F157" s="115">
        <v>-0.2</v>
      </c>
      <c r="G157" s="115">
        <v>-27.7</v>
      </c>
      <c r="H157" s="115">
        <v>-0.5</v>
      </c>
      <c r="I157" s="115">
        <v>0.0</v>
      </c>
      <c r="J157" s="115">
        <v>-63.1</v>
      </c>
      <c r="K157" s="82">
        <f t="shared" si="10"/>
        <v>-1759.6</v>
      </c>
      <c r="L157" s="82">
        <f t="shared" si="11"/>
        <v>-1049.2</v>
      </c>
      <c r="M157" s="115">
        <v>5.01481718E8</v>
      </c>
      <c r="N157" s="84">
        <f t="shared" si="12"/>
        <v>-2.092199899</v>
      </c>
      <c r="O157" s="21"/>
      <c r="P157" s="115"/>
      <c r="Q157" s="115"/>
      <c r="R157" s="116"/>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row>
    <row r="158">
      <c r="A158" s="21" t="s">
        <v>23</v>
      </c>
      <c r="B158" s="115">
        <v>-870.6</v>
      </c>
      <c r="C158" s="115">
        <v>-87.1</v>
      </c>
      <c r="D158" s="115">
        <v>0.0</v>
      </c>
      <c r="E158" s="115">
        <v>-710.4</v>
      </c>
      <c r="F158" s="115">
        <v>-0.2</v>
      </c>
      <c r="G158" s="115">
        <v>-27.7</v>
      </c>
      <c r="H158" s="115">
        <v>-0.5</v>
      </c>
      <c r="I158" s="115">
        <v>0.0</v>
      </c>
      <c r="J158" s="115">
        <v>-63.1</v>
      </c>
      <c r="K158" s="82">
        <f t="shared" si="10"/>
        <v>-1759.6</v>
      </c>
      <c r="L158" s="82">
        <f t="shared" si="11"/>
        <v>-1049.2</v>
      </c>
      <c r="M158" s="115">
        <v>5.01481718E8</v>
      </c>
      <c r="N158" s="84">
        <f t="shared" si="12"/>
        <v>-2.092199899</v>
      </c>
      <c r="O158" s="21"/>
      <c r="P158" s="115"/>
      <c r="Q158" s="115"/>
      <c r="R158" s="116"/>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row>
    <row r="159">
      <c r="A159" s="21" t="s">
        <v>24</v>
      </c>
      <c r="B159" s="115">
        <v>-870.6</v>
      </c>
      <c r="C159" s="115">
        <v>-87.1</v>
      </c>
      <c r="D159" s="115">
        <v>0.0</v>
      </c>
      <c r="E159" s="115">
        <v>-710.4</v>
      </c>
      <c r="F159" s="115">
        <v>-0.2</v>
      </c>
      <c r="G159" s="115">
        <v>-27.7</v>
      </c>
      <c r="H159" s="115">
        <v>-0.5</v>
      </c>
      <c r="I159" s="115">
        <v>0.0</v>
      </c>
      <c r="J159" s="115">
        <v>-63.1</v>
      </c>
      <c r="K159" s="82">
        <f t="shared" si="10"/>
        <v>-1759.6</v>
      </c>
      <c r="L159" s="82">
        <f t="shared" si="11"/>
        <v>-1049.2</v>
      </c>
      <c r="M159" s="115">
        <v>5.01481718E8</v>
      </c>
      <c r="N159" s="84">
        <f t="shared" si="12"/>
        <v>-2.092199899</v>
      </c>
      <c r="O159" s="21"/>
      <c r="P159" s="115"/>
      <c r="Q159" s="115"/>
      <c r="R159" s="116"/>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row>
    <row r="160">
      <c r="A160" s="21" t="s">
        <v>25</v>
      </c>
      <c r="B160" s="115">
        <v>-870.6</v>
      </c>
      <c r="C160" s="115">
        <v>-87.1</v>
      </c>
      <c r="D160" s="115">
        <v>0.0</v>
      </c>
      <c r="E160" s="115">
        <v>-710.4</v>
      </c>
      <c r="F160" s="115">
        <v>-0.2</v>
      </c>
      <c r="G160" s="115">
        <v>-27.7</v>
      </c>
      <c r="H160" s="115">
        <v>-0.5</v>
      </c>
      <c r="I160" s="115">
        <v>0.0</v>
      </c>
      <c r="J160" s="115">
        <v>-63.1</v>
      </c>
      <c r="K160" s="82">
        <f t="shared" si="10"/>
        <v>-1759.6</v>
      </c>
      <c r="L160" s="82">
        <f t="shared" si="11"/>
        <v>-1049.2</v>
      </c>
      <c r="M160" s="115">
        <v>5.01481718E8</v>
      </c>
      <c r="N160" s="84">
        <f t="shared" si="12"/>
        <v>-2.092199899</v>
      </c>
      <c r="O160" s="21"/>
      <c r="P160" s="115"/>
      <c r="Q160" s="115"/>
      <c r="R160" s="116"/>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row>
    <row r="161">
      <c r="A161" s="21" t="s">
        <v>26</v>
      </c>
      <c r="B161" s="115">
        <v>-870.6</v>
      </c>
      <c r="C161" s="115">
        <v>-87.1</v>
      </c>
      <c r="D161" s="115">
        <v>0.0</v>
      </c>
      <c r="E161" s="115">
        <v>-710.4</v>
      </c>
      <c r="F161" s="115">
        <v>-0.2</v>
      </c>
      <c r="G161" s="115">
        <v>-27.7</v>
      </c>
      <c r="H161" s="115">
        <v>-0.5</v>
      </c>
      <c r="I161" s="115">
        <v>0.0</v>
      </c>
      <c r="J161" s="115">
        <v>-63.1</v>
      </c>
      <c r="K161" s="82">
        <f t="shared" si="10"/>
        <v>-1759.6</v>
      </c>
      <c r="L161" s="82">
        <f t="shared" si="11"/>
        <v>-1049.2</v>
      </c>
      <c r="M161" s="115">
        <v>5.01481718E8</v>
      </c>
      <c r="N161" s="84">
        <f t="shared" si="12"/>
        <v>-2.092199899</v>
      </c>
      <c r="O161" s="21"/>
      <c r="P161" s="115"/>
      <c r="Q161" s="115"/>
      <c r="R161" s="116"/>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row>
    <row r="162">
      <c r="A162" s="21" t="s">
        <v>27</v>
      </c>
      <c r="B162" s="115">
        <v>-870.6</v>
      </c>
      <c r="C162" s="115">
        <v>-87.1</v>
      </c>
      <c r="D162" s="115">
        <v>0.0</v>
      </c>
      <c r="E162" s="115">
        <v>-710.4</v>
      </c>
      <c r="F162" s="115">
        <v>-0.2</v>
      </c>
      <c r="G162" s="115">
        <v>-27.7</v>
      </c>
      <c r="H162" s="115">
        <v>-0.5</v>
      </c>
      <c r="I162" s="115">
        <v>0.0</v>
      </c>
      <c r="J162" s="115">
        <v>-63.1</v>
      </c>
      <c r="K162" s="82">
        <f t="shared" si="10"/>
        <v>-1759.6</v>
      </c>
      <c r="L162" s="82">
        <f t="shared" si="11"/>
        <v>-1049.2</v>
      </c>
      <c r="M162" s="115">
        <v>5.01481718E8</v>
      </c>
      <c r="N162" s="84">
        <f t="shared" si="12"/>
        <v>-2.092199899</v>
      </c>
      <c r="O162" s="21"/>
      <c r="P162" s="115"/>
      <c r="Q162" s="115"/>
      <c r="R162" s="116"/>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row>
    <row r="163">
      <c r="A163" s="21" t="s">
        <v>28</v>
      </c>
      <c r="B163" s="115">
        <v>-870.6</v>
      </c>
      <c r="C163" s="115">
        <v>-87.1</v>
      </c>
      <c r="D163" s="115">
        <v>0.0</v>
      </c>
      <c r="E163" s="115">
        <v>-710.4</v>
      </c>
      <c r="F163" s="115">
        <v>-0.2</v>
      </c>
      <c r="G163" s="115">
        <v>-27.7</v>
      </c>
      <c r="H163" s="115">
        <v>-0.5</v>
      </c>
      <c r="I163" s="115">
        <v>0.0</v>
      </c>
      <c r="J163" s="115">
        <v>-63.1</v>
      </c>
      <c r="K163" s="82">
        <f t="shared" si="10"/>
        <v>-1759.6</v>
      </c>
      <c r="L163" s="82">
        <f t="shared" si="11"/>
        <v>-1049.2</v>
      </c>
      <c r="M163" s="115">
        <v>5.01481718E8</v>
      </c>
      <c r="N163" s="84">
        <f t="shared" si="12"/>
        <v>-2.092199899</v>
      </c>
      <c r="O163" s="21"/>
      <c r="P163" s="115"/>
      <c r="Q163" s="115"/>
      <c r="R163" s="116"/>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row>
    <row r="164">
      <c r="A164" s="21" t="s">
        <v>29</v>
      </c>
      <c r="B164" s="115">
        <v>-870.6</v>
      </c>
      <c r="C164" s="115">
        <v>-87.1</v>
      </c>
      <c r="D164" s="115">
        <v>0.0</v>
      </c>
      <c r="E164" s="115">
        <v>-710.4</v>
      </c>
      <c r="F164" s="115">
        <v>-0.2</v>
      </c>
      <c r="G164" s="115">
        <v>-27.7</v>
      </c>
      <c r="H164" s="115">
        <v>-0.5</v>
      </c>
      <c r="I164" s="115">
        <v>0.0</v>
      </c>
      <c r="J164" s="115">
        <v>-63.1</v>
      </c>
      <c r="K164" s="82">
        <f t="shared" si="10"/>
        <v>-1759.6</v>
      </c>
      <c r="L164" s="82">
        <f t="shared" si="11"/>
        <v>-1049.2</v>
      </c>
      <c r="M164" s="115">
        <v>5.01481718E8</v>
      </c>
      <c r="N164" s="84">
        <f t="shared" si="12"/>
        <v>-2.092199899</v>
      </c>
      <c r="O164" s="21"/>
      <c r="P164" s="115"/>
      <c r="Q164" s="115"/>
      <c r="R164" s="116"/>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row>
    <row r="165">
      <c r="A165" s="21" t="s">
        <v>30</v>
      </c>
      <c r="B165" s="115">
        <v>0.0</v>
      </c>
      <c r="C165" s="115">
        <v>0.0</v>
      </c>
      <c r="D165" s="115">
        <v>0.0</v>
      </c>
      <c r="E165" s="115">
        <v>19.8</v>
      </c>
      <c r="F165" s="115">
        <v>0.0</v>
      </c>
      <c r="G165" s="115">
        <v>453.4</v>
      </c>
      <c r="H165" s="115">
        <v>0.0</v>
      </c>
      <c r="I165" s="115">
        <v>0.0</v>
      </c>
      <c r="J165" s="115">
        <v>149.2</v>
      </c>
      <c r="K165" s="82">
        <f t="shared" si="10"/>
        <v>622.4</v>
      </c>
      <c r="L165" s="82">
        <f t="shared" si="11"/>
        <v>602.6</v>
      </c>
      <c r="M165" s="115">
        <v>1.27579145E8</v>
      </c>
      <c r="N165" s="84">
        <f t="shared" si="12"/>
        <v>4.723342518</v>
      </c>
      <c r="O165" s="21"/>
      <c r="P165" s="115"/>
      <c r="Q165" s="115"/>
      <c r="R165" s="116"/>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row>
    <row r="166">
      <c r="A166" s="21" t="s">
        <v>31</v>
      </c>
      <c r="B166" s="115">
        <v>-870.6</v>
      </c>
      <c r="C166" s="115">
        <v>-87.1</v>
      </c>
      <c r="D166" s="115">
        <v>0.0</v>
      </c>
      <c r="E166" s="115">
        <v>-710.4</v>
      </c>
      <c r="F166" s="115">
        <v>-0.2</v>
      </c>
      <c r="G166" s="115">
        <v>-27.7</v>
      </c>
      <c r="H166" s="115">
        <v>-0.5</v>
      </c>
      <c r="I166" s="115">
        <v>0.0</v>
      </c>
      <c r="J166" s="115">
        <v>-63.1</v>
      </c>
      <c r="K166" s="82">
        <f t="shared" si="10"/>
        <v>-1759.6</v>
      </c>
      <c r="L166" s="82">
        <f t="shared" si="11"/>
        <v>-1049.2</v>
      </c>
      <c r="M166" s="115">
        <v>5.01481718E8</v>
      </c>
      <c r="N166" s="84">
        <f t="shared" si="12"/>
        <v>-2.092199899</v>
      </c>
      <c r="O166" s="21"/>
      <c r="P166" s="115"/>
      <c r="Q166" s="115"/>
      <c r="R166" s="116"/>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row>
    <row r="167">
      <c r="A167" s="21" t="s">
        <v>32</v>
      </c>
      <c r="B167" s="115">
        <v>-870.6</v>
      </c>
      <c r="C167" s="115">
        <v>-87.1</v>
      </c>
      <c r="D167" s="115">
        <v>0.0</v>
      </c>
      <c r="E167" s="115">
        <v>-710.4</v>
      </c>
      <c r="F167" s="115">
        <v>-0.2</v>
      </c>
      <c r="G167" s="115">
        <v>-27.7</v>
      </c>
      <c r="H167" s="115">
        <v>-0.5</v>
      </c>
      <c r="I167" s="115">
        <v>0.0</v>
      </c>
      <c r="J167" s="115">
        <v>-63.1</v>
      </c>
      <c r="K167" s="82">
        <f t="shared" si="10"/>
        <v>-1759.6</v>
      </c>
      <c r="L167" s="82">
        <f t="shared" si="11"/>
        <v>-1049.2</v>
      </c>
      <c r="M167" s="115">
        <v>5.01481718E8</v>
      </c>
      <c r="N167" s="84">
        <f t="shared" si="12"/>
        <v>-2.092199899</v>
      </c>
      <c r="O167" s="21"/>
      <c r="P167" s="115"/>
      <c r="Q167" s="115"/>
      <c r="R167" s="116"/>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row>
    <row r="168">
      <c r="A168" s="21" t="s">
        <v>33</v>
      </c>
      <c r="B168" s="115">
        <v>0.0</v>
      </c>
      <c r="C168" s="115">
        <v>0.0</v>
      </c>
      <c r="D168" s="115">
        <v>0.0</v>
      </c>
      <c r="E168" s="115">
        <v>0.1</v>
      </c>
      <c r="F168" s="115">
        <v>0.0</v>
      </c>
      <c r="G168" s="115">
        <v>11.5</v>
      </c>
      <c r="H168" s="115">
        <v>0.0</v>
      </c>
      <c r="I168" s="115">
        <v>0.0</v>
      </c>
      <c r="J168" s="115">
        <v>0.0</v>
      </c>
      <c r="K168" s="82">
        <f t="shared" si="10"/>
        <v>11.6</v>
      </c>
      <c r="L168" s="82">
        <f t="shared" si="11"/>
        <v>11.5</v>
      </c>
      <c r="M168" s="115">
        <v>4252277.0</v>
      </c>
      <c r="N168" s="84">
        <f t="shared" si="12"/>
        <v>2.704433413</v>
      </c>
      <c r="O168" s="21"/>
      <c r="P168" s="115"/>
      <c r="Q168" s="115"/>
      <c r="R168" s="116"/>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row>
    <row r="169">
      <c r="A169" s="21" t="s">
        <v>34</v>
      </c>
      <c r="B169" s="115">
        <v>-0.3</v>
      </c>
      <c r="C169" s="115">
        <v>2.0</v>
      </c>
      <c r="D169" s="115">
        <v>-0.1</v>
      </c>
      <c r="E169" s="115">
        <v>0.0</v>
      </c>
      <c r="F169" s="115">
        <v>0.0</v>
      </c>
      <c r="G169" s="115">
        <v>0.0</v>
      </c>
      <c r="H169" s="115">
        <v>0.0</v>
      </c>
      <c r="I169" s="115">
        <v>0.0</v>
      </c>
      <c r="J169" s="115">
        <v>0.0</v>
      </c>
      <c r="K169" s="82">
        <f t="shared" si="10"/>
        <v>1.6</v>
      </c>
      <c r="L169" s="82">
        <f t="shared" si="11"/>
        <v>1.6</v>
      </c>
      <c r="M169" s="115">
        <v>4676305.0</v>
      </c>
      <c r="N169" s="84">
        <f t="shared" si="12"/>
        <v>0.3421504799</v>
      </c>
      <c r="O169" s="21"/>
      <c r="P169" s="115"/>
      <c r="Q169" s="115"/>
      <c r="R169" s="116"/>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row>
    <row r="170">
      <c r="A170" s="21" t="s">
        <v>35</v>
      </c>
      <c r="B170" s="115">
        <v>-870.6</v>
      </c>
      <c r="C170" s="115">
        <v>-87.1</v>
      </c>
      <c r="D170" s="115">
        <v>0.0</v>
      </c>
      <c r="E170" s="115">
        <v>-710.4</v>
      </c>
      <c r="F170" s="115">
        <v>-0.2</v>
      </c>
      <c r="G170" s="115">
        <v>-27.7</v>
      </c>
      <c r="H170" s="115">
        <v>-0.5</v>
      </c>
      <c r="I170" s="115">
        <v>0.0</v>
      </c>
      <c r="J170" s="115">
        <v>-63.1</v>
      </c>
      <c r="K170" s="82">
        <f t="shared" si="10"/>
        <v>-1759.6</v>
      </c>
      <c r="L170" s="82">
        <f t="shared" si="11"/>
        <v>-1049.2</v>
      </c>
      <c r="M170" s="115">
        <v>5.01481718E8</v>
      </c>
      <c r="N170" s="84">
        <f t="shared" si="12"/>
        <v>-2.092199899</v>
      </c>
      <c r="O170" s="21"/>
      <c r="P170" s="115"/>
      <c r="Q170" s="115"/>
      <c r="R170" s="116"/>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row>
    <row r="171">
      <c r="A171" s="21" t="s">
        <v>36</v>
      </c>
      <c r="B171" s="115">
        <v>-870.6</v>
      </c>
      <c r="C171" s="115">
        <v>-87.1</v>
      </c>
      <c r="D171" s="115">
        <v>0.0</v>
      </c>
      <c r="E171" s="115">
        <v>-710.4</v>
      </c>
      <c r="F171" s="115">
        <v>-0.2</v>
      </c>
      <c r="G171" s="115">
        <v>-27.7</v>
      </c>
      <c r="H171" s="115">
        <v>-0.5</v>
      </c>
      <c r="I171" s="115">
        <v>0.0</v>
      </c>
      <c r="J171" s="115">
        <v>-63.1</v>
      </c>
      <c r="K171" s="82">
        <f t="shared" si="10"/>
        <v>-1759.6</v>
      </c>
      <c r="L171" s="82">
        <f t="shared" si="11"/>
        <v>-1049.2</v>
      </c>
      <c r="M171" s="115">
        <v>5.01481718E8</v>
      </c>
      <c r="N171" s="84">
        <f t="shared" si="12"/>
        <v>-2.092199899</v>
      </c>
      <c r="O171" s="21"/>
      <c r="P171" s="115"/>
      <c r="Q171" s="115"/>
      <c r="R171" s="116"/>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row>
    <row r="172">
      <c r="A172" s="21" t="s">
        <v>37</v>
      </c>
      <c r="B172" s="115">
        <v>-870.6</v>
      </c>
      <c r="C172" s="115">
        <v>-87.1</v>
      </c>
      <c r="D172" s="115">
        <v>0.0</v>
      </c>
      <c r="E172" s="115">
        <v>-710.4</v>
      </c>
      <c r="F172" s="115">
        <v>-0.2</v>
      </c>
      <c r="G172" s="115">
        <v>-27.7</v>
      </c>
      <c r="H172" s="115">
        <v>-0.5</v>
      </c>
      <c r="I172" s="115">
        <v>0.0</v>
      </c>
      <c r="J172" s="115">
        <v>-63.1</v>
      </c>
      <c r="K172" s="82">
        <f t="shared" si="10"/>
        <v>-1759.6</v>
      </c>
      <c r="L172" s="82">
        <f t="shared" si="11"/>
        <v>-1049.2</v>
      </c>
      <c r="M172" s="115">
        <v>5.01481718E8</v>
      </c>
      <c r="N172" s="84">
        <f t="shared" si="12"/>
        <v>-2.092199899</v>
      </c>
      <c r="O172" s="21"/>
      <c r="P172" s="115"/>
      <c r="Q172" s="115"/>
      <c r="R172" s="116"/>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row>
    <row r="173">
      <c r="A173" s="21" t="s">
        <v>38</v>
      </c>
      <c r="B173" s="115">
        <v>0.0</v>
      </c>
      <c r="C173" s="115">
        <v>0.0</v>
      </c>
      <c r="D173" s="115">
        <v>0.0</v>
      </c>
      <c r="E173" s="115">
        <v>0.1</v>
      </c>
      <c r="F173" s="115">
        <v>66.7</v>
      </c>
      <c r="G173" s="115">
        <v>2047.1</v>
      </c>
      <c r="H173" s="115">
        <v>0.0</v>
      </c>
      <c r="I173" s="115">
        <v>0.0</v>
      </c>
      <c r="J173" s="115">
        <v>0.0</v>
      </c>
      <c r="K173" s="82">
        <f t="shared" si="10"/>
        <v>2113.9</v>
      </c>
      <c r="L173" s="82">
        <f t="shared" si="11"/>
        <v>2113.8</v>
      </c>
      <c r="M173" s="115">
        <v>4.8636068E7</v>
      </c>
      <c r="N173" s="84">
        <f t="shared" si="12"/>
        <v>43.46157259</v>
      </c>
      <c r="O173" s="21"/>
      <c r="P173" s="115"/>
      <c r="Q173" s="115"/>
      <c r="R173" s="116"/>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row>
    <row r="174">
      <c r="A174" s="118" t="s">
        <v>39</v>
      </c>
      <c r="B174" s="115">
        <v>-870.6</v>
      </c>
      <c r="C174" s="115">
        <v>-87.1</v>
      </c>
      <c r="D174" s="115">
        <v>0.0</v>
      </c>
      <c r="E174" s="115">
        <v>-710.4</v>
      </c>
      <c r="F174" s="115">
        <v>-0.2</v>
      </c>
      <c r="G174" s="115">
        <v>-27.7</v>
      </c>
      <c r="H174" s="115">
        <v>-0.5</v>
      </c>
      <c r="I174" s="115">
        <v>0.0</v>
      </c>
      <c r="J174" s="115">
        <v>-63.1</v>
      </c>
      <c r="K174" s="82">
        <f t="shared" si="10"/>
        <v>-1759.6</v>
      </c>
      <c r="L174" s="82">
        <f t="shared" si="11"/>
        <v>-1049.2</v>
      </c>
      <c r="M174" s="115">
        <v>5.01481718E8</v>
      </c>
      <c r="N174" s="84">
        <f t="shared" si="12"/>
        <v>-2.092199899</v>
      </c>
      <c r="O174" s="21"/>
      <c r="P174" s="115"/>
      <c r="Q174" s="115"/>
      <c r="R174" s="116"/>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row>
    <row r="175">
      <c r="A175" s="21" t="s">
        <v>40</v>
      </c>
      <c r="B175" s="115">
        <v>-870.6</v>
      </c>
      <c r="C175" s="115">
        <v>-87.1</v>
      </c>
      <c r="D175" s="115">
        <v>0.0</v>
      </c>
      <c r="E175" s="115">
        <v>-710.4</v>
      </c>
      <c r="F175" s="115">
        <v>-0.2</v>
      </c>
      <c r="G175" s="115">
        <v>-27.7</v>
      </c>
      <c r="H175" s="115">
        <v>-0.5</v>
      </c>
      <c r="I175" s="115">
        <v>0.0</v>
      </c>
      <c r="J175" s="115">
        <v>-63.1</v>
      </c>
      <c r="K175" s="82">
        <f t="shared" si="10"/>
        <v>-1759.6</v>
      </c>
      <c r="L175" s="82">
        <f t="shared" si="11"/>
        <v>-1049.2</v>
      </c>
      <c r="M175" s="115">
        <v>5.01481718E8</v>
      </c>
      <c r="N175" s="84">
        <f t="shared" si="12"/>
        <v>-2.092199899</v>
      </c>
      <c r="O175" s="21"/>
      <c r="P175" s="119"/>
      <c r="Q175" s="119"/>
      <c r="R175" s="120"/>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row>
    <row r="176">
      <c r="A176" s="21" t="s">
        <v>41</v>
      </c>
      <c r="B176" s="115">
        <v>0.0</v>
      </c>
      <c r="C176" s="115">
        <v>0.0</v>
      </c>
      <c r="D176" s="115">
        <v>0.0</v>
      </c>
      <c r="E176" s="115">
        <v>0.6</v>
      </c>
      <c r="F176" s="115">
        <v>0.0</v>
      </c>
      <c r="G176" s="115">
        <v>1.0</v>
      </c>
      <c r="H176" s="115">
        <v>0.0</v>
      </c>
      <c r="I176" s="115">
        <v>0.0</v>
      </c>
      <c r="J176" s="115">
        <v>0.0</v>
      </c>
      <c r="K176" s="82">
        <f t="shared" si="10"/>
        <v>1.6</v>
      </c>
      <c r="L176" s="82">
        <f t="shared" si="11"/>
        <v>1</v>
      </c>
      <c r="M176" s="115">
        <v>7623438.0</v>
      </c>
      <c r="N176" s="84">
        <f t="shared" si="12"/>
        <v>0.1311744124</v>
      </c>
      <c r="O176" s="21"/>
      <c r="P176" s="119"/>
      <c r="Q176" s="119"/>
      <c r="R176" s="120"/>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row>
    <row r="177">
      <c r="A177" s="21" t="s">
        <v>42</v>
      </c>
      <c r="B177" s="115">
        <v>-870.6</v>
      </c>
      <c r="C177" s="115">
        <v>-87.1</v>
      </c>
      <c r="D177" s="115">
        <v>0.0</v>
      </c>
      <c r="E177" s="115">
        <v>-710.4</v>
      </c>
      <c r="F177" s="115">
        <v>-0.2</v>
      </c>
      <c r="G177" s="115">
        <v>-27.7</v>
      </c>
      <c r="H177" s="115">
        <v>-0.5</v>
      </c>
      <c r="I177" s="115">
        <v>0.0</v>
      </c>
      <c r="J177" s="115">
        <v>-63.1</v>
      </c>
      <c r="K177" s="82">
        <f t="shared" si="10"/>
        <v>-1759.6</v>
      </c>
      <c r="L177" s="82">
        <f t="shared" si="11"/>
        <v>-1049.2</v>
      </c>
      <c r="M177" s="115">
        <v>5.01481718E8</v>
      </c>
      <c r="N177" s="84">
        <f t="shared" si="12"/>
        <v>-2.092199899</v>
      </c>
      <c r="O177" s="21"/>
      <c r="P177" s="119"/>
      <c r="Q177" s="119"/>
      <c r="R177" s="120"/>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row>
    <row r="178">
      <c r="A178" s="21" t="s">
        <v>43</v>
      </c>
      <c r="B178" s="115">
        <v>-661.8</v>
      </c>
      <c r="C178" s="115">
        <v>-19.7</v>
      </c>
      <c r="D178" s="115">
        <v>-3.0</v>
      </c>
      <c r="E178" s="115">
        <v>-953.9</v>
      </c>
      <c r="F178" s="115">
        <v>-96.6</v>
      </c>
      <c r="G178" s="115">
        <v>2431.1</v>
      </c>
      <c r="H178" s="115">
        <v>0.0</v>
      </c>
      <c r="I178" s="115">
        <v>0.0</v>
      </c>
      <c r="J178" s="115">
        <v>1633.4</v>
      </c>
      <c r="K178" s="82">
        <f t="shared" si="10"/>
        <v>2329.5</v>
      </c>
      <c r="L178" s="82">
        <f t="shared" si="11"/>
        <v>3283.4</v>
      </c>
      <c r="M178" s="115">
        <v>3.08282053E8</v>
      </c>
      <c r="N178" s="84">
        <f t="shared" si="12"/>
        <v>10.65063622</v>
      </c>
      <c r="O178" s="21"/>
      <c r="P178" s="119"/>
      <c r="Q178" s="119"/>
      <c r="R178" s="120"/>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row>
    <row r="179">
      <c r="A179" s="21"/>
      <c r="B179" s="21"/>
      <c r="C179" s="21"/>
      <c r="D179" s="21"/>
      <c r="E179" s="21"/>
      <c r="F179" s="21"/>
      <c r="G179" s="21"/>
      <c r="H179" s="21"/>
      <c r="I179" s="21"/>
      <c r="J179" s="21"/>
      <c r="K179" s="21"/>
      <c r="L179" s="21"/>
      <c r="O179" s="21"/>
      <c r="P179" s="119"/>
      <c r="Q179" s="119"/>
      <c r="R179" s="120"/>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row>
    <row r="180">
      <c r="A180" s="21" t="s">
        <v>62</v>
      </c>
      <c r="B180" s="21"/>
      <c r="C180" s="21"/>
      <c r="D180" s="21"/>
      <c r="E180" s="21"/>
      <c r="F180" s="21"/>
      <c r="G180" s="21"/>
      <c r="H180" s="21"/>
      <c r="I180" s="21"/>
      <c r="J180" s="21"/>
      <c r="K180" s="21"/>
      <c r="L180" s="21"/>
      <c r="M180">
        <v>-0.2</v>
      </c>
      <c r="O180" s="21">
        <v>33.16013319</v>
      </c>
      <c r="P180" s="119"/>
      <c r="Q180" s="119"/>
      <c r="R180" s="120"/>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row>
    <row r="181">
      <c r="A181" s="21" t="s">
        <v>120</v>
      </c>
      <c r="B181" s="21"/>
      <c r="C181" s="21"/>
      <c r="D181" s="21"/>
      <c r="E181" s="21"/>
      <c r="F181" s="21"/>
      <c r="G181" s="21"/>
      <c r="H181" s="21"/>
      <c r="I181" s="21"/>
      <c r="J181" s="21"/>
      <c r="K181" s="21"/>
      <c r="L181" s="21"/>
      <c r="M181">
        <v>7.452731104</v>
      </c>
      <c r="O181" s="21"/>
      <c r="P181" s="119"/>
      <c r="Q181" s="119"/>
      <c r="R181" s="120"/>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row>
    <row r="182">
      <c r="A182" s="21"/>
      <c r="B182" s="21"/>
      <c r="C182" s="21"/>
      <c r="D182" s="21"/>
      <c r="E182" s="21"/>
      <c r="F182" s="21"/>
      <c r="G182" s="21"/>
      <c r="H182" s="21"/>
      <c r="I182" s="21"/>
      <c r="J182" s="21"/>
      <c r="K182" s="21"/>
      <c r="L182" s="21"/>
      <c r="M182" s="21"/>
      <c r="N182" s="21"/>
      <c r="O182" s="21"/>
      <c r="P182" s="119"/>
      <c r="Q182" s="119"/>
      <c r="R182" s="120"/>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row>
    <row r="183">
      <c r="A183" s="23" t="s">
        <v>121</v>
      </c>
      <c r="H183" s="3"/>
      <c r="I183" s="3"/>
      <c r="J183" s="3"/>
      <c r="K183" s="3"/>
      <c r="L183" s="3"/>
      <c r="M183" s="3"/>
      <c r="N183" s="3"/>
      <c r="O183" s="3"/>
      <c r="P183" s="119"/>
      <c r="Q183" s="119"/>
      <c r="R183" s="120"/>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row>
    <row r="184">
      <c r="A184" s="3"/>
      <c r="B184" s="3"/>
      <c r="C184" s="3"/>
      <c r="D184" s="3"/>
      <c r="E184" s="3"/>
      <c r="F184" s="3"/>
      <c r="G184" s="3"/>
      <c r="H184" s="3"/>
      <c r="I184" s="3"/>
      <c r="J184" s="3"/>
      <c r="K184" s="3"/>
      <c r="L184" s="3"/>
      <c r="M184" s="3"/>
      <c r="N184" s="3"/>
      <c r="O184" s="3"/>
      <c r="P184" s="119"/>
      <c r="Q184" s="119"/>
      <c r="R184" s="120"/>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row>
    <row r="185">
      <c r="A185" s="3"/>
      <c r="B185" s="3"/>
      <c r="C185" s="3"/>
      <c r="D185" s="3"/>
      <c r="E185" s="3"/>
      <c r="F185" s="3"/>
      <c r="G185" s="3"/>
      <c r="H185" s="3"/>
      <c r="I185" s="3"/>
      <c r="J185" s="3"/>
      <c r="K185" s="3"/>
      <c r="L185" s="3"/>
      <c r="M185" s="3"/>
      <c r="N185" s="3"/>
      <c r="O185" s="3"/>
      <c r="P185" s="119"/>
      <c r="Q185" s="119"/>
      <c r="R185" s="120"/>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row>
    <row r="187">
      <c r="A187" s="20" t="s">
        <v>122</v>
      </c>
      <c r="B187" s="20"/>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row>
    <row r="188" ht="30.75" customHeight="1">
      <c r="A188" s="122"/>
      <c r="B188" s="24" t="s">
        <v>157</v>
      </c>
      <c r="C188" s="24" t="s">
        <v>158</v>
      </c>
      <c r="D188" s="24" t="s">
        <v>169</v>
      </c>
      <c r="E188" s="24" t="s">
        <v>170</v>
      </c>
      <c r="F188" s="24" t="s">
        <v>127</v>
      </c>
      <c r="G188" s="24" t="s">
        <v>57</v>
      </c>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row>
    <row r="189">
      <c r="A189" s="21" t="s">
        <v>17</v>
      </c>
      <c r="B189" s="21">
        <v>0.0</v>
      </c>
      <c r="C189" s="41">
        <v>0.0</v>
      </c>
      <c r="D189" s="41">
        <f t="shared" ref="D189:D215" si="13">sum(B189:C189)</f>
        <v>0</v>
      </c>
      <c r="E189" s="33">
        <v>2.0749625E7</v>
      </c>
      <c r="F189" s="36">
        <f t="shared" ref="F189:F215" si="14">D189/E189*1000000</f>
        <v>0</v>
      </c>
      <c r="G189" s="41"/>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row>
    <row r="190">
      <c r="A190" s="21" t="s">
        <v>18</v>
      </c>
      <c r="B190" s="41">
        <v>0.0</v>
      </c>
      <c r="C190" s="41">
        <v>0.0</v>
      </c>
      <c r="D190" s="41">
        <f t="shared" si="13"/>
        <v>0</v>
      </c>
      <c r="E190" s="33">
        <v>8199783.0</v>
      </c>
      <c r="F190" s="36">
        <f t="shared" si="14"/>
        <v>0</v>
      </c>
      <c r="G190" s="4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row>
    <row r="191">
      <c r="A191" s="21" t="s">
        <v>19</v>
      </c>
      <c r="B191" s="41">
        <v>3.0</v>
      </c>
      <c r="C191" s="10"/>
      <c r="D191" s="41">
        <f t="shared" si="13"/>
        <v>3</v>
      </c>
      <c r="E191" s="33">
        <v>1.0392226E7</v>
      </c>
      <c r="F191" s="36">
        <f t="shared" si="14"/>
        <v>0.2886773248</v>
      </c>
      <c r="G191" s="41"/>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row>
    <row r="192">
      <c r="A192" s="21" t="s">
        <v>20</v>
      </c>
      <c r="B192" s="41">
        <v>267.0</v>
      </c>
      <c r="C192" s="41">
        <v>13.0</v>
      </c>
      <c r="D192" s="41">
        <f t="shared" si="13"/>
        <v>280</v>
      </c>
      <c r="E192" s="33">
        <v>3.2935961E7</v>
      </c>
      <c r="F192" s="36">
        <f t="shared" si="14"/>
        <v>8.501345991</v>
      </c>
      <c r="G192" s="41"/>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row>
    <row r="193">
      <c r="A193" s="21" t="s">
        <v>21</v>
      </c>
      <c r="B193" s="41">
        <v>4.0</v>
      </c>
      <c r="C193" s="10"/>
      <c r="D193" s="41">
        <f t="shared" si="13"/>
        <v>4</v>
      </c>
      <c r="E193" s="33">
        <v>1.0228744E7</v>
      </c>
      <c r="F193" s="36">
        <f t="shared" si="14"/>
        <v>0.3910548548</v>
      </c>
      <c r="G193" s="41"/>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row>
    <row r="194">
      <c r="A194" s="21" t="s">
        <v>22</v>
      </c>
      <c r="B194" s="41">
        <v>4.0</v>
      </c>
      <c r="C194" s="10"/>
      <c r="D194" s="41">
        <f t="shared" si="13"/>
        <v>4</v>
      </c>
      <c r="E194" s="33">
        <v>5468120.0</v>
      </c>
      <c r="F194" s="36">
        <f t="shared" si="14"/>
        <v>0.7315128417</v>
      </c>
      <c r="G194" s="41"/>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row>
    <row r="195">
      <c r="A195" s="21" t="s">
        <v>23</v>
      </c>
      <c r="B195" s="41">
        <v>0.0</v>
      </c>
      <c r="C195" s="41">
        <v>2.0</v>
      </c>
      <c r="D195" s="41">
        <f t="shared" si="13"/>
        <v>2</v>
      </c>
      <c r="E195" s="33">
        <v>5238460.0</v>
      </c>
      <c r="F195" s="36">
        <f t="shared" si="14"/>
        <v>0.3817915952</v>
      </c>
      <c r="G195" s="41"/>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row>
    <row r="196">
      <c r="A196" s="21" t="s">
        <v>24</v>
      </c>
      <c r="B196" s="41">
        <v>25.0</v>
      </c>
      <c r="C196" s="10"/>
      <c r="D196" s="41">
        <f t="shared" si="13"/>
        <v>25</v>
      </c>
      <c r="E196" s="33">
        <v>6.3681742E7</v>
      </c>
      <c r="F196" s="36">
        <f t="shared" si="14"/>
        <v>0.3925772005</v>
      </c>
      <c r="G196" s="41"/>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row>
    <row r="197">
      <c r="A197" s="21" t="s">
        <v>25</v>
      </c>
      <c r="B197" s="41">
        <v>0.0</v>
      </c>
      <c r="C197" s="41">
        <v>0.0</v>
      </c>
      <c r="D197" s="41">
        <f t="shared" si="13"/>
        <v>0</v>
      </c>
      <c r="E197" s="33">
        <v>8.2400996E7</v>
      </c>
      <c r="F197" s="36">
        <f t="shared" si="14"/>
        <v>0</v>
      </c>
      <c r="G197" s="41"/>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row>
    <row r="198">
      <c r="A198" s="21" t="s">
        <v>26</v>
      </c>
      <c r="B198" s="41">
        <v>22.0</v>
      </c>
      <c r="C198" s="41">
        <v>32.0</v>
      </c>
      <c r="D198" s="41">
        <f t="shared" si="13"/>
        <v>54</v>
      </c>
      <c r="E198" s="33">
        <v>1.070629E7</v>
      </c>
      <c r="F198" s="36">
        <f t="shared" si="14"/>
        <v>5.043763993</v>
      </c>
      <c r="G198" s="41"/>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row>
    <row r="199">
      <c r="A199" s="21" t="s">
        <v>27</v>
      </c>
      <c r="B199" s="41">
        <v>0.0</v>
      </c>
      <c r="C199" s="41">
        <v>0.0</v>
      </c>
      <c r="D199" s="41">
        <f t="shared" si="13"/>
        <v>0</v>
      </c>
      <c r="E199" s="33">
        <v>1.0034228E7</v>
      </c>
      <c r="F199" s="36">
        <f t="shared" si="14"/>
        <v>0</v>
      </c>
      <c r="G199" s="41"/>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row>
    <row r="200">
      <c r="A200" s="21" t="s">
        <v>28</v>
      </c>
      <c r="B200" s="41">
        <v>6.0</v>
      </c>
      <c r="C200" s="10"/>
      <c r="D200" s="41">
        <f t="shared" si="13"/>
        <v>6</v>
      </c>
      <c r="E200" s="33">
        <v>4109086.0</v>
      </c>
      <c r="F200" s="36">
        <f t="shared" si="14"/>
        <v>1.460178736</v>
      </c>
      <c r="G200" s="41"/>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row>
    <row r="201">
      <c r="A201" s="21" t="s">
        <v>29</v>
      </c>
      <c r="B201" s="41">
        <v>65.0</v>
      </c>
      <c r="C201" s="10"/>
      <c r="D201" s="41">
        <f t="shared" si="13"/>
        <v>65</v>
      </c>
      <c r="E201" s="33">
        <v>5.8147733E7</v>
      </c>
      <c r="F201" s="36">
        <f t="shared" si="14"/>
        <v>1.117842376</v>
      </c>
      <c r="G201" s="41"/>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row>
    <row r="202">
      <c r="A202" s="21" t="s">
        <v>30</v>
      </c>
      <c r="B202" s="41">
        <v>13.0</v>
      </c>
      <c r="C202" s="41">
        <v>3.0</v>
      </c>
      <c r="D202" s="41">
        <f t="shared" si="13"/>
        <v>16</v>
      </c>
      <c r="E202" s="33">
        <v>1.27433494E8</v>
      </c>
      <c r="F202" s="36">
        <f t="shared" si="14"/>
        <v>0.1255556879</v>
      </c>
      <c r="G202" s="41"/>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row>
    <row r="203">
      <c r="A203" s="21" t="s">
        <v>31</v>
      </c>
      <c r="B203" s="41">
        <v>0.0</v>
      </c>
      <c r="C203" s="41">
        <v>0.0</v>
      </c>
      <c r="D203" s="41">
        <f t="shared" si="13"/>
        <v>0</v>
      </c>
      <c r="E203" s="33">
        <v>480222.0</v>
      </c>
      <c r="F203" s="36">
        <f t="shared" si="14"/>
        <v>0</v>
      </c>
      <c r="G203" s="41"/>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row>
    <row r="204">
      <c r="A204" s="21" t="s">
        <v>32</v>
      </c>
      <c r="B204" s="41">
        <v>2.0</v>
      </c>
      <c r="C204" s="10"/>
      <c r="D204" s="41">
        <f t="shared" si="13"/>
        <v>2</v>
      </c>
      <c r="E204" s="33">
        <v>1.6570613E7</v>
      </c>
      <c r="F204" s="36">
        <f t="shared" si="14"/>
        <v>0.1206955953</v>
      </c>
      <c r="G204" s="41"/>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row>
    <row r="205">
      <c r="A205" s="21" t="s">
        <v>33</v>
      </c>
      <c r="B205" s="41">
        <v>0.0</v>
      </c>
      <c r="C205" s="41">
        <v>0.0</v>
      </c>
      <c r="D205" s="41">
        <f t="shared" si="13"/>
        <v>0</v>
      </c>
      <c r="E205" s="33">
        <v>4132341.0</v>
      </c>
      <c r="F205" s="36">
        <f t="shared" si="14"/>
        <v>0</v>
      </c>
      <c r="G205" s="41"/>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row>
    <row r="206">
      <c r="A206" s="21" t="s">
        <v>34</v>
      </c>
      <c r="B206" s="41">
        <v>1.0</v>
      </c>
      <c r="C206" s="41">
        <v>49.0</v>
      </c>
      <c r="D206" s="41">
        <f t="shared" si="13"/>
        <v>50</v>
      </c>
      <c r="E206" s="33">
        <v>4627926.0</v>
      </c>
      <c r="F206" s="36">
        <f t="shared" si="14"/>
        <v>10.80397569</v>
      </c>
      <c r="G206" s="41"/>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row>
    <row r="207">
      <c r="A207" s="21" t="s">
        <v>35</v>
      </c>
      <c r="B207" s="41">
        <v>9.0</v>
      </c>
      <c r="C207" s="41">
        <v>1.0</v>
      </c>
      <c r="D207" s="41">
        <f t="shared" si="13"/>
        <v>10</v>
      </c>
      <c r="E207" s="33">
        <v>3.8518241E7</v>
      </c>
      <c r="F207" s="36">
        <f t="shared" si="14"/>
        <v>0.2596172551</v>
      </c>
      <c r="G207" s="41"/>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row>
    <row r="208">
      <c r="A208" s="21" t="s">
        <v>36</v>
      </c>
      <c r="B208" s="41">
        <v>1.0</v>
      </c>
      <c r="C208" s="10"/>
      <c r="D208" s="41">
        <f t="shared" si="13"/>
        <v>1</v>
      </c>
      <c r="E208" s="33">
        <v>1.0642836E7</v>
      </c>
      <c r="F208" s="36">
        <f t="shared" si="14"/>
        <v>0.0939599182</v>
      </c>
      <c r="G208" s="41"/>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row>
    <row r="209">
      <c r="A209" s="21" t="s">
        <v>85</v>
      </c>
      <c r="B209" s="41">
        <v>0.0</v>
      </c>
      <c r="C209" s="41">
        <v>0.0</v>
      </c>
      <c r="D209" s="41">
        <f t="shared" si="13"/>
        <v>0</v>
      </c>
      <c r="E209" s="33">
        <v>5447502.0</v>
      </c>
      <c r="F209" s="36">
        <f t="shared" si="14"/>
        <v>0</v>
      </c>
      <c r="G209" s="41"/>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row>
    <row r="210">
      <c r="A210" s="21" t="s">
        <v>38</v>
      </c>
      <c r="B210" s="41">
        <v>142.0</v>
      </c>
      <c r="C210" s="41">
        <v>22.0</v>
      </c>
      <c r="D210" s="41">
        <f t="shared" si="13"/>
        <v>164</v>
      </c>
      <c r="E210" s="33">
        <v>4.8250148E7</v>
      </c>
      <c r="F210" s="36">
        <f t="shared" si="14"/>
        <v>3.398953305</v>
      </c>
      <c r="G210" s="41"/>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row>
    <row r="211">
      <c r="A211" s="21" t="s">
        <v>39</v>
      </c>
      <c r="B211" s="41">
        <v>75.0</v>
      </c>
      <c r="C211" s="41">
        <v>61.0</v>
      </c>
      <c r="D211" s="41">
        <f t="shared" si="13"/>
        <v>136</v>
      </c>
      <c r="E211" s="33">
        <v>4.0448191E7</v>
      </c>
      <c r="F211" s="36">
        <f t="shared" si="14"/>
        <v>3.362325895</v>
      </c>
      <c r="G211" s="41"/>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row>
    <row r="212">
      <c r="A212" s="21" t="s">
        <v>40</v>
      </c>
      <c r="B212" s="41">
        <v>5.0</v>
      </c>
      <c r="C212" s="10"/>
      <c r="D212" s="41">
        <f t="shared" si="13"/>
        <v>5</v>
      </c>
      <c r="E212" s="33">
        <v>9031088.0</v>
      </c>
      <c r="F212" s="36">
        <f t="shared" si="14"/>
        <v>0.5536431491</v>
      </c>
      <c r="G212" s="41"/>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row>
    <row r="213">
      <c r="A213" s="21" t="s">
        <v>41</v>
      </c>
      <c r="B213" s="41">
        <v>0.0</v>
      </c>
      <c r="C213" s="41">
        <v>0.0</v>
      </c>
      <c r="D213" s="41">
        <f t="shared" si="13"/>
        <v>0</v>
      </c>
      <c r="E213" s="33">
        <v>7554661.0</v>
      </c>
      <c r="F213" s="36">
        <f t="shared" si="14"/>
        <v>0</v>
      </c>
      <c r="G213" s="41"/>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row>
    <row r="214">
      <c r="A214" s="21" t="s">
        <v>42</v>
      </c>
      <c r="B214" s="41">
        <v>2.0</v>
      </c>
      <c r="C214" s="10"/>
      <c r="D214" s="41">
        <f t="shared" si="13"/>
        <v>2</v>
      </c>
      <c r="E214" s="33">
        <v>6.0609153E7</v>
      </c>
      <c r="F214" s="36">
        <f t="shared" si="14"/>
        <v>0.03299831628</v>
      </c>
      <c r="G214" s="41"/>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row>
    <row r="215">
      <c r="A215" s="26" t="s">
        <v>43</v>
      </c>
      <c r="B215" s="71">
        <v>145.0</v>
      </c>
      <c r="C215" s="71">
        <v>2.0</v>
      </c>
      <c r="D215" s="71">
        <f t="shared" si="13"/>
        <v>147</v>
      </c>
      <c r="E215" s="44">
        <v>3.01279593E8</v>
      </c>
      <c r="F215" s="47">
        <f t="shared" si="14"/>
        <v>0.4879188747</v>
      </c>
      <c r="G215" s="71"/>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row>
    <row r="216">
      <c r="A216" s="10"/>
      <c r="B216" s="10"/>
      <c r="C216" s="10"/>
      <c r="D216" s="10"/>
      <c r="E216" s="10"/>
      <c r="F216" s="10"/>
      <c r="G216" s="10"/>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row>
    <row r="217">
      <c r="A217" s="21" t="s">
        <v>62</v>
      </c>
      <c r="B217" s="10"/>
      <c r="C217" s="10"/>
      <c r="D217" s="10"/>
      <c r="E217" s="10"/>
      <c r="F217" s="41">
        <v>1.77</v>
      </c>
      <c r="G217" s="10"/>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row>
    <row r="218">
      <c r="A218" s="10"/>
      <c r="B218" s="10"/>
      <c r="C218" s="10"/>
      <c r="D218" s="10"/>
      <c r="E218" s="10"/>
      <c r="F218" s="41">
        <v>3.364595782</v>
      </c>
      <c r="G218" s="10"/>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row>
    <row r="219">
      <c r="A219" s="144" t="s">
        <v>128</v>
      </c>
      <c r="B219" s="10"/>
      <c r="C219" s="10"/>
      <c r="D219" s="10"/>
      <c r="E219" s="10"/>
      <c r="F219" s="10"/>
      <c r="G219" s="10"/>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row>
    <row r="220">
      <c r="A220" s="21" t="s">
        <v>129</v>
      </c>
      <c r="F220" s="10"/>
      <c r="G220" s="10"/>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row>
    <row r="221">
      <c r="A221" s="3"/>
      <c r="F221" s="10"/>
      <c r="G221" s="10"/>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row>
    <row r="225">
      <c r="A225" s="20" t="s">
        <v>130</v>
      </c>
      <c r="B225" s="20"/>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row>
    <row r="226">
      <c r="A226" s="145" t="s">
        <v>103</v>
      </c>
      <c r="B226" s="145" t="s">
        <v>131</v>
      </c>
      <c r="C226" s="145" t="s">
        <v>54</v>
      </c>
      <c r="D226" s="145" t="s">
        <v>132</v>
      </c>
      <c r="E226" s="145" t="s">
        <v>57</v>
      </c>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row>
    <row r="227">
      <c r="A227" s="135" t="s">
        <v>17</v>
      </c>
      <c r="B227" s="135">
        <v>3.72734556E8</v>
      </c>
      <c r="C227" s="135">
        <v>2.1515754E7</v>
      </c>
      <c r="D227" s="136">
        <f t="shared" ref="D227:D253" si="15">B227/C227</f>
        <v>17.32379707</v>
      </c>
      <c r="E227" s="13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row>
    <row r="228">
      <c r="A228" s="135" t="s">
        <v>18</v>
      </c>
      <c r="B228" s="135">
        <v>3.514085253E9</v>
      </c>
      <c r="C228" s="135">
        <v>4.91822183E8</v>
      </c>
      <c r="D228" s="136">
        <f t="shared" si="15"/>
        <v>7.145032035</v>
      </c>
      <c r="E228" s="13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row>
    <row r="229">
      <c r="A229" s="135" t="s">
        <v>19</v>
      </c>
      <c r="B229" s="135">
        <v>3.514085253E9</v>
      </c>
      <c r="C229" s="135">
        <v>4.91822183E8</v>
      </c>
      <c r="D229" s="136">
        <f t="shared" si="15"/>
        <v>7.145032035</v>
      </c>
      <c r="E229" s="13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row>
    <row r="230">
      <c r="A230" s="135" t="s">
        <v>20</v>
      </c>
      <c r="B230" s="135">
        <v>1.45378405E8</v>
      </c>
      <c r="C230" s="135">
        <v>3.3759742E7</v>
      </c>
      <c r="D230" s="136">
        <f t="shared" si="15"/>
        <v>4.306265285</v>
      </c>
      <c r="E230" s="13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row>
    <row r="231">
      <c r="A231" s="135" t="s">
        <v>21</v>
      </c>
      <c r="B231" s="135">
        <v>3.514085253E9</v>
      </c>
      <c r="C231" s="135">
        <v>4.91822183E8</v>
      </c>
      <c r="D231" s="136">
        <f t="shared" si="15"/>
        <v>7.145032035</v>
      </c>
      <c r="E231" s="13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row>
    <row r="232">
      <c r="A232" s="135" t="s">
        <v>22</v>
      </c>
      <c r="B232" s="135">
        <v>3.514085253E9</v>
      </c>
      <c r="C232" s="135">
        <v>4.91822183E8</v>
      </c>
      <c r="D232" s="136">
        <f t="shared" si="15"/>
        <v>7.145032035</v>
      </c>
      <c r="E232" s="13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row>
    <row r="233">
      <c r="A233" s="135" t="s">
        <v>23</v>
      </c>
      <c r="B233" s="135">
        <v>3.514085253E9</v>
      </c>
      <c r="C233" s="135">
        <v>4.91822183E8</v>
      </c>
      <c r="D233" s="136">
        <f t="shared" si="15"/>
        <v>7.145032035</v>
      </c>
      <c r="E233" s="13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row>
    <row r="234">
      <c r="A234" s="135" t="s">
        <v>24</v>
      </c>
      <c r="B234" s="135">
        <v>3.514085253E9</v>
      </c>
      <c r="C234" s="135">
        <v>4.91822183E8</v>
      </c>
      <c r="D234" s="136">
        <f t="shared" si="15"/>
        <v>7.145032035</v>
      </c>
      <c r="E234" s="13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row>
    <row r="235">
      <c r="A235" s="135" t="s">
        <v>25</v>
      </c>
      <c r="B235" s="135">
        <v>3.514085253E9</v>
      </c>
      <c r="C235" s="135">
        <v>4.91822183E8</v>
      </c>
      <c r="D235" s="136">
        <f t="shared" si="15"/>
        <v>7.145032035</v>
      </c>
      <c r="E235" s="13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row>
    <row r="236">
      <c r="A236" s="135" t="s">
        <v>26</v>
      </c>
      <c r="B236" s="135">
        <v>3.514085253E9</v>
      </c>
      <c r="C236" s="135">
        <v>4.91822183E8</v>
      </c>
      <c r="D236" s="136">
        <f t="shared" si="15"/>
        <v>7.145032035</v>
      </c>
      <c r="E236" s="13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row>
    <row r="237">
      <c r="A237" s="135" t="s">
        <v>27</v>
      </c>
      <c r="B237" s="135">
        <v>3.514085253E9</v>
      </c>
      <c r="C237" s="135">
        <v>4.91822183E8</v>
      </c>
      <c r="D237" s="136">
        <f t="shared" si="15"/>
        <v>7.145032035</v>
      </c>
      <c r="E237" s="13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row>
    <row r="238">
      <c r="A238" s="135" t="s">
        <v>28</v>
      </c>
      <c r="B238" s="135">
        <v>3.514085253E9</v>
      </c>
      <c r="C238" s="135">
        <v>4.91822183E8</v>
      </c>
      <c r="D238" s="136">
        <f t="shared" si="15"/>
        <v>7.145032035</v>
      </c>
      <c r="E238" s="13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row>
    <row r="239">
      <c r="A239" s="135" t="s">
        <v>29</v>
      </c>
      <c r="B239" s="135">
        <v>3.514085253E9</v>
      </c>
      <c r="C239" s="135">
        <v>4.91822183E8</v>
      </c>
      <c r="D239" s="136">
        <f t="shared" si="15"/>
        <v>7.145032035</v>
      </c>
      <c r="E239" s="13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row>
    <row r="240">
      <c r="A240" s="135" t="s">
        <v>30</v>
      </c>
      <c r="B240" s="135">
        <v>3.03911685E9</v>
      </c>
      <c r="C240" s="135">
        <v>1.27579145E8</v>
      </c>
      <c r="D240" s="136">
        <f t="shared" si="15"/>
        <v>23.82142356</v>
      </c>
      <c r="E240" s="13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row>
    <row r="241">
      <c r="A241" s="135" t="s">
        <v>31</v>
      </c>
      <c r="B241" s="135">
        <v>3.514085253E9</v>
      </c>
      <c r="C241" s="135">
        <v>4.91822183E8</v>
      </c>
      <c r="D241" s="136">
        <f t="shared" si="15"/>
        <v>7.145032035</v>
      </c>
      <c r="E241" s="13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row>
    <row r="242">
      <c r="A242" s="135" t="s">
        <v>32</v>
      </c>
      <c r="B242" s="135">
        <v>3.514085253E9</v>
      </c>
      <c r="C242" s="135">
        <v>4.91822183E8</v>
      </c>
      <c r="D242" s="136">
        <f t="shared" si="15"/>
        <v>7.145032035</v>
      </c>
      <c r="E242" s="13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row>
    <row r="243">
      <c r="A243" s="135" t="s">
        <v>33</v>
      </c>
      <c r="B243" s="135">
        <v>2.6842177E7</v>
      </c>
      <c r="C243" s="135">
        <v>4252277.0</v>
      </c>
      <c r="D243" s="136">
        <f t="shared" si="15"/>
        <v>6.312424379</v>
      </c>
      <c r="E243" s="13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row>
    <row r="244">
      <c r="A244" s="135" t="s">
        <v>34</v>
      </c>
      <c r="B244" s="135">
        <v>3.514085253E9</v>
      </c>
      <c r="C244" s="135">
        <v>4.91822183E8</v>
      </c>
      <c r="D244" s="136">
        <f t="shared" si="15"/>
        <v>7.145032035</v>
      </c>
      <c r="E244" s="13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row>
    <row r="245">
      <c r="A245" s="135" t="s">
        <v>35</v>
      </c>
      <c r="B245" s="135">
        <v>3.514085253E9</v>
      </c>
      <c r="C245" s="135">
        <v>4.91822183E8</v>
      </c>
      <c r="D245" s="136">
        <f t="shared" si="15"/>
        <v>7.145032035</v>
      </c>
      <c r="E245" s="135"/>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row>
    <row r="246">
      <c r="A246" s="135" t="s">
        <v>36</v>
      </c>
      <c r="B246" s="135">
        <v>3.514085253E9</v>
      </c>
      <c r="C246" s="135">
        <v>4.91822183E8</v>
      </c>
      <c r="D246" s="136">
        <f t="shared" si="15"/>
        <v>7.145032035</v>
      </c>
      <c r="E246" s="135"/>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row>
    <row r="247">
      <c r="A247" s="135" t="s">
        <v>85</v>
      </c>
      <c r="B247" s="135">
        <v>3.514085253E9</v>
      </c>
      <c r="C247" s="135">
        <v>4.91822183E8</v>
      </c>
      <c r="D247" s="136">
        <f t="shared" si="15"/>
        <v>7.145032035</v>
      </c>
      <c r="E247" s="135"/>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row>
    <row r="248">
      <c r="A248" s="135" t="s">
        <v>38</v>
      </c>
      <c r="B248" s="135">
        <v>7.86626158E8</v>
      </c>
      <c r="C248" s="135">
        <v>4.8636068E7</v>
      </c>
      <c r="D248" s="136">
        <f t="shared" si="15"/>
        <v>16.17372025</v>
      </c>
      <c r="E248" s="135"/>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row>
    <row r="249">
      <c r="A249" s="135" t="s">
        <v>39</v>
      </c>
      <c r="B249" s="135">
        <v>3.514085253E9</v>
      </c>
      <c r="C249" s="135">
        <v>4.91822183E8</v>
      </c>
      <c r="D249" s="136">
        <f t="shared" si="15"/>
        <v>7.145032035</v>
      </c>
      <c r="E249" s="135"/>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row>
    <row r="250">
      <c r="A250" s="135" t="s">
        <v>40</v>
      </c>
      <c r="B250" s="135">
        <v>3.514085253E9</v>
      </c>
      <c r="C250" s="135">
        <v>4.91822183E8</v>
      </c>
      <c r="D250" s="136">
        <f t="shared" si="15"/>
        <v>7.145032035</v>
      </c>
      <c r="E250" s="135"/>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row>
    <row r="251">
      <c r="A251" s="135" t="s">
        <v>41</v>
      </c>
      <c r="B251" s="135">
        <v>3.514085253E9</v>
      </c>
      <c r="C251" s="135">
        <v>4.91822183E8</v>
      </c>
      <c r="D251" s="136">
        <f t="shared" si="15"/>
        <v>7.145032035</v>
      </c>
      <c r="E251" s="135"/>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row>
    <row r="252">
      <c r="A252" s="135" t="s">
        <v>42</v>
      </c>
      <c r="B252" s="135">
        <v>3.514085253E9</v>
      </c>
      <c r="C252" s="135">
        <v>4.91822183E8</v>
      </c>
      <c r="D252" s="136">
        <f t="shared" si="15"/>
        <v>7.145032035</v>
      </c>
      <c r="E252" s="135"/>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row>
    <row r="253">
      <c r="A253" s="138" t="s">
        <v>43</v>
      </c>
      <c r="B253" s="138">
        <v>1.734465102E9</v>
      </c>
      <c r="C253" s="138">
        <v>3.08282053E8</v>
      </c>
      <c r="D253" s="139">
        <f t="shared" si="15"/>
        <v>5.626227947</v>
      </c>
      <c r="E253" s="138"/>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row>
    <row r="254">
      <c r="A254" s="135" t="s">
        <v>134</v>
      </c>
      <c r="B254" s="135"/>
      <c r="C254" s="135"/>
      <c r="D254" s="135">
        <v>7.15</v>
      </c>
      <c r="E254" s="135"/>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row>
    <row r="255">
      <c r="A255" s="135"/>
      <c r="B255" s="135"/>
      <c r="C255" s="135"/>
      <c r="D255" s="135"/>
      <c r="E255" s="135"/>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row>
    <row r="256">
      <c r="A256" s="135" t="s">
        <v>62</v>
      </c>
      <c r="B256" s="135"/>
      <c r="C256" s="135"/>
      <c r="D256" s="135">
        <v>7.75</v>
      </c>
      <c r="E256" s="135"/>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row>
    <row r="257">
      <c r="A257" s="135"/>
      <c r="B257" s="135"/>
      <c r="C257" s="135"/>
      <c r="D257" s="135">
        <v>5.808676188</v>
      </c>
      <c r="E257" s="135"/>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row>
    <row r="258">
      <c r="A258" s="135" t="s">
        <v>135</v>
      </c>
      <c r="B258" s="135"/>
      <c r="C258" s="135"/>
      <c r="D258" s="135"/>
      <c r="E258" s="135"/>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row>
    <row r="259">
      <c r="A259" s="135"/>
      <c r="B259" s="135"/>
      <c r="C259" s="135"/>
      <c r="D259" s="135"/>
      <c r="E259" s="135"/>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row>
    <row r="260">
      <c r="A260" s="135"/>
      <c r="B260" s="135"/>
      <c r="C260" s="135"/>
      <c r="D260" s="135"/>
      <c r="E260" s="135"/>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row>
    <row r="261">
      <c r="A261" s="135"/>
      <c r="B261" s="135"/>
      <c r="C261" s="135"/>
      <c r="D261" s="135"/>
      <c r="E261" s="135"/>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row>
    <row r="262">
      <c r="A262" s="135"/>
      <c r="B262" s="135"/>
      <c r="C262" s="135"/>
      <c r="D262" s="135"/>
      <c r="E262" s="135"/>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row>
    <row r="263">
      <c r="A263" s="135"/>
      <c r="B263" s="135"/>
      <c r="C263" s="135"/>
      <c r="D263" s="135"/>
      <c r="E263" s="135"/>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row>
    <row r="264">
      <c r="A264" s="135"/>
      <c r="B264" s="135"/>
      <c r="C264" s="135"/>
      <c r="D264" s="135"/>
      <c r="E264" s="135"/>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row>
    <row r="265">
      <c r="A265" s="135"/>
      <c r="B265" s="135"/>
      <c r="C265" s="135"/>
      <c r="D265" s="135"/>
      <c r="E265" s="135"/>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row>
  </sheetData>
  <mergeCells count="45">
    <mergeCell ref="B136:C136"/>
    <mergeCell ref="B134:C134"/>
    <mergeCell ref="B121:C121"/>
    <mergeCell ref="B122:C122"/>
    <mergeCell ref="B124:C124"/>
    <mergeCell ref="B123:C123"/>
    <mergeCell ref="B116:C116"/>
    <mergeCell ref="B117:C117"/>
    <mergeCell ref="A142:B142"/>
    <mergeCell ref="B128:C128"/>
    <mergeCell ref="B127:C127"/>
    <mergeCell ref="B120:C120"/>
    <mergeCell ref="B126:C126"/>
    <mergeCell ref="L3:L4"/>
    <mergeCell ref="K36:K37"/>
    <mergeCell ref="B119:C119"/>
    <mergeCell ref="B118:C118"/>
    <mergeCell ref="V73:AF73"/>
    <mergeCell ref="J3:K3"/>
    <mergeCell ref="H3:I3"/>
    <mergeCell ref="B105:I105"/>
    <mergeCell ref="N37:P37"/>
    <mergeCell ref="B115:C115"/>
    <mergeCell ref="B112:C112"/>
    <mergeCell ref="B113:C113"/>
    <mergeCell ref="B114:C114"/>
    <mergeCell ref="A220:E220"/>
    <mergeCell ref="A221:E221"/>
    <mergeCell ref="A183:G183"/>
    <mergeCell ref="B3:G3"/>
    <mergeCell ref="A3:A4"/>
    <mergeCell ref="B133:C133"/>
    <mergeCell ref="B132:C132"/>
    <mergeCell ref="B129:C129"/>
    <mergeCell ref="B130:C130"/>
    <mergeCell ref="A145:G145"/>
    <mergeCell ref="B137:C137"/>
    <mergeCell ref="B138:C138"/>
    <mergeCell ref="B135:C135"/>
    <mergeCell ref="B131:C131"/>
    <mergeCell ref="B36:D36"/>
    <mergeCell ref="E36:H36"/>
    <mergeCell ref="K73:U73"/>
    <mergeCell ref="A69:J69"/>
    <mergeCell ref="A68:I6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3"/>
      <c r="N36" s="10"/>
      <c r="O36" s="10"/>
      <c r="P36" s="10"/>
      <c r="Q36" s="10"/>
      <c r="R36" s="10"/>
      <c r="S36" s="10"/>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3"/>
      <c r="B37" s="24" t="s">
        <v>50</v>
      </c>
      <c r="C37" s="24" t="s">
        <v>51</v>
      </c>
      <c r="D37" s="24" t="s">
        <v>52</v>
      </c>
      <c r="E37" s="140" t="s">
        <v>50</v>
      </c>
      <c r="F37" s="24" t="s">
        <v>51</v>
      </c>
      <c r="G37" s="24" t="s">
        <v>52</v>
      </c>
      <c r="H37" s="25" t="s">
        <v>53</v>
      </c>
      <c r="I37" s="24" t="s">
        <v>171</v>
      </c>
      <c r="J37" s="24" t="s">
        <v>55</v>
      </c>
      <c r="K37" s="24" t="s">
        <v>56</v>
      </c>
      <c r="L37" s="50" t="s">
        <v>74</v>
      </c>
      <c r="M37" s="27"/>
      <c r="N37" s="28" t="s">
        <v>58</v>
      </c>
      <c r="O37" s="29"/>
      <c r="P37" s="30"/>
      <c r="Q37" s="30"/>
      <c r="R37" s="30"/>
      <c r="S37" s="141"/>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23.6</v>
      </c>
      <c r="C38" s="41">
        <v>38.1</v>
      </c>
      <c r="D38" s="41">
        <v>228.0</v>
      </c>
      <c r="E38" s="142">
        <f t="shared" ref="E38:E59" si="1">B38*1000000*42/1000*$O$38*1000/1000000*3.664</f>
        <v>72271.96032</v>
      </c>
      <c r="F38" s="33">
        <f t="shared" ref="F38:F59" si="2">C38*1000000*42/1000*$Q$38*1000/1000000*3.664</f>
        <v>84429.11232</v>
      </c>
      <c r="G38" s="33">
        <f t="shared" ref="G38:G59" si="3">D38*1000000*42/1000*$S$38*1000/1000000*3.664</f>
        <v>891196.1856</v>
      </c>
      <c r="H38" s="34">
        <f t="shared" ref="H38:H59" si="4">sum(E38:G38)</f>
        <v>1047897.258</v>
      </c>
      <c r="I38" s="33">
        <f t="shared" ref="I38:I59" si="5">C70</f>
        <v>21262641</v>
      </c>
      <c r="J38" s="36">
        <f t="shared" ref="J38:J59" si="6">H38/I38*1000</f>
        <v>49.28349485</v>
      </c>
      <c r="K38" s="143">
        <f t="shared" ref="K38:K59" si="7">J38+D70</f>
        <v>77.0035697</v>
      </c>
      <c r="L38" s="41"/>
      <c r="M38" s="3"/>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8210281</v>
      </c>
      <c r="J39" s="36">
        <f t="shared" si="6"/>
        <v>0</v>
      </c>
      <c r="K39" s="143">
        <f t="shared" si="7"/>
        <v>9.30735501</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10414336</v>
      </c>
      <c r="J40" s="36">
        <f t="shared" si="6"/>
        <v>0</v>
      </c>
      <c r="K40" s="143">
        <f t="shared" si="7"/>
        <v>11.82475772</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155.7</v>
      </c>
      <c r="C41" s="41">
        <v>145.3</v>
      </c>
      <c r="D41" s="41">
        <v>32.8</v>
      </c>
      <c r="E41" s="142">
        <f t="shared" si="1"/>
        <v>476811.1958</v>
      </c>
      <c r="F41" s="33">
        <f t="shared" si="2"/>
        <v>321982.9402</v>
      </c>
      <c r="G41" s="33">
        <f t="shared" si="3"/>
        <v>128207.1706</v>
      </c>
      <c r="H41" s="34">
        <f t="shared" si="4"/>
        <v>927001.3066</v>
      </c>
      <c r="I41" s="33">
        <f t="shared" si="5"/>
        <v>33487208</v>
      </c>
      <c r="J41" s="36">
        <f t="shared" si="6"/>
        <v>27.68225128</v>
      </c>
      <c r="K41" s="143">
        <f t="shared" si="7"/>
        <v>47.96426464</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12.9</v>
      </c>
      <c r="C42" s="41">
        <v>7.6</v>
      </c>
      <c r="D42" s="41">
        <v>0.0</v>
      </c>
      <c r="E42" s="142">
        <f t="shared" si="1"/>
        <v>39504.58848</v>
      </c>
      <c r="F42" s="33">
        <f t="shared" si="2"/>
        <v>16841.50272</v>
      </c>
      <c r="G42" s="33">
        <f t="shared" si="3"/>
        <v>0</v>
      </c>
      <c r="H42" s="34">
        <f t="shared" si="4"/>
        <v>56346.0912</v>
      </c>
      <c r="I42" s="33">
        <f t="shared" si="5"/>
        <v>5500510</v>
      </c>
      <c r="J42" s="36">
        <f t="shared" si="6"/>
        <v>10.24379398</v>
      </c>
      <c r="K42" s="143">
        <f t="shared" si="7"/>
        <v>22.09451327</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5250275</v>
      </c>
      <c r="J43" s="36">
        <f t="shared" si="6"/>
        <v>0</v>
      </c>
      <c r="K43" s="143">
        <f t="shared" si="7"/>
        <v>5.099923337</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0.1</v>
      </c>
      <c r="E44" s="142">
        <f t="shared" si="1"/>
        <v>0</v>
      </c>
      <c r="F44" s="33">
        <f t="shared" si="2"/>
        <v>0</v>
      </c>
      <c r="G44" s="33">
        <f t="shared" si="3"/>
        <v>390.87552</v>
      </c>
      <c r="H44" s="34">
        <f t="shared" si="4"/>
        <v>390.87552</v>
      </c>
      <c r="I44" s="33">
        <f t="shared" si="5"/>
        <v>64420073</v>
      </c>
      <c r="J44" s="36">
        <f t="shared" si="6"/>
        <v>0.006067604425</v>
      </c>
      <c r="K44" s="143">
        <f t="shared" si="7"/>
        <v>7.369222874</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11.0</v>
      </c>
      <c r="D45" s="41">
        <v>44.4</v>
      </c>
      <c r="E45" s="142">
        <f t="shared" si="1"/>
        <v>0</v>
      </c>
      <c r="F45" s="33">
        <f t="shared" si="2"/>
        <v>24375.8592</v>
      </c>
      <c r="G45" s="33">
        <f t="shared" si="3"/>
        <v>173548.7309</v>
      </c>
      <c r="H45" s="34">
        <f t="shared" si="4"/>
        <v>197924.5901</v>
      </c>
      <c r="I45" s="33">
        <f t="shared" si="5"/>
        <v>81837700</v>
      </c>
      <c r="J45" s="36">
        <f t="shared" si="6"/>
        <v>2.418501376</v>
      </c>
      <c r="K45" s="143">
        <f t="shared" si="7"/>
        <v>13.65804012</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8.1</v>
      </c>
      <c r="E46" s="142">
        <f t="shared" si="1"/>
        <v>0</v>
      </c>
      <c r="F46" s="33">
        <f t="shared" si="2"/>
        <v>0</v>
      </c>
      <c r="G46" s="33">
        <f t="shared" si="3"/>
        <v>31660.91712</v>
      </c>
      <c r="H46" s="34">
        <f t="shared" si="4"/>
        <v>31660.91712</v>
      </c>
      <c r="I46" s="33">
        <f t="shared" si="5"/>
        <v>10737428</v>
      </c>
      <c r="J46" s="36">
        <f t="shared" si="6"/>
        <v>2.948650004</v>
      </c>
      <c r="K46" s="143">
        <f t="shared" si="7"/>
        <v>14.21950556</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4579996</v>
      </c>
      <c r="J47" s="36">
        <f t="shared" si="6"/>
        <v>0</v>
      </c>
      <c r="K47" s="143">
        <f t="shared" si="7"/>
        <v>12.84302432</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4.6</v>
      </c>
      <c r="C48" s="41">
        <v>7.5</v>
      </c>
      <c r="D48" s="41">
        <v>0.0</v>
      </c>
      <c r="E48" s="142">
        <f t="shared" si="1"/>
        <v>14086.90752</v>
      </c>
      <c r="F48" s="33">
        <f t="shared" si="2"/>
        <v>16619.904</v>
      </c>
      <c r="G48" s="33">
        <f t="shared" si="3"/>
        <v>0</v>
      </c>
      <c r="H48" s="34">
        <f t="shared" si="4"/>
        <v>30706.81152</v>
      </c>
      <c r="I48" s="33">
        <f t="shared" si="5"/>
        <v>60461585</v>
      </c>
      <c r="J48" s="36">
        <f t="shared" si="6"/>
        <v>0.5078730821</v>
      </c>
      <c r="K48" s="143">
        <f t="shared" si="7"/>
        <v>7.964839352</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0.7</v>
      </c>
      <c r="E49" s="142">
        <f t="shared" si="1"/>
        <v>0</v>
      </c>
      <c r="F49" s="33">
        <f t="shared" si="2"/>
        <v>0</v>
      </c>
      <c r="G49" s="33">
        <f t="shared" si="3"/>
        <v>2736.12864</v>
      </c>
      <c r="H49" s="34">
        <f t="shared" si="4"/>
        <v>2736.12864</v>
      </c>
      <c r="I49" s="33">
        <f t="shared" si="5"/>
        <v>127704286</v>
      </c>
      <c r="J49" s="36">
        <f t="shared" si="6"/>
        <v>0.0214255036</v>
      </c>
      <c r="K49" s="143">
        <f t="shared" si="7"/>
        <v>8.891597645</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56.4</v>
      </c>
      <c r="D50" s="41">
        <v>0.0</v>
      </c>
      <c r="E50" s="142">
        <f t="shared" si="1"/>
        <v>0</v>
      </c>
      <c r="F50" s="33">
        <f t="shared" si="2"/>
        <v>124981.6781</v>
      </c>
      <c r="G50" s="33">
        <f t="shared" si="3"/>
        <v>0</v>
      </c>
      <c r="H50" s="34">
        <f t="shared" si="4"/>
        <v>124981.6781</v>
      </c>
      <c r="I50" s="33">
        <f t="shared" si="5"/>
        <v>16490410</v>
      </c>
      <c r="J50" s="36">
        <f t="shared" si="6"/>
        <v>7.579052193</v>
      </c>
      <c r="K50" s="143">
        <f t="shared" si="7"/>
        <v>19.75024745</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3.6</v>
      </c>
      <c r="D51" s="41">
        <v>2.8</v>
      </c>
      <c r="E51" s="142">
        <f t="shared" si="1"/>
        <v>0</v>
      </c>
      <c r="F51" s="33">
        <f t="shared" si="2"/>
        <v>7977.55392</v>
      </c>
      <c r="G51" s="33">
        <f t="shared" si="3"/>
        <v>10944.51456</v>
      </c>
      <c r="H51" s="34">
        <f t="shared" si="4"/>
        <v>18922.06848</v>
      </c>
      <c r="I51" s="33">
        <f t="shared" si="5"/>
        <v>4213418</v>
      </c>
      <c r="J51" s="36">
        <f t="shared" si="6"/>
        <v>4.490907021</v>
      </c>
      <c r="K51" s="143">
        <f t="shared" si="7"/>
        <v>16.26875579</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108.3</v>
      </c>
      <c r="C52" s="41">
        <v>93.1</v>
      </c>
      <c r="D52" s="41">
        <v>0.0</v>
      </c>
      <c r="E52" s="142">
        <f t="shared" si="1"/>
        <v>331654.801</v>
      </c>
      <c r="F52" s="33">
        <f t="shared" si="2"/>
        <v>206308.4083</v>
      </c>
      <c r="G52" s="33">
        <f t="shared" si="3"/>
        <v>0</v>
      </c>
      <c r="H52" s="34">
        <f t="shared" si="4"/>
        <v>537963.2093</v>
      </c>
      <c r="I52" s="33">
        <f t="shared" si="5"/>
        <v>4660539</v>
      </c>
      <c r="J52" s="36">
        <f t="shared" si="6"/>
        <v>115.4293976</v>
      </c>
      <c r="K52" s="143">
        <f t="shared" si="7"/>
        <v>121.7707242</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10707924</v>
      </c>
      <c r="J53" s="36">
        <f t="shared" si="6"/>
        <v>0</v>
      </c>
      <c r="K53" s="143">
        <f t="shared" si="7"/>
        <v>6.44279881</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38</v>
      </c>
      <c r="B54" s="41">
        <v>0.0</v>
      </c>
      <c r="C54" s="41">
        <v>0.0</v>
      </c>
      <c r="D54" s="41">
        <v>1.1</v>
      </c>
      <c r="E54" s="142">
        <f t="shared" si="1"/>
        <v>0</v>
      </c>
      <c r="F54" s="33">
        <f t="shared" si="2"/>
        <v>0</v>
      </c>
      <c r="G54" s="33">
        <f t="shared" si="3"/>
        <v>4299.63072</v>
      </c>
      <c r="H54" s="34">
        <f t="shared" si="4"/>
        <v>4299.63072</v>
      </c>
      <c r="I54" s="33">
        <f t="shared" si="5"/>
        <v>48508972</v>
      </c>
      <c r="J54" s="36">
        <f t="shared" si="6"/>
        <v>0.08863578309</v>
      </c>
      <c r="K54" s="143">
        <f t="shared" si="7"/>
        <v>13.65864094</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39</v>
      </c>
      <c r="B55" s="41">
        <v>0.0</v>
      </c>
      <c r="C55" s="41">
        <v>0.0</v>
      </c>
      <c r="D55" s="41">
        <v>4.1</v>
      </c>
      <c r="E55" s="142">
        <f t="shared" si="1"/>
        <v>0</v>
      </c>
      <c r="F55" s="33">
        <f t="shared" si="2"/>
        <v>0</v>
      </c>
      <c r="G55" s="33">
        <f t="shared" si="3"/>
        <v>16025.89632</v>
      </c>
      <c r="H55" s="34">
        <f t="shared" si="4"/>
        <v>16025.89632</v>
      </c>
      <c r="I55" s="33">
        <f t="shared" si="5"/>
        <v>46295240</v>
      </c>
      <c r="J55" s="36">
        <f t="shared" si="6"/>
        <v>0.3461672587</v>
      </c>
      <c r="K55" s="143">
        <f t="shared" si="7"/>
        <v>7.565159967</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40</v>
      </c>
      <c r="B56" s="41">
        <v>0.0</v>
      </c>
      <c r="C56" s="41">
        <v>0.0</v>
      </c>
      <c r="D56" s="41">
        <v>0.0</v>
      </c>
      <c r="E56" s="142">
        <f t="shared" si="1"/>
        <v>0</v>
      </c>
      <c r="F56" s="33">
        <f t="shared" si="2"/>
        <v>0</v>
      </c>
      <c r="G56" s="33">
        <f t="shared" si="3"/>
        <v>0</v>
      </c>
      <c r="H56" s="34">
        <f t="shared" si="4"/>
        <v>0</v>
      </c>
      <c r="I56" s="33">
        <f t="shared" si="5"/>
        <v>9059651</v>
      </c>
      <c r="J56" s="36">
        <f t="shared" si="6"/>
        <v>0</v>
      </c>
      <c r="K56" s="143">
        <f t="shared" si="7"/>
        <v>2.919096994</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41</v>
      </c>
      <c r="B57" s="41">
        <v>0.0</v>
      </c>
      <c r="C57" s="41">
        <v>0.0</v>
      </c>
      <c r="D57" s="41">
        <v>0.0</v>
      </c>
      <c r="E57" s="142">
        <f t="shared" si="1"/>
        <v>0</v>
      </c>
      <c r="F57" s="33">
        <f t="shared" si="2"/>
        <v>0</v>
      </c>
      <c r="G57" s="33">
        <f t="shared" si="3"/>
        <v>0</v>
      </c>
      <c r="H57" s="34">
        <f t="shared" si="4"/>
        <v>0</v>
      </c>
      <c r="I57" s="33">
        <f t="shared" si="5"/>
        <v>7604467</v>
      </c>
      <c r="J57" s="36">
        <f t="shared" si="6"/>
        <v>0</v>
      </c>
      <c r="K57" s="143">
        <f t="shared" si="7"/>
        <v>6.608878702</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1" t="s">
        <v>42</v>
      </c>
      <c r="B58" s="41">
        <v>68.0</v>
      </c>
      <c r="C58" s="41">
        <v>53.7</v>
      </c>
      <c r="D58" s="41">
        <v>10.9</v>
      </c>
      <c r="E58" s="142">
        <f t="shared" si="1"/>
        <v>208241.2416</v>
      </c>
      <c r="F58" s="33">
        <f t="shared" si="2"/>
        <v>118998.5126</v>
      </c>
      <c r="G58" s="33">
        <f t="shared" si="3"/>
        <v>42605.43168</v>
      </c>
      <c r="H58" s="34">
        <f t="shared" si="4"/>
        <v>369845.1859</v>
      </c>
      <c r="I58" s="33">
        <f t="shared" si="5"/>
        <v>61996848</v>
      </c>
      <c r="J58" s="36">
        <f t="shared" si="6"/>
        <v>5.965548215</v>
      </c>
      <c r="K58" s="143">
        <f t="shared" si="7"/>
        <v>15.26547262</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26" t="s">
        <v>43</v>
      </c>
      <c r="B59" s="71">
        <v>325.3</v>
      </c>
      <c r="C59" s="71">
        <v>541.8</v>
      </c>
      <c r="D59" s="71">
        <v>539.9</v>
      </c>
      <c r="E59" s="146">
        <f t="shared" si="1"/>
        <v>996189.3514</v>
      </c>
      <c r="F59" s="44">
        <f t="shared" si="2"/>
        <v>1200621.865</v>
      </c>
      <c r="G59" s="44">
        <f t="shared" si="3"/>
        <v>2110336.932</v>
      </c>
      <c r="H59" s="45">
        <f t="shared" si="4"/>
        <v>4307148.149</v>
      </c>
      <c r="I59" s="44">
        <f t="shared" si="5"/>
        <v>307006550</v>
      </c>
      <c r="J59" s="47">
        <f t="shared" si="6"/>
        <v>14.0294992</v>
      </c>
      <c r="K59" s="147">
        <f t="shared" si="7"/>
        <v>32.60896274</v>
      </c>
      <c r="L59" s="7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c r="A62" s="21" t="s">
        <v>172</v>
      </c>
      <c r="B62" s="10"/>
      <c r="C62" s="10"/>
      <c r="D62" s="10"/>
      <c r="E62" s="10"/>
      <c r="F62" s="10"/>
      <c r="G62" s="10"/>
      <c r="H62" s="10"/>
      <c r="I62" s="10"/>
      <c r="J62" s="41"/>
      <c r="K62" s="10"/>
      <c r="L62" s="41"/>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row>
    <row r="63">
      <c r="A63" s="49" t="s">
        <v>173</v>
      </c>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row>
    <row r="64">
      <c r="A64" s="21" t="s">
        <v>174</v>
      </c>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c r="A68" s="20" t="s">
        <v>67</v>
      </c>
      <c r="B68" s="20"/>
      <c r="C68" s="3"/>
      <c r="D68" s="3"/>
      <c r="E68" s="3"/>
      <c r="F68" s="3"/>
      <c r="G68" s="20" t="s">
        <v>68</v>
      </c>
      <c r="H68" s="20"/>
      <c r="I68" s="20"/>
      <c r="J68" s="3"/>
      <c r="K68" s="51" t="s">
        <v>69</v>
      </c>
      <c r="U68" s="19"/>
      <c r="V68" s="51" t="s">
        <v>70</v>
      </c>
      <c r="AF68" s="19"/>
      <c r="AG68" s="73"/>
      <c r="AH68" s="73"/>
      <c r="AI68" s="73"/>
      <c r="AJ68" s="73"/>
      <c r="AK68" s="73"/>
      <c r="AL68" s="73"/>
      <c r="AM68" s="73"/>
      <c r="AN68" s="73"/>
      <c r="AO68" s="73"/>
      <c r="AP68" s="73"/>
      <c r="AQ68" s="73"/>
      <c r="AR68" s="73"/>
      <c r="AS68" s="73"/>
      <c r="AT68" s="73"/>
      <c r="AU68" s="73"/>
      <c r="AV68" s="73"/>
    </row>
    <row r="69">
      <c r="A69" s="40" t="s">
        <v>1</v>
      </c>
      <c r="B69" s="24" t="s">
        <v>175</v>
      </c>
      <c r="C69" s="26" t="s">
        <v>176</v>
      </c>
      <c r="D69" s="24" t="s">
        <v>177</v>
      </c>
      <c r="E69" s="38" t="s">
        <v>74</v>
      </c>
      <c r="F69" s="3"/>
      <c r="G69" s="40" t="s">
        <v>1</v>
      </c>
      <c r="H69" s="148" t="s">
        <v>178</v>
      </c>
      <c r="I69" s="38" t="s">
        <v>74</v>
      </c>
      <c r="J69" s="3"/>
      <c r="K69" s="75">
        <v>1999.0</v>
      </c>
      <c r="L69" s="38">
        <v>2000.0</v>
      </c>
      <c r="M69" s="38">
        <v>2001.0</v>
      </c>
      <c r="N69" s="38">
        <v>2002.0</v>
      </c>
      <c r="O69" s="38">
        <v>2003.0</v>
      </c>
      <c r="P69" s="38">
        <v>2004.0</v>
      </c>
      <c r="Q69" s="38">
        <v>2005.0</v>
      </c>
      <c r="R69" s="38">
        <v>2006.0</v>
      </c>
      <c r="S69" s="38">
        <v>2007.0</v>
      </c>
      <c r="T69" s="38">
        <v>2008.0</v>
      </c>
      <c r="U69" s="76">
        <v>2009.0</v>
      </c>
      <c r="V69" s="75">
        <v>1999.0</v>
      </c>
      <c r="W69" s="38">
        <v>2000.0</v>
      </c>
      <c r="X69" s="38">
        <v>2001.0</v>
      </c>
      <c r="Y69" s="38">
        <v>2002.0</v>
      </c>
      <c r="Z69" s="38">
        <v>2003.0</v>
      </c>
      <c r="AA69" s="38">
        <v>2004.0</v>
      </c>
      <c r="AB69" s="38">
        <v>2005.0</v>
      </c>
      <c r="AC69" s="38">
        <v>2006.0</v>
      </c>
      <c r="AD69" s="38">
        <v>2007.0</v>
      </c>
      <c r="AE69" s="38">
        <v>2008.0</v>
      </c>
      <c r="AF69" s="76">
        <v>2009.0</v>
      </c>
      <c r="AG69" s="50"/>
      <c r="AH69" s="50"/>
      <c r="AI69" s="50"/>
      <c r="AJ69" s="50"/>
      <c r="AK69" s="50"/>
      <c r="AL69" s="50"/>
      <c r="AM69" s="50"/>
      <c r="AN69" s="50"/>
      <c r="AO69" s="50"/>
      <c r="AP69" s="50"/>
      <c r="AQ69" s="50"/>
      <c r="AR69" s="50"/>
      <c r="AS69" s="50"/>
      <c r="AT69" s="50"/>
      <c r="AU69" s="50"/>
      <c r="AV69" s="50"/>
    </row>
    <row r="70">
      <c r="A70" s="77" t="s">
        <v>17</v>
      </c>
      <c r="B70" s="149">
        <v>589402.0</v>
      </c>
      <c r="C70" s="125">
        <v>2.1262641E7</v>
      </c>
      <c r="D70" s="35">
        <f t="shared" ref="D70:D91" si="8">B70/C70*1000</f>
        <v>27.72007485</v>
      </c>
      <c r="E70" s="3"/>
      <c r="F70" s="3"/>
      <c r="G70" s="77" t="s">
        <v>17</v>
      </c>
      <c r="H70" s="80">
        <v>-0.024</v>
      </c>
      <c r="I70" s="3"/>
      <c r="J70" s="3"/>
      <c r="K70" s="41">
        <v>489057.25</v>
      </c>
      <c r="L70" s="41">
        <v>556351.25</v>
      </c>
      <c r="M70" s="41">
        <v>501337.9688</v>
      </c>
      <c r="N70" s="41">
        <v>601951.5625</v>
      </c>
      <c r="O70" s="41">
        <v>745620.75</v>
      </c>
      <c r="P70" s="41">
        <v>476254.0938</v>
      </c>
      <c r="Q70" s="41">
        <v>552331.25</v>
      </c>
      <c r="R70" s="41">
        <v>526017.9375</v>
      </c>
      <c r="S70" s="41">
        <v>650552.5</v>
      </c>
      <c r="T70" s="41">
        <v>520581.75</v>
      </c>
      <c r="U70" s="41">
        <v>589402.4375</v>
      </c>
      <c r="V70" s="81">
        <v>5.44166E11</v>
      </c>
      <c r="W70" s="81">
        <v>5.65095E11</v>
      </c>
      <c r="X70" s="81">
        <v>5.75828E11</v>
      </c>
      <c r="Y70" s="81">
        <v>5.98362E11</v>
      </c>
      <c r="Z70" s="81">
        <v>6.17218E11</v>
      </c>
      <c r="AA70" s="81">
        <v>6.42817E11</v>
      </c>
      <c r="AB70" s="81">
        <v>6.63302E11</v>
      </c>
      <c r="AC70" s="81">
        <v>6.83453E11</v>
      </c>
      <c r="AD70" s="81">
        <v>7.09297E11</v>
      </c>
      <c r="AE70" s="81">
        <v>7.3606E11</v>
      </c>
      <c r="AF70" s="81">
        <v>7.46116E11</v>
      </c>
      <c r="AG70" s="81"/>
      <c r="AH70" s="81"/>
      <c r="AI70" s="81"/>
      <c r="AJ70" s="81"/>
      <c r="AK70" s="81"/>
      <c r="AL70" s="81"/>
      <c r="AM70" s="81"/>
      <c r="AN70" s="81"/>
      <c r="AO70" s="81"/>
      <c r="AP70" s="81"/>
      <c r="AQ70" s="81"/>
      <c r="AR70" s="81"/>
      <c r="AS70" s="81"/>
      <c r="AT70" s="81"/>
      <c r="AU70" s="81"/>
      <c r="AV70" s="81"/>
    </row>
    <row r="71">
      <c r="A71" s="77" t="s">
        <v>18</v>
      </c>
      <c r="B71" s="149">
        <v>76416.0</v>
      </c>
      <c r="C71" s="33">
        <v>8210281.0</v>
      </c>
      <c r="D71" s="35">
        <f t="shared" si="8"/>
        <v>9.30735501</v>
      </c>
      <c r="E71" s="3"/>
      <c r="F71" s="3"/>
      <c r="G71" s="77" t="s">
        <v>18</v>
      </c>
      <c r="H71" s="80">
        <v>0.01</v>
      </c>
      <c r="I71" s="3"/>
      <c r="J71" s="3"/>
      <c r="K71" s="41">
        <v>61880.69141</v>
      </c>
      <c r="L71" s="41">
        <v>65262.33984</v>
      </c>
      <c r="M71" s="41">
        <v>67359.96094</v>
      </c>
      <c r="N71" s="41">
        <v>75001.48438</v>
      </c>
      <c r="O71" s="41">
        <v>91041.82031</v>
      </c>
      <c r="P71" s="41">
        <v>85627.39844</v>
      </c>
      <c r="Q71" s="41">
        <v>85597.03906</v>
      </c>
      <c r="R71" s="41">
        <v>88607.16406</v>
      </c>
      <c r="S71" s="41">
        <v>86824.875</v>
      </c>
      <c r="T71" s="41">
        <v>87443.72656</v>
      </c>
      <c r="U71" s="41">
        <v>76415.97656</v>
      </c>
      <c r="V71" s="81">
        <v>2.45567E11</v>
      </c>
      <c r="W71" s="81">
        <v>2.54573E11</v>
      </c>
      <c r="X71" s="81">
        <v>2.56756E11</v>
      </c>
      <c r="Y71" s="81">
        <v>2.61105E11</v>
      </c>
      <c r="Z71" s="81">
        <v>2.63366E11</v>
      </c>
      <c r="AA71" s="81">
        <v>2.70186E11</v>
      </c>
      <c r="AB71" s="81">
        <v>2.76672E11</v>
      </c>
      <c r="AC71" s="81">
        <v>2.86825E11</v>
      </c>
      <c r="AD71" s="81">
        <v>2.97455E11</v>
      </c>
      <c r="AE71" s="81">
        <v>3.01727E11</v>
      </c>
      <c r="AF71" s="81">
        <v>2.90314E11</v>
      </c>
      <c r="AG71" s="81"/>
      <c r="AH71" s="81"/>
      <c r="AI71" s="81"/>
      <c r="AJ71" s="81"/>
      <c r="AK71" s="81"/>
      <c r="AL71" s="81"/>
      <c r="AM71" s="81"/>
      <c r="AN71" s="81"/>
      <c r="AO71" s="81"/>
      <c r="AP71" s="81"/>
      <c r="AQ71" s="81"/>
      <c r="AR71" s="81"/>
      <c r="AS71" s="81"/>
      <c r="AT71" s="81"/>
      <c r="AU71" s="81"/>
      <c r="AV71" s="81"/>
    </row>
    <row r="72">
      <c r="A72" s="77" t="s">
        <v>19</v>
      </c>
      <c r="B72" s="149">
        <v>123147.0</v>
      </c>
      <c r="C72" s="33">
        <v>1.0414336E7</v>
      </c>
      <c r="D72" s="35">
        <f t="shared" si="8"/>
        <v>11.82475772</v>
      </c>
      <c r="E72" s="3"/>
      <c r="F72" s="3"/>
      <c r="G72" s="77" t="s">
        <v>19</v>
      </c>
      <c r="H72" s="80">
        <v>-0.03</v>
      </c>
      <c r="I72" s="3"/>
      <c r="J72" s="3"/>
      <c r="K72" s="41">
        <v>144524.5781</v>
      </c>
      <c r="L72" s="41">
        <v>145309.9375</v>
      </c>
      <c r="M72" s="41">
        <v>144543.8125</v>
      </c>
      <c r="N72" s="41">
        <v>142953.0469</v>
      </c>
      <c r="O72" s="41">
        <v>144832.6563</v>
      </c>
      <c r="P72" s="41">
        <v>145886.0938</v>
      </c>
      <c r="Q72" s="41">
        <v>141975.2656</v>
      </c>
      <c r="R72" s="41">
        <v>137249.9375</v>
      </c>
      <c r="S72" s="41">
        <v>132437.0938</v>
      </c>
      <c r="T72" s="41">
        <v>135420.75</v>
      </c>
      <c r="U72" s="41">
        <v>123146.8906</v>
      </c>
      <c r="V72" s="81">
        <v>3.00596E11</v>
      </c>
      <c r="W72" s="81">
        <v>3.11627E11</v>
      </c>
      <c r="X72" s="81">
        <v>3.14144E11</v>
      </c>
      <c r="Y72" s="81">
        <v>3.18416E11</v>
      </c>
      <c r="Z72" s="81">
        <v>3.20985E11</v>
      </c>
      <c r="AA72" s="81">
        <v>3.31495E11</v>
      </c>
      <c r="AB72" s="81">
        <v>3.373E11</v>
      </c>
      <c r="AC72" s="81">
        <v>3.46294E11</v>
      </c>
      <c r="AD72" s="81">
        <v>3.56278E11</v>
      </c>
      <c r="AE72" s="81">
        <v>3.59788E11</v>
      </c>
      <c r="AF72" s="81">
        <v>3.498E11</v>
      </c>
      <c r="AG72" s="81"/>
      <c r="AH72" s="81"/>
      <c r="AI72" s="81"/>
      <c r="AJ72" s="81"/>
      <c r="AK72" s="81"/>
      <c r="AL72" s="81"/>
      <c r="AM72" s="81"/>
      <c r="AN72" s="81"/>
      <c r="AO72" s="81"/>
      <c r="AP72" s="81"/>
      <c r="AQ72" s="81"/>
      <c r="AR72" s="81"/>
      <c r="AS72" s="81"/>
      <c r="AT72" s="81"/>
      <c r="AU72" s="81"/>
      <c r="AV72" s="81"/>
    </row>
    <row r="73">
      <c r="A73" s="77" t="s">
        <v>20</v>
      </c>
      <c r="B73" s="149">
        <v>679188.0</v>
      </c>
      <c r="C73" s="33">
        <v>3.3487208E7</v>
      </c>
      <c r="D73" s="35">
        <f t="shared" si="8"/>
        <v>20.28201336</v>
      </c>
      <c r="E73" s="3"/>
      <c r="F73" s="3"/>
      <c r="G73" s="77" t="s">
        <v>20</v>
      </c>
      <c r="H73" s="80">
        <v>-0.017</v>
      </c>
      <c r="I73" s="3"/>
      <c r="J73" s="3"/>
      <c r="K73" s="41">
        <v>709416.6875</v>
      </c>
      <c r="L73" s="41">
        <v>665388.1875</v>
      </c>
      <c r="M73" s="41">
        <v>661755.5</v>
      </c>
      <c r="N73" s="41">
        <v>818928.8125</v>
      </c>
      <c r="O73" s="41">
        <v>787753.375</v>
      </c>
      <c r="P73" s="41">
        <v>851413.4375</v>
      </c>
      <c r="Q73" s="41">
        <v>800142.3125</v>
      </c>
      <c r="R73" s="41">
        <v>799921.8125</v>
      </c>
      <c r="S73" s="41">
        <v>800528.5</v>
      </c>
      <c r="T73" s="41">
        <v>719853.5</v>
      </c>
      <c r="U73" s="41">
        <v>679187.75</v>
      </c>
      <c r="V73" s="81">
        <v>9.48728E11</v>
      </c>
      <c r="W73" s="81">
        <v>9.98378E11</v>
      </c>
      <c r="X73" s="81">
        <v>1.01619E12</v>
      </c>
      <c r="Y73" s="81">
        <v>1.04591E12</v>
      </c>
      <c r="Z73" s="81">
        <v>1.06558E12</v>
      </c>
      <c r="AA73" s="81">
        <v>1.09883E12</v>
      </c>
      <c r="AB73" s="81">
        <v>1.132E12</v>
      </c>
      <c r="AC73" s="81">
        <v>1.16396E12</v>
      </c>
      <c r="AD73" s="81">
        <v>1.18956E12</v>
      </c>
      <c r="AE73" s="81">
        <v>1.19776E12</v>
      </c>
      <c r="AF73" s="81">
        <v>1.16458E12</v>
      </c>
      <c r="AG73" s="81"/>
      <c r="AH73" s="81"/>
      <c r="AI73" s="81"/>
      <c r="AJ73" s="81"/>
      <c r="AK73" s="81"/>
      <c r="AL73" s="81"/>
      <c r="AM73" s="81"/>
      <c r="AN73" s="81"/>
      <c r="AO73" s="81"/>
      <c r="AP73" s="81"/>
      <c r="AQ73" s="81"/>
      <c r="AR73" s="81"/>
      <c r="AS73" s="81"/>
      <c r="AT73" s="81"/>
      <c r="AU73" s="81"/>
      <c r="AV73" s="81"/>
    </row>
    <row r="74">
      <c r="A74" s="77" t="s">
        <v>22</v>
      </c>
      <c r="B74" s="149">
        <v>65185.0</v>
      </c>
      <c r="C74" s="33">
        <v>5500510.0</v>
      </c>
      <c r="D74" s="35">
        <f t="shared" si="8"/>
        <v>11.8507193</v>
      </c>
      <c r="E74" s="3"/>
      <c r="F74" s="3"/>
      <c r="G74" s="77" t="s">
        <v>22</v>
      </c>
      <c r="H74" s="80">
        <v>-0.027</v>
      </c>
      <c r="I74" s="3"/>
      <c r="J74" s="3"/>
      <c r="K74" s="41">
        <v>78284.26563</v>
      </c>
      <c r="L74" s="41">
        <v>72867.35938</v>
      </c>
      <c r="M74" s="41">
        <v>75854.99219</v>
      </c>
      <c r="N74" s="41">
        <v>76685.9375</v>
      </c>
      <c r="O74" s="41">
        <v>80280.65625</v>
      </c>
      <c r="P74" s="41">
        <v>74119.6875</v>
      </c>
      <c r="Q74" s="41">
        <v>70092.03906</v>
      </c>
      <c r="R74" s="41">
        <v>78921.99219</v>
      </c>
      <c r="S74" s="41">
        <v>71249.33594</v>
      </c>
      <c r="T74" s="41">
        <v>63938.86719</v>
      </c>
      <c r="U74" s="41">
        <v>65185.05469</v>
      </c>
      <c r="V74" s="81">
        <v>1.63252E11</v>
      </c>
      <c r="W74" s="81">
        <v>1.69012E11</v>
      </c>
      <c r="X74" s="81">
        <v>1.70204E11</v>
      </c>
      <c r="Y74" s="81">
        <v>1.70997E11</v>
      </c>
      <c r="Z74" s="81">
        <v>1.71653E11</v>
      </c>
      <c r="AA74" s="81">
        <v>1.75595E11</v>
      </c>
      <c r="AB74" s="81">
        <v>1.79888E11</v>
      </c>
      <c r="AC74" s="81">
        <v>1.85995E11</v>
      </c>
      <c r="AD74" s="81">
        <v>1.8894E11</v>
      </c>
      <c r="AE74" s="81">
        <v>1.87459E11</v>
      </c>
      <c r="AF74" s="81">
        <v>1.76837E11</v>
      </c>
      <c r="AG74" s="81"/>
      <c r="AH74" s="81"/>
      <c r="AI74" s="81"/>
      <c r="AJ74" s="81"/>
      <c r="AK74" s="81"/>
      <c r="AL74" s="81"/>
      <c r="AM74" s="81"/>
      <c r="AN74" s="81"/>
      <c r="AO74" s="81"/>
      <c r="AP74" s="81"/>
      <c r="AQ74" s="81"/>
      <c r="AR74" s="81"/>
      <c r="AS74" s="81"/>
      <c r="AT74" s="81"/>
      <c r="AU74" s="81"/>
      <c r="AV74" s="81"/>
    </row>
    <row r="75">
      <c r="A75" s="77" t="s">
        <v>23</v>
      </c>
      <c r="B75" s="149">
        <v>26776.0</v>
      </c>
      <c r="C75" s="33">
        <v>5250275.0</v>
      </c>
      <c r="D75" s="35">
        <f t="shared" si="8"/>
        <v>5.099923337</v>
      </c>
      <c r="E75" s="3"/>
      <c r="F75" s="3"/>
      <c r="G75" s="77" t="s">
        <v>23</v>
      </c>
      <c r="H75" s="80">
        <v>-0.065</v>
      </c>
      <c r="I75" s="3"/>
      <c r="J75" s="3"/>
      <c r="K75" s="41">
        <v>51310.79688</v>
      </c>
      <c r="L75" s="41">
        <v>48878.15234</v>
      </c>
      <c r="M75" s="41">
        <v>50852.82813</v>
      </c>
      <c r="N75" s="41">
        <v>52504.875</v>
      </c>
      <c r="O75" s="41">
        <v>59894.51172</v>
      </c>
      <c r="P75" s="41">
        <v>55006.78906</v>
      </c>
      <c r="Q75" s="41">
        <v>38808.50391</v>
      </c>
      <c r="R75" s="41">
        <v>46151.39453</v>
      </c>
      <c r="S75" s="41">
        <v>52704.39063</v>
      </c>
      <c r="T75" s="41">
        <v>40575.16406</v>
      </c>
      <c r="U75" s="41">
        <v>26776.41992</v>
      </c>
      <c r="V75" s="81">
        <v>1.34329E11</v>
      </c>
      <c r="W75" s="81">
        <v>1.4148E11</v>
      </c>
      <c r="X75" s="81">
        <v>1.44711E11</v>
      </c>
      <c r="Y75" s="81">
        <v>1.47366E11</v>
      </c>
      <c r="Z75" s="81">
        <v>1.50331E11</v>
      </c>
      <c r="AA75" s="81">
        <v>1.56532E11</v>
      </c>
      <c r="AB75" s="81">
        <v>1.61097E11</v>
      </c>
      <c r="AC75" s="81">
        <v>1.68202E11</v>
      </c>
      <c r="AD75" s="81">
        <v>1.77176E11</v>
      </c>
      <c r="AE75" s="81">
        <v>1.77696E11</v>
      </c>
      <c r="AF75" s="81">
        <v>1.62523E11</v>
      </c>
      <c r="AG75" s="81"/>
      <c r="AH75" s="81"/>
      <c r="AI75" s="81"/>
      <c r="AJ75" s="81"/>
      <c r="AK75" s="81"/>
      <c r="AL75" s="81"/>
      <c r="AM75" s="81"/>
      <c r="AN75" s="81"/>
      <c r="AO75" s="81"/>
      <c r="AP75" s="81"/>
      <c r="AQ75" s="81"/>
      <c r="AR75" s="81"/>
      <c r="AS75" s="81"/>
      <c r="AT75" s="81"/>
      <c r="AU75" s="81"/>
      <c r="AV75" s="81"/>
    </row>
    <row r="76">
      <c r="A76" s="77" t="s">
        <v>24</v>
      </c>
      <c r="B76" s="149">
        <v>474335.0</v>
      </c>
      <c r="C76" s="33">
        <v>6.4420073E7</v>
      </c>
      <c r="D76" s="35">
        <f t="shared" si="8"/>
        <v>7.36315527</v>
      </c>
      <c r="E76" s="3"/>
      <c r="F76" s="3"/>
      <c r="G76" s="77" t="s">
        <v>24</v>
      </c>
      <c r="H76" s="80">
        <v>-0.026</v>
      </c>
      <c r="I76" s="3"/>
      <c r="J76" s="3"/>
      <c r="K76" s="41">
        <v>528512.6875</v>
      </c>
      <c r="L76" s="41">
        <v>536564.0625</v>
      </c>
      <c r="M76" s="41">
        <v>528790.75</v>
      </c>
      <c r="N76" s="41">
        <v>518176.0938</v>
      </c>
      <c r="O76" s="41">
        <v>522355.7188</v>
      </c>
      <c r="P76" s="41">
        <v>519598.5</v>
      </c>
      <c r="Q76" s="41">
        <v>521025.2813</v>
      </c>
      <c r="R76" s="41">
        <v>504539.4688</v>
      </c>
      <c r="S76" s="41">
        <v>493794.875</v>
      </c>
      <c r="T76" s="41">
        <v>488633.2813</v>
      </c>
      <c r="U76" s="41">
        <v>474335.375</v>
      </c>
      <c r="V76" s="81">
        <v>1.65731E12</v>
      </c>
      <c r="W76" s="81">
        <v>1.71829E12</v>
      </c>
      <c r="X76" s="81">
        <v>1.74984E12</v>
      </c>
      <c r="Y76" s="81">
        <v>1.76609E12</v>
      </c>
      <c r="Z76" s="81">
        <v>1.78198E12</v>
      </c>
      <c r="AA76" s="81">
        <v>1.82732E12</v>
      </c>
      <c r="AB76" s="81">
        <v>1.8607E12</v>
      </c>
      <c r="AC76" s="81">
        <v>1.9066E12</v>
      </c>
      <c r="AD76" s="81">
        <v>1.95018E12</v>
      </c>
      <c r="AE76" s="81">
        <v>1.9486E12</v>
      </c>
      <c r="AF76" s="81">
        <v>1.88728E12</v>
      </c>
      <c r="AG76" s="81"/>
      <c r="AH76" s="81"/>
      <c r="AI76" s="81"/>
      <c r="AJ76" s="81"/>
      <c r="AK76" s="81"/>
      <c r="AL76" s="81"/>
      <c r="AM76" s="81"/>
      <c r="AN76" s="81"/>
      <c r="AO76" s="81"/>
      <c r="AP76" s="81"/>
      <c r="AQ76" s="81"/>
      <c r="AR76" s="81"/>
      <c r="AS76" s="81"/>
      <c r="AT76" s="81"/>
      <c r="AU76" s="81"/>
      <c r="AV76" s="81"/>
    </row>
    <row r="77">
      <c r="A77" s="77" t="s">
        <v>25</v>
      </c>
      <c r="B77" s="149">
        <v>919818.0</v>
      </c>
      <c r="C77" s="33">
        <v>8.18377E7</v>
      </c>
      <c r="D77" s="35">
        <f t="shared" si="8"/>
        <v>11.23953875</v>
      </c>
      <c r="E77" s="3"/>
      <c r="F77" s="3"/>
      <c r="G77" s="77" t="s">
        <v>25</v>
      </c>
      <c r="H77" s="80">
        <v>-0.018</v>
      </c>
      <c r="I77" s="3"/>
      <c r="J77" s="3"/>
      <c r="K77" s="41">
        <v>1006533.5</v>
      </c>
      <c r="L77" s="41">
        <v>1005793.5</v>
      </c>
      <c r="M77" s="41">
        <v>1014676.438</v>
      </c>
      <c r="N77" s="41">
        <v>1040886.438</v>
      </c>
      <c r="O77" s="41">
        <v>1038860.188</v>
      </c>
      <c r="P77" s="41">
        <v>1026805.938</v>
      </c>
      <c r="Q77" s="41">
        <v>1005300.938</v>
      </c>
      <c r="R77" s="41">
        <v>1007438.25</v>
      </c>
      <c r="S77" s="41">
        <v>983492.0</v>
      </c>
      <c r="T77" s="41">
        <v>982752.0625</v>
      </c>
      <c r="U77" s="41">
        <v>919818.0625</v>
      </c>
      <c r="V77" s="81">
        <v>2.41691E12</v>
      </c>
      <c r="W77" s="81">
        <v>2.49081E12</v>
      </c>
      <c r="X77" s="81">
        <v>2.52853E12</v>
      </c>
      <c r="Y77" s="81">
        <v>2.52879E12</v>
      </c>
      <c r="Z77" s="81">
        <v>2.5193E12</v>
      </c>
      <c r="AA77" s="81">
        <v>2.54855E12</v>
      </c>
      <c r="AB77" s="81">
        <v>2.566E12</v>
      </c>
      <c r="AC77" s="81">
        <v>2.66094E12</v>
      </c>
      <c r="AD77" s="81">
        <v>2.74793E12</v>
      </c>
      <c r="AE77" s="81">
        <v>2.77769E12</v>
      </c>
      <c r="AF77" s="81">
        <v>2.63528E12</v>
      </c>
      <c r="AG77" s="81"/>
      <c r="AH77" s="81"/>
      <c r="AI77" s="81"/>
      <c r="AJ77" s="81"/>
      <c r="AK77" s="81"/>
      <c r="AL77" s="81"/>
      <c r="AM77" s="81"/>
      <c r="AN77" s="81"/>
      <c r="AO77" s="81"/>
      <c r="AP77" s="81"/>
      <c r="AQ77" s="81"/>
      <c r="AR77" s="81"/>
      <c r="AS77" s="81"/>
      <c r="AT77" s="81"/>
      <c r="AU77" s="81"/>
      <c r="AV77" s="81"/>
    </row>
    <row r="78">
      <c r="A78" s="77" t="s">
        <v>26</v>
      </c>
      <c r="B78" s="149">
        <v>121020.0</v>
      </c>
      <c r="C78" s="33">
        <v>1.0737428E7</v>
      </c>
      <c r="D78" s="35">
        <f t="shared" si="8"/>
        <v>11.27085555</v>
      </c>
      <c r="E78" s="3"/>
      <c r="F78" s="3"/>
      <c r="G78" s="77" t="s">
        <v>26</v>
      </c>
      <c r="H78" s="80">
        <v>-0.03</v>
      </c>
      <c r="I78" s="3"/>
      <c r="J78" s="3"/>
      <c r="K78" s="41">
        <v>119476.2578</v>
      </c>
      <c r="L78" s="41">
        <v>123508.5703</v>
      </c>
      <c r="M78" s="41">
        <v>124558.2031</v>
      </c>
      <c r="N78" s="41">
        <v>124081.6328</v>
      </c>
      <c r="O78" s="41">
        <v>128242.2734</v>
      </c>
      <c r="P78" s="41">
        <v>128503.5234</v>
      </c>
      <c r="Q78" s="41">
        <v>132148.8594</v>
      </c>
      <c r="R78" s="41">
        <v>128511.1094</v>
      </c>
      <c r="S78" s="41">
        <v>132430.7813</v>
      </c>
      <c r="T78" s="41">
        <v>127465.375</v>
      </c>
      <c r="U78" s="41">
        <v>121020.2969</v>
      </c>
      <c r="V78" s="81">
        <v>2.12302E11</v>
      </c>
      <c r="W78" s="81">
        <v>2.21808E11</v>
      </c>
      <c r="X78" s="81">
        <v>2.31117E11</v>
      </c>
      <c r="Y78" s="81">
        <v>2.39065E11</v>
      </c>
      <c r="Z78" s="81">
        <v>2.53274E11</v>
      </c>
      <c r="AA78" s="81">
        <v>2.64336E11</v>
      </c>
      <c r="AB78" s="81">
        <v>2.70364E11</v>
      </c>
      <c r="AC78" s="81">
        <v>2.85263E11</v>
      </c>
      <c r="AD78" s="81">
        <v>2.9535E11</v>
      </c>
      <c r="AE78" s="81">
        <v>2.94718E11</v>
      </c>
      <c r="AF78" s="81">
        <v>2.85477E11</v>
      </c>
      <c r="AG78" s="81"/>
      <c r="AH78" s="81"/>
      <c r="AI78" s="81"/>
      <c r="AJ78" s="81"/>
      <c r="AK78" s="81"/>
      <c r="AL78" s="81"/>
      <c r="AM78" s="81"/>
      <c r="AN78" s="81"/>
      <c r="AO78" s="81"/>
      <c r="AP78" s="81"/>
      <c r="AQ78" s="81"/>
      <c r="AR78" s="81"/>
      <c r="AS78" s="81"/>
      <c r="AT78" s="81"/>
      <c r="AU78" s="81"/>
      <c r="AV78" s="81"/>
    </row>
    <row r="79">
      <c r="A79" s="77" t="s">
        <v>28</v>
      </c>
      <c r="B79" s="149">
        <v>58821.0</v>
      </c>
      <c r="C79" s="33">
        <v>4579996.0</v>
      </c>
      <c r="D79" s="35">
        <f t="shared" si="8"/>
        <v>12.84302432</v>
      </c>
      <c r="E79" s="3"/>
      <c r="F79" s="3"/>
      <c r="G79" s="77" t="s">
        <v>28</v>
      </c>
      <c r="H79" s="80">
        <v>-0.044</v>
      </c>
      <c r="I79" s="3"/>
      <c r="J79" s="3"/>
      <c r="K79" s="41">
        <v>64141.29297</v>
      </c>
      <c r="L79" s="41">
        <v>66949.32813</v>
      </c>
      <c r="M79" s="41">
        <v>68796.89844</v>
      </c>
      <c r="N79" s="41">
        <v>66859.375</v>
      </c>
      <c r="O79" s="41">
        <v>66849.57813</v>
      </c>
      <c r="P79" s="41">
        <v>65680.0</v>
      </c>
      <c r="Q79" s="41">
        <v>66878.28906</v>
      </c>
      <c r="R79" s="41">
        <v>66320.97656</v>
      </c>
      <c r="S79" s="41">
        <v>65041.06641</v>
      </c>
      <c r="T79" s="41">
        <v>64900.28516</v>
      </c>
      <c r="U79" s="41">
        <v>58821.4375</v>
      </c>
      <c r="V79" s="81">
        <v>1.16367E11</v>
      </c>
      <c r="W79" s="81">
        <v>1.27186E11</v>
      </c>
      <c r="X79" s="81">
        <v>1.33281E11</v>
      </c>
      <c r="Y79" s="81">
        <v>1.41109E11</v>
      </c>
      <c r="Z79" s="81">
        <v>1.46978E11</v>
      </c>
      <c r="AA79" s="81">
        <v>1.53604E11</v>
      </c>
      <c r="AB79" s="81">
        <v>1.61806E11</v>
      </c>
      <c r="AC79" s="81">
        <v>1.704E11</v>
      </c>
      <c r="AD79" s="81">
        <v>1.79231E11</v>
      </c>
      <c r="AE79" s="81">
        <v>1.73904E11</v>
      </c>
      <c r="AF79" s="81">
        <v>1.6174E11</v>
      </c>
      <c r="AG79" s="81"/>
      <c r="AH79" s="81"/>
      <c r="AI79" s="81"/>
      <c r="AJ79" s="81"/>
      <c r="AK79" s="81"/>
      <c r="AL79" s="81"/>
      <c r="AM79" s="81"/>
      <c r="AN79" s="81"/>
      <c r="AO79" s="81"/>
      <c r="AP79" s="81"/>
      <c r="AQ79" s="81"/>
      <c r="AR79" s="81"/>
      <c r="AS79" s="81"/>
      <c r="AT79" s="81"/>
      <c r="AU79" s="81"/>
      <c r="AV79" s="81"/>
    </row>
    <row r="80">
      <c r="A80" s="77" t="s">
        <v>29</v>
      </c>
      <c r="B80" s="149">
        <v>450860.0</v>
      </c>
      <c r="C80" s="33">
        <v>6.0461585E7</v>
      </c>
      <c r="D80" s="35">
        <f t="shared" si="8"/>
        <v>7.45696627</v>
      </c>
      <c r="E80" s="3"/>
      <c r="F80" s="3"/>
      <c r="G80" s="77" t="s">
        <v>29</v>
      </c>
      <c r="H80" s="80">
        <v>-0.015</v>
      </c>
      <c r="I80" s="3"/>
      <c r="J80" s="3"/>
      <c r="K80" s="41">
        <v>520221.4688</v>
      </c>
      <c r="L80" s="41">
        <v>525466.625</v>
      </c>
      <c r="M80" s="41">
        <v>523951.8438</v>
      </c>
      <c r="N80" s="41">
        <v>520016.2188</v>
      </c>
      <c r="O80" s="41">
        <v>542955.3125</v>
      </c>
      <c r="P80" s="41">
        <v>540626.4375</v>
      </c>
      <c r="Q80" s="41">
        <v>536162.0625</v>
      </c>
      <c r="R80" s="41">
        <v>524500.75</v>
      </c>
      <c r="S80" s="41">
        <v>537765.75</v>
      </c>
      <c r="T80" s="41">
        <v>504507.125</v>
      </c>
      <c r="U80" s="41">
        <v>450859.625</v>
      </c>
      <c r="V80" s="81">
        <v>1.52264E12</v>
      </c>
      <c r="W80" s="81">
        <v>1.57827E12</v>
      </c>
      <c r="X80" s="81">
        <v>1.60767E12</v>
      </c>
      <c r="Y80" s="81">
        <v>1.61492E12</v>
      </c>
      <c r="Z80" s="81">
        <v>1.61417E12</v>
      </c>
      <c r="AA80" s="81">
        <v>1.64211E12</v>
      </c>
      <c r="AB80" s="81">
        <v>1.6574E12</v>
      </c>
      <c r="AC80" s="81">
        <v>1.69384E12</v>
      </c>
      <c r="AD80" s="81">
        <v>1.72235E12</v>
      </c>
      <c r="AE80" s="81">
        <v>1.70244E12</v>
      </c>
      <c r="AF80" s="81">
        <v>1.6089E12</v>
      </c>
      <c r="AG80" s="81"/>
      <c r="AH80" s="81"/>
      <c r="AI80" s="81"/>
      <c r="AJ80" s="81"/>
      <c r="AK80" s="81"/>
      <c r="AL80" s="81"/>
      <c r="AM80" s="81"/>
      <c r="AN80" s="81"/>
      <c r="AO80" s="81"/>
      <c r="AP80" s="81"/>
      <c r="AQ80" s="81"/>
      <c r="AR80" s="81"/>
      <c r="AS80" s="81"/>
      <c r="AT80" s="81"/>
      <c r="AU80" s="81"/>
      <c r="AV80" s="81"/>
    </row>
    <row r="81">
      <c r="A81" s="77" t="s">
        <v>30</v>
      </c>
      <c r="B81" s="149">
        <v>1132759.0</v>
      </c>
      <c r="C81" s="33">
        <v>1.27704286E8</v>
      </c>
      <c r="D81" s="35">
        <f t="shared" si="8"/>
        <v>8.870172141</v>
      </c>
      <c r="E81" s="3"/>
      <c r="F81" s="3"/>
      <c r="G81" s="77" t="s">
        <v>30</v>
      </c>
      <c r="H81" s="80">
        <v>-0.014</v>
      </c>
      <c r="I81" s="3"/>
      <c r="J81" s="3"/>
      <c r="K81" s="41">
        <v>1238167.375</v>
      </c>
      <c r="L81" s="41">
        <v>1256109.5</v>
      </c>
      <c r="M81" s="41">
        <v>1231046.75</v>
      </c>
      <c r="N81" s="41">
        <v>1261987.25</v>
      </c>
      <c r="O81" s="41">
        <v>1256627.5</v>
      </c>
      <c r="P81" s="41">
        <v>1253026.5</v>
      </c>
      <c r="Q81" s="41">
        <v>1262579.0</v>
      </c>
      <c r="R81" s="41">
        <v>1250385.875</v>
      </c>
      <c r="S81" s="41">
        <v>1282930.625</v>
      </c>
      <c r="T81" s="41">
        <v>1203827.375</v>
      </c>
      <c r="U81" s="41">
        <v>1132759.375</v>
      </c>
      <c r="V81" s="81">
        <v>3.58426E12</v>
      </c>
      <c r="W81" s="81">
        <v>3.66517E12</v>
      </c>
      <c r="X81" s="81">
        <v>3.6782E12</v>
      </c>
      <c r="Y81" s="81">
        <v>3.68885E12</v>
      </c>
      <c r="Z81" s="81">
        <v>3.75101E12</v>
      </c>
      <c r="AA81" s="81">
        <v>3.83956E12</v>
      </c>
      <c r="AB81" s="81">
        <v>3.88958E12</v>
      </c>
      <c r="AC81" s="81">
        <v>3.95543E12</v>
      </c>
      <c r="AD81" s="81">
        <v>4.04214E12</v>
      </c>
      <c r="AE81" s="81">
        <v>4.00004E12</v>
      </c>
      <c r="AF81" s="81">
        <v>3.77895E12</v>
      </c>
      <c r="AG81" s="81"/>
      <c r="AH81" s="81"/>
      <c r="AI81" s="81"/>
      <c r="AJ81" s="81"/>
      <c r="AK81" s="81"/>
      <c r="AL81" s="81"/>
      <c r="AM81" s="81"/>
      <c r="AN81" s="81"/>
      <c r="AO81" s="81"/>
      <c r="AP81" s="81"/>
      <c r="AQ81" s="81"/>
      <c r="AR81" s="81"/>
      <c r="AS81" s="81"/>
      <c r="AT81" s="81"/>
      <c r="AU81" s="81"/>
      <c r="AV81" s="81"/>
    </row>
    <row r="82">
      <c r="A82" s="77" t="s">
        <v>32</v>
      </c>
      <c r="B82" s="149">
        <v>200708.0</v>
      </c>
      <c r="C82" s="33">
        <v>1.649041E7</v>
      </c>
      <c r="D82" s="35">
        <f t="shared" si="8"/>
        <v>12.17119526</v>
      </c>
      <c r="E82" s="3"/>
      <c r="F82" s="3"/>
      <c r="G82" s="77" t="s">
        <v>32</v>
      </c>
      <c r="H82" s="80">
        <v>-0.025</v>
      </c>
      <c r="I82" s="3"/>
      <c r="J82" s="3"/>
      <c r="K82" s="41">
        <v>216271.6563</v>
      </c>
      <c r="L82" s="41">
        <v>215930.9531</v>
      </c>
      <c r="M82" s="41">
        <v>217117.625</v>
      </c>
      <c r="N82" s="41">
        <v>216092.1094</v>
      </c>
      <c r="O82" s="41">
        <v>217225.0156</v>
      </c>
      <c r="P82" s="41">
        <v>218386.2344</v>
      </c>
      <c r="Q82" s="41">
        <v>212488.5781</v>
      </c>
      <c r="R82" s="41">
        <v>208559.625</v>
      </c>
      <c r="S82" s="41">
        <v>207064.2656</v>
      </c>
      <c r="T82" s="41">
        <v>206338.9063</v>
      </c>
      <c r="U82" s="41">
        <v>200708.4688</v>
      </c>
      <c r="V82" s="81">
        <v>5.16199E11</v>
      </c>
      <c r="W82" s="81">
        <v>5.36543E11</v>
      </c>
      <c r="X82" s="81">
        <v>5.46876E11</v>
      </c>
      <c r="Y82" s="81">
        <v>5.47293E11</v>
      </c>
      <c r="Z82" s="81">
        <v>5.4913E11</v>
      </c>
      <c r="AA82" s="81">
        <v>5.61412E11</v>
      </c>
      <c r="AB82" s="81">
        <v>5.72901E11</v>
      </c>
      <c r="AC82" s="81">
        <v>5.92346E11</v>
      </c>
      <c r="AD82" s="81">
        <v>6.1557E11</v>
      </c>
      <c r="AE82" s="81">
        <v>6.26675E11</v>
      </c>
      <c r="AF82" s="81">
        <v>6.03691E11</v>
      </c>
      <c r="AG82" s="81"/>
      <c r="AH82" s="81"/>
      <c r="AI82" s="81"/>
      <c r="AJ82" s="81"/>
      <c r="AK82" s="81"/>
      <c r="AL82" s="81"/>
      <c r="AM82" s="81"/>
      <c r="AN82" s="81"/>
      <c r="AO82" s="81"/>
      <c r="AP82" s="81"/>
      <c r="AQ82" s="81"/>
      <c r="AR82" s="81"/>
      <c r="AS82" s="81"/>
      <c r="AT82" s="81"/>
      <c r="AU82" s="81"/>
      <c r="AV82" s="81"/>
    </row>
    <row r="83">
      <c r="A83" s="77" t="s">
        <v>33</v>
      </c>
      <c r="B83" s="149">
        <v>49625.0</v>
      </c>
      <c r="C83" s="33">
        <v>4213418.0</v>
      </c>
      <c r="D83" s="35">
        <f t="shared" si="8"/>
        <v>11.77784877</v>
      </c>
      <c r="E83" s="3"/>
      <c r="F83" s="3"/>
      <c r="G83" s="77" t="s">
        <v>33</v>
      </c>
      <c r="H83" s="80">
        <v>-0.011</v>
      </c>
      <c r="I83" s="3"/>
      <c r="J83" s="3"/>
      <c r="K83" s="41">
        <v>42801.60938</v>
      </c>
      <c r="L83" s="41">
        <v>45505.51953</v>
      </c>
      <c r="M83" s="41">
        <v>49333.91406</v>
      </c>
      <c r="N83" s="41">
        <v>53275.46875</v>
      </c>
      <c r="O83" s="41">
        <v>54216.31641</v>
      </c>
      <c r="P83" s="41">
        <v>52198.06641</v>
      </c>
      <c r="Q83" s="41">
        <v>54995.51563</v>
      </c>
      <c r="R83" s="41">
        <v>56837.43359</v>
      </c>
      <c r="S83" s="41">
        <v>56524.78516</v>
      </c>
      <c r="T83" s="41">
        <v>50502.14063</v>
      </c>
      <c r="U83" s="41">
        <v>49625.0625</v>
      </c>
      <c r="V83" s="81">
        <v>8.3866148864E10</v>
      </c>
      <c r="W83" s="81">
        <v>8.6064029696E10</v>
      </c>
      <c r="X83" s="81">
        <v>8.9152200704E10</v>
      </c>
      <c r="Y83" s="81">
        <v>9.3532110848E10</v>
      </c>
      <c r="Z83" s="81">
        <v>9.7596227584E10</v>
      </c>
      <c r="AA83" s="81">
        <v>1.01264E11</v>
      </c>
      <c r="AB83" s="81">
        <v>1.04608E11</v>
      </c>
      <c r="AC83" s="81">
        <v>1.05414E11</v>
      </c>
      <c r="AD83" s="81">
        <v>1.08555E11</v>
      </c>
      <c r="AE83" s="81">
        <v>1.06882E11</v>
      </c>
      <c r="AF83" s="81">
        <v>1.06379E11</v>
      </c>
      <c r="AG83" s="81"/>
      <c r="AH83" s="81"/>
      <c r="AI83" s="81"/>
      <c r="AJ83" s="81"/>
      <c r="AK83" s="81"/>
      <c r="AL83" s="81"/>
      <c r="AM83" s="81"/>
      <c r="AN83" s="81"/>
      <c r="AO83" s="81"/>
      <c r="AP83" s="81"/>
      <c r="AQ83" s="81"/>
      <c r="AR83" s="81"/>
      <c r="AS83" s="81"/>
      <c r="AT83" s="81"/>
      <c r="AU83" s="81"/>
      <c r="AV83" s="81"/>
    </row>
    <row r="84">
      <c r="A84" s="77" t="s">
        <v>34</v>
      </c>
      <c r="B84" s="149">
        <v>29554.0</v>
      </c>
      <c r="C84" s="33">
        <v>4660539.0</v>
      </c>
      <c r="D84" s="35">
        <f t="shared" si="8"/>
        <v>6.341326615</v>
      </c>
      <c r="E84" s="3"/>
      <c r="F84" s="3"/>
      <c r="G84" s="77" t="s">
        <v>34</v>
      </c>
      <c r="H84" s="80">
        <v>-0.045</v>
      </c>
      <c r="I84" s="3"/>
      <c r="J84" s="3"/>
      <c r="K84" s="41">
        <v>39623.26563</v>
      </c>
      <c r="L84" s="41">
        <v>39021.41797</v>
      </c>
      <c r="M84" s="41">
        <v>36621.04688</v>
      </c>
      <c r="N84" s="41">
        <v>32915.73438</v>
      </c>
      <c r="O84" s="41">
        <v>31620.00586</v>
      </c>
      <c r="P84" s="41">
        <v>28690.21875</v>
      </c>
      <c r="Q84" s="41">
        <v>27469.94336</v>
      </c>
      <c r="R84" s="41">
        <v>32410.86133</v>
      </c>
      <c r="S84" s="41">
        <v>34324.48047</v>
      </c>
      <c r="T84" s="41">
        <v>29850.00977</v>
      </c>
      <c r="U84" s="41">
        <v>29554.28711</v>
      </c>
      <c r="V84" s="81">
        <v>1.91266E11</v>
      </c>
      <c r="W84" s="81">
        <v>1.97489E11</v>
      </c>
      <c r="X84" s="81">
        <v>2.0142E11</v>
      </c>
      <c r="Y84" s="81">
        <v>2.04445E11</v>
      </c>
      <c r="Z84" s="81">
        <v>2.06456E11</v>
      </c>
      <c r="AA84" s="81">
        <v>2.14633E11</v>
      </c>
      <c r="AB84" s="81">
        <v>2.2019E11</v>
      </c>
      <c r="AC84" s="81">
        <v>2.25589E11</v>
      </c>
      <c r="AD84" s="81">
        <v>2.31574E11</v>
      </c>
      <c r="AE84" s="81">
        <v>2.31655E11</v>
      </c>
      <c r="AF84" s="81">
        <v>2.27793E11</v>
      </c>
      <c r="AG84" s="81"/>
      <c r="AH84" s="81"/>
      <c r="AI84" s="81"/>
      <c r="AJ84" s="81"/>
      <c r="AK84" s="81"/>
      <c r="AL84" s="81"/>
      <c r="AM84" s="81"/>
      <c r="AN84" s="81"/>
      <c r="AO84" s="81"/>
      <c r="AP84" s="81"/>
      <c r="AQ84" s="81"/>
      <c r="AR84" s="81"/>
      <c r="AS84" s="81"/>
      <c r="AT84" s="81"/>
      <c r="AU84" s="81"/>
      <c r="AV84" s="81"/>
    </row>
    <row r="85">
      <c r="A85" s="77" t="s">
        <v>36</v>
      </c>
      <c r="B85" s="149">
        <v>68989.0</v>
      </c>
      <c r="C85" s="33">
        <v>1.0707924E7</v>
      </c>
      <c r="D85" s="35">
        <f t="shared" si="8"/>
        <v>6.44279881</v>
      </c>
      <c r="E85" s="3"/>
      <c r="F85" s="3"/>
      <c r="G85" s="77" t="s">
        <v>36</v>
      </c>
      <c r="H85" s="80">
        <v>-0.03</v>
      </c>
      <c r="I85" s="3"/>
      <c r="J85" s="3"/>
      <c r="K85" s="41">
        <v>87598.39063</v>
      </c>
      <c r="L85" s="41">
        <v>86564.10156</v>
      </c>
      <c r="M85" s="41">
        <v>83091.65625</v>
      </c>
      <c r="N85" s="41">
        <v>87231.96094</v>
      </c>
      <c r="O85" s="41">
        <v>88096.3125</v>
      </c>
      <c r="P85" s="41">
        <v>86189.23438</v>
      </c>
      <c r="Q85" s="41">
        <v>92558.66406</v>
      </c>
      <c r="R85" s="41">
        <v>80445.39063</v>
      </c>
      <c r="S85" s="41">
        <v>76221.96094</v>
      </c>
      <c r="T85" s="41">
        <v>72220.71094</v>
      </c>
      <c r="U85" s="41">
        <v>68989.13281</v>
      </c>
      <c r="V85" s="81">
        <v>2.08175E11</v>
      </c>
      <c r="W85" s="81">
        <v>2.16327E11</v>
      </c>
      <c r="X85" s="81">
        <v>2.20599E11</v>
      </c>
      <c r="Y85" s="81">
        <v>2.22285E11</v>
      </c>
      <c r="Z85" s="81">
        <v>2.2026E11</v>
      </c>
      <c r="AA85" s="81">
        <v>2.23696E11</v>
      </c>
      <c r="AB85" s="81">
        <v>2.2543E11</v>
      </c>
      <c r="AC85" s="81">
        <v>2.28695E11</v>
      </c>
      <c r="AD85" s="81">
        <v>2.34105E11</v>
      </c>
      <c r="AE85" s="81">
        <v>2.34084E11</v>
      </c>
      <c r="AF85" s="81">
        <v>2.27277E11</v>
      </c>
      <c r="AG85" s="81"/>
      <c r="AH85" s="81"/>
      <c r="AI85" s="81"/>
      <c r="AJ85" s="81"/>
      <c r="AK85" s="81"/>
      <c r="AL85" s="81"/>
      <c r="AM85" s="81"/>
      <c r="AN85" s="81"/>
      <c r="AO85" s="81"/>
      <c r="AP85" s="81"/>
      <c r="AQ85" s="81"/>
      <c r="AR85" s="81"/>
      <c r="AS85" s="81"/>
      <c r="AT85" s="81"/>
      <c r="AU85" s="81"/>
      <c r="AV85" s="81"/>
    </row>
    <row r="86">
      <c r="A86" s="77" t="s">
        <v>38</v>
      </c>
      <c r="B86" s="149">
        <v>658267.0</v>
      </c>
      <c r="C86" s="33">
        <v>4.8508972E7</v>
      </c>
      <c r="D86" s="35">
        <f t="shared" si="8"/>
        <v>13.57000515</v>
      </c>
      <c r="E86" s="3"/>
      <c r="F86" s="3"/>
      <c r="G86" s="77" t="s">
        <v>38</v>
      </c>
      <c r="H86" s="80">
        <v>-0.018</v>
      </c>
      <c r="I86" s="3"/>
      <c r="J86" s="3"/>
      <c r="K86" s="41">
        <v>500823.8125</v>
      </c>
      <c r="L86" s="41">
        <v>538383.0625</v>
      </c>
      <c r="M86" s="41">
        <v>559624.9375</v>
      </c>
      <c r="N86" s="41">
        <v>569544.3125</v>
      </c>
      <c r="O86" s="41">
        <v>581002.0</v>
      </c>
      <c r="P86" s="41">
        <v>604532.25</v>
      </c>
      <c r="Q86" s="41">
        <v>608298.5625</v>
      </c>
      <c r="R86" s="41">
        <v>622614.4375</v>
      </c>
      <c r="S86" s="41">
        <v>639065.875</v>
      </c>
      <c r="T86" s="41">
        <v>651477.625</v>
      </c>
      <c r="U86" s="41">
        <v>658267.125</v>
      </c>
      <c r="V86" s="81">
        <v>8.11605E11</v>
      </c>
      <c r="W86" s="81">
        <v>8.8048E11</v>
      </c>
      <c r="X86" s="81">
        <v>9.15466E11</v>
      </c>
      <c r="Y86" s="81">
        <v>9.80921E11</v>
      </c>
      <c r="Z86" s="81">
        <v>1.00841E12</v>
      </c>
      <c r="AA86" s="81">
        <v>1.05499E12</v>
      </c>
      <c r="AB86" s="81">
        <v>1.09674E12</v>
      </c>
      <c r="AC86" s="81">
        <v>1.15354E12</v>
      </c>
      <c r="AD86" s="81">
        <v>1.21244E12</v>
      </c>
      <c r="AE86" s="81">
        <v>1.2403E12</v>
      </c>
      <c r="AF86" s="81">
        <v>1.24426E12</v>
      </c>
      <c r="AG86" s="81"/>
      <c r="AH86" s="81"/>
      <c r="AI86" s="81"/>
      <c r="AJ86" s="81"/>
      <c r="AK86" s="81"/>
      <c r="AL86" s="81"/>
      <c r="AM86" s="81"/>
      <c r="AN86" s="81"/>
      <c r="AO86" s="81"/>
      <c r="AP86" s="81"/>
      <c r="AQ86" s="81"/>
      <c r="AR86" s="81"/>
      <c r="AS86" s="81"/>
      <c r="AT86" s="81"/>
      <c r="AU86" s="81"/>
      <c r="AV86" s="81"/>
    </row>
    <row r="87">
      <c r="A87" s="77" t="s">
        <v>39</v>
      </c>
      <c r="B87" s="149">
        <v>334205.0</v>
      </c>
      <c r="C87" s="33">
        <v>4.629524E7</v>
      </c>
      <c r="D87" s="35">
        <f t="shared" si="8"/>
        <v>7.218992709</v>
      </c>
      <c r="E87" s="3"/>
      <c r="F87" s="3"/>
      <c r="G87" s="77" t="s">
        <v>39</v>
      </c>
      <c r="H87" s="80">
        <v>-0.023</v>
      </c>
      <c r="I87" s="3"/>
      <c r="J87" s="3"/>
      <c r="K87" s="41">
        <v>341772.5</v>
      </c>
      <c r="L87" s="41">
        <v>355512.875</v>
      </c>
      <c r="M87" s="41">
        <v>355989.5</v>
      </c>
      <c r="N87" s="41">
        <v>372273.9688</v>
      </c>
      <c r="O87" s="41">
        <v>380082.5313</v>
      </c>
      <c r="P87" s="41">
        <v>394262.6563</v>
      </c>
      <c r="Q87" s="41">
        <v>408289.4375</v>
      </c>
      <c r="R87" s="41">
        <v>396824.3438</v>
      </c>
      <c r="S87" s="41">
        <v>402358.125</v>
      </c>
      <c r="T87" s="41">
        <v>369789.25</v>
      </c>
      <c r="U87" s="41">
        <v>334205.2813</v>
      </c>
      <c r="V87" s="81">
        <v>9.63832E11</v>
      </c>
      <c r="W87" s="81">
        <v>1.0125E12</v>
      </c>
      <c r="X87" s="81">
        <v>1.04966E12</v>
      </c>
      <c r="Y87" s="81">
        <v>1.0781E12</v>
      </c>
      <c r="Z87" s="81">
        <v>1.11141E12</v>
      </c>
      <c r="AA87" s="81">
        <v>1.14764E12</v>
      </c>
      <c r="AB87" s="81">
        <v>1.18876E12</v>
      </c>
      <c r="AC87" s="81">
        <v>1.23722E12</v>
      </c>
      <c r="AD87" s="81">
        <v>1.28027E12</v>
      </c>
      <c r="AE87" s="81">
        <v>1.29168E12</v>
      </c>
      <c r="AF87" s="81">
        <v>1.24331E12</v>
      </c>
      <c r="AG87" s="81"/>
      <c r="AH87" s="81"/>
      <c r="AI87" s="81"/>
      <c r="AJ87" s="81"/>
      <c r="AK87" s="81"/>
      <c r="AL87" s="81"/>
      <c r="AM87" s="81"/>
      <c r="AN87" s="81"/>
      <c r="AO87" s="81"/>
      <c r="AP87" s="81"/>
      <c r="AQ87" s="81"/>
      <c r="AR87" s="81"/>
      <c r="AS87" s="81"/>
      <c r="AT87" s="81"/>
      <c r="AU87" s="81"/>
      <c r="AV87" s="81"/>
    </row>
    <row r="88">
      <c r="A88" s="77" t="s">
        <v>40</v>
      </c>
      <c r="B88" s="149">
        <v>26446.0</v>
      </c>
      <c r="C88" s="33">
        <v>9059651.0</v>
      </c>
      <c r="D88" s="35">
        <f t="shared" si="8"/>
        <v>2.919096994</v>
      </c>
      <c r="E88" s="3"/>
      <c r="F88" s="3"/>
      <c r="G88" s="77" t="s">
        <v>40</v>
      </c>
      <c r="H88" s="80">
        <v>-0.042</v>
      </c>
      <c r="I88" s="3"/>
      <c r="J88" s="3"/>
      <c r="K88" s="41">
        <v>36393.73828</v>
      </c>
      <c r="L88" s="41">
        <v>33360.28125</v>
      </c>
      <c r="M88" s="41">
        <v>34000.67578</v>
      </c>
      <c r="N88" s="41">
        <v>34695.58594</v>
      </c>
      <c r="O88" s="41">
        <v>38209.95703</v>
      </c>
      <c r="P88" s="41">
        <v>40600.60156</v>
      </c>
      <c r="Q88" s="41">
        <v>40177.67188</v>
      </c>
      <c r="R88" s="41">
        <v>32826.875</v>
      </c>
      <c r="S88" s="41">
        <v>34250.10547</v>
      </c>
      <c r="T88" s="41">
        <v>30580.9082</v>
      </c>
      <c r="U88" s="41">
        <v>26446.38281</v>
      </c>
      <c r="V88" s="81">
        <v>2.4756E11</v>
      </c>
      <c r="W88" s="81">
        <v>2.58582E11</v>
      </c>
      <c r="X88" s="81">
        <v>2.61846E11</v>
      </c>
      <c r="Y88" s="81">
        <v>2.68349E11</v>
      </c>
      <c r="Z88" s="81">
        <v>2.74617E11</v>
      </c>
      <c r="AA88" s="81">
        <v>2.86246E11</v>
      </c>
      <c r="AB88" s="81">
        <v>2.95294E11</v>
      </c>
      <c r="AC88" s="81">
        <v>3.07983E11</v>
      </c>
      <c r="AD88" s="81">
        <v>3.18191E11</v>
      </c>
      <c r="AE88" s="81">
        <v>3.16239E11</v>
      </c>
      <c r="AF88" s="81">
        <v>3.00339E11</v>
      </c>
      <c r="AG88" s="81"/>
      <c r="AH88" s="81"/>
      <c r="AI88" s="81"/>
      <c r="AJ88" s="81"/>
      <c r="AK88" s="81"/>
      <c r="AL88" s="81"/>
      <c r="AM88" s="81"/>
      <c r="AN88" s="81"/>
      <c r="AO88" s="81"/>
      <c r="AP88" s="81"/>
      <c r="AQ88" s="81"/>
      <c r="AR88" s="81"/>
      <c r="AS88" s="81"/>
      <c r="AT88" s="81"/>
      <c r="AU88" s="81"/>
      <c r="AV88" s="81"/>
    </row>
    <row r="89">
      <c r="A89" s="77" t="s">
        <v>41</v>
      </c>
      <c r="B89" s="149">
        <v>50257.0</v>
      </c>
      <c r="C89" s="33">
        <v>7604467.0</v>
      </c>
      <c r="D89" s="35">
        <f t="shared" si="8"/>
        <v>6.608878702</v>
      </c>
      <c r="E89" s="3"/>
      <c r="F89" s="3"/>
      <c r="G89" s="77" t="s">
        <v>41</v>
      </c>
      <c r="H89" s="80">
        <v>-0.019</v>
      </c>
      <c r="I89" s="3"/>
      <c r="J89" s="3"/>
      <c r="K89" s="41">
        <v>49054.20313</v>
      </c>
      <c r="L89" s="41">
        <v>50509.51953</v>
      </c>
      <c r="M89" s="41">
        <v>53039.62891</v>
      </c>
      <c r="N89" s="41">
        <v>51420.12891</v>
      </c>
      <c r="O89" s="41">
        <v>49867.57031</v>
      </c>
      <c r="P89" s="41">
        <v>48958.60156</v>
      </c>
      <c r="Q89" s="41">
        <v>50030.13672</v>
      </c>
      <c r="R89" s="41">
        <v>50989.29297</v>
      </c>
      <c r="S89" s="41">
        <v>49164.05859</v>
      </c>
      <c r="T89" s="41">
        <v>52066.6875</v>
      </c>
      <c r="U89" s="41">
        <v>50257.29688</v>
      </c>
      <c r="V89" s="81">
        <v>2.48497E11</v>
      </c>
      <c r="W89" s="81">
        <v>2.57619E11</v>
      </c>
      <c r="X89" s="81">
        <v>2.60822E11</v>
      </c>
      <c r="Y89" s="81">
        <v>2.61305E11</v>
      </c>
      <c r="Z89" s="81">
        <v>2.61361E11</v>
      </c>
      <c r="AA89" s="81">
        <v>2.67688E11</v>
      </c>
      <c r="AB89" s="81">
        <v>2.74902E11</v>
      </c>
      <c r="AC89" s="81">
        <v>2.85216E11</v>
      </c>
      <c r="AD89" s="81">
        <v>2.96184E11</v>
      </c>
      <c r="AE89" s="81">
        <v>3.02594E11</v>
      </c>
      <c r="AF89" s="81">
        <v>2.96734E11</v>
      </c>
      <c r="AG89" s="81"/>
      <c r="AH89" s="81"/>
      <c r="AI89" s="81"/>
      <c r="AJ89" s="81"/>
      <c r="AK89" s="81"/>
      <c r="AL89" s="81"/>
      <c r="AM89" s="81"/>
      <c r="AN89" s="81"/>
      <c r="AO89" s="81"/>
      <c r="AP89" s="81"/>
      <c r="AQ89" s="81"/>
      <c r="AR89" s="81"/>
      <c r="AS89" s="81"/>
      <c r="AT89" s="81"/>
      <c r="AU89" s="81"/>
      <c r="AV89" s="81"/>
    </row>
    <row r="90">
      <c r="A90" s="77" t="s">
        <v>42</v>
      </c>
      <c r="B90" s="149">
        <v>576566.0</v>
      </c>
      <c r="C90" s="33">
        <v>6.1996848E7</v>
      </c>
      <c r="D90" s="35">
        <f t="shared" si="8"/>
        <v>9.299924409</v>
      </c>
      <c r="E90" s="3"/>
      <c r="F90" s="3"/>
      <c r="G90" s="77" t="s">
        <v>42</v>
      </c>
      <c r="H90" s="80">
        <v>-0.035</v>
      </c>
      <c r="I90" s="3"/>
      <c r="J90" s="3"/>
      <c r="K90" s="41">
        <v>675251.0</v>
      </c>
      <c r="L90" s="41">
        <v>677913.5</v>
      </c>
      <c r="M90" s="41">
        <v>681218.6875</v>
      </c>
      <c r="N90" s="41">
        <v>660096.375</v>
      </c>
      <c r="O90" s="41">
        <v>666738.375</v>
      </c>
      <c r="P90" s="41">
        <v>665591.6875</v>
      </c>
      <c r="Q90" s="41">
        <v>659338.5</v>
      </c>
      <c r="R90" s="41">
        <v>655351.9375</v>
      </c>
      <c r="S90" s="41">
        <v>644703.625</v>
      </c>
      <c r="T90" s="41">
        <v>630194.1875</v>
      </c>
      <c r="U90" s="41">
        <v>576566.25</v>
      </c>
      <c r="V90" s="81">
        <v>1.64561E12</v>
      </c>
      <c r="W90" s="81">
        <v>1.71531E12</v>
      </c>
      <c r="X90" s="81">
        <v>1.7648E12</v>
      </c>
      <c r="Y90" s="81">
        <v>1.80773E12</v>
      </c>
      <c r="Z90" s="81">
        <v>1.8767E12</v>
      </c>
      <c r="AA90" s="81">
        <v>1.93127E12</v>
      </c>
      <c r="AB90" s="81">
        <v>1.98485E12</v>
      </c>
      <c r="AC90" s="81">
        <v>2.03647E12</v>
      </c>
      <c r="AD90" s="81">
        <v>2.11045E12</v>
      </c>
      <c r="AE90" s="81">
        <v>2.09002E12</v>
      </c>
      <c r="AF90" s="81">
        <v>2.00695E12</v>
      </c>
      <c r="AG90" s="81"/>
      <c r="AH90" s="81"/>
      <c r="AI90" s="81"/>
      <c r="AJ90" s="81"/>
      <c r="AK90" s="81"/>
      <c r="AL90" s="81"/>
      <c r="AM90" s="81"/>
      <c r="AN90" s="81"/>
      <c r="AO90" s="81"/>
      <c r="AP90" s="81"/>
      <c r="AQ90" s="81"/>
      <c r="AR90" s="81"/>
      <c r="AS90" s="81"/>
      <c r="AT90" s="81"/>
      <c r="AU90" s="81"/>
      <c r="AV90" s="81"/>
    </row>
    <row r="91">
      <c r="A91" s="40" t="s">
        <v>43</v>
      </c>
      <c r="B91" s="150">
        <v>5704017.0</v>
      </c>
      <c r="C91" s="44">
        <v>3.0700655E8</v>
      </c>
      <c r="D91" s="46">
        <f t="shared" si="8"/>
        <v>18.57946353</v>
      </c>
      <c r="E91" s="3"/>
      <c r="F91" s="3"/>
      <c r="G91" s="40" t="s">
        <v>43</v>
      </c>
      <c r="H91" s="102">
        <v>-0.025</v>
      </c>
      <c r="I91" s="3"/>
      <c r="J91" s="3"/>
      <c r="K91" s="41">
        <v>6251294.5</v>
      </c>
      <c r="L91" s="41">
        <v>6394662.5</v>
      </c>
      <c r="M91" s="41">
        <v>6220157.5</v>
      </c>
      <c r="N91" s="41">
        <v>6149104.5</v>
      </c>
      <c r="O91" s="41">
        <v>6083950.0</v>
      </c>
      <c r="P91" s="41">
        <v>6164473.0</v>
      </c>
      <c r="Q91" s="41">
        <v>6197431.0</v>
      </c>
      <c r="R91" s="41">
        <v>6190316.0</v>
      </c>
      <c r="S91" s="41">
        <v>6333982.5</v>
      </c>
      <c r="T91" s="41">
        <v>6146158.5</v>
      </c>
      <c r="U91" s="41">
        <v>5704016.5</v>
      </c>
      <c r="V91" s="81">
        <v>1.07111E13</v>
      </c>
      <c r="W91" s="81">
        <v>1.11581E13</v>
      </c>
      <c r="X91" s="81">
        <v>1.12801E13</v>
      </c>
      <c r="Y91" s="81">
        <v>1.14863E13</v>
      </c>
      <c r="Z91" s="81">
        <v>1.17795E13</v>
      </c>
      <c r="AA91" s="81">
        <v>1.21894E13</v>
      </c>
      <c r="AB91" s="81">
        <v>1.25643E13</v>
      </c>
      <c r="AC91" s="81">
        <v>1.28984E13</v>
      </c>
      <c r="AD91" s="81">
        <v>1.31444E13</v>
      </c>
      <c r="AE91" s="81">
        <v>1.30972E13</v>
      </c>
      <c r="AF91" s="81">
        <v>1.26352E13</v>
      </c>
      <c r="AG91" s="81"/>
      <c r="AH91" s="81"/>
      <c r="AI91" s="81"/>
      <c r="AJ91" s="81"/>
      <c r="AK91" s="81"/>
      <c r="AL91" s="81"/>
      <c r="AM91" s="81"/>
      <c r="AN91" s="81"/>
      <c r="AO91" s="81"/>
      <c r="AP91" s="81"/>
      <c r="AQ91" s="81"/>
      <c r="AR91" s="81"/>
      <c r="AS91" s="81"/>
      <c r="AT91" s="81"/>
      <c r="AU91" s="81"/>
      <c r="AV91" s="81"/>
    </row>
    <row r="92">
      <c r="A92" s="21"/>
      <c r="B92" s="21"/>
      <c r="C92" s="21"/>
      <c r="D92" s="79"/>
      <c r="E92" s="3"/>
      <c r="F92" s="3"/>
      <c r="G92" s="21"/>
      <c r="H92" s="3"/>
      <c r="I92" s="3"/>
      <c r="J92" s="3"/>
      <c r="K92" s="151"/>
      <c r="L92" s="151"/>
      <c r="M92" s="151"/>
      <c r="N92" s="151"/>
      <c r="O92" s="151"/>
      <c r="P92" s="151"/>
      <c r="Q92" s="151"/>
      <c r="R92" s="151"/>
      <c r="S92" s="151"/>
      <c r="T92" s="151"/>
      <c r="U92" s="151"/>
      <c r="V92" s="152"/>
      <c r="W92" s="152"/>
      <c r="X92" s="152"/>
      <c r="Y92" s="152"/>
      <c r="Z92" s="152"/>
      <c r="AA92" s="152"/>
      <c r="AB92" s="152"/>
      <c r="AC92" s="152"/>
      <c r="AD92" s="152"/>
      <c r="AE92" s="152"/>
      <c r="AF92" s="152"/>
      <c r="AG92" s="152"/>
      <c r="AH92" s="152"/>
      <c r="AI92" s="152"/>
      <c r="AJ92" s="152"/>
      <c r="AK92" s="152"/>
      <c r="AL92" s="152"/>
      <c r="AM92" s="152"/>
      <c r="AN92" s="152"/>
      <c r="AO92" s="152"/>
      <c r="AP92" s="152"/>
      <c r="AQ92" s="152"/>
      <c r="AR92" s="152"/>
      <c r="AS92" s="152"/>
      <c r="AT92" s="152"/>
      <c r="AU92" s="152"/>
      <c r="AV92" s="152"/>
    </row>
    <row r="93">
      <c r="A93" s="21"/>
      <c r="B93" s="21"/>
      <c r="C93" s="21"/>
      <c r="D93" s="79"/>
      <c r="E93" s="3"/>
      <c r="F93" s="3"/>
      <c r="G93" s="3"/>
      <c r="H93" s="3"/>
      <c r="I93" s="3"/>
      <c r="J93" s="3"/>
      <c r="K93" s="41"/>
      <c r="L93" s="41"/>
      <c r="M93" s="41"/>
      <c r="N93" s="41"/>
      <c r="O93" s="41"/>
      <c r="P93" s="41"/>
      <c r="Q93" s="41"/>
      <c r="R93" s="41"/>
      <c r="S93" s="41"/>
      <c r="T93" s="41"/>
      <c r="U93" s="4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50" t="s">
        <v>86</v>
      </c>
      <c r="B95" s="93" t="s">
        <v>87</v>
      </c>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20" t="s">
        <v>179</v>
      </c>
      <c r="B100" s="20"/>
      <c r="C100" s="10"/>
      <c r="D100" s="10"/>
      <c r="E100" s="10"/>
      <c r="F100" s="10"/>
      <c r="G100" s="10"/>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10"/>
      <c r="B101" s="10"/>
      <c r="C101" s="10"/>
      <c r="D101" s="10"/>
      <c r="E101" s="10"/>
      <c r="F101" s="10"/>
      <c r="G101" s="10"/>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95"/>
      <c r="B102" s="26" t="s">
        <v>91</v>
      </c>
      <c r="C102" s="95"/>
      <c r="D102" s="26" t="s">
        <v>92</v>
      </c>
      <c r="E102" s="26" t="s">
        <v>93</v>
      </c>
      <c r="F102" s="26" t="s">
        <v>94</v>
      </c>
      <c r="G102" s="21" t="s">
        <v>57</v>
      </c>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17</v>
      </c>
      <c r="B103" s="21" t="s">
        <v>95</v>
      </c>
      <c r="D103" s="96">
        <v>0.9</v>
      </c>
      <c r="E103" s="80">
        <v>0.37</v>
      </c>
      <c r="F103" s="96">
        <f t="shared" ref="F103:F124" si="9">D103*E103</f>
        <v>0.333</v>
      </c>
      <c r="G103" s="124"/>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18</v>
      </c>
      <c r="B104" s="21" t="s">
        <v>95</v>
      </c>
      <c r="D104" s="96">
        <v>1.4</v>
      </c>
      <c r="E104" s="80">
        <v>0.575</v>
      </c>
      <c r="F104" s="96">
        <f t="shared" si="9"/>
        <v>0.805</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19</v>
      </c>
      <c r="B105" s="21" t="s">
        <v>95</v>
      </c>
      <c r="D105" s="96">
        <v>1.67</v>
      </c>
      <c r="E105" s="80">
        <v>0.595</v>
      </c>
      <c r="F105" s="96">
        <f t="shared" si="9"/>
        <v>0.99365</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20</v>
      </c>
      <c r="B106" s="21" t="s">
        <v>95</v>
      </c>
      <c r="D106" s="96">
        <v>0.93</v>
      </c>
      <c r="E106" s="80">
        <v>0.316</v>
      </c>
      <c r="F106" s="96">
        <f t="shared" si="9"/>
        <v>0.29388</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22</v>
      </c>
      <c r="B107" s="21" t="s">
        <v>95</v>
      </c>
      <c r="D107" s="96">
        <v>1.33</v>
      </c>
      <c r="E107" s="80">
        <v>0.595</v>
      </c>
      <c r="F107" s="96">
        <f t="shared" si="9"/>
        <v>0.79135</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23</v>
      </c>
      <c r="B108" s="21" t="s">
        <v>95</v>
      </c>
      <c r="D108" s="96">
        <v>1.56</v>
      </c>
      <c r="E108" s="80">
        <v>0.622</v>
      </c>
      <c r="F108" s="96">
        <f t="shared" si="9"/>
        <v>0.97032</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24</v>
      </c>
      <c r="B109" s="21" t="s">
        <v>95</v>
      </c>
      <c r="D109" s="96">
        <v>1.54</v>
      </c>
      <c r="E109" s="80">
        <v>0.615</v>
      </c>
      <c r="F109" s="96">
        <f t="shared" si="9"/>
        <v>0.9471</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25</v>
      </c>
      <c r="B110" s="21" t="s">
        <v>95</v>
      </c>
      <c r="D110" s="96">
        <v>1.76</v>
      </c>
      <c r="E110" s="80">
        <v>0.622</v>
      </c>
      <c r="F110" s="96">
        <f t="shared" si="9"/>
        <v>1.09472</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26</v>
      </c>
      <c r="B111" s="21" t="s">
        <v>95</v>
      </c>
      <c r="D111" s="96">
        <v>1.95</v>
      </c>
      <c r="E111" s="80">
        <v>0.615</v>
      </c>
      <c r="F111" s="96">
        <f t="shared" si="9"/>
        <v>1.19925</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28</v>
      </c>
      <c r="B112" s="21" t="s">
        <v>95</v>
      </c>
      <c r="D112" s="96">
        <v>1.48</v>
      </c>
      <c r="E112" s="80">
        <v>0.59</v>
      </c>
      <c r="F112" s="96">
        <f t="shared" si="9"/>
        <v>0.8732</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29</v>
      </c>
      <c r="B113" s="21" t="s">
        <v>95</v>
      </c>
      <c r="D113" s="96">
        <v>1.76</v>
      </c>
      <c r="E113" s="80">
        <v>0.58</v>
      </c>
      <c r="F113" s="96">
        <f t="shared" si="9"/>
        <v>1.0208</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30</v>
      </c>
      <c r="B114" s="21" t="s">
        <v>96</v>
      </c>
      <c r="C114" s="10"/>
      <c r="D114" s="96">
        <v>1.19</v>
      </c>
      <c r="E114" s="80">
        <v>0.468</v>
      </c>
      <c r="F114" s="96">
        <f t="shared" si="9"/>
        <v>0.55692</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32</v>
      </c>
      <c r="B115" s="21" t="s">
        <v>95</v>
      </c>
      <c r="D115" s="96">
        <v>1.76</v>
      </c>
      <c r="E115" s="80">
        <v>0.641</v>
      </c>
      <c r="F115" s="96">
        <f t="shared" si="9"/>
        <v>1.12816</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33</v>
      </c>
      <c r="B116" s="21" t="s">
        <v>95</v>
      </c>
      <c r="D116" s="96">
        <v>1.21</v>
      </c>
      <c r="E116" s="80">
        <v>0.423</v>
      </c>
      <c r="F116" s="96">
        <f t="shared" si="9"/>
        <v>0.51183</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34</v>
      </c>
      <c r="B117" s="21" t="s">
        <v>95</v>
      </c>
      <c r="D117" s="96">
        <v>1.39</v>
      </c>
      <c r="E117" s="80">
        <v>0.626</v>
      </c>
      <c r="F117" s="96">
        <f t="shared" si="9"/>
        <v>0.87014</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36</v>
      </c>
      <c r="B118" s="21" t="s">
        <v>95</v>
      </c>
      <c r="D118" s="96">
        <v>2.17</v>
      </c>
      <c r="E118" s="80">
        <v>0.595</v>
      </c>
      <c r="F118" s="96">
        <f t="shared" si="9"/>
        <v>1.29115</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38</v>
      </c>
      <c r="B119" s="21" t="s">
        <v>95</v>
      </c>
      <c r="D119" s="96">
        <v>2.32</v>
      </c>
      <c r="E119" s="80">
        <v>0.501</v>
      </c>
      <c r="F119" s="96">
        <f t="shared" si="9"/>
        <v>1.16232</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39</v>
      </c>
      <c r="B120" s="21" t="s">
        <v>95</v>
      </c>
      <c r="D120" s="96">
        <v>1.65</v>
      </c>
      <c r="E120" s="80">
        <v>0.522</v>
      </c>
      <c r="F120" s="96">
        <f t="shared" si="9"/>
        <v>0.8613</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1" t="s">
        <v>40</v>
      </c>
      <c r="B121" s="21" t="s">
        <v>95</v>
      </c>
      <c r="D121" s="96">
        <v>1.46</v>
      </c>
      <c r="E121" s="80">
        <v>0.622</v>
      </c>
      <c r="F121" s="96">
        <f t="shared" si="9"/>
        <v>0.90812</v>
      </c>
      <c r="G121" s="4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21" t="s">
        <v>41</v>
      </c>
      <c r="B122" s="21" t="s">
        <v>95</v>
      </c>
      <c r="D122" s="96">
        <v>1.08</v>
      </c>
      <c r="E122" s="80">
        <v>0.524</v>
      </c>
      <c r="F122" s="96">
        <f t="shared" si="9"/>
        <v>0.56592</v>
      </c>
      <c r="G122" s="4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42</v>
      </c>
      <c r="B123" s="21" t="s">
        <v>95</v>
      </c>
      <c r="D123" s="96">
        <v>1.78</v>
      </c>
      <c r="E123" s="80">
        <v>0.638</v>
      </c>
      <c r="F123" s="96">
        <f t="shared" si="9"/>
        <v>1.13564</v>
      </c>
      <c r="G123" s="41"/>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26" t="s">
        <v>43</v>
      </c>
      <c r="B124" s="26" t="s">
        <v>95</v>
      </c>
      <c r="C124" s="103"/>
      <c r="D124" s="105">
        <v>0.77</v>
      </c>
      <c r="E124" s="102">
        <v>0.169</v>
      </c>
      <c r="F124" s="105">
        <f t="shared" si="9"/>
        <v>0.13013</v>
      </c>
      <c r="G124" s="7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10"/>
      <c r="B125" s="10"/>
      <c r="C125" s="10"/>
      <c r="D125" s="10"/>
      <c r="E125" s="10"/>
      <c r="F125" s="10"/>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21" t="s">
        <v>62</v>
      </c>
      <c r="C126" s="10"/>
      <c r="D126" s="10"/>
      <c r="E126" s="10"/>
      <c r="F126" s="96"/>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10"/>
      <c r="B127" s="10"/>
      <c r="C127" s="10"/>
      <c r="D127" s="10"/>
      <c r="E127" s="10"/>
      <c r="F127" s="10"/>
      <c r="G127" s="10"/>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21" t="s">
        <v>99</v>
      </c>
      <c r="C128" s="10"/>
      <c r="D128" s="10"/>
      <c r="E128" s="10"/>
      <c r="F128" s="41">
        <v>218.056</v>
      </c>
      <c r="G128" s="10"/>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10"/>
      <c r="B129" s="10"/>
      <c r="C129" s="10"/>
      <c r="D129" s="10"/>
      <c r="E129" s="10"/>
      <c r="F129" s="10"/>
      <c r="G129" s="10"/>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10"/>
      <c r="B130" s="10"/>
      <c r="C130" s="10"/>
      <c r="D130" s="10"/>
      <c r="E130" s="10"/>
      <c r="F130" s="10"/>
      <c r="G130" s="10"/>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ht="32.25" customHeight="1">
      <c r="A131" s="23" t="s">
        <v>180</v>
      </c>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0" t="s">
        <v>181</v>
      </c>
      <c r="B134" s="20"/>
      <c r="C134" s="20"/>
      <c r="D134" s="20"/>
      <c r="E134" s="20"/>
      <c r="F134" s="10"/>
      <c r="G134" s="10"/>
      <c r="H134" s="10"/>
      <c r="I134" s="10"/>
      <c r="J134" s="10"/>
      <c r="K134" s="10"/>
      <c r="L134" s="10"/>
      <c r="M134" s="10"/>
      <c r="N134" s="10"/>
      <c r="O134" s="10"/>
      <c r="P134" s="10"/>
      <c r="Q134" s="10"/>
      <c r="R134" s="10"/>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10"/>
      <c r="B135" s="10"/>
      <c r="C135" s="10"/>
      <c r="D135" s="10"/>
      <c r="E135" s="10"/>
      <c r="F135" s="10"/>
      <c r="G135" s="10"/>
      <c r="H135" s="10"/>
      <c r="I135" s="10"/>
      <c r="J135" s="10"/>
      <c r="K135" s="10"/>
      <c r="L135" s="10"/>
      <c r="M135" s="10"/>
      <c r="N135" s="10"/>
      <c r="O135" s="10"/>
      <c r="P135" s="10"/>
      <c r="Q135" s="10"/>
      <c r="R135" s="10"/>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109" t="s">
        <v>103</v>
      </c>
      <c r="B136" s="110" t="s">
        <v>104</v>
      </c>
      <c r="C136" s="110" t="s">
        <v>105</v>
      </c>
      <c r="D136" s="110" t="s">
        <v>106</v>
      </c>
      <c r="E136" s="110" t="s">
        <v>107</v>
      </c>
      <c r="F136" s="110" t="s">
        <v>108</v>
      </c>
      <c r="G136" s="110" t="s">
        <v>109</v>
      </c>
      <c r="H136" s="110" t="s">
        <v>110</v>
      </c>
      <c r="I136" s="110" t="s">
        <v>111</v>
      </c>
      <c r="J136" s="110" t="s">
        <v>112</v>
      </c>
      <c r="K136" s="110" t="s">
        <v>113</v>
      </c>
      <c r="L136" s="110" t="s">
        <v>114</v>
      </c>
      <c r="M136" s="110" t="s">
        <v>54</v>
      </c>
      <c r="N136" s="110" t="s">
        <v>115</v>
      </c>
      <c r="O136" s="110" t="s">
        <v>57</v>
      </c>
      <c r="P136" s="110" t="s">
        <v>116</v>
      </c>
      <c r="Q136" s="110" t="s">
        <v>117</v>
      </c>
      <c r="R136" s="111" t="s">
        <v>118</v>
      </c>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17</v>
      </c>
      <c r="B137" s="21">
        <v>-46.4</v>
      </c>
      <c r="C137" s="21">
        <v>0.0</v>
      </c>
      <c r="D137" s="21">
        <v>0.0</v>
      </c>
      <c r="E137" s="21">
        <v>0.0</v>
      </c>
      <c r="F137" s="21">
        <v>0.0</v>
      </c>
      <c r="G137" s="21">
        <v>83.6</v>
      </c>
      <c r="H137" s="21">
        <v>0.0</v>
      </c>
      <c r="I137" s="21">
        <v>0.0</v>
      </c>
      <c r="J137" s="21">
        <v>20.0</v>
      </c>
      <c r="K137" s="82">
        <f t="shared" ref="K137:K158" si="10">SUM(B137:J137)</f>
        <v>57.2</v>
      </c>
      <c r="L137" s="82">
        <f t="shared" ref="L137:L158" si="11">K137-E137</f>
        <v>57.2</v>
      </c>
      <c r="M137" s="129">
        <v>2.1262641E7</v>
      </c>
      <c r="N137" s="79">
        <f t="shared" ref="N137:N158" si="12">L137/M137*1000000</f>
        <v>2.690164406</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18</v>
      </c>
      <c r="B138" s="21">
        <v>-1062.9</v>
      </c>
      <c r="C138" s="21">
        <v>-216.7</v>
      </c>
      <c r="D138" s="21">
        <v>0.0</v>
      </c>
      <c r="E138" s="21">
        <v>-1124.6</v>
      </c>
      <c r="F138" s="21">
        <v>-0.2</v>
      </c>
      <c r="G138" s="21">
        <v>890.7</v>
      </c>
      <c r="H138" s="21">
        <v>-0.8</v>
      </c>
      <c r="I138" s="21">
        <v>0.0</v>
      </c>
      <c r="J138" s="21">
        <v>-1.9</v>
      </c>
      <c r="K138" s="82">
        <f t="shared" si="10"/>
        <v>-1516.4</v>
      </c>
      <c r="L138" s="82">
        <f t="shared" si="11"/>
        <v>-391.8</v>
      </c>
      <c r="M138" s="129">
        <v>5.00417232E8</v>
      </c>
      <c r="N138" s="79">
        <f t="shared" si="12"/>
        <v>-0.7829466592</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19</v>
      </c>
      <c r="B139" s="21">
        <v>-1062.9</v>
      </c>
      <c r="C139" s="21">
        <v>-216.7</v>
      </c>
      <c r="D139" s="21">
        <v>0.0</v>
      </c>
      <c r="E139" s="21">
        <v>-1124.6</v>
      </c>
      <c r="F139" s="21">
        <v>-0.2</v>
      </c>
      <c r="G139" s="21">
        <v>890.7</v>
      </c>
      <c r="H139" s="21">
        <v>-0.8</v>
      </c>
      <c r="I139" s="21">
        <v>0.0</v>
      </c>
      <c r="J139" s="21">
        <v>-1.9</v>
      </c>
      <c r="K139" s="82">
        <f t="shared" si="10"/>
        <v>-1516.4</v>
      </c>
      <c r="L139" s="82">
        <f t="shared" si="11"/>
        <v>-391.8</v>
      </c>
      <c r="M139" s="129">
        <v>5.00417232E8</v>
      </c>
      <c r="N139" s="79">
        <f t="shared" si="12"/>
        <v>-0.7829466592</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20</v>
      </c>
      <c r="B140" s="21">
        <v>0.0</v>
      </c>
      <c r="C140" s="21">
        <v>0.0</v>
      </c>
      <c r="D140" s="21">
        <v>0.0</v>
      </c>
      <c r="E140" s="21">
        <v>0.2</v>
      </c>
      <c r="F140" s="21">
        <v>0.0</v>
      </c>
      <c r="G140" s="21">
        <v>257.2</v>
      </c>
      <c r="H140" s="21">
        <v>0.0</v>
      </c>
      <c r="I140" s="21">
        <v>0.0</v>
      </c>
      <c r="J140" s="21">
        <v>17.0</v>
      </c>
      <c r="K140" s="82">
        <f t="shared" si="10"/>
        <v>274.4</v>
      </c>
      <c r="L140" s="82">
        <f t="shared" si="11"/>
        <v>274.2</v>
      </c>
      <c r="M140" s="129">
        <v>3.3487208E7</v>
      </c>
      <c r="N140" s="79">
        <f t="shared" si="12"/>
        <v>8.188201298</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22</v>
      </c>
      <c r="B141" s="21">
        <v>-1062.9</v>
      </c>
      <c r="C141" s="21">
        <v>-216.7</v>
      </c>
      <c r="D141" s="21">
        <v>0.0</v>
      </c>
      <c r="E141" s="21">
        <v>-1124.6</v>
      </c>
      <c r="F141" s="21">
        <v>-0.2</v>
      </c>
      <c r="G141" s="21">
        <v>890.7</v>
      </c>
      <c r="H141" s="21">
        <v>-0.8</v>
      </c>
      <c r="I141" s="21">
        <v>0.0</v>
      </c>
      <c r="J141" s="21">
        <v>-1.9</v>
      </c>
      <c r="K141" s="82">
        <f t="shared" si="10"/>
        <v>-1516.4</v>
      </c>
      <c r="L141" s="82">
        <f t="shared" si="11"/>
        <v>-391.8</v>
      </c>
      <c r="M141" s="129">
        <v>5.00417232E8</v>
      </c>
      <c r="N141" s="79">
        <f t="shared" si="12"/>
        <v>-0.7829466592</v>
      </c>
      <c r="O141" s="21"/>
      <c r="P141" s="115"/>
      <c r="Q141" s="115"/>
      <c r="R141" s="116"/>
      <c r="S141" s="120"/>
      <c r="T141" s="120"/>
      <c r="U141" s="120"/>
      <c r="V141" s="120"/>
      <c r="W141" s="120"/>
      <c r="X141" s="120"/>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23</v>
      </c>
      <c r="B142" s="21">
        <v>-1062.9</v>
      </c>
      <c r="C142" s="21">
        <v>-216.7</v>
      </c>
      <c r="D142" s="21">
        <v>0.0</v>
      </c>
      <c r="E142" s="21">
        <v>-1124.6</v>
      </c>
      <c r="F142" s="21">
        <v>-0.2</v>
      </c>
      <c r="G142" s="21">
        <v>890.7</v>
      </c>
      <c r="H142" s="21">
        <v>-0.8</v>
      </c>
      <c r="I142" s="21">
        <v>0.0</v>
      </c>
      <c r="J142" s="21">
        <v>-1.9</v>
      </c>
      <c r="K142" s="82">
        <f t="shared" si="10"/>
        <v>-1516.4</v>
      </c>
      <c r="L142" s="82">
        <f t="shared" si="11"/>
        <v>-391.8</v>
      </c>
      <c r="M142" s="129">
        <v>5.00417232E8</v>
      </c>
      <c r="N142" s="79">
        <f t="shared" si="12"/>
        <v>-0.7829466592</v>
      </c>
      <c r="O142" s="21"/>
      <c r="P142" s="115"/>
      <c r="Q142" s="115"/>
      <c r="R142" s="116"/>
      <c r="S142" s="120"/>
      <c r="T142" s="120"/>
      <c r="U142" s="120"/>
      <c r="V142" s="120"/>
      <c r="W142" s="120"/>
      <c r="X142" s="120"/>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24</v>
      </c>
      <c r="B143" s="21">
        <v>-1062.9</v>
      </c>
      <c r="C143" s="21">
        <v>-216.7</v>
      </c>
      <c r="D143" s="21">
        <v>0.0</v>
      </c>
      <c r="E143" s="21">
        <v>-1124.6</v>
      </c>
      <c r="F143" s="21">
        <v>-0.2</v>
      </c>
      <c r="G143" s="21">
        <v>890.7</v>
      </c>
      <c r="H143" s="21">
        <v>-0.8</v>
      </c>
      <c r="I143" s="21">
        <v>0.0</v>
      </c>
      <c r="J143" s="21">
        <v>-1.9</v>
      </c>
      <c r="K143" s="82">
        <f t="shared" si="10"/>
        <v>-1516.4</v>
      </c>
      <c r="L143" s="82">
        <f t="shared" si="11"/>
        <v>-391.8</v>
      </c>
      <c r="M143" s="129">
        <v>5.00417232E8</v>
      </c>
      <c r="N143" s="79">
        <f t="shared" si="12"/>
        <v>-0.7829466592</v>
      </c>
      <c r="O143" s="21"/>
      <c r="P143" s="115"/>
      <c r="Q143" s="115"/>
      <c r="R143" s="116"/>
      <c r="S143" s="120"/>
      <c r="T143" s="120"/>
      <c r="U143" s="120"/>
      <c r="V143" s="120"/>
      <c r="W143" s="120"/>
      <c r="X143" s="120"/>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25</v>
      </c>
      <c r="B144" s="21">
        <v>-1062.9</v>
      </c>
      <c r="C144" s="21">
        <v>-216.7</v>
      </c>
      <c r="D144" s="21">
        <v>0.0</v>
      </c>
      <c r="E144" s="21">
        <v>-1124.6</v>
      </c>
      <c r="F144" s="21">
        <v>-0.2</v>
      </c>
      <c r="G144" s="21">
        <v>890.7</v>
      </c>
      <c r="H144" s="21">
        <v>-0.8</v>
      </c>
      <c r="I144" s="21">
        <v>0.0</v>
      </c>
      <c r="J144" s="21">
        <v>-1.9</v>
      </c>
      <c r="K144" s="82">
        <f t="shared" si="10"/>
        <v>-1516.4</v>
      </c>
      <c r="L144" s="82">
        <f t="shared" si="11"/>
        <v>-391.8</v>
      </c>
      <c r="M144" s="129">
        <v>5.00417232E8</v>
      </c>
      <c r="N144" s="79">
        <f t="shared" si="12"/>
        <v>-0.7829466592</v>
      </c>
      <c r="O144" s="21"/>
      <c r="P144" s="115"/>
      <c r="Q144" s="115"/>
      <c r="R144" s="116"/>
      <c r="S144" s="120"/>
      <c r="T144" s="120"/>
      <c r="U144" s="120"/>
      <c r="V144" s="120"/>
      <c r="W144" s="120"/>
      <c r="X144" s="120"/>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26</v>
      </c>
      <c r="B145" s="21">
        <v>-1062.9</v>
      </c>
      <c r="C145" s="21">
        <v>-216.7</v>
      </c>
      <c r="D145" s="21">
        <v>0.0</v>
      </c>
      <c r="E145" s="21">
        <v>-1124.6</v>
      </c>
      <c r="F145" s="21">
        <v>-0.2</v>
      </c>
      <c r="G145" s="21">
        <v>890.7</v>
      </c>
      <c r="H145" s="21">
        <v>-0.8</v>
      </c>
      <c r="I145" s="21">
        <v>0.0</v>
      </c>
      <c r="J145" s="21">
        <v>-1.9</v>
      </c>
      <c r="K145" s="82">
        <f t="shared" si="10"/>
        <v>-1516.4</v>
      </c>
      <c r="L145" s="82">
        <f t="shared" si="11"/>
        <v>-391.8</v>
      </c>
      <c r="M145" s="129">
        <v>5.00417232E8</v>
      </c>
      <c r="N145" s="79">
        <f t="shared" si="12"/>
        <v>-0.7829466592</v>
      </c>
      <c r="O145" s="21"/>
      <c r="P145" s="115"/>
      <c r="Q145" s="115"/>
      <c r="R145" s="116"/>
      <c r="S145" s="120"/>
      <c r="T145" s="120"/>
      <c r="U145" s="120"/>
      <c r="V145" s="120"/>
      <c r="W145" s="120"/>
      <c r="X145" s="120"/>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28</v>
      </c>
      <c r="B146" s="21">
        <v>-1062.9</v>
      </c>
      <c r="C146" s="21">
        <v>-216.7</v>
      </c>
      <c r="D146" s="21">
        <v>0.0</v>
      </c>
      <c r="E146" s="21">
        <v>-1124.6</v>
      </c>
      <c r="F146" s="21">
        <v>-0.2</v>
      </c>
      <c r="G146" s="21">
        <v>890.7</v>
      </c>
      <c r="H146" s="21">
        <v>-0.8</v>
      </c>
      <c r="I146" s="21">
        <v>0.0</v>
      </c>
      <c r="J146" s="21">
        <v>-1.9</v>
      </c>
      <c r="K146" s="82">
        <f t="shared" si="10"/>
        <v>-1516.4</v>
      </c>
      <c r="L146" s="82">
        <f t="shared" si="11"/>
        <v>-391.8</v>
      </c>
      <c r="M146" s="129">
        <v>5.00417232E8</v>
      </c>
      <c r="N146" s="79">
        <f t="shared" si="12"/>
        <v>-0.7829466592</v>
      </c>
      <c r="O146" s="21"/>
      <c r="P146" s="115"/>
      <c r="Q146" s="115"/>
      <c r="R146" s="116"/>
      <c r="S146" s="120"/>
      <c r="T146" s="120"/>
      <c r="U146" s="120"/>
      <c r="V146" s="120"/>
      <c r="W146" s="120"/>
      <c r="X146" s="120"/>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29</v>
      </c>
      <c r="B147" s="21">
        <v>-1062.9</v>
      </c>
      <c r="C147" s="21">
        <v>-216.7</v>
      </c>
      <c r="D147" s="21">
        <v>0.0</v>
      </c>
      <c r="E147" s="21">
        <v>-1124.6</v>
      </c>
      <c r="F147" s="21">
        <v>-0.2</v>
      </c>
      <c r="G147" s="21">
        <v>890.7</v>
      </c>
      <c r="H147" s="21">
        <v>-0.8</v>
      </c>
      <c r="I147" s="21">
        <v>0.0</v>
      </c>
      <c r="J147" s="21">
        <v>-1.9</v>
      </c>
      <c r="K147" s="82">
        <f t="shared" si="10"/>
        <v>-1516.4</v>
      </c>
      <c r="L147" s="82">
        <f t="shared" si="11"/>
        <v>-391.8</v>
      </c>
      <c r="M147" s="129">
        <v>5.00417232E8</v>
      </c>
      <c r="N147" s="79">
        <f t="shared" si="12"/>
        <v>-0.7829466592</v>
      </c>
      <c r="O147" s="21"/>
      <c r="P147" s="115"/>
      <c r="Q147" s="115"/>
      <c r="R147" s="116"/>
      <c r="S147" s="120"/>
      <c r="T147" s="120"/>
      <c r="U147" s="120"/>
      <c r="V147" s="120"/>
      <c r="W147" s="120"/>
      <c r="X147" s="120"/>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30</v>
      </c>
      <c r="B148" s="21">
        <v>0.0</v>
      </c>
      <c r="C148" s="21">
        <v>0.0</v>
      </c>
      <c r="D148" s="21">
        <v>0.0</v>
      </c>
      <c r="E148" s="21">
        <v>14.2</v>
      </c>
      <c r="F148" s="21">
        <v>0.1</v>
      </c>
      <c r="G148" s="21">
        <v>518.0</v>
      </c>
      <c r="H148" s="21">
        <v>0.0</v>
      </c>
      <c r="I148" s="21">
        <v>0.0</v>
      </c>
      <c r="J148" s="21">
        <v>167.2</v>
      </c>
      <c r="K148" s="82">
        <f t="shared" si="10"/>
        <v>699.5</v>
      </c>
      <c r="L148" s="82">
        <f t="shared" si="11"/>
        <v>685.3</v>
      </c>
      <c r="M148" s="129">
        <v>1.27704286E8</v>
      </c>
      <c r="N148" s="79">
        <f t="shared" si="12"/>
        <v>5.366303837</v>
      </c>
      <c r="O148" s="21"/>
      <c r="P148" s="115"/>
      <c r="Q148" s="115"/>
      <c r="R148" s="116"/>
      <c r="S148" s="120"/>
      <c r="T148" s="120"/>
      <c r="U148" s="120"/>
      <c r="V148" s="120"/>
      <c r="W148" s="120"/>
      <c r="X148" s="120"/>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32</v>
      </c>
      <c r="B149" s="21">
        <v>-1062.9</v>
      </c>
      <c r="C149" s="21">
        <v>-216.7</v>
      </c>
      <c r="D149" s="21">
        <v>0.0</v>
      </c>
      <c r="E149" s="21">
        <v>-1124.6</v>
      </c>
      <c r="F149" s="21">
        <v>-0.2</v>
      </c>
      <c r="G149" s="21">
        <v>890.7</v>
      </c>
      <c r="H149" s="21">
        <v>-0.8</v>
      </c>
      <c r="I149" s="21">
        <v>0.0</v>
      </c>
      <c r="J149" s="21">
        <v>-1.9</v>
      </c>
      <c r="K149" s="82">
        <f t="shared" si="10"/>
        <v>-1516.4</v>
      </c>
      <c r="L149" s="82">
        <f t="shared" si="11"/>
        <v>-391.8</v>
      </c>
      <c r="M149" s="129">
        <v>5.00417232E8</v>
      </c>
      <c r="N149" s="79">
        <f t="shared" si="12"/>
        <v>-0.7829466592</v>
      </c>
      <c r="O149" s="21"/>
      <c r="P149" s="115"/>
      <c r="Q149" s="115"/>
      <c r="R149" s="116"/>
      <c r="S149" s="120"/>
      <c r="T149" s="120"/>
      <c r="U149" s="120"/>
      <c r="V149" s="120"/>
      <c r="W149" s="120"/>
      <c r="X149" s="120"/>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33</v>
      </c>
      <c r="B150" s="21">
        <v>0.0</v>
      </c>
      <c r="C150" s="21">
        <v>0.0</v>
      </c>
      <c r="D150" s="21">
        <v>0.0</v>
      </c>
      <c r="E150" s="21">
        <v>0.0</v>
      </c>
      <c r="F150" s="21">
        <v>0.0</v>
      </c>
      <c r="G150" s="21">
        <v>17.5</v>
      </c>
      <c r="H150" s="21">
        <v>0.0</v>
      </c>
      <c r="I150" s="21">
        <v>0.0</v>
      </c>
      <c r="J150" s="21">
        <v>-0.8</v>
      </c>
      <c r="K150" s="82">
        <f t="shared" si="10"/>
        <v>16.7</v>
      </c>
      <c r="L150" s="82">
        <f t="shared" si="11"/>
        <v>16.7</v>
      </c>
      <c r="M150" s="129">
        <v>4213418.0</v>
      </c>
      <c r="N150" s="79">
        <f t="shared" si="12"/>
        <v>3.963527948</v>
      </c>
      <c r="O150" s="21"/>
      <c r="P150" s="115"/>
      <c r="Q150" s="115"/>
      <c r="R150" s="116"/>
      <c r="S150" s="120"/>
      <c r="T150" s="120"/>
      <c r="U150" s="120"/>
      <c r="V150" s="120"/>
      <c r="W150" s="120"/>
      <c r="X150" s="120"/>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34</v>
      </c>
      <c r="B151" s="21">
        <v>-20.7</v>
      </c>
      <c r="C151" s="21">
        <v>0.0</v>
      </c>
      <c r="D151" s="21">
        <v>0.0</v>
      </c>
      <c r="E151" s="21">
        <v>0.0</v>
      </c>
      <c r="F151" s="21">
        <v>0.0</v>
      </c>
      <c r="G151" s="21">
        <v>15.8</v>
      </c>
      <c r="H151" s="21">
        <v>0.0</v>
      </c>
      <c r="I151" s="21">
        <v>0.0</v>
      </c>
      <c r="J151" s="21">
        <v>-0.2</v>
      </c>
      <c r="K151" s="82">
        <f t="shared" si="10"/>
        <v>-5.1</v>
      </c>
      <c r="L151" s="82">
        <f t="shared" si="11"/>
        <v>-5.1</v>
      </c>
      <c r="M151" s="129">
        <v>4660539.0</v>
      </c>
      <c r="N151" s="79">
        <f t="shared" si="12"/>
        <v>-1.094294029</v>
      </c>
      <c r="O151" s="21"/>
      <c r="P151" s="115"/>
      <c r="Q151" s="115"/>
      <c r="R151" s="116"/>
      <c r="S151" s="120"/>
      <c r="T151" s="120"/>
      <c r="U151" s="120"/>
      <c r="V151" s="120"/>
      <c r="W151" s="120"/>
      <c r="X151" s="120"/>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36</v>
      </c>
      <c r="B152" s="21">
        <v>-1062.9</v>
      </c>
      <c r="C152" s="21">
        <v>-216.7</v>
      </c>
      <c r="D152" s="21">
        <v>0.0</v>
      </c>
      <c r="E152" s="21">
        <v>-1124.6</v>
      </c>
      <c r="F152" s="21">
        <v>-0.2</v>
      </c>
      <c r="G152" s="21">
        <v>890.7</v>
      </c>
      <c r="H152" s="21">
        <v>-0.8</v>
      </c>
      <c r="I152" s="21">
        <v>0.0</v>
      </c>
      <c r="J152" s="21">
        <v>-1.9</v>
      </c>
      <c r="K152" s="82">
        <f t="shared" si="10"/>
        <v>-1516.4</v>
      </c>
      <c r="L152" s="82">
        <f t="shared" si="11"/>
        <v>-391.8</v>
      </c>
      <c r="M152" s="129">
        <v>5.00417232E8</v>
      </c>
      <c r="N152" s="79">
        <f t="shared" si="12"/>
        <v>-0.7829466592</v>
      </c>
      <c r="O152" s="21"/>
      <c r="P152" s="115"/>
      <c r="Q152" s="115"/>
      <c r="R152" s="116"/>
      <c r="S152" s="120"/>
      <c r="T152" s="120"/>
      <c r="U152" s="120"/>
      <c r="V152" s="120"/>
      <c r="W152" s="120"/>
      <c r="X152" s="120"/>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38</v>
      </c>
      <c r="B153" s="21">
        <v>1181.3</v>
      </c>
      <c r="C153" s="21">
        <v>1121.6</v>
      </c>
      <c r="D153" s="21">
        <v>0.0</v>
      </c>
      <c r="E153" s="21">
        <v>19.1</v>
      </c>
      <c r="F153" s="21">
        <v>181.4</v>
      </c>
      <c r="G153" s="21">
        <v>1768.9</v>
      </c>
      <c r="H153" s="21">
        <v>0.0</v>
      </c>
      <c r="I153" s="21">
        <v>0.0</v>
      </c>
      <c r="J153" s="21">
        <v>0.0</v>
      </c>
      <c r="K153" s="82">
        <f t="shared" si="10"/>
        <v>4272.3</v>
      </c>
      <c r="L153" s="82">
        <f t="shared" si="11"/>
        <v>4253.2</v>
      </c>
      <c r="M153" s="129">
        <v>4.8508972E7</v>
      </c>
      <c r="N153" s="79">
        <f t="shared" si="12"/>
        <v>87.67862572</v>
      </c>
      <c r="O153" s="21"/>
      <c r="P153" s="115"/>
      <c r="Q153" s="115"/>
      <c r="R153" s="116"/>
      <c r="S153" s="120"/>
      <c r="T153" s="120"/>
      <c r="U153" s="120"/>
      <c r="V153" s="120"/>
      <c r="W153" s="120"/>
      <c r="X153" s="120"/>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118" t="s">
        <v>39</v>
      </c>
      <c r="B154" s="21">
        <v>-1062.9</v>
      </c>
      <c r="C154" s="21">
        <v>-216.7</v>
      </c>
      <c r="D154" s="21">
        <v>0.0</v>
      </c>
      <c r="E154" s="21">
        <v>-1124.6</v>
      </c>
      <c r="F154" s="21">
        <v>-0.2</v>
      </c>
      <c r="G154" s="21">
        <v>890.7</v>
      </c>
      <c r="H154" s="21">
        <v>-0.8</v>
      </c>
      <c r="I154" s="21">
        <v>0.0</v>
      </c>
      <c r="J154" s="21">
        <v>-1.9</v>
      </c>
      <c r="K154" s="82">
        <f t="shared" si="10"/>
        <v>-1516.4</v>
      </c>
      <c r="L154" s="82">
        <f t="shared" si="11"/>
        <v>-391.8</v>
      </c>
      <c r="M154" s="129">
        <v>5.00417232E8</v>
      </c>
      <c r="N154" s="79">
        <f t="shared" si="12"/>
        <v>-0.7829466592</v>
      </c>
      <c r="O154" s="21"/>
      <c r="P154" s="115"/>
      <c r="Q154" s="115"/>
      <c r="R154" s="116"/>
      <c r="S154" s="120"/>
      <c r="T154" s="120"/>
      <c r="U154" s="120"/>
      <c r="V154" s="120"/>
      <c r="W154" s="120"/>
      <c r="X154" s="120"/>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t="s">
        <v>40</v>
      </c>
      <c r="B155" s="21">
        <v>-1062.9</v>
      </c>
      <c r="C155" s="21">
        <v>-216.7</v>
      </c>
      <c r="D155" s="21">
        <v>0.0</v>
      </c>
      <c r="E155" s="21">
        <v>-1124.6</v>
      </c>
      <c r="F155" s="21">
        <v>-0.2</v>
      </c>
      <c r="G155" s="21">
        <v>890.7</v>
      </c>
      <c r="H155" s="21">
        <v>-0.8</v>
      </c>
      <c r="I155" s="21">
        <v>0.0</v>
      </c>
      <c r="J155" s="21">
        <v>-1.9</v>
      </c>
      <c r="K155" s="82">
        <f t="shared" si="10"/>
        <v>-1516.4</v>
      </c>
      <c r="L155" s="82">
        <f t="shared" si="11"/>
        <v>-391.8</v>
      </c>
      <c r="M155" s="129">
        <v>5.00417232E8</v>
      </c>
      <c r="N155" s="79">
        <f t="shared" si="12"/>
        <v>-0.7829466592</v>
      </c>
      <c r="O155" s="21"/>
      <c r="P155" s="119"/>
      <c r="Q155" s="119"/>
      <c r="R155" s="120"/>
      <c r="S155" s="120"/>
      <c r="T155" s="120"/>
      <c r="U155" s="120"/>
      <c r="V155" s="120"/>
      <c r="W155" s="120"/>
      <c r="X155" s="120"/>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41</v>
      </c>
      <c r="B156" s="21">
        <v>0.0</v>
      </c>
      <c r="C156" s="21">
        <v>0.0</v>
      </c>
      <c r="D156" s="21">
        <v>0.0</v>
      </c>
      <c r="E156" s="21">
        <v>2.4</v>
      </c>
      <c r="F156" s="21">
        <v>0.0</v>
      </c>
      <c r="G156" s="21">
        <v>9.6</v>
      </c>
      <c r="H156" s="21">
        <v>0.0</v>
      </c>
      <c r="I156" s="21">
        <v>0.0</v>
      </c>
      <c r="J156" s="21">
        <v>0.0</v>
      </c>
      <c r="K156" s="82">
        <f t="shared" si="10"/>
        <v>12</v>
      </c>
      <c r="L156" s="82">
        <f t="shared" si="11"/>
        <v>9.6</v>
      </c>
      <c r="M156" s="129">
        <v>7604467.0</v>
      </c>
      <c r="N156" s="79">
        <f t="shared" si="12"/>
        <v>1.262415893</v>
      </c>
      <c r="O156" s="21"/>
      <c r="P156" s="119"/>
      <c r="Q156" s="119"/>
      <c r="R156" s="120"/>
      <c r="S156" s="120"/>
      <c r="T156" s="120"/>
      <c r="U156" s="120"/>
      <c r="V156" s="120"/>
      <c r="W156" s="120"/>
      <c r="X156" s="120"/>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42</v>
      </c>
      <c r="B157" s="21">
        <v>-1062.9</v>
      </c>
      <c r="C157" s="21">
        <v>-216.7</v>
      </c>
      <c r="D157" s="21">
        <v>0.0</v>
      </c>
      <c r="E157" s="21">
        <v>-1124.6</v>
      </c>
      <c r="F157" s="21">
        <v>-0.2</v>
      </c>
      <c r="G157" s="21">
        <v>890.7</v>
      </c>
      <c r="H157" s="21">
        <v>-0.8</v>
      </c>
      <c r="I157" s="21">
        <v>0.0</v>
      </c>
      <c r="J157" s="21">
        <v>-1.9</v>
      </c>
      <c r="K157" s="82">
        <f t="shared" si="10"/>
        <v>-1516.4</v>
      </c>
      <c r="L157" s="82">
        <f t="shared" si="11"/>
        <v>-391.8</v>
      </c>
      <c r="M157" s="129">
        <v>5.00417232E8</v>
      </c>
      <c r="N157" s="79">
        <f t="shared" si="12"/>
        <v>-0.7829466592</v>
      </c>
      <c r="O157" s="21"/>
      <c r="P157" s="119"/>
      <c r="Q157" s="119"/>
      <c r="R157" s="120"/>
      <c r="S157" s="120"/>
      <c r="T157" s="120"/>
      <c r="U157" s="120"/>
      <c r="V157" s="120"/>
      <c r="W157" s="120"/>
      <c r="X157" s="120"/>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t="s">
        <v>43</v>
      </c>
      <c r="B158" s="21">
        <v>-223.6</v>
      </c>
      <c r="C158" s="21">
        <v>-12.5</v>
      </c>
      <c r="D158" s="21">
        <v>-1.9</v>
      </c>
      <c r="E158" s="21">
        <v>-193.2</v>
      </c>
      <c r="F158" s="21">
        <v>-44.8</v>
      </c>
      <c r="G158" s="21">
        <v>3396.0</v>
      </c>
      <c r="H158" s="21">
        <v>0.0</v>
      </c>
      <c r="I158" s="21">
        <v>0.0</v>
      </c>
      <c r="J158" s="21">
        <v>1363.3</v>
      </c>
      <c r="K158" s="82">
        <f t="shared" si="10"/>
        <v>4283.3</v>
      </c>
      <c r="L158" s="82">
        <f t="shared" si="11"/>
        <v>4476.5</v>
      </c>
      <c r="M158" s="129">
        <v>3.0700655E8</v>
      </c>
      <c r="N158" s="79">
        <f t="shared" si="12"/>
        <v>14.58112213</v>
      </c>
      <c r="O158" s="21"/>
      <c r="P158" s="119"/>
      <c r="Q158" s="119"/>
      <c r="R158" s="120"/>
      <c r="S158" s="120"/>
      <c r="T158" s="120"/>
      <c r="U158" s="120"/>
      <c r="V158" s="120"/>
      <c r="W158" s="120"/>
      <c r="X158" s="120"/>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1"/>
      <c r="B159" s="21"/>
      <c r="C159" s="21"/>
      <c r="D159" s="21"/>
      <c r="E159" s="21"/>
      <c r="F159" s="21"/>
      <c r="G159" s="21"/>
      <c r="H159" s="21"/>
      <c r="I159" s="21"/>
      <c r="J159" s="21"/>
      <c r="K159" s="21"/>
      <c r="L159" s="21"/>
      <c r="O159" s="21"/>
      <c r="P159" s="119"/>
      <c r="Q159" s="119"/>
      <c r="R159" s="120"/>
      <c r="S159" s="120"/>
      <c r="T159" s="120"/>
      <c r="U159" s="120"/>
      <c r="V159" s="120"/>
      <c r="W159" s="120"/>
      <c r="X159" s="120"/>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21" t="s">
        <v>62</v>
      </c>
      <c r="B160" s="21"/>
      <c r="C160" s="21"/>
      <c r="D160" s="21"/>
      <c r="E160" s="21"/>
      <c r="F160" s="21"/>
      <c r="G160" s="21"/>
      <c r="H160" s="21"/>
      <c r="I160" s="21"/>
      <c r="J160" s="21"/>
      <c r="K160" s="21"/>
      <c r="L160" s="21"/>
      <c r="M160">
        <v>-0.2</v>
      </c>
      <c r="O160" s="21">
        <v>33.16013319</v>
      </c>
      <c r="P160" s="119"/>
      <c r="Q160" s="119"/>
      <c r="R160" s="120"/>
      <c r="S160" s="120"/>
      <c r="T160" s="120"/>
      <c r="U160" s="120"/>
      <c r="V160" s="120"/>
      <c r="W160" s="120"/>
      <c r="X160" s="120"/>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21" t="s">
        <v>120</v>
      </c>
      <c r="B161" s="21"/>
      <c r="C161" s="21"/>
      <c r="D161" s="21"/>
      <c r="E161" s="21"/>
      <c r="F161" s="21"/>
      <c r="G161" s="21"/>
      <c r="H161" s="21"/>
      <c r="I161" s="21"/>
      <c r="J161" s="21"/>
      <c r="K161" s="21"/>
      <c r="L161" s="21"/>
      <c r="M161">
        <v>7.452731104</v>
      </c>
      <c r="O161" s="21"/>
      <c r="P161" s="119"/>
      <c r="Q161" s="119"/>
      <c r="R161" s="120"/>
      <c r="S161" s="120"/>
      <c r="T161" s="120"/>
      <c r="U161" s="120"/>
      <c r="V161" s="120"/>
      <c r="W161" s="120"/>
      <c r="X161" s="120"/>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1"/>
      <c r="B162" s="21"/>
      <c r="C162" s="21"/>
      <c r="D162" s="21"/>
      <c r="E162" s="21"/>
      <c r="F162" s="21"/>
      <c r="G162" s="21"/>
      <c r="H162" s="21"/>
      <c r="I162" s="21"/>
      <c r="J162" s="21"/>
      <c r="K162" s="21"/>
      <c r="L162" s="21"/>
      <c r="M162" s="21"/>
      <c r="N162" s="21"/>
      <c r="O162" s="21"/>
      <c r="P162" s="119"/>
      <c r="Q162" s="119"/>
      <c r="R162" s="120"/>
      <c r="S162" s="120"/>
      <c r="T162" s="120"/>
      <c r="U162" s="120"/>
      <c r="V162" s="120"/>
      <c r="W162" s="120"/>
      <c r="X162" s="120"/>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23" t="s">
        <v>121</v>
      </c>
      <c r="H163" s="3"/>
      <c r="I163" s="3"/>
      <c r="J163" s="3"/>
      <c r="K163" s="3"/>
      <c r="L163" s="3"/>
      <c r="M163" s="3"/>
      <c r="N163" s="3"/>
      <c r="O163" s="3"/>
      <c r="P163" s="119"/>
      <c r="Q163" s="119"/>
      <c r="R163" s="120"/>
      <c r="S163" s="120"/>
      <c r="T163" s="120"/>
      <c r="U163" s="120"/>
      <c r="V163" s="120"/>
      <c r="W163" s="120"/>
      <c r="X163" s="120"/>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3"/>
      <c r="B164" s="3"/>
      <c r="C164" s="3"/>
      <c r="D164" s="3"/>
      <c r="E164" s="3"/>
      <c r="F164" s="3"/>
      <c r="G164" s="3"/>
      <c r="H164" s="3"/>
      <c r="I164" s="3"/>
      <c r="J164" s="3"/>
      <c r="K164" s="3"/>
      <c r="L164" s="3"/>
      <c r="M164" s="3"/>
      <c r="N164" s="3"/>
      <c r="O164" s="3"/>
      <c r="P164" s="119"/>
      <c r="Q164" s="119"/>
      <c r="R164" s="120"/>
      <c r="S164" s="120"/>
      <c r="T164" s="120"/>
      <c r="U164" s="120"/>
      <c r="V164" s="120"/>
      <c r="W164" s="120"/>
      <c r="X164" s="120"/>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119"/>
      <c r="Q165" s="119"/>
      <c r="R165" s="120"/>
      <c r="S165" s="120"/>
      <c r="T165" s="120"/>
      <c r="U165" s="120"/>
      <c r="V165" s="120"/>
      <c r="W165" s="120"/>
      <c r="X165" s="120"/>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3"/>
      <c r="B166" s="3"/>
      <c r="C166" s="3"/>
      <c r="D166" s="3"/>
      <c r="E166" s="3"/>
      <c r="F166" s="3"/>
      <c r="G166" s="3"/>
      <c r="H166" s="3"/>
      <c r="I166" s="3"/>
      <c r="J166" s="3"/>
      <c r="K166" s="3"/>
      <c r="L166" s="3"/>
      <c r="M166" s="3"/>
      <c r="N166" s="3"/>
      <c r="O166" s="3"/>
      <c r="P166" s="119"/>
      <c r="Q166" s="119"/>
      <c r="R166" s="120"/>
      <c r="S166" s="120"/>
      <c r="T166" s="120"/>
      <c r="U166" s="120"/>
      <c r="V166" s="120"/>
      <c r="W166" s="120"/>
      <c r="X166" s="120"/>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20" t="s">
        <v>122</v>
      </c>
      <c r="B167" s="20"/>
      <c r="C167" s="3"/>
      <c r="D167" s="3"/>
      <c r="E167" s="3"/>
      <c r="F167" s="3"/>
      <c r="G167" s="3"/>
      <c r="H167" s="3"/>
      <c r="I167" s="3"/>
      <c r="J167" s="3"/>
      <c r="K167" s="3"/>
      <c r="L167" s="3"/>
      <c r="M167" s="3"/>
      <c r="N167" s="3"/>
      <c r="O167" s="3"/>
      <c r="P167" s="119"/>
      <c r="Q167" s="119"/>
      <c r="R167" s="120"/>
      <c r="S167" s="120"/>
      <c r="T167" s="120"/>
      <c r="U167" s="120"/>
      <c r="V167" s="120"/>
      <c r="W167" s="120"/>
      <c r="X167" s="120"/>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ht="31.5" customHeight="1">
      <c r="A168" s="122"/>
      <c r="B168" s="24" t="s">
        <v>182</v>
      </c>
      <c r="C168" s="24" t="s">
        <v>183</v>
      </c>
      <c r="D168" s="24" t="s">
        <v>169</v>
      </c>
      <c r="E168" s="24" t="s">
        <v>170</v>
      </c>
      <c r="F168" s="24" t="s">
        <v>127</v>
      </c>
      <c r="G168" s="24" t="s">
        <v>57</v>
      </c>
      <c r="H168" s="27"/>
      <c r="I168" s="27"/>
      <c r="J168" s="27"/>
      <c r="K168" s="27"/>
      <c r="L168" s="27"/>
      <c r="M168" s="27"/>
      <c r="N168" s="27"/>
      <c r="O168" s="27"/>
      <c r="P168" s="153"/>
      <c r="Q168" s="153"/>
      <c r="R168" s="154"/>
      <c r="S168" s="154"/>
      <c r="T168" s="154"/>
      <c r="U168" s="154"/>
      <c r="V168" s="154"/>
      <c r="W168" s="154"/>
      <c r="X168" s="154"/>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row>
    <row r="169">
      <c r="A169" s="21" t="s">
        <v>17</v>
      </c>
      <c r="B169" s="21">
        <v>0.0</v>
      </c>
      <c r="C169" s="41">
        <v>0.0</v>
      </c>
      <c r="D169" s="41">
        <f t="shared" ref="D169:D190" si="13">sum(B169:C170)</f>
        <v>0</v>
      </c>
      <c r="E169" s="33">
        <v>2.0749625E7</v>
      </c>
      <c r="F169" s="36">
        <f t="shared" ref="F169:F190" si="14">D169/E169*1000000</f>
        <v>0</v>
      </c>
      <c r="G169" s="41"/>
      <c r="H169" s="3"/>
      <c r="I169" s="3"/>
      <c r="J169" s="3"/>
      <c r="K169" s="3"/>
      <c r="L169" s="3"/>
      <c r="M169" s="3"/>
      <c r="N169" s="3"/>
      <c r="O169" s="3"/>
      <c r="P169" s="119"/>
      <c r="Q169" s="119"/>
      <c r="R169" s="120"/>
      <c r="S169" s="120"/>
      <c r="T169" s="120"/>
      <c r="U169" s="120"/>
      <c r="V169" s="120"/>
      <c r="W169" s="120"/>
      <c r="X169" s="120"/>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18</v>
      </c>
      <c r="B170" s="41">
        <v>0.0</v>
      </c>
      <c r="C170" s="41">
        <v>0.0</v>
      </c>
      <c r="D170" s="41">
        <f t="shared" si="13"/>
        <v>3</v>
      </c>
      <c r="E170" s="33">
        <v>8199783.0</v>
      </c>
      <c r="F170" s="36">
        <f t="shared" si="14"/>
        <v>0.3658633405</v>
      </c>
      <c r="G170" s="41"/>
      <c r="H170" s="3"/>
      <c r="I170" s="3"/>
      <c r="J170" s="3"/>
      <c r="K170" s="3"/>
      <c r="L170" s="3"/>
      <c r="M170" s="3"/>
      <c r="N170" s="3"/>
      <c r="O170" s="3"/>
      <c r="P170" s="119"/>
      <c r="Q170" s="119"/>
      <c r="R170" s="120"/>
      <c r="S170" s="120"/>
      <c r="T170" s="120"/>
      <c r="U170" s="120"/>
      <c r="V170" s="120"/>
      <c r="W170" s="120"/>
      <c r="X170" s="120"/>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19</v>
      </c>
      <c r="B171" s="41">
        <v>3.0</v>
      </c>
      <c r="C171" s="10"/>
      <c r="D171" s="41">
        <f t="shared" si="13"/>
        <v>283</v>
      </c>
      <c r="E171" s="33">
        <v>1.0392226E7</v>
      </c>
      <c r="F171" s="36">
        <f t="shared" si="14"/>
        <v>27.2318943</v>
      </c>
      <c r="G171" s="4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20</v>
      </c>
      <c r="B172" s="41">
        <v>267.0</v>
      </c>
      <c r="C172" s="41">
        <v>13.0</v>
      </c>
      <c r="D172" s="41">
        <f t="shared" si="13"/>
        <v>284</v>
      </c>
      <c r="E172" s="33">
        <v>3.2935961E7</v>
      </c>
      <c r="F172" s="36">
        <f t="shared" si="14"/>
        <v>8.622793791</v>
      </c>
      <c r="G172" s="41"/>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22</v>
      </c>
      <c r="B173" s="41">
        <v>4.0</v>
      </c>
      <c r="C173" s="10"/>
      <c r="D173" s="41">
        <f t="shared" si="13"/>
        <v>6</v>
      </c>
      <c r="E173" s="33">
        <v>5468120.0</v>
      </c>
      <c r="F173" s="36">
        <f t="shared" si="14"/>
        <v>1.097269263</v>
      </c>
      <c r="G173" s="41"/>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23</v>
      </c>
      <c r="B174" s="41">
        <v>0.0</v>
      </c>
      <c r="C174" s="41">
        <v>2.0</v>
      </c>
      <c r="D174" s="41">
        <f t="shared" si="13"/>
        <v>27</v>
      </c>
      <c r="E174" s="33">
        <v>5238460.0</v>
      </c>
      <c r="F174" s="36">
        <f t="shared" si="14"/>
        <v>5.154186536</v>
      </c>
      <c r="G174" s="41"/>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24</v>
      </c>
      <c r="B175" s="41">
        <v>25.0</v>
      </c>
      <c r="C175" s="10"/>
      <c r="D175" s="41">
        <f t="shared" si="13"/>
        <v>25</v>
      </c>
      <c r="E175" s="33">
        <v>6.3681742E7</v>
      </c>
      <c r="F175" s="36">
        <f t="shared" si="14"/>
        <v>0.3925772005</v>
      </c>
      <c r="G175" s="41"/>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25</v>
      </c>
      <c r="B176" s="41">
        <v>0.0</v>
      </c>
      <c r="C176" s="41">
        <v>0.0</v>
      </c>
      <c r="D176" s="41">
        <f t="shared" si="13"/>
        <v>54</v>
      </c>
      <c r="E176" s="33">
        <v>8.2400996E7</v>
      </c>
      <c r="F176" s="36">
        <f t="shared" si="14"/>
        <v>0.6553318846</v>
      </c>
      <c r="G176" s="41"/>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26</v>
      </c>
      <c r="B177" s="41">
        <v>22.0</v>
      </c>
      <c r="C177" s="41">
        <v>32.0</v>
      </c>
      <c r="D177" s="41">
        <f t="shared" si="13"/>
        <v>60</v>
      </c>
      <c r="E177" s="33">
        <v>1.070629E7</v>
      </c>
      <c r="F177" s="36">
        <f t="shared" si="14"/>
        <v>5.604182214</v>
      </c>
      <c r="G177" s="41"/>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28</v>
      </c>
      <c r="B178" s="41">
        <v>6.0</v>
      </c>
      <c r="C178" s="10"/>
      <c r="D178" s="41">
        <f t="shared" si="13"/>
        <v>71</v>
      </c>
      <c r="E178" s="33">
        <v>4109086.0</v>
      </c>
      <c r="F178" s="36">
        <f t="shared" si="14"/>
        <v>17.2787817</v>
      </c>
      <c r="G178" s="41"/>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29</v>
      </c>
      <c r="B179" s="41">
        <v>65.0</v>
      </c>
      <c r="C179" s="10"/>
      <c r="D179" s="41">
        <f t="shared" si="13"/>
        <v>81</v>
      </c>
      <c r="E179" s="33">
        <v>5.8147733E7</v>
      </c>
      <c r="F179" s="36">
        <f t="shared" si="14"/>
        <v>1.393003576</v>
      </c>
      <c r="G179" s="41"/>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30</v>
      </c>
      <c r="B180" s="41">
        <v>13.0</v>
      </c>
      <c r="C180" s="41">
        <v>3.0</v>
      </c>
      <c r="D180" s="41">
        <f t="shared" si="13"/>
        <v>18</v>
      </c>
      <c r="E180" s="33">
        <v>1.27433494E8</v>
      </c>
      <c r="F180" s="36">
        <f t="shared" si="14"/>
        <v>0.1412501489</v>
      </c>
      <c r="G180" s="41"/>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32</v>
      </c>
      <c r="B181" s="41">
        <v>2.0</v>
      </c>
      <c r="C181" s="10"/>
      <c r="D181" s="41">
        <f t="shared" si="13"/>
        <v>2</v>
      </c>
      <c r="E181" s="33">
        <v>1.6570613E7</v>
      </c>
      <c r="F181" s="36">
        <f t="shared" si="14"/>
        <v>0.1206955953</v>
      </c>
      <c r="G181" s="41"/>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33</v>
      </c>
      <c r="B182" s="41">
        <v>0.0</v>
      </c>
      <c r="C182" s="41">
        <v>0.0</v>
      </c>
      <c r="D182" s="41">
        <f t="shared" si="13"/>
        <v>50</v>
      </c>
      <c r="E182" s="33">
        <v>4132341.0</v>
      </c>
      <c r="F182" s="36">
        <f t="shared" si="14"/>
        <v>12.09967909</v>
      </c>
      <c r="G182" s="41"/>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34</v>
      </c>
      <c r="B183" s="41">
        <v>1.0</v>
      </c>
      <c r="C183" s="41">
        <v>49.0</v>
      </c>
      <c r="D183" s="41">
        <f t="shared" si="13"/>
        <v>51</v>
      </c>
      <c r="E183" s="33">
        <v>4627926.0</v>
      </c>
      <c r="F183" s="36">
        <f t="shared" si="14"/>
        <v>11.0200552</v>
      </c>
      <c r="G183" s="41"/>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36</v>
      </c>
      <c r="B184" s="41">
        <v>1.0</v>
      </c>
      <c r="C184" s="10"/>
      <c r="D184" s="41">
        <f t="shared" si="13"/>
        <v>165</v>
      </c>
      <c r="E184" s="33">
        <v>1.0642836E7</v>
      </c>
      <c r="F184" s="36">
        <f t="shared" si="14"/>
        <v>15.5033865</v>
      </c>
      <c r="G184" s="41"/>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1" t="s">
        <v>38</v>
      </c>
      <c r="B185" s="41">
        <v>142.0</v>
      </c>
      <c r="C185" s="41">
        <v>22.0</v>
      </c>
      <c r="D185" s="41">
        <f t="shared" si="13"/>
        <v>300</v>
      </c>
      <c r="E185" s="33">
        <v>4.8250148E7</v>
      </c>
      <c r="F185" s="36">
        <f t="shared" si="14"/>
        <v>6.217597509</v>
      </c>
      <c r="G185" s="41"/>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39</v>
      </c>
      <c r="B186" s="41">
        <v>75.0</v>
      </c>
      <c r="C186" s="41">
        <v>61.0</v>
      </c>
      <c r="D186" s="41">
        <f t="shared" si="13"/>
        <v>141</v>
      </c>
      <c r="E186" s="33">
        <v>4.0448191E7</v>
      </c>
      <c r="F186" s="36">
        <f t="shared" si="14"/>
        <v>3.485940817</v>
      </c>
      <c r="G186" s="41"/>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21" t="s">
        <v>40</v>
      </c>
      <c r="B187" s="41">
        <v>5.0</v>
      </c>
      <c r="C187" s="10"/>
      <c r="D187" s="41">
        <f t="shared" si="13"/>
        <v>5</v>
      </c>
      <c r="E187" s="33">
        <v>9031088.0</v>
      </c>
      <c r="F187" s="36">
        <f t="shared" si="14"/>
        <v>0.5536431491</v>
      </c>
      <c r="G187" s="41"/>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41</v>
      </c>
      <c r="B188" s="41">
        <v>0.0</v>
      </c>
      <c r="C188" s="41">
        <v>0.0</v>
      </c>
      <c r="D188" s="41">
        <f t="shared" si="13"/>
        <v>2</v>
      </c>
      <c r="E188" s="33">
        <v>7554661.0</v>
      </c>
      <c r="F188" s="36">
        <f t="shared" si="14"/>
        <v>0.2647372265</v>
      </c>
      <c r="G188" s="41"/>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42</v>
      </c>
      <c r="B189" s="41">
        <v>2.0</v>
      </c>
      <c r="C189" s="10"/>
      <c r="D189" s="41">
        <f t="shared" si="13"/>
        <v>149</v>
      </c>
      <c r="E189" s="33">
        <v>6.0609153E7</v>
      </c>
      <c r="F189" s="36">
        <f t="shared" si="14"/>
        <v>2.458374563</v>
      </c>
      <c r="G189" s="41"/>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26" t="s">
        <v>43</v>
      </c>
      <c r="B190" s="71">
        <v>145.0</v>
      </c>
      <c r="C190" s="71">
        <v>2.0</v>
      </c>
      <c r="D190" s="71">
        <f t="shared" si="13"/>
        <v>147</v>
      </c>
      <c r="E190" s="44">
        <v>3.01279593E8</v>
      </c>
      <c r="F190" s="47">
        <f t="shared" si="14"/>
        <v>0.4879188747</v>
      </c>
      <c r="G190" s="7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10"/>
      <c r="B191" s="10"/>
      <c r="C191" s="10"/>
      <c r="D191" s="10"/>
      <c r="E191" s="10"/>
      <c r="F191" s="10"/>
      <c r="G191" s="10"/>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21" t="s">
        <v>62</v>
      </c>
      <c r="C192" s="10"/>
      <c r="D192" s="10"/>
      <c r="E192" s="10"/>
      <c r="F192" s="41">
        <v>1.77</v>
      </c>
      <c r="G192" s="10"/>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10"/>
      <c r="B193" s="10"/>
      <c r="C193" s="10"/>
      <c r="D193" s="10"/>
      <c r="E193" s="10"/>
      <c r="F193" s="41">
        <v>3.364595782</v>
      </c>
      <c r="G193" s="10"/>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49" t="s">
        <v>128</v>
      </c>
      <c r="B194" s="10"/>
      <c r="C194" s="10"/>
      <c r="D194" s="10"/>
      <c r="E194" s="10"/>
      <c r="F194" s="10"/>
      <c r="G194" s="10"/>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21" t="s">
        <v>129</v>
      </c>
      <c r="F195" s="10"/>
      <c r="G195" s="10"/>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3"/>
      <c r="F196" s="10"/>
      <c r="G196" s="10"/>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20" t="s">
        <v>130</v>
      </c>
      <c r="B200" s="20"/>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10"/>
      <c r="B201" s="26" t="s">
        <v>184</v>
      </c>
      <c r="C201" s="103"/>
      <c r="D201" s="103"/>
      <c r="E201" s="103"/>
      <c r="F201" s="10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24" t="s">
        <v>1</v>
      </c>
      <c r="B202" s="155" t="s">
        <v>185</v>
      </c>
      <c r="C202" s="155" t="s">
        <v>54</v>
      </c>
      <c r="D202" s="155" t="s">
        <v>132</v>
      </c>
      <c r="E202" s="155" t="s">
        <v>57</v>
      </c>
      <c r="F202" s="23"/>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row>
    <row r="203">
      <c r="A203" s="156" t="s">
        <v>17</v>
      </c>
      <c r="B203" s="157">
        <v>3.30493687E8</v>
      </c>
      <c r="C203" s="125">
        <v>2.1262641E7</v>
      </c>
      <c r="D203" s="96">
        <f t="shared" ref="D203:D224" si="15">B203/C203</f>
        <v>15.54339778</v>
      </c>
      <c r="E203" s="158"/>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18</v>
      </c>
      <c r="B204" s="159">
        <v>3.349756477E9</v>
      </c>
      <c r="C204" s="33">
        <v>4.9067042E8</v>
      </c>
      <c r="D204" s="96">
        <f t="shared" si="15"/>
        <v>6.82689712</v>
      </c>
      <c r="E204" s="96"/>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19</v>
      </c>
      <c r="B205" s="159">
        <v>3.349756477E9</v>
      </c>
      <c r="C205" s="33">
        <v>4.9067042E8</v>
      </c>
      <c r="D205" s="96">
        <f t="shared" si="15"/>
        <v>6.82689712</v>
      </c>
      <c r="E205" s="96"/>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20</v>
      </c>
      <c r="B206" s="159">
        <v>1.32841805E8</v>
      </c>
      <c r="C206" s="33">
        <v>3.3487208E7</v>
      </c>
      <c r="D206" s="96">
        <f t="shared" si="15"/>
        <v>3.966941795</v>
      </c>
      <c r="E206" s="96"/>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22</v>
      </c>
      <c r="B207" s="159">
        <v>3.349756477E9</v>
      </c>
      <c r="C207" s="33">
        <v>4.9067042E8</v>
      </c>
      <c r="D207" s="96">
        <f t="shared" si="15"/>
        <v>6.82689712</v>
      </c>
      <c r="E207" s="96"/>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23</v>
      </c>
      <c r="B208" s="159">
        <v>3.349756477E9</v>
      </c>
      <c r="C208" s="33">
        <v>4.9067042E8</v>
      </c>
      <c r="D208" s="96">
        <f t="shared" si="15"/>
        <v>6.82689712</v>
      </c>
      <c r="E208" s="96"/>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24</v>
      </c>
      <c r="B209" s="159">
        <v>3.349756477E9</v>
      </c>
      <c r="C209" s="33">
        <v>4.9067042E8</v>
      </c>
      <c r="D209" s="96">
        <f t="shared" si="15"/>
        <v>6.82689712</v>
      </c>
      <c r="E209" s="96"/>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25</v>
      </c>
      <c r="B210" s="159">
        <v>3.349756477E9</v>
      </c>
      <c r="C210" s="33">
        <v>4.9067042E8</v>
      </c>
      <c r="D210" s="96">
        <f t="shared" si="15"/>
        <v>6.82689712</v>
      </c>
      <c r="E210" s="96"/>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26</v>
      </c>
      <c r="B211" s="159">
        <v>3.349756477E9</v>
      </c>
      <c r="C211" s="33">
        <v>4.9067042E8</v>
      </c>
      <c r="D211" s="96">
        <f t="shared" si="15"/>
        <v>6.82689712</v>
      </c>
      <c r="E211" s="96"/>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28</v>
      </c>
      <c r="B212" s="159">
        <v>3.349756477E9</v>
      </c>
      <c r="C212" s="33">
        <v>4.9067042E8</v>
      </c>
      <c r="D212" s="96">
        <f t="shared" si="15"/>
        <v>6.82689712</v>
      </c>
      <c r="E212" s="96"/>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29</v>
      </c>
      <c r="B213" s="159">
        <v>3.349756477E9</v>
      </c>
      <c r="C213" s="33">
        <v>4.9067042E8</v>
      </c>
      <c r="D213" s="96">
        <f t="shared" si="15"/>
        <v>6.82689712</v>
      </c>
      <c r="E213" s="96"/>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30</v>
      </c>
      <c r="B214" s="159">
        <v>2.541227966E9</v>
      </c>
      <c r="C214" s="33">
        <v>1.27704286E8</v>
      </c>
      <c r="D214" s="96">
        <f t="shared" si="15"/>
        <v>19.89931619</v>
      </c>
      <c r="E214" s="96"/>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32</v>
      </c>
      <c r="B215" s="159">
        <v>3.349756477E9</v>
      </c>
      <c r="C215" s="33">
        <v>4.9067042E8</v>
      </c>
      <c r="D215" s="96">
        <f t="shared" si="15"/>
        <v>6.82689712</v>
      </c>
      <c r="E215" s="96"/>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33</v>
      </c>
      <c r="B216" s="159">
        <v>3.0935464E7</v>
      </c>
      <c r="C216" s="33">
        <v>4213418.0</v>
      </c>
      <c r="D216" s="96">
        <f t="shared" si="15"/>
        <v>7.342130308</v>
      </c>
      <c r="E216" s="96"/>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34</v>
      </c>
      <c r="B217" s="159">
        <v>3.349756477E9</v>
      </c>
      <c r="C217" s="33">
        <v>4.9067042E8</v>
      </c>
      <c r="D217" s="96">
        <f t="shared" si="15"/>
        <v>6.82689712</v>
      </c>
      <c r="E217" s="96"/>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36</v>
      </c>
      <c r="B218" s="159">
        <v>3.349756477E9</v>
      </c>
      <c r="C218" s="33">
        <v>4.9067042E8</v>
      </c>
      <c r="D218" s="96">
        <f t="shared" si="15"/>
        <v>6.82689712</v>
      </c>
      <c r="E218" s="96"/>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38</v>
      </c>
      <c r="B219" s="159">
        <v>6.92978455E8</v>
      </c>
      <c r="C219" s="33">
        <v>4.8508972E7</v>
      </c>
      <c r="D219" s="96">
        <f t="shared" si="15"/>
        <v>14.28557288</v>
      </c>
      <c r="E219" s="96"/>
      <c r="F219" s="4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39</v>
      </c>
      <c r="B220" s="159">
        <v>3.349756477E9</v>
      </c>
      <c r="C220" s="33">
        <v>4.9067042E8</v>
      </c>
      <c r="D220" s="96">
        <f t="shared" si="15"/>
        <v>6.82689712</v>
      </c>
      <c r="E220" s="96"/>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40</v>
      </c>
      <c r="B221" s="159">
        <v>3.349756477E9</v>
      </c>
      <c r="C221" s="33">
        <v>4.9067042E8</v>
      </c>
      <c r="D221" s="96">
        <f t="shared" si="15"/>
        <v>6.82689712</v>
      </c>
      <c r="E221" s="96"/>
      <c r="F221" s="41"/>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41</v>
      </c>
      <c r="B222" s="159">
        <v>3.349756477E9</v>
      </c>
      <c r="C222" s="33">
        <v>4.9067042E8</v>
      </c>
      <c r="D222" s="96">
        <f t="shared" si="15"/>
        <v>6.82689712</v>
      </c>
      <c r="E222" s="96"/>
      <c r="F222" s="41"/>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21" t="s">
        <v>42</v>
      </c>
      <c r="B223" s="159">
        <v>3.349756477E9</v>
      </c>
      <c r="C223" s="33">
        <v>4.9067042E8</v>
      </c>
      <c r="D223" s="96">
        <f t="shared" si="15"/>
        <v>6.82689712</v>
      </c>
      <c r="E223" s="96"/>
      <c r="F223" s="41"/>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6" t="s">
        <v>43</v>
      </c>
      <c r="B224" s="160">
        <v>1.51543894E9</v>
      </c>
      <c r="C224" s="44">
        <v>3.0700655E8</v>
      </c>
      <c r="D224" s="105">
        <f t="shared" si="15"/>
        <v>4.936177876</v>
      </c>
      <c r="E224" s="105"/>
      <c r="F224" s="41"/>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21" t="s">
        <v>134</v>
      </c>
      <c r="B225" s="10"/>
      <c r="C225" s="10"/>
      <c r="D225" s="96">
        <v>6.83</v>
      </c>
      <c r="F225" s="41"/>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10"/>
      <c r="B226" s="10"/>
      <c r="C226" s="10"/>
      <c r="D226" s="10"/>
      <c r="E226" s="10"/>
      <c r="F226" s="10"/>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21" t="s">
        <v>62</v>
      </c>
      <c r="C227" s="10"/>
      <c r="D227" s="96">
        <v>7.75</v>
      </c>
      <c r="F227" s="10"/>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10"/>
      <c r="B228" s="10"/>
      <c r="C228" s="10"/>
      <c r="D228" s="41">
        <v>5.808676188</v>
      </c>
      <c r="F228" s="10"/>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21" t="s">
        <v>135</v>
      </c>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10"/>
      <c r="B230" s="10"/>
      <c r="C230" s="10"/>
      <c r="D230" s="10"/>
      <c r="E230" s="10"/>
      <c r="F230" s="10"/>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sheetData>
  <mergeCells count="44">
    <mergeCell ref="A63:H63"/>
    <mergeCell ref="A64:I64"/>
    <mergeCell ref="B106:C106"/>
    <mergeCell ref="B104:C104"/>
    <mergeCell ref="B3:G3"/>
    <mergeCell ref="H3:I3"/>
    <mergeCell ref="J3:K3"/>
    <mergeCell ref="L3:L4"/>
    <mergeCell ref="A3:A4"/>
    <mergeCell ref="B107:C107"/>
    <mergeCell ref="B95:I95"/>
    <mergeCell ref="B120:C120"/>
    <mergeCell ref="B119:C119"/>
    <mergeCell ref="A131:G131"/>
    <mergeCell ref="A126:B126"/>
    <mergeCell ref="A128:B128"/>
    <mergeCell ref="B122:C122"/>
    <mergeCell ref="B121:C121"/>
    <mergeCell ref="B123:C123"/>
    <mergeCell ref="A227:B227"/>
    <mergeCell ref="A229:F229"/>
    <mergeCell ref="B201:F201"/>
    <mergeCell ref="A196:E196"/>
    <mergeCell ref="A195:E195"/>
    <mergeCell ref="A192:B192"/>
    <mergeCell ref="B124:C124"/>
    <mergeCell ref="A163:G163"/>
    <mergeCell ref="K68:U68"/>
    <mergeCell ref="V68:AF68"/>
    <mergeCell ref="B109:C109"/>
    <mergeCell ref="B108:C108"/>
    <mergeCell ref="B117:C117"/>
    <mergeCell ref="B113:C113"/>
    <mergeCell ref="B112:C112"/>
    <mergeCell ref="B111:C111"/>
    <mergeCell ref="B110:C110"/>
    <mergeCell ref="B115:C115"/>
    <mergeCell ref="B116:C116"/>
    <mergeCell ref="B118:C118"/>
    <mergeCell ref="E36:H36"/>
    <mergeCell ref="B36:D36"/>
    <mergeCell ref="N37:O37"/>
    <mergeCell ref="B105:C105"/>
    <mergeCell ref="B103:C10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10"/>
      <c r="N36" s="10"/>
      <c r="O36" s="10"/>
      <c r="P36" s="10"/>
      <c r="Q36" s="10"/>
      <c r="R36" s="10"/>
      <c r="S36" s="10"/>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4"/>
      <c r="B37" s="24" t="s">
        <v>50</v>
      </c>
      <c r="C37" s="24" t="s">
        <v>51</v>
      </c>
      <c r="D37" s="24" t="s">
        <v>52</v>
      </c>
      <c r="E37" s="140" t="s">
        <v>50</v>
      </c>
      <c r="F37" s="24" t="s">
        <v>51</v>
      </c>
      <c r="G37" s="24" t="s">
        <v>52</v>
      </c>
      <c r="H37" s="25" t="s">
        <v>53</v>
      </c>
      <c r="I37" s="24" t="s">
        <v>186</v>
      </c>
      <c r="J37" s="24" t="s">
        <v>55</v>
      </c>
      <c r="K37" s="24" t="s">
        <v>56</v>
      </c>
      <c r="L37" s="24" t="s">
        <v>57</v>
      </c>
      <c r="M37" s="23"/>
      <c r="N37" s="28" t="s">
        <v>58</v>
      </c>
      <c r="O37" s="29"/>
      <c r="P37" s="30"/>
      <c r="Q37" s="30"/>
      <c r="R37" s="30"/>
      <c r="S37" s="141"/>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23.8</v>
      </c>
      <c r="C38" s="41">
        <v>34.4</v>
      </c>
      <c r="D38" s="41">
        <v>219.9</v>
      </c>
      <c r="E38" s="142">
        <f t="shared" ref="E38:E59" si="1">B38*1000000*42/1000*$O$38*1000/1000000*3.664</f>
        <v>72884.43456</v>
      </c>
      <c r="F38" s="33">
        <f t="shared" ref="F38:F59" si="2">C38*1000000*42/1000*$Q$38*1000/1000000*3.664</f>
        <v>76229.95968</v>
      </c>
      <c r="G38" s="33">
        <f t="shared" ref="G38:G59" si="3">D38*1000000*42/1000*$S$38*1000/1000000*3.664</f>
        <v>859535.2685</v>
      </c>
      <c r="H38" s="34">
        <f t="shared" ref="H38:H59" si="4">SUM(E38:G38)</f>
        <v>1008649.663</v>
      </c>
      <c r="I38" s="33">
        <f t="shared" ref="I38:I59" si="5">C70</f>
        <v>21007310</v>
      </c>
      <c r="J38" s="36">
        <f t="shared" ref="J38:J59" si="6">H38/I38*1000</f>
        <v>48.0142228</v>
      </c>
      <c r="K38" s="143">
        <f t="shared" ref="K38:K59" si="7">J38+D70</f>
        <v>72.7952157</v>
      </c>
      <c r="L38" s="41"/>
      <c r="M38" s="41"/>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8205533</v>
      </c>
      <c r="J39" s="36">
        <f t="shared" si="6"/>
        <v>0</v>
      </c>
      <c r="K39" s="143">
        <f t="shared" si="7"/>
        <v>10.65671176</v>
      </c>
      <c r="L39" s="41"/>
      <c r="M39" s="41"/>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10403951</v>
      </c>
      <c r="J40" s="36">
        <f t="shared" si="6"/>
        <v>0</v>
      </c>
      <c r="K40" s="143">
        <f t="shared" si="7"/>
        <v>13.01630506</v>
      </c>
      <c r="L40" s="41"/>
      <c r="M40" s="41"/>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156.7</v>
      </c>
      <c r="C41" s="41">
        <v>157.7</v>
      </c>
      <c r="D41" s="41">
        <v>36.0</v>
      </c>
      <c r="E41" s="142">
        <f t="shared" si="1"/>
        <v>479873.567</v>
      </c>
      <c r="F41" s="33">
        <f t="shared" si="2"/>
        <v>349461.1814</v>
      </c>
      <c r="G41" s="33">
        <f t="shared" si="3"/>
        <v>140715.1872</v>
      </c>
      <c r="H41" s="34">
        <f t="shared" si="4"/>
        <v>970049.9357</v>
      </c>
      <c r="I41" s="33">
        <f t="shared" si="5"/>
        <v>33212696</v>
      </c>
      <c r="J41" s="36">
        <f t="shared" si="6"/>
        <v>29.20720244</v>
      </c>
      <c r="K41" s="143">
        <f t="shared" si="7"/>
        <v>50.88126347</v>
      </c>
      <c r="L41" s="41"/>
      <c r="M41" s="41"/>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14.0</v>
      </c>
      <c r="C42" s="41">
        <v>9.1</v>
      </c>
      <c r="D42" s="41">
        <v>0.0</v>
      </c>
      <c r="E42" s="142">
        <f t="shared" si="1"/>
        <v>42873.1968</v>
      </c>
      <c r="F42" s="33">
        <f t="shared" si="2"/>
        <v>20165.48352</v>
      </c>
      <c r="G42" s="33">
        <f t="shared" si="3"/>
        <v>0</v>
      </c>
      <c r="H42" s="34">
        <f t="shared" si="4"/>
        <v>63038.68032</v>
      </c>
      <c r="I42" s="33">
        <f t="shared" si="5"/>
        <v>5484723</v>
      </c>
      <c r="J42" s="36">
        <f t="shared" si="6"/>
        <v>11.49350301</v>
      </c>
      <c r="K42" s="143">
        <f t="shared" si="7"/>
        <v>23.15115646</v>
      </c>
      <c r="L42" s="41"/>
      <c r="M42" s="41"/>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5244749</v>
      </c>
      <c r="J43" s="36">
        <f t="shared" si="6"/>
        <v>0</v>
      </c>
      <c r="K43" s="143">
        <f t="shared" si="7"/>
        <v>7.736309211</v>
      </c>
      <c r="L43" s="41"/>
      <c r="M43" s="41"/>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0.1</v>
      </c>
      <c r="E44" s="142">
        <f t="shared" si="1"/>
        <v>0</v>
      </c>
      <c r="F44" s="33">
        <f t="shared" si="2"/>
        <v>0</v>
      </c>
      <c r="G44" s="33">
        <f t="shared" si="3"/>
        <v>390.87552</v>
      </c>
      <c r="H44" s="34">
        <f t="shared" si="4"/>
        <v>390.87552</v>
      </c>
      <c r="I44" s="33">
        <f t="shared" si="5"/>
        <v>64057790</v>
      </c>
      <c r="J44" s="36">
        <f t="shared" si="6"/>
        <v>0.006101920157</v>
      </c>
      <c r="K44" s="143">
        <f t="shared" si="7"/>
        <v>7.634104697</v>
      </c>
      <c r="L44" s="41"/>
      <c r="M44" s="41"/>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11.7</v>
      </c>
      <c r="D45" s="41">
        <v>47.7</v>
      </c>
      <c r="E45" s="142">
        <f t="shared" si="1"/>
        <v>0</v>
      </c>
      <c r="F45" s="33">
        <f t="shared" si="2"/>
        <v>25927.05024</v>
      </c>
      <c r="G45" s="33">
        <f t="shared" si="3"/>
        <v>186447.623</v>
      </c>
      <c r="H45" s="34">
        <f t="shared" si="4"/>
        <v>212374.6733</v>
      </c>
      <c r="I45" s="33">
        <f t="shared" si="5"/>
        <v>82065368</v>
      </c>
      <c r="J45" s="36">
        <f t="shared" si="6"/>
        <v>2.587872064</v>
      </c>
      <c r="K45" s="143">
        <f t="shared" si="7"/>
        <v>14.56310625</v>
      </c>
      <c r="L45" s="41"/>
      <c r="M45" s="41"/>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9.1</v>
      </c>
      <c r="E46" s="142">
        <f t="shared" si="1"/>
        <v>0</v>
      </c>
      <c r="F46" s="33">
        <f t="shared" si="2"/>
        <v>0</v>
      </c>
      <c r="G46" s="33">
        <f t="shared" si="3"/>
        <v>35569.67232</v>
      </c>
      <c r="H46" s="34">
        <f t="shared" si="4"/>
        <v>35569.67232</v>
      </c>
      <c r="I46" s="33">
        <f t="shared" si="5"/>
        <v>10722816</v>
      </c>
      <c r="J46" s="36">
        <f t="shared" si="6"/>
        <v>3.317195065</v>
      </c>
      <c r="K46" s="143">
        <f t="shared" si="7"/>
        <v>15.20446423</v>
      </c>
      <c r="L46" s="41"/>
      <c r="M46" s="41"/>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4517706</v>
      </c>
      <c r="J47" s="36">
        <f t="shared" si="6"/>
        <v>0</v>
      </c>
      <c r="K47" s="143">
        <f t="shared" si="7"/>
        <v>14.36569799</v>
      </c>
      <c r="L47" s="41"/>
      <c r="M47" s="41"/>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5.2</v>
      </c>
      <c r="C48" s="41">
        <v>7.5</v>
      </c>
      <c r="D48" s="41">
        <v>0.0</v>
      </c>
      <c r="E48" s="142">
        <f t="shared" si="1"/>
        <v>15924.33024</v>
      </c>
      <c r="F48" s="33">
        <f t="shared" si="2"/>
        <v>16619.904</v>
      </c>
      <c r="G48" s="33">
        <f t="shared" si="3"/>
        <v>0</v>
      </c>
      <c r="H48" s="34">
        <f t="shared" si="4"/>
        <v>32544.23424</v>
      </c>
      <c r="I48" s="33">
        <f t="shared" si="5"/>
        <v>60091306</v>
      </c>
      <c r="J48" s="36">
        <f t="shared" si="6"/>
        <v>0.541579746</v>
      </c>
      <c r="K48" s="143">
        <f t="shared" si="7"/>
        <v>8.93725349</v>
      </c>
      <c r="L48" s="41"/>
      <c r="M48" s="41"/>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0.7</v>
      </c>
      <c r="E49" s="142">
        <f t="shared" si="1"/>
        <v>0</v>
      </c>
      <c r="F49" s="33">
        <f t="shared" si="2"/>
        <v>0</v>
      </c>
      <c r="G49" s="33">
        <f t="shared" si="3"/>
        <v>2736.12864</v>
      </c>
      <c r="H49" s="34">
        <f t="shared" si="4"/>
        <v>2736.12864</v>
      </c>
      <c r="I49" s="33">
        <f t="shared" si="5"/>
        <v>127787736</v>
      </c>
      <c r="J49" s="36">
        <f t="shared" si="6"/>
        <v>0.02141151198</v>
      </c>
      <c r="K49" s="143">
        <f t="shared" si="7"/>
        <v>9.441932117</v>
      </c>
      <c r="L49" s="41"/>
      <c r="M49" s="41"/>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60.8</v>
      </c>
      <c r="D50" s="41">
        <v>0.0</v>
      </c>
      <c r="E50" s="142">
        <f t="shared" si="1"/>
        <v>0</v>
      </c>
      <c r="F50" s="33">
        <f t="shared" si="2"/>
        <v>134732.0218</v>
      </c>
      <c r="G50" s="33">
        <f t="shared" si="3"/>
        <v>0</v>
      </c>
      <c r="H50" s="34">
        <f t="shared" si="4"/>
        <v>134732.0218</v>
      </c>
      <c r="I50" s="33">
        <f t="shared" si="5"/>
        <v>16410055</v>
      </c>
      <c r="J50" s="36">
        <f t="shared" si="6"/>
        <v>8.210333345</v>
      </c>
      <c r="K50" s="143">
        <f t="shared" si="7"/>
        <v>20.78427048</v>
      </c>
      <c r="L50" s="41"/>
      <c r="M50" s="41"/>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3.4</v>
      </c>
      <c r="D51" s="41">
        <v>3.1</v>
      </c>
      <c r="E51" s="142">
        <f t="shared" si="1"/>
        <v>0</v>
      </c>
      <c r="F51" s="33">
        <f t="shared" si="2"/>
        <v>7534.35648</v>
      </c>
      <c r="G51" s="33">
        <f t="shared" si="3"/>
        <v>12117.14112</v>
      </c>
      <c r="H51" s="34">
        <f t="shared" si="4"/>
        <v>19651.4976</v>
      </c>
      <c r="I51" s="33">
        <f t="shared" si="5"/>
        <v>4173460</v>
      </c>
      <c r="J51" s="36">
        <f t="shared" si="6"/>
        <v>4.708682388</v>
      </c>
      <c r="K51" s="143">
        <f t="shared" si="7"/>
        <v>16.80943332</v>
      </c>
      <c r="L51" s="41"/>
      <c r="M51" s="41"/>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114.2</v>
      </c>
      <c r="C52" s="41">
        <v>89.3</v>
      </c>
      <c r="D52" s="41">
        <v>0.0</v>
      </c>
      <c r="E52" s="142">
        <f t="shared" si="1"/>
        <v>349722.791</v>
      </c>
      <c r="F52" s="33">
        <f t="shared" si="2"/>
        <v>197887.657</v>
      </c>
      <c r="G52" s="33">
        <f t="shared" si="3"/>
        <v>0</v>
      </c>
      <c r="H52" s="34">
        <f t="shared" si="4"/>
        <v>547610.448</v>
      </c>
      <c r="I52" s="33">
        <f t="shared" si="5"/>
        <v>4644457</v>
      </c>
      <c r="J52" s="36">
        <f t="shared" si="6"/>
        <v>117.906237</v>
      </c>
      <c r="K52" s="143">
        <f t="shared" si="7"/>
        <v>124.3332532</v>
      </c>
      <c r="L52" s="41"/>
      <c r="M52" s="41"/>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10676910</v>
      </c>
      <c r="J53" s="36">
        <f t="shared" si="6"/>
        <v>0</v>
      </c>
      <c r="K53" s="143">
        <f t="shared" si="7"/>
        <v>6.764222982</v>
      </c>
      <c r="L53" s="41"/>
      <c r="M53" s="41"/>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38</v>
      </c>
      <c r="B54" s="41">
        <v>0.0</v>
      </c>
      <c r="C54" s="41">
        <v>0.0</v>
      </c>
      <c r="D54" s="41">
        <v>1.3</v>
      </c>
      <c r="E54" s="142">
        <f t="shared" si="1"/>
        <v>0</v>
      </c>
      <c r="F54" s="33">
        <f t="shared" si="2"/>
        <v>0</v>
      </c>
      <c r="G54" s="33">
        <f t="shared" si="3"/>
        <v>5081.38176</v>
      </c>
      <c r="H54" s="34">
        <f t="shared" si="4"/>
        <v>5081.38176</v>
      </c>
      <c r="I54" s="33">
        <f t="shared" si="5"/>
        <v>48379392</v>
      </c>
      <c r="J54" s="36">
        <f t="shared" si="6"/>
        <v>0.1050319475</v>
      </c>
      <c r="K54" s="143">
        <f t="shared" si="7"/>
        <v>13.57105484</v>
      </c>
      <c r="L54" s="41"/>
      <c r="M54" s="41"/>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39</v>
      </c>
      <c r="B55" s="41">
        <v>0.0</v>
      </c>
      <c r="C55" s="41">
        <v>0.0</v>
      </c>
      <c r="D55" s="41">
        <v>5.5</v>
      </c>
      <c r="E55" s="142">
        <f t="shared" si="1"/>
        <v>0</v>
      </c>
      <c r="F55" s="33">
        <f t="shared" si="2"/>
        <v>0</v>
      </c>
      <c r="G55" s="33">
        <f t="shared" si="3"/>
        <v>21498.1536</v>
      </c>
      <c r="H55" s="34">
        <f t="shared" si="4"/>
        <v>21498.1536</v>
      </c>
      <c r="I55" s="33">
        <f t="shared" si="5"/>
        <v>45910365</v>
      </c>
      <c r="J55" s="36">
        <f t="shared" si="6"/>
        <v>0.4682636176</v>
      </c>
      <c r="K55" s="143">
        <f t="shared" si="7"/>
        <v>8.522849984</v>
      </c>
      <c r="L55" s="41"/>
      <c r="M55" s="41"/>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40</v>
      </c>
      <c r="B56" s="41">
        <v>0.0</v>
      </c>
      <c r="C56" s="41">
        <v>0.0</v>
      </c>
      <c r="D56" s="41">
        <v>0.0</v>
      </c>
      <c r="E56" s="142">
        <f t="shared" si="1"/>
        <v>0</v>
      </c>
      <c r="F56" s="33">
        <f t="shared" si="2"/>
        <v>0</v>
      </c>
      <c r="G56" s="33">
        <f t="shared" si="3"/>
        <v>0</v>
      </c>
      <c r="H56" s="34">
        <f t="shared" si="4"/>
        <v>0</v>
      </c>
      <c r="I56" s="33">
        <f t="shared" si="5"/>
        <v>9045389</v>
      </c>
      <c r="J56" s="36">
        <f t="shared" si="6"/>
        <v>0</v>
      </c>
      <c r="K56" s="143">
        <f t="shared" si="7"/>
        <v>3.380838569</v>
      </c>
      <c r="L56" s="41"/>
      <c r="M56" s="41"/>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41</v>
      </c>
      <c r="B57" s="41">
        <v>0.0</v>
      </c>
      <c r="C57" s="41">
        <v>0.0</v>
      </c>
      <c r="D57" s="41">
        <v>0.0</v>
      </c>
      <c r="E57" s="142">
        <f t="shared" si="1"/>
        <v>0</v>
      </c>
      <c r="F57" s="33">
        <f t="shared" si="2"/>
        <v>0</v>
      </c>
      <c r="G57" s="33">
        <f t="shared" si="3"/>
        <v>0</v>
      </c>
      <c r="H57" s="34">
        <f t="shared" si="4"/>
        <v>0</v>
      </c>
      <c r="I57" s="33">
        <f t="shared" si="5"/>
        <v>7581520</v>
      </c>
      <c r="J57" s="36">
        <f t="shared" si="6"/>
        <v>0</v>
      </c>
      <c r="K57" s="143">
        <f t="shared" si="7"/>
        <v>6.867620213</v>
      </c>
      <c r="L57" s="41"/>
      <c r="M57" s="41"/>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1" t="s">
        <v>42</v>
      </c>
      <c r="B58" s="41">
        <v>72.2</v>
      </c>
      <c r="C58" s="41">
        <v>62.6</v>
      </c>
      <c r="D58" s="41">
        <v>10.9</v>
      </c>
      <c r="E58" s="142">
        <f t="shared" si="1"/>
        <v>221103.2006</v>
      </c>
      <c r="F58" s="33">
        <f t="shared" si="2"/>
        <v>138720.7987</v>
      </c>
      <c r="G58" s="33">
        <f t="shared" si="3"/>
        <v>42605.43168</v>
      </c>
      <c r="H58" s="34">
        <f t="shared" si="4"/>
        <v>402429.431</v>
      </c>
      <c r="I58" s="33">
        <f t="shared" si="5"/>
        <v>61642600</v>
      </c>
      <c r="J58" s="36">
        <f t="shared" si="6"/>
        <v>6.528430518</v>
      </c>
      <c r="K58" s="143">
        <f t="shared" si="7"/>
        <v>16.75178255</v>
      </c>
      <c r="L58" s="41"/>
      <c r="M58" s="41"/>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26" t="s">
        <v>43</v>
      </c>
      <c r="B59" s="71">
        <v>305.1</v>
      </c>
      <c r="C59" s="71">
        <v>533.0</v>
      </c>
      <c r="D59" s="71">
        <v>596.9</v>
      </c>
      <c r="E59" s="146">
        <f t="shared" si="1"/>
        <v>934329.4531</v>
      </c>
      <c r="F59" s="44">
        <f t="shared" si="2"/>
        <v>1181121.178</v>
      </c>
      <c r="G59" s="44">
        <f t="shared" si="3"/>
        <v>2333135.979</v>
      </c>
      <c r="H59" s="45">
        <f t="shared" si="4"/>
        <v>4448586.61</v>
      </c>
      <c r="I59" s="44">
        <f t="shared" si="5"/>
        <v>304374846</v>
      </c>
      <c r="J59" s="47">
        <f t="shared" si="6"/>
        <v>14.61548702</v>
      </c>
      <c r="K59" s="147">
        <f t="shared" si="7"/>
        <v>34.80821674</v>
      </c>
      <c r="L59" s="71"/>
      <c r="M59" s="41"/>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c r="A62" s="18" t="s">
        <v>172</v>
      </c>
      <c r="B62" s="127"/>
      <c r="C62" s="127"/>
      <c r="D62" s="127"/>
      <c r="E62" s="127"/>
      <c r="F62" s="127"/>
      <c r="G62" s="127"/>
      <c r="H62" s="127"/>
      <c r="I62" s="127"/>
      <c r="J62" s="127"/>
      <c r="K62" s="127"/>
      <c r="L62" s="78"/>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49" t="s">
        <v>64</v>
      </c>
      <c r="I63" s="127"/>
      <c r="J63" s="127"/>
      <c r="K63" s="127"/>
      <c r="L63" s="78"/>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7"/>
    </row>
    <row r="64">
      <c r="A64" s="18" t="s">
        <v>174</v>
      </c>
      <c r="J64" s="127"/>
      <c r="K64" s="127"/>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c r="AL64" s="127"/>
      <c r="AM64" s="127"/>
      <c r="AN64" s="127"/>
      <c r="AO64" s="127"/>
      <c r="AP64" s="127"/>
      <c r="AQ64" s="127"/>
      <c r="AR64" s="127"/>
      <c r="AS64" s="127"/>
      <c r="AT64" s="127"/>
      <c r="AU64" s="127"/>
      <c r="AV64" s="127"/>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c r="A68" s="20" t="s">
        <v>67</v>
      </c>
      <c r="B68" s="20"/>
      <c r="C68" s="3"/>
      <c r="D68" s="3"/>
      <c r="E68" s="3"/>
      <c r="F68" s="3"/>
      <c r="G68" s="20" t="s">
        <v>68</v>
      </c>
      <c r="H68" s="20"/>
      <c r="I68" s="20"/>
      <c r="J68" s="3"/>
      <c r="K68" s="51" t="s">
        <v>69</v>
      </c>
      <c r="U68" s="19"/>
      <c r="V68" s="51" t="s">
        <v>187</v>
      </c>
      <c r="AF68" s="19"/>
      <c r="AG68" s="73"/>
      <c r="AH68" s="73"/>
      <c r="AI68" s="73"/>
      <c r="AJ68" s="73"/>
      <c r="AK68" s="73"/>
      <c r="AL68" s="73"/>
      <c r="AM68" s="73"/>
      <c r="AN68" s="73"/>
      <c r="AO68" s="73"/>
      <c r="AP68" s="73"/>
      <c r="AQ68" s="73"/>
      <c r="AR68" s="73"/>
      <c r="AS68" s="73"/>
      <c r="AT68" s="73"/>
      <c r="AU68" s="73"/>
      <c r="AV68" s="73"/>
    </row>
    <row r="69">
      <c r="A69" s="40" t="s">
        <v>1</v>
      </c>
      <c r="B69" s="24" t="s">
        <v>188</v>
      </c>
      <c r="C69" s="26" t="s">
        <v>189</v>
      </c>
      <c r="D69" s="24" t="s">
        <v>190</v>
      </c>
      <c r="E69" s="38" t="s">
        <v>74</v>
      </c>
      <c r="F69" s="3"/>
      <c r="G69" s="40" t="s">
        <v>1</v>
      </c>
      <c r="H69" s="148" t="s">
        <v>191</v>
      </c>
      <c r="I69" s="38" t="s">
        <v>74</v>
      </c>
      <c r="J69" s="3"/>
      <c r="K69" s="75">
        <v>1998.0</v>
      </c>
      <c r="L69" s="38">
        <v>1999.0</v>
      </c>
      <c r="M69" s="38">
        <v>2000.0</v>
      </c>
      <c r="N69" s="38">
        <v>2001.0</v>
      </c>
      <c r="O69" s="38">
        <v>2002.0</v>
      </c>
      <c r="P69" s="38">
        <v>2003.0</v>
      </c>
      <c r="Q69" s="38">
        <v>2004.0</v>
      </c>
      <c r="R69" s="38">
        <v>2005.0</v>
      </c>
      <c r="S69" s="38">
        <v>2006.0</v>
      </c>
      <c r="T69" s="38">
        <v>2007.0</v>
      </c>
      <c r="U69" s="76">
        <v>2008.0</v>
      </c>
      <c r="V69" s="75">
        <v>1998.0</v>
      </c>
      <c r="W69" s="38">
        <v>1999.0</v>
      </c>
      <c r="X69" s="38">
        <v>2000.0</v>
      </c>
      <c r="Y69" s="38">
        <v>2001.0</v>
      </c>
      <c r="Z69" s="38">
        <v>2002.0</v>
      </c>
      <c r="AA69" s="38">
        <v>2003.0</v>
      </c>
      <c r="AB69" s="38">
        <v>2004.0</v>
      </c>
      <c r="AC69" s="38">
        <v>2005.0</v>
      </c>
      <c r="AD69" s="38">
        <v>2006.0</v>
      </c>
      <c r="AE69" s="38">
        <v>2007.0</v>
      </c>
      <c r="AF69" s="76">
        <v>2008.0</v>
      </c>
      <c r="AG69" s="50"/>
      <c r="AH69" s="50"/>
      <c r="AI69" s="50"/>
      <c r="AJ69" s="50"/>
      <c r="AK69" s="50"/>
      <c r="AL69" s="50"/>
      <c r="AM69" s="50"/>
      <c r="AN69" s="50"/>
      <c r="AO69" s="50"/>
      <c r="AP69" s="50"/>
      <c r="AQ69" s="50"/>
      <c r="AR69" s="50"/>
      <c r="AS69" s="50"/>
      <c r="AT69" s="50"/>
      <c r="AU69" s="50"/>
      <c r="AV69" s="50"/>
    </row>
    <row r="70">
      <c r="A70" s="77" t="s">
        <v>17</v>
      </c>
      <c r="B70" s="149">
        <v>520582.0</v>
      </c>
      <c r="C70" s="125">
        <v>2.100731E7</v>
      </c>
      <c r="D70" s="35">
        <f t="shared" ref="D70:D91" si="8">B70/C70*1000</f>
        <v>24.7809929</v>
      </c>
      <c r="E70" s="3"/>
      <c r="F70" s="3"/>
      <c r="G70" s="77" t="s">
        <v>17</v>
      </c>
      <c r="H70" s="80">
        <v>-0.026</v>
      </c>
      <c r="I70" s="3"/>
      <c r="J70" s="3"/>
      <c r="K70" s="41">
        <v>526865.0</v>
      </c>
      <c r="L70" s="41">
        <v>489057.25</v>
      </c>
      <c r="M70" s="41">
        <v>556351.25</v>
      </c>
      <c r="N70" s="41">
        <v>501337.9688</v>
      </c>
      <c r="O70" s="41">
        <v>601951.5625</v>
      </c>
      <c r="P70" s="41">
        <v>745620.75</v>
      </c>
      <c r="Q70" s="41">
        <v>476254.0938</v>
      </c>
      <c r="R70" s="41">
        <v>552331.25</v>
      </c>
      <c r="S70" s="41">
        <v>526017.9375</v>
      </c>
      <c r="T70" s="41">
        <v>650552.5</v>
      </c>
      <c r="U70" s="41">
        <v>520581.75</v>
      </c>
      <c r="V70" s="81">
        <v>5.18479E11</v>
      </c>
      <c r="W70" s="81">
        <v>5.44166E11</v>
      </c>
      <c r="X70" s="81">
        <v>5.65095E11</v>
      </c>
      <c r="Y70" s="81">
        <v>5.75828E11</v>
      </c>
      <c r="Z70" s="81">
        <v>5.98362E11</v>
      </c>
      <c r="AA70" s="81">
        <v>6.17218E11</v>
      </c>
      <c r="AB70" s="81">
        <v>6.42817E11</v>
      </c>
      <c r="AC70" s="81">
        <v>6.63302E11</v>
      </c>
      <c r="AD70" s="81">
        <v>6.83453E11</v>
      </c>
      <c r="AE70" s="81">
        <v>7.09297E11</v>
      </c>
      <c r="AF70" s="81">
        <v>7.3606E11</v>
      </c>
      <c r="AG70" s="81"/>
      <c r="AH70" s="81"/>
      <c r="AI70" s="81"/>
      <c r="AJ70" s="81"/>
      <c r="AK70" s="81"/>
      <c r="AL70" s="81"/>
      <c r="AM70" s="81"/>
      <c r="AN70" s="81"/>
      <c r="AO70" s="81"/>
      <c r="AP70" s="81"/>
      <c r="AQ70" s="81"/>
      <c r="AR70" s="81"/>
      <c r="AS70" s="81"/>
      <c r="AT70" s="81"/>
      <c r="AU70" s="81"/>
      <c r="AV70" s="81"/>
    </row>
    <row r="71">
      <c r="A71" s="77" t="s">
        <v>18</v>
      </c>
      <c r="B71" s="149">
        <v>87444.0</v>
      </c>
      <c r="C71" s="33">
        <v>8205533.0</v>
      </c>
      <c r="D71" s="35">
        <f t="shared" si="8"/>
        <v>10.65671176</v>
      </c>
      <c r="E71" s="3"/>
      <c r="F71" s="3"/>
      <c r="G71" s="77" t="s">
        <v>18</v>
      </c>
      <c r="H71" s="80">
        <v>0.016</v>
      </c>
      <c r="I71" s="3"/>
      <c r="J71" s="3"/>
      <c r="K71" s="41">
        <v>66473.41406</v>
      </c>
      <c r="L71" s="41">
        <v>61880.69141</v>
      </c>
      <c r="M71" s="41">
        <v>65262.33984</v>
      </c>
      <c r="N71" s="41">
        <v>67359.96094</v>
      </c>
      <c r="O71" s="41">
        <v>75001.48438</v>
      </c>
      <c r="P71" s="41">
        <v>91041.82031</v>
      </c>
      <c r="Q71" s="41">
        <v>85627.39844</v>
      </c>
      <c r="R71" s="41">
        <v>85597.03906</v>
      </c>
      <c r="S71" s="41">
        <v>88607.16406</v>
      </c>
      <c r="T71" s="41">
        <v>86824.875</v>
      </c>
      <c r="U71" s="41">
        <v>87443.72656</v>
      </c>
      <c r="V71" s="81">
        <v>2.37173E11</v>
      </c>
      <c r="W71" s="81">
        <v>2.45567E11</v>
      </c>
      <c r="X71" s="81">
        <v>2.54573E11</v>
      </c>
      <c r="Y71" s="81">
        <v>2.56756E11</v>
      </c>
      <c r="Z71" s="81">
        <v>2.61105E11</v>
      </c>
      <c r="AA71" s="81">
        <v>2.63366E11</v>
      </c>
      <c r="AB71" s="81">
        <v>2.70186E11</v>
      </c>
      <c r="AC71" s="81">
        <v>2.76672E11</v>
      </c>
      <c r="AD71" s="81">
        <v>2.86825E11</v>
      </c>
      <c r="AE71" s="81">
        <v>2.97455E11</v>
      </c>
      <c r="AF71" s="81">
        <v>3.01727E11</v>
      </c>
      <c r="AG71" s="81"/>
      <c r="AH71" s="81"/>
      <c r="AI71" s="81"/>
      <c r="AJ71" s="81"/>
      <c r="AK71" s="81"/>
      <c r="AL71" s="81"/>
      <c r="AM71" s="81"/>
      <c r="AN71" s="81"/>
      <c r="AO71" s="81"/>
      <c r="AP71" s="81"/>
      <c r="AQ71" s="81"/>
      <c r="AR71" s="81"/>
      <c r="AS71" s="81"/>
      <c r="AT71" s="81"/>
      <c r="AU71" s="81"/>
      <c r="AV71" s="81"/>
    </row>
    <row r="72">
      <c r="A72" s="77" t="s">
        <v>19</v>
      </c>
      <c r="B72" s="149">
        <v>135421.0</v>
      </c>
      <c r="C72" s="33">
        <v>1.0403951E7</v>
      </c>
      <c r="D72" s="35">
        <f t="shared" si="8"/>
        <v>13.01630506</v>
      </c>
      <c r="E72" s="3"/>
      <c r="F72" s="3"/>
      <c r="G72" s="77" t="s">
        <v>19</v>
      </c>
      <c r="H72" s="80">
        <v>-0.03</v>
      </c>
      <c r="I72" s="3"/>
      <c r="J72" s="3"/>
      <c r="K72" s="41">
        <v>150765.7969</v>
      </c>
      <c r="L72" s="41">
        <v>144524.5781</v>
      </c>
      <c r="M72" s="41">
        <v>145309.9375</v>
      </c>
      <c r="N72" s="41">
        <v>144543.8125</v>
      </c>
      <c r="O72" s="41">
        <v>142953.0469</v>
      </c>
      <c r="P72" s="41">
        <v>144832.6563</v>
      </c>
      <c r="Q72" s="41">
        <v>145886.0938</v>
      </c>
      <c r="R72" s="41">
        <v>141975.2656</v>
      </c>
      <c r="S72" s="41">
        <v>137249.9375</v>
      </c>
      <c r="T72" s="41">
        <v>132437.0938</v>
      </c>
      <c r="U72" s="41">
        <v>135420.75</v>
      </c>
      <c r="V72" s="81">
        <v>2.9032E11</v>
      </c>
      <c r="W72" s="81">
        <v>3.00596E11</v>
      </c>
      <c r="X72" s="81">
        <v>3.11627E11</v>
      </c>
      <c r="Y72" s="81">
        <v>3.14144E11</v>
      </c>
      <c r="Z72" s="81">
        <v>3.18416E11</v>
      </c>
      <c r="AA72" s="81">
        <v>3.20985E11</v>
      </c>
      <c r="AB72" s="81">
        <v>3.31495E11</v>
      </c>
      <c r="AC72" s="81">
        <v>3.373E11</v>
      </c>
      <c r="AD72" s="81">
        <v>3.46294E11</v>
      </c>
      <c r="AE72" s="81">
        <v>3.56278E11</v>
      </c>
      <c r="AF72" s="81">
        <v>3.59788E11</v>
      </c>
      <c r="AG72" s="81"/>
      <c r="AH72" s="81"/>
      <c r="AI72" s="81"/>
      <c r="AJ72" s="81"/>
      <c r="AK72" s="81"/>
      <c r="AL72" s="81"/>
      <c r="AM72" s="81"/>
      <c r="AN72" s="81"/>
      <c r="AO72" s="81"/>
      <c r="AP72" s="81"/>
      <c r="AQ72" s="81"/>
      <c r="AR72" s="81"/>
      <c r="AS72" s="81"/>
      <c r="AT72" s="81"/>
      <c r="AU72" s="81"/>
      <c r="AV72" s="81"/>
    </row>
    <row r="73">
      <c r="A73" s="77" t="s">
        <v>20</v>
      </c>
      <c r="B73" s="149">
        <v>719854.0</v>
      </c>
      <c r="C73" s="33">
        <v>3.3212696E7</v>
      </c>
      <c r="D73" s="35">
        <f t="shared" si="8"/>
        <v>21.67406103</v>
      </c>
      <c r="E73" s="3"/>
      <c r="F73" s="3"/>
      <c r="G73" s="77" t="s">
        <v>20</v>
      </c>
      <c r="H73" s="80">
        <v>-0.019</v>
      </c>
      <c r="I73" s="3"/>
      <c r="J73" s="3"/>
      <c r="K73" s="41">
        <v>799911.875</v>
      </c>
      <c r="L73" s="41">
        <v>709416.6875</v>
      </c>
      <c r="M73" s="41">
        <v>665388.1875</v>
      </c>
      <c r="N73" s="41">
        <v>661755.5</v>
      </c>
      <c r="O73" s="41">
        <v>818928.8125</v>
      </c>
      <c r="P73" s="41">
        <v>787753.375</v>
      </c>
      <c r="Q73" s="41">
        <v>851413.4375</v>
      </c>
      <c r="R73" s="41">
        <v>800142.3125</v>
      </c>
      <c r="S73" s="41">
        <v>799921.8125</v>
      </c>
      <c r="T73" s="41">
        <v>800528.5</v>
      </c>
      <c r="U73" s="41">
        <v>719853.5</v>
      </c>
      <c r="V73" s="81">
        <v>8.98998E11</v>
      </c>
      <c r="W73" s="81">
        <v>9.48728E11</v>
      </c>
      <c r="X73" s="81">
        <v>9.98378E11</v>
      </c>
      <c r="Y73" s="81">
        <v>1.01619E12</v>
      </c>
      <c r="Z73" s="81">
        <v>1.04591E12</v>
      </c>
      <c r="AA73" s="81">
        <v>1.06558E12</v>
      </c>
      <c r="AB73" s="81">
        <v>1.09883E12</v>
      </c>
      <c r="AC73" s="81">
        <v>1.132E12</v>
      </c>
      <c r="AD73" s="81">
        <v>1.16396E12</v>
      </c>
      <c r="AE73" s="81">
        <v>1.18956E12</v>
      </c>
      <c r="AF73" s="81">
        <v>1.19776E12</v>
      </c>
      <c r="AG73" s="81"/>
      <c r="AH73" s="81"/>
      <c r="AI73" s="81"/>
      <c r="AJ73" s="81"/>
      <c r="AK73" s="81"/>
      <c r="AL73" s="81"/>
      <c r="AM73" s="81"/>
      <c r="AN73" s="81"/>
      <c r="AO73" s="81"/>
      <c r="AP73" s="81"/>
      <c r="AQ73" s="81"/>
      <c r="AR73" s="81"/>
      <c r="AS73" s="81"/>
      <c r="AT73" s="81"/>
      <c r="AU73" s="81"/>
      <c r="AV73" s="81"/>
    </row>
    <row r="74">
      <c r="A74" s="77" t="s">
        <v>22</v>
      </c>
      <c r="B74" s="149">
        <v>63939.0</v>
      </c>
      <c r="C74" s="33">
        <v>5484723.0</v>
      </c>
      <c r="D74" s="35">
        <f t="shared" si="8"/>
        <v>11.65765345</v>
      </c>
      <c r="E74" s="3"/>
      <c r="F74" s="3"/>
      <c r="G74" s="77" t="s">
        <v>22</v>
      </c>
      <c r="H74" s="80">
        <v>-0.029</v>
      </c>
      <c r="I74" s="3"/>
      <c r="J74" s="3"/>
      <c r="K74" s="41">
        <v>79406.39844</v>
      </c>
      <c r="L74" s="41">
        <v>78284.26563</v>
      </c>
      <c r="M74" s="41">
        <v>72867.35938</v>
      </c>
      <c r="N74" s="41">
        <v>75854.99219</v>
      </c>
      <c r="O74" s="41">
        <v>76685.9375</v>
      </c>
      <c r="P74" s="41">
        <v>80280.65625</v>
      </c>
      <c r="Q74" s="41">
        <v>74119.6875</v>
      </c>
      <c r="R74" s="41">
        <v>70092.03906</v>
      </c>
      <c r="S74" s="41">
        <v>78921.99219</v>
      </c>
      <c r="T74" s="41">
        <v>71249.33594</v>
      </c>
      <c r="U74" s="41">
        <v>63938.86719</v>
      </c>
      <c r="V74" s="81">
        <v>1.59176E11</v>
      </c>
      <c r="W74" s="81">
        <v>1.63252E11</v>
      </c>
      <c r="X74" s="81">
        <v>1.69012E11</v>
      </c>
      <c r="Y74" s="81">
        <v>1.70204E11</v>
      </c>
      <c r="Z74" s="81">
        <v>1.70997E11</v>
      </c>
      <c r="AA74" s="81">
        <v>1.71653E11</v>
      </c>
      <c r="AB74" s="81">
        <v>1.75595E11</v>
      </c>
      <c r="AC74" s="81">
        <v>1.79888E11</v>
      </c>
      <c r="AD74" s="81">
        <v>1.85995E11</v>
      </c>
      <c r="AE74" s="81">
        <v>1.8894E11</v>
      </c>
      <c r="AF74" s="81">
        <v>1.87459E11</v>
      </c>
      <c r="AG74" s="81"/>
      <c r="AH74" s="81"/>
      <c r="AI74" s="81"/>
      <c r="AJ74" s="81"/>
      <c r="AK74" s="81"/>
      <c r="AL74" s="81"/>
      <c r="AM74" s="81"/>
      <c r="AN74" s="81"/>
      <c r="AO74" s="81"/>
      <c r="AP74" s="81"/>
      <c r="AQ74" s="81"/>
      <c r="AR74" s="81"/>
      <c r="AS74" s="81"/>
      <c r="AT74" s="81"/>
      <c r="AU74" s="81"/>
      <c r="AV74" s="81"/>
    </row>
    <row r="75">
      <c r="A75" s="77" t="s">
        <v>23</v>
      </c>
      <c r="B75" s="149">
        <v>40575.0</v>
      </c>
      <c r="C75" s="33">
        <v>5244749.0</v>
      </c>
      <c r="D75" s="35">
        <f t="shared" si="8"/>
        <v>7.736309211</v>
      </c>
      <c r="E75" s="3"/>
      <c r="F75" s="3"/>
      <c r="G75" s="77" t="s">
        <v>23</v>
      </c>
      <c r="H75" s="80">
        <v>-0.049</v>
      </c>
      <c r="I75" s="3"/>
      <c r="J75" s="3"/>
      <c r="K75" s="41">
        <v>55044.19141</v>
      </c>
      <c r="L75" s="41">
        <v>51310.79688</v>
      </c>
      <c r="M75" s="41">
        <v>48878.15234</v>
      </c>
      <c r="N75" s="41">
        <v>50852.82813</v>
      </c>
      <c r="O75" s="41">
        <v>52504.875</v>
      </c>
      <c r="P75" s="41">
        <v>59894.51172</v>
      </c>
      <c r="Q75" s="41">
        <v>55006.78906</v>
      </c>
      <c r="R75" s="41">
        <v>38808.50391</v>
      </c>
      <c r="S75" s="41">
        <v>46151.39453</v>
      </c>
      <c r="T75" s="41">
        <v>52704.39063</v>
      </c>
      <c r="U75" s="41">
        <v>40575.16406</v>
      </c>
      <c r="V75" s="81">
        <v>1.29276E11</v>
      </c>
      <c r="W75" s="81">
        <v>1.34329E11</v>
      </c>
      <c r="X75" s="81">
        <v>1.4148E11</v>
      </c>
      <c r="Y75" s="81">
        <v>1.44711E11</v>
      </c>
      <c r="Z75" s="81">
        <v>1.47366E11</v>
      </c>
      <c r="AA75" s="81">
        <v>1.50331E11</v>
      </c>
      <c r="AB75" s="81">
        <v>1.56532E11</v>
      </c>
      <c r="AC75" s="81">
        <v>1.61097E11</v>
      </c>
      <c r="AD75" s="81">
        <v>1.68202E11</v>
      </c>
      <c r="AE75" s="81">
        <v>1.77176E11</v>
      </c>
      <c r="AF75" s="81">
        <v>1.77696E11</v>
      </c>
      <c r="AG75" s="81"/>
      <c r="AH75" s="81"/>
      <c r="AI75" s="81"/>
      <c r="AJ75" s="81"/>
      <c r="AK75" s="81"/>
      <c r="AL75" s="81"/>
      <c r="AM75" s="81"/>
      <c r="AN75" s="81"/>
      <c r="AO75" s="81"/>
      <c r="AP75" s="81"/>
      <c r="AQ75" s="81"/>
      <c r="AR75" s="81"/>
      <c r="AS75" s="81"/>
      <c r="AT75" s="81"/>
      <c r="AU75" s="81"/>
      <c r="AV75" s="81"/>
    </row>
    <row r="76">
      <c r="A76" s="77" t="s">
        <v>24</v>
      </c>
      <c r="B76" s="149">
        <v>488633.0</v>
      </c>
      <c r="C76" s="33">
        <v>6.405779E7</v>
      </c>
      <c r="D76" s="35">
        <f t="shared" si="8"/>
        <v>7.628002777</v>
      </c>
      <c r="E76" s="3"/>
      <c r="F76" s="3"/>
      <c r="G76" s="77" t="s">
        <v>24</v>
      </c>
      <c r="H76" s="80">
        <v>-0.028</v>
      </c>
      <c r="I76" s="3"/>
      <c r="J76" s="3"/>
      <c r="K76" s="41">
        <v>545523.125</v>
      </c>
      <c r="L76" s="41">
        <v>528512.6875</v>
      </c>
      <c r="M76" s="41">
        <v>536564.0625</v>
      </c>
      <c r="N76" s="41">
        <v>528790.75</v>
      </c>
      <c r="O76" s="41">
        <v>518176.0938</v>
      </c>
      <c r="P76" s="41">
        <v>522355.7188</v>
      </c>
      <c r="Q76" s="41">
        <v>519598.5</v>
      </c>
      <c r="R76" s="41">
        <v>521025.2813</v>
      </c>
      <c r="S76" s="41">
        <v>504539.4688</v>
      </c>
      <c r="T76" s="41">
        <v>493794.875</v>
      </c>
      <c r="U76" s="41">
        <v>488633.2813</v>
      </c>
      <c r="V76" s="81">
        <v>1.60449E12</v>
      </c>
      <c r="W76" s="81">
        <v>1.65731E12</v>
      </c>
      <c r="X76" s="81">
        <v>1.71829E12</v>
      </c>
      <c r="Y76" s="81">
        <v>1.74984E12</v>
      </c>
      <c r="Z76" s="81">
        <v>1.76609E12</v>
      </c>
      <c r="AA76" s="81">
        <v>1.78198E12</v>
      </c>
      <c r="AB76" s="81">
        <v>1.82732E12</v>
      </c>
      <c r="AC76" s="81">
        <v>1.8607E12</v>
      </c>
      <c r="AD76" s="81">
        <v>1.9066E12</v>
      </c>
      <c r="AE76" s="81">
        <v>1.95018E12</v>
      </c>
      <c r="AF76" s="81">
        <v>1.9486E12</v>
      </c>
      <c r="AG76" s="81"/>
      <c r="AH76" s="81"/>
      <c r="AI76" s="81"/>
      <c r="AJ76" s="81"/>
      <c r="AK76" s="81"/>
      <c r="AL76" s="81"/>
      <c r="AM76" s="81"/>
      <c r="AN76" s="81"/>
      <c r="AO76" s="81"/>
      <c r="AP76" s="81"/>
      <c r="AQ76" s="81"/>
      <c r="AR76" s="81"/>
      <c r="AS76" s="81"/>
      <c r="AT76" s="81"/>
      <c r="AU76" s="81"/>
      <c r="AV76" s="81"/>
    </row>
    <row r="77">
      <c r="A77" s="77" t="s">
        <v>25</v>
      </c>
      <c r="B77" s="149">
        <v>982752.0</v>
      </c>
      <c r="C77" s="33">
        <v>8.2065368E7</v>
      </c>
      <c r="D77" s="35">
        <f t="shared" si="8"/>
        <v>11.97523418</v>
      </c>
      <c r="E77" s="3"/>
      <c r="F77" s="3"/>
      <c r="G77" s="77" t="s">
        <v>25</v>
      </c>
      <c r="H77" s="80">
        <v>-0.017</v>
      </c>
      <c r="I77" s="3"/>
      <c r="J77" s="3"/>
      <c r="K77" s="41">
        <v>1040311.313</v>
      </c>
      <c r="L77" s="41">
        <v>1006533.5</v>
      </c>
      <c r="M77" s="41">
        <v>1005793.5</v>
      </c>
      <c r="N77" s="41">
        <v>1014676.438</v>
      </c>
      <c r="O77" s="41">
        <v>1040886.438</v>
      </c>
      <c r="P77" s="41">
        <v>1038860.188</v>
      </c>
      <c r="Q77" s="41">
        <v>1026805.938</v>
      </c>
      <c r="R77" s="41">
        <v>1005300.938</v>
      </c>
      <c r="S77" s="41">
        <v>1007438.25</v>
      </c>
      <c r="T77" s="41">
        <v>983492.0</v>
      </c>
      <c r="U77" s="41">
        <v>982752.0625</v>
      </c>
      <c r="V77" s="81">
        <v>2.37252E12</v>
      </c>
      <c r="W77" s="81">
        <v>2.41691E12</v>
      </c>
      <c r="X77" s="81">
        <v>2.49081E12</v>
      </c>
      <c r="Y77" s="81">
        <v>2.52853E12</v>
      </c>
      <c r="Z77" s="81">
        <v>2.52879E12</v>
      </c>
      <c r="AA77" s="81">
        <v>2.5193E12</v>
      </c>
      <c r="AB77" s="81">
        <v>2.54855E12</v>
      </c>
      <c r="AC77" s="81">
        <v>2.566E12</v>
      </c>
      <c r="AD77" s="81">
        <v>2.66094E12</v>
      </c>
      <c r="AE77" s="81">
        <v>2.74793E12</v>
      </c>
      <c r="AF77" s="81">
        <v>2.77769E12</v>
      </c>
      <c r="AG77" s="81"/>
      <c r="AH77" s="81"/>
      <c r="AI77" s="81"/>
      <c r="AJ77" s="81"/>
      <c r="AK77" s="81"/>
      <c r="AL77" s="81"/>
      <c r="AM77" s="81"/>
      <c r="AN77" s="81"/>
      <c r="AO77" s="81"/>
      <c r="AP77" s="81"/>
      <c r="AQ77" s="81"/>
      <c r="AR77" s="81"/>
      <c r="AS77" s="81"/>
      <c r="AT77" s="81"/>
      <c r="AU77" s="81"/>
      <c r="AV77" s="81"/>
    </row>
    <row r="78">
      <c r="A78" s="77" t="s">
        <v>26</v>
      </c>
      <c r="B78" s="149">
        <v>127465.0</v>
      </c>
      <c r="C78" s="33">
        <v>1.0722816E7</v>
      </c>
      <c r="D78" s="35">
        <f t="shared" si="8"/>
        <v>11.88726917</v>
      </c>
      <c r="E78" s="3"/>
      <c r="F78" s="3"/>
      <c r="G78" s="77" t="s">
        <v>26</v>
      </c>
      <c r="H78" s="80">
        <v>-0.03</v>
      </c>
      <c r="I78" s="3"/>
      <c r="J78" s="3"/>
      <c r="K78" s="41">
        <v>119849.1563</v>
      </c>
      <c r="L78" s="41">
        <v>119476.2578</v>
      </c>
      <c r="M78" s="41">
        <v>123508.5703</v>
      </c>
      <c r="N78" s="41">
        <v>124558.2031</v>
      </c>
      <c r="O78" s="41">
        <v>124081.6328</v>
      </c>
      <c r="P78" s="41">
        <v>128242.2734</v>
      </c>
      <c r="Q78" s="41">
        <v>128503.5234</v>
      </c>
      <c r="R78" s="41">
        <v>132148.8594</v>
      </c>
      <c r="S78" s="41">
        <v>128511.1094</v>
      </c>
      <c r="T78" s="41">
        <v>132430.7813</v>
      </c>
      <c r="U78" s="41">
        <v>127465.375</v>
      </c>
      <c r="V78" s="81">
        <v>2.05283E11</v>
      </c>
      <c r="W78" s="81">
        <v>2.12302E11</v>
      </c>
      <c r="X78" s="81">
        <v>2.21808E11</v>
      </c>
      <c r="Y78" s="81">
        <v>2.31117E11</v>
      </c>
      <c r="Z78" s="81">
        <v>2.39065E11</v>
      </c>
      <c r="AA78" s="81">
        <v>2.53274E11</v>
      </c>
      <c r="AB78" s="81">
        <v>2.64336E11</v>
      </c>
      <c r="AC78" s="81">
        <v>2.70364E11</v>
      </c>
      <c r="AD78" s="81">
        <v>2.85263E11</v>
      </c>
      <c r="AE78" s="81">
        <v>2.9535E11</v>
      </c>
      <c r="AF78" s="81">
        <v>2.94718E11</v>
      </c>
      <c r="AG78" s="81"/>
      <c r="AH78" s="81"/>
      <c r="AI78" s="81"/>
      <c r="AJ78" s="81"/>
      <c r="AK78" s="81"/>
      <c r="AL78" s="81"/>
      <c r="AM78" s="81"/>
      <c r="AN78" s="81"/>
      <c r="AO78" s="81"/>
      <c r="AP78" s="81"/>
      <c r="AQ78" s="81"/>
      <c r="AR78" s="81"/>
      <c r="AS78" s="81"/>
      <c r="AT78" s="81"/>
      <c r="AU78" s="81"/>
      <c r="AV78" s="81"/>
    </row>
    <row r="79">
      <c r="A79" s="77" t="s">
        <v>28</v>
      </c>
      <c r="B79" s="149">
        <v>64900.0</v>
      </c>
      <c r="C79" s="33">
        <v>4517706.0</v>
      </c>
      <c r="D79" s="35">
        <f t="shared" si="8"/>
        <v>14.36569799</v>
      </c>
      <c r="E79" s="3"/>
      <c r="F79" s="3"/>
      <c r="G79" s="77" t="s">
        <v>28</v>
      </c>
      <c r="H79" s="80">
        <v>-0.048</v>
      </c>
      <c r="I79" s="3"/>
      <c r="J79" s="3"/>
      <c r="K79" s="41">
        <v>63055.79297</v>
      </c>
      <c r="L79" s="41">
        <v>64141.29297</v>
      </c>
      <c r="M79" s="41">
        <v>66949.32813</v>
      </c>
      <c r="N79" s="41">
        <v>68796.89844</v>
      </c>
      <c r="O79" s="41">
        <v>66859.375</v>
      </c>
      <c r="P79" s="41">
        <v>66849.57813</v>
      </c>
      <c r="Q79" s="41">
        <v>65680.0</v>
      </c>
      <c r="R79" s="41">
        <v>66878.28906</v>
      </c>
      <c r="S79" s="41">
        <v>66320.97656</v>
      </c>
      <c r="T79" s="41">
        <v>65041.06641</v>
      </c>
      <c r="U79" s="41">
        <v>64900.28516</v>
      </c>
      <c r="V79" s="81">
        <v>1.05869E11</v>
      </c>
      <c r="W79" s="81">
        <v>1.16367E11</v>
      </c>
      <c r="X79" s="81">
        <v>1.27186E11</v>
      </c>
      <c r="Y79" s="81">
        <v>1.33281E11</v>
      </c>
      <c r="Z79" s="81">
        <v>1.41109E11</v>
      </c>
      <c r="AA79" s="81">
        <v>1.46978E11</v>
      </c>
      <c r="AB79" s="81">
        <v>1.53604E11</v>
      </c>
      <c r="AC79" s="81">
        <v>1.61806E11</v>
      </c>
      <c r="AD79" s="81">
        <v>1.704E11</v>
      </c>
      <c r="AE79" s="81">
        <v>1.79231E11</v>
      </c>
      <c r="AF79" s="81">
        <v>1.73904E11</v>
      </c>
      <c r="AG79" s="81"/>
      <c r="AH79" s="81"/>
      <c r="AI79" s="81"/>
      <c r="AJ79" s="81"/>
      <c r="AK79" s="81"/>
      <c r="AL79" s="81"/>
      <c r="AM79" s="81"/>
      <c r="AN79" s="81"/>
      <c r="AO79" s="81"/>
      <c r="AP79" s="81"/>
      <c r="AQ79" s="81"/>
      <c r="AR79" s="81"/>
      <c r="AS79" s="81"/>
      <c r="AT79" s="81"/>
      <c r="AU79" s="81"/>
      <c r="AV79" s="81"/>
    </row>
    <row r="80">
      <c r="A80" s="77" t="s">
        <v>29</v>
      </c>
      <c r="B80" s="149">
        <v>504507.0</v>
      </c>
      <c r="C80" s="33">
        <v>6.0091306E7</v>
      </c>
      <c r="D80" s="35">
        <f t="shared" si="8"/>
        <v>8.395673744</v>
      </c>
      <c r="E80" s="3"/>
      <c r="F80" s="3"/>
      <c r="G80" s="77" t="s">
        <v>29</v>
      </c>
      <c r="H80" s="80">
        <v>-0.012</v>
      </c>
      <c r="I80" s="3"/>
      <c r="J80" s="3"/>
      <c r="K80" s="41">
        <v>522893.8438</v>
      </c>
      <c r="L80" s="41">
        <v>520221.4688</v>
      </c>
      <c r="M80" s="41">
        <v>525466.625</v>
      </c>
      <c r="N80" s="41">
        <v>523951.8438</v>
      </c>
      <c r="O80" s="41">
        <v>520016.2188</v>
      </c>
      <c r="P80" s="41">
        <v>542955.3125</v>
      </c>
      <c r="Q80" s="41">
        <v>540626.4375</v>
      </c>
      <c r="R80" s="41">
        <v>536162.0625</v>
      </c>
      <c r="S80" s="41">
        <v>524500.75</v>
      </c>
      <c r="T80" s="41">
        <v>537765.75</v>
      </c>
      <c r="U80" s="41">
        <v>504507.125</v>
      </c>
      <c r="V80" s="81">
        <v>1.50086E12</v>
      </c>
      <c r="W80" s="81">
        <v>1.52264E12</v>
      </c>
      <c r="X80" s="81">
        <v>1.57827E12</v>
      </c>
      <c r="Y80" s="81">
        <v>1.60767E12</v>
      </c>
      <c r="Z80" s="81">
        <v>1.61492E12</v>
      </c>
      <c r="AA80" s="81">
        <v>1.61417E12</v>
      </c>
      <c r="AB80" s="81">
        <v>1.64211E12</v>
      </c>
      <c r="AC80" s="81">
        <v>1.6574E12</v>
      </c>
      <c r="AD80" s="81">
        <v>1.69384E12</v>
      </c>
      <c r="AE80" s="81">
        <v>1.72235E12</v>
      </c>
      <c r="AF80" s="81">
        <v>1.70244E12</v>
      </c>
      <c r="AG80" s="81"/>
      <c r="AH80" s="81"/>
      <c r="AI80" s="81"/>
      <c r="AJ80" s="81"/>
      <c r="AK80" s="81"/>
      <c r="AL80" s="81"/>
      <c r="AM80" s="81"/>
      <c r="AN80" s="81"/>
      <c r="AO80" s="81"/>
      <c r="AP80" s="81"/>
      <c r="AQ80" s="81"/>
      <c r="AR80" s="81"/>
      <c r="AS80" s="81"/>
      <c r="AT80" s="81"/>
      <c r="AU80" s="81"/>
      <c r="AV80" s="81"/>
    </row>
    <row r="81">
      <c r="A81" s="77" t="s">
        <v>30</v>
      </c>
      <c r="B81" s="149">
        <v>1203827.0</v>
      </c>
      <c r="C81" s="33">
        <v>1.27787736E8</v>
      </c>
      <c r="D81" s="35">
        <f t="shared" si="8"/>
        <v>9.420520605</v>
      </c>
      <c r="E81" s="3"/>
      <c r="F81" s="3"/>
      <c r="G81" s="77" t="s">
        <v>30</v>
      </c>
      <c r="H81" s="80">
        <v>-0.012</v>
      </c>
      <c r="I81" s="3"/>
      <c r="J81" s="3"/>
      <c r="K81" s="41">
        <v>1217163.875</v>
      </c>
      <c r="L81" s="41">
        <v>1238167.375</v>
      </c>
      <c r="M81" s="41">
        <v>1256109.5</v>
      </c>
      <c r="N81" s="41">
        <v>1231046.75</v>
      </c>
      <c r="O81" s="41">
        <v>1261987.25</v>
      </c>
      <c r="P81" s="41">
        <v>1256627.5</v>
      </c>
      <c r="Q81" s="41">
        <v>1253026.5</v>
      </c>
      <c r="R81" s="41">
        <v>1262579.0</v>
      </c>
      <c r="S81" s="41">
        <v>1250385.875</v>
      </c>
      <c r="T81" s="41">
        <v>1282930.625</v>
      </c>
      <c r="U81" s="41">
        <v>1203827.375</v>
      </c>
      <c r="V81" s="81">
        <v>3.59142E12</v>
      </c>
      <c r="W81" s="81">
        <v>3.58426E12</v>
      </c>
      <c r="X81" s="81">
        <v>3.66517E12</v>
      </c>
      <c r="Y81" s="81">
        <v>3.6782E12</v>
      </c>
      <c r="Z81" s="81">
        <v>3.68885E12</v>
      </c>
      <c r="AA81" s="81">
        <v>3.75101E12</v>
      </c>
      <c r="AB81" s="81">
        <v>3.83956E12</v>
      </c>
      <c r="AC81" s="81">
        <v>3.88958E12</v>
      </c>
      <c r="AD81" s="81">
        <v>3.95543E12</v>
      </c>
      <c r="AE81" s="81">
        <v>4.04214E12</v>
      </c>
      <c r="AF81" s="81">
        <v>4.00004E12</v>
      </c>
      <c r="AG81" s="81"/>
      <c r="AH81" s="81"/>
      <c r="AI81" s="81"/>
      <c r="AJ81" s="81"/>
      <c r="AK81" s="81"/>
      <c r="AL81" s="81"/>
      <c r="AM81" s="81"/>
      <c r="AN81" s="81"/>
      <c r="AO81" s="81"/>
      <c r="AP81" s="81"/>
      <c r="AQ81" s="81"/>
      <c r="AR81" s="81"/>
      <c r="AS81" s="81"/>
      <c r="AT81" s="81"/>
      <c r="AU81" s="81"/>
      <c r="AV81" s="81"/>
    </row>
    <row r="82">
      <c r="A82" s="77" t="s">
        <v>32</v>
      </c>
      <c r="B82" s="149">
        <v>206339.0</v>
      </c>
      <c r="C82" s="33">
        <v>1.6410055E7</v>
      </c>
      <c r="D82" s="35">
        <f t="shared" si="8"/>
        <v>12.57393714</v>
      </c>
      <c r="E82" s="3"/>
      <c r="F82" s="3"/>
      <c r="G82" s="77" t="s">
        <v>32</v>
      </c>
      <c r="H82" s="80">
        <v>-0.028</v>
      </c>
      <c r="I82" s="3"/>
      <c r="J82" s="3"/>
      <c r="K82" s="41">
        <v>228374.7813</v>
      </c>
      <c r="L82" s="41">
        <v>216271.6563</v>
      </c>
      <c r="M82" s="41">
        <v>215930.9531</v>
      </c>
      <c r="N82" s="41">
        <v>217117.625</v>
      </c>
      <c r="O82" s="41">
        <v>216092.1094</v>
      </c>
      <c r="P82" s="41">
        <v>217225.0156</v>
      </c>
      <c r="Q82" s="41">
        <v>218386.2344</v>
      </c>
      <c r="R82" s="41">
        <v>212488.5781</v>
      </c>
      <c r="S82" s="41">
        <v>208559.625</v>
      </c>
      <c r="T82" s="41">
        <v>207064.2656</v>
      </c>
      <c r="U82" s="41">
        <v>206338.9063</v>
      </c>
      <c r="V82" s="81">
        <v>4.93101E11</v>
      </c>
      <c r="W82" s="81">
        <v>5.16199E11</v>
      </c>
      <c r="X82" s="81">
        <v>5.36543E11</v>
      </c>
      <c r="Y82" s="81">
        <v>5.46876E11</v>
      </c>
      <c r="Z82" s="81">
        <v>5.47293E11</v>
      </c>
      <c r="AA82" s="81">
        <v>5.4913E11</v>
      </c>
      <c r="AB82" s="81">
        <v>5.61412E11</v>
      </c>
      <c r="AC82" s="81">
        <v>5.72901E11</v>
      </c>
      <c r="AD82" s="81">
        <v>5.92346E11</v>
      </c>
      <c r="AE82" s="81">
        <v>6.1557E11</v>
      </c>
      <c r="AF82" s="81">
        <v>6.26675E11</v>
      </c>
      <c r="AG82" s="81"/>
      <c r="AH82" s="81"/>
      <c r="AI82" s="81"/>
      <c r="AJ82" s="81"/>
      <c r="AK82" s="81"/>
      <c r="AL82" s="81"/>
      <c r="AM82" s="81"/>
      <c r="AN82" s="81"/>
      <c r="AO82" s="81"/>
      <c r="AP82" s="81"/>
      <c r="AQ82" s="81"/>
      <c r="AR82" s="81"/>
      <c r="AS82" s="81"/>
      <c r="AT82" s="81"/>
      <c r="AU82" s="81"/>
      <c r="AV82" s="81"/>
    </row>
    <row r="83">
      <c r="A83" s="77" t="s">
        <v>33</v>
      </c>
      <c r="B83" s="149">
        <v>50502.0</v>
      </c>
      <c r="C83" s="33">
        <v>4173460.0</v>
      </c>
      <c r="D83" s="35">
        <f t="shared" si="8"/>
        <v>12.10075094</v>
      </c>
      <c r="E83" s="3"/>
      <c r="F83" s="3"/>
      <c r="G83" s="77" t="s">
        <v>33</v>
      </c>
      <c r="H83" s="80">
        <v>-0.004</v>
      </c>
      <c r="I83" s="3"/>
      <c r="J83" s="3"/>
      <c r="K83" s="41">
        <v>40567.18359</v>
      </c>
      <c r="L83" s="41">
        <v>42801.60938</v>
      </c>
      <c r="M83" s="41">
        <v>45505.51953</v>
      </c>
      <c r="N83" s="41">
        <v>49333.91406</v>
      </c>
      <c r="O83" s="41">
        <v>53275.46875</v>
      </c>
      <c r="P83" s="41">
        <v>54216.31641</v>
      </c>
      <c r="Q83" s="41">
        <v>52198.06641</v>
      </c>
      <c r="R83" s="41">
        <v>54995.51563</v>
      </c>
      <c r="S83" s="41">
        <v>56837.43359</v>
      </c>
      <c r="T83" s="41">
        <v>56524.78516</v>
      </c>
      <c r="U83" s="41">
        <v>50502.14063</v>
      </c>
      <c r="V83" s="41">
        <v>7.9740076032E10</v>
      </c>
      <c r="W83" s="41">
        <v>8.3866148864E10</v>
      </c>
      <c r="X83" s="41">
        <v>8.6064029696E10</v>
      </c>
      <c r="Y83" s="41">
        <v>8.9152200704E10</v>
      </c>
      <c r="Z83" s="41">
        <v>9.3532110848E10</v>
      </c>
      <c r="AA83" s="41">
        <v>9.7596227584E10</v>
      </c>
      <c r="AB83" s="81">
        <v>1.01264E11</v>
      </c>
      <c r="AC83" s="81">
        <v>1.04608E11</v>
      </c>
      <c r="AD83" s="81">
        <v>1.05414E11</v>
      </c>
      <c r="AE83" s="81">
        <v>1.08555E11</v>
      </c>
      <c r="AF83" s="81">
        <v>1.06882E11</v>
      </c>
      <c r="AG83" s="81"/>
      <c r="AH83" s="81"/>
      <c r="AI83" s="81"/>
      <c r="AJ83" s="81"/>
      <c r="AK83" s="81"/>
      <c r="AL83" s="81"/>
      <c r="AM83" s="81"/>
      <c r="AN83" s="81"/>
      <c r="AO83" s="81"/>
      <c r="AP83" s="81"/>
      <c r="AQ83" s="81"/>
      <c r="AR83" s="81"/>
      <c r="AS83" s="81"/>
      <c r="AT83" s="81"/>
      <c r="AU83" s="81"/>
      <c r="AV83" s="81"/>
    </row>
    <row r="84">
      <c r="A84" s="77" t="s">
        <v>34</v>
      </c>
      <c r="B84" s="149">
        <v>29850.0</v>
      </c>
      <c r="C84" s="33">
        <v>4644457.0</v>
      </c>
      <c r="D84" s="35">
        <f t="shared" si="8"/>
        <v>6.427016118</v>
      </c>
      <c r="E84" s="3"/>
      <c r="F84" s="3"/>
      <c r="G84" s="77" t="s">
        <v>34</v>
      </c>
      <c r="H84" s="80">
        <v>-0.043</v>
      </c>
      <c r="I84" s="3"/>
      <c r="J84" s="3"/>
      <c r="K84" s="41">
        <v>33590.83203</v>
      </c>
      <c r="L84" s="41">
        <v>39623.26563</v>
      </c>
      <c r="M84" s="41">
        <v>39021.41797</v>
      </c>
      <c r="N84" s="41">
        <v>36621.04688</v>
      </c>
      <c r="O84" s="41">
        <v>32915.73438</v>
      </c>
      <c r="P84" s="41">
        <v>31620.00586</v>
      </c>
      <c r="Q84" s="41">
        <v>28690.21875</v>
      </c>
      <c r="R84" s="41">
        <v>27469.94336</v>
      </c>
      <c r="S84" s="41">
        <v>32410.86133</v>
      </c>
      <c r="T84" s="41">
        <v>34324.48047</v>
      </c>
      <c r="U84" s="41">
        <v>29850.00977</v>
      </c>
      <c r="V84" s="81">
        <v>1.87469E11</v>
      </c>
      <c r="W84" s="81">
        <v>1.91266E11</v>
      </c>
      <c r="X84" s="81">
        <v>1.97489E11</v>
      </c>
      <c r="Y84" s="81">
        <v>2.0142E11</v>
      </c>
      <c r="Z84" s="81">
        <v>2.04445E11</v>
      </c>
      <c r="AA84" s="81">
        <v>2.06456E11</v>
      </c>
      <c r="AB84" s="81">
        <v>2.14633E11</v>
      </c>
      <c r="AC84" s="81">
        <v>2.2019E11</v>
      </c>
      <c r="AD84" s="81">
        <v>2.25589E11</v>
      </c>
      <c r="AE84" s="81">
        <v>2.31574E11</v>
      </c>
      <c r="AF84" s="81">
        <v>2.31655E11</v>
      </c>
      <c r="AG84" s="81"/>
      <c r="AH84" s="81"/>
      <c r="AI84" s="81"/>
      <c r="AJ84" s="81"/>
      <c r="AK84" s="81"/>
      <c r="AL84" s="81"/>
      <c r="AM84" s="81"/>
      <c r="AN84" s="81"/>
      <c r="AO84" s="81"/>
      <c r="AP84" s="81"/>
      <c r="AQ84" s="81"/>
      <c r="AR84" s="81"/>
      <c r="AS84" s="81"/>
      <c r="AT84" s="81"/>
      <c r="AU84" s="81"/>
      <c r="AV84" s="81"/>
    </row>
    <row r="85">
      <c r="A85" s="77" t="s">
        <v>36</v>
      </c>
      <c r="B85" s="149">
        <v>72221.0</v>
      </c>
      <c r="C85" s="33">
        <v>1.067691E7</v>
      </c>
      <c r="D85" s="35">
        <f t="shared" si="8"/>
        <v>6.764222982</v>
      </c>
      <c r="E85" s="3"/>
      <c r="F85" s="3"/>
      <c r="G85" s="77" t="s">
        <v>36</v>
      </c>
      <c r="H85" s="80">
        <v>-0.023</v>
      </c>
      <c r="I85" s="3"/>
      <c r="J85" s="3"/>
      <c r="K85" s="41">
        <v>80471.42188</v>
      </c>
      <c r="L85" s="41">
        <v>87598.39063</v>
      </c>
      <c r="M85" s="41">
        <v>86564.10156</v>
      </c>
      <c r="N85" s="41">
        <v>83091.65625</v>
      </c>
      <c r="O85" s="41">
        <v>87231.96094</v>
      </c>
      <c r="P85" s="41">
        <v>88096.3125</v>
      </c>
      <c r="Q85" s="41">
        <v>86189.23438</v>
      </c>
      <c r="R85" s="41">
        <v>92558.66406</v>
      </c>
      <c r="S85" s="41">
        <v>80445.39063</v>
      </c>
      <c r="T85" s="41">
        <v>76221.96094</v>
      </c>
      <c r="U85" s="41">
        <v>72220.71094</v>
      </c>
      <c r="V85" s="81">
        <v>2.00028E11</v>
      </c>
      <c r="W85" s="81">
        <v>2.08175E11</v>
      </c>
      <c r="X85" s="81">
        <v>2.16327E11</v>
      </c>
      <c r="Y85" s="81">
        <v>2.20599E11</v>
      </c>
      <c r="Z85" s="81">
        <v>2.22285E11</v>
      </c>
      <c r="AA85" s="81">
        <v>2.2026E11</v>
      </c>
      <c r="AB85" s="81">
        <v>2.23696E11</v>
      </c>
      <c r="AC85" s="81">
        <v>2.2543E11</v>
      </c>
      <c r="AD85" s="81">
        <v>2.28695E11</v>
      </c>
      <c r="AE85" s="81">
        <v>2.34105E11</v>
      </c>
      <c r="AF85" s="81">
        <v>2.34084E11</v>
      </c>
      <c r="AG85" s="81"/>
      <c r="AH85" s="81"/>
      <c r="AI85" s="81"/>
      <c r="AJ85" s="81"/>
      <c r="AK85" s="81"/>
      <c r="AL85" s="81"/>
      <c r="AM85" s="81"/>
      <c r="AN85" s="81"/>
      <c r="AO85" s="81"/>
      <c r="AP85" s="81"/>
      <c r="AQ85" s="81"/>
      <c r="AR85" s="81"/>
      <c r="AS85" s="81"/>
      <c r="AT85" s="81"/>
      <c r="AU85" s="81"/>
      <c r="AV85" s="81"/>
    </row>
    <row r="86">
      <c r="A86" s="77" t="s">
        <v>38</v>
      </c>
      <c r="B86" s="149">
        <v>651478.0</v>
      </c>
      <c r="C86" s="33">
        <v>4.8379392E7</v>
      </c>
      <c r="D86" s="35">
        <f t="shared" si="8"/>
        <v>13.46602289</v>
      </c>
      <c r="E86" s="3"/>
      <c r="F86" s="3"/>
      <c r="G86" s="77" t="s">
        <v>38</v>
      </c>
      <c r="H86" s="80">
        <v>-0.019</v>
      </c>
      <c r="I86" s="3"/>
      <c r="J86" s="3"/>
      <c r="K86" s="41">
        <v>462501.1875</v>
      </c>
      <c r="L86" s="41">
        <v>500823.8125</v>
      </c>
      <c r="M86" s="41">
        <v>538383.0625</v>
      </c>
      <c r="N86" s="41">
        <v>559624.9375</v>
      </c>
      <c r="O86" s="41">
        <v>569544.3125</v>
      </c>
      <c r="P86" s="41">
        <v>581002.0</v>
      </c>
      <c r="Q86" s="41">
        <v>604532.25</v>
      </c>
      <c r="R86" s="41">
        <v>608298.5625</v>
      </c>
      <c r="S86" s="41">
        <v>622614.4375</v>
      </c>
      <c r="T86" s="41">
        <v>639065.875</v>
      </c>
      <c r="U86" s="41">
        <v>651477.625</v>
      </c>
      <c r="V86" s="81">
        <v>7.41285E11</v>
      </c>
      <c r="W86" s="81">
        <v>8.11605E11</v>
      </c>
      <c r="X86" s="81">
        <v>8.8048E11</v>
      </c>
      <c r="Y86" s="81">
        <v>9.15466E11</v>
      </c>
      <c r="Z86" s="81">
        <v>9.80921E11</v>
      </c>
      <c r="AA86" s="81">
        <v>1.00841E12</v>
      </c>
      <c r="AB86" s="81">
        <v>1.05499E12</v>
      </c>
      <c r="AC86" s="81">
        <v>1.09674E12</v>
      </c>
      <c r="AD86" s="81">
        <v>1.15354E12</v>
      </c>
      <c r="AE86" s="81">
        <v>1.21244E12</v>
      </c>
      <c r="AF86" s="81">
        <v>1.2403E12</v>
      </c>
      <c r="AG86" s="81"/>
      <c r="AH86" s="81"/>
      <c r="AI86" s="81"/>
      <c r="AJ86" s="81"/>
      <c r="AK86" s="81"/>
      <c r="AL86" s="81"/>
      <c r="AM86" s="81"/>
      <c r="AN86" s="81"/>
      <c r="AO86" s="81"/>
      <c r="AP86" s="81"/>
      <c r="AQ86" s="81"/>
      <c r="AR86" s="81"/>
      <c r="AS86" s="81"/>
      <c r="AT86" s="81"/>
      <c r="AU86" s="81"/>
      <c r="AV86" s="81"/>
    </row>
    <row r="87">
      <c r="A87" s="77" t="s">
        <v>39</v>
      </c>
      <c r="B87" s="149">
        <v>369789.0</v>
      </c>
      <c r="C87" s="33">
        <v>4.5910365E7</v>
      </c>
      <c r="D87" s="35">
        <f t="shared" si="8"/>
        <v>8.054586366</v>
      </c>
      <c r="E87" s="3"/>
      <c r="F87" s="3"/>
      <c r="G87" s="77" t="s">
        <v>39</v>
      </c>
      <c r="H87" s="80">
        <v>-0.015</v>
      </c>
      <c r="I87" s="3"/>
      <c r="J87" s="3"/>
      <c r="K87" s="41">
        <v>314305.1875</v>
      </c>
      <c r="L87" s="41">
        <v>341772.5</v>
      </c>
      <c r="M87" s="41">
        <v>355512.875</v>
      </c>
      <c r="N87" s="41">
        <v>355989.5</v>
      </c>
      <c r="O87" s="41">
        <v>372273.9688</v>
      </c>
      <c r="P87" s="41">
        <v>380082.5313</v>
      </c>
      <c r="Q87" s="41">
        <v>394262.6563</v>
      </c>
      <c r="R87" s="41">
        <v>408289.4375</v>
      </c>
      <c r="S87" s="41">
        <v>396824.3438</v>
      </c>
      <c r="T87" s="41">
        <v>402358.125</v>
      </c>
      <c r="U87" s="41">
        <v>369789.25</v>
      </c>
      <c r="V87" s="81">
        <v>9.20162E11</v>
      </c>
      <c r="W87" s="81">
        <v>9.63832E11</v>
      </c>
      <c r="X87" s="81">
        <v>1.0125E12</v>
      </c>
      <c r="Y87" s="81">
        <v>1.04966E12</v>
      </c>
      <c r="Z87" s="81">
        <v>1.0781E12</v>
      </c>
      <c r="AA87" s="81">
        <v>1.11141E12</v>
      </c>
      <c r="AB87" s="81">
        <v>1.14764E12</v>
      </c>
      <c r="AC87" s="81">
        <v>1.18876E12</v>
      </c>
      <c r="AD87" s="81">
        <v>1.23722E12</v>
      </c>
      <c r="AE87" s="81">
        <v>1.28027E12</v>
      </c>
      <c r="AF87" s="81">
        <v>1.29168E12</v>
      </c>
      <c r="AG87" s="81"/>
      <c r="AH87" s="81"/>
      <c r="AI87" s="81"/>
      <c r="AJ87" s="81"/>
      <c r="AK87" s="81"/>
      <c r="AL87" s="81"/>
      <c r="AM87" s="81"/>
      <c r="AN87" s="81"/>
      <c r="AO87" s="81"/>
      <c r="AP87" s="81"/>
      <c r="AQ87" s="81"/>
      <c r="AR87" s="81"/>
      <c r="AS87" s="81"/>
      <c r="AT87" s="81"/>
      <c r="AU87" s="81"/>
      <c r="AV87" s="81"/>
    </row>
    <row r="88">
      <c r="A88" s="77" t="s">
        <v>40</v>
      </c>
      <c r="B88" s="149">
        <v>30581.0</v>
      </c>
      <c r="C88" s="33">
        <v>9045389.0</v>
      </c>
      <c r="D88" s="35">
        <f t="shared" si="8"/>
        <v>3.380838569</v>
      </c>
      <c r="E88" s="3"/>
      <c r="F88" s="3"/>
      <c r="G88" s="77" t="s">
        <v>40</v>
      </c>
      <c r="H88" s="80">
        <v>-0.039</v>
      </c>
      <c r="I88" s="3"/>
      <c r="J88" s="3"/>
      <c r="K88" s="41">
        <v>39219.26172</v>
      </c>
      <c r="L88" s="41">
        <v>36393.73828</v>
      </c>
      <c r="M88" s="41">
        <v>33360.28125</v>
      </c>
      <c r="N88" s="41">
        <v>34000.67578</v>
      </c>
      <c r="O88" s="41">
        <v>34695.58594</v>
      </c>
      <c r="P88" s="41">
        <v>38209.95703</v>
      </c>
      <c r="Q88" s="41">
        <v>40600.60156</v>
      </c>
      <c r="R88" s="41">
        <v>40177.67188</v>
      </c>
      <c r="S88" s="41">
        <v>32826.875</v>
      </c>
      <c r="T88" s="41">
        <v>34250.10547</v>
      </c>
      <c r="U88" s="41">
        <v>30580.9082</v>
      </c>
      <c r="V88" s="81">
        <v>2.36538E11</v>
      </c>
      <c r="W88" s="81">
        <v>2.4756E11</v>
      </c>
      <c r="X88" s="81">
        <v>2.58582E11</v>
      </c>
      <c r="Y88" s="81">
        <v>2.61846E11</v>
      </c>
      <c r="Z88" s="81">
        <v>2.68349E11</v>
      </c>
      <c r="AA88" s="81">
        <v>2.74617E11</v>
      </c>
      <c r="AB88" s="81">
        <v>2.86246E11</v>
      </c>
      <c r="AC88" s="81">
        <v>2.95294E11</v>
      </c>
      <c r="AD88" s="81">
        <v>3.07983E11</v>
      </c>
      <c r="AE88" s="81">
        <v>3.18191E11</v>
      </c>
      <c r="AF88" s="81">
        <v>3.16239E11</v>
      </c>
      <c r="AG88" s="81"/>
      <c r="AH88" s="81"/>
      <c r="AI88" s="81"/>
      <c r="AJ88" s="81"/>
      <c r="AK88" s="81"/>
      <c r="AL88" s="81"/>
      <c r="AM88" s="81"/>
      <c r="AN88" s="81"/>
      <c r="AO88" s="81"/>
      <c r="AP88" s="81"/>
      <c r="AQ88" s="81"/>
      <c r="AR88" s="81"/>
      <c r="AS88" s="81"/>
      <c r="AT88" s="81"/>
      <c r="AU88" s="81"/>
      <c r="AV88" s="81"/>
    </row>
    <row r="89">
      <c r="A89" s="77" t="s">
        <v>41</v>
      </c>
      <c r="B89" s="149">
        <v>52067.0</v>
      </c>
      <c r="C89" s="33">
        <v>7581520.0</v>
      </c>
      <c r="D89" s="35">
        <f t="shared" si="8"/>
        <v>6.867620213</v>
      </c>
      <c r="E89" s="3"/>
      <c r="F89" s="3"/>
      <c r="G89" s="77" t="s">
        <v>41</v>
      </c>
      <c r="H89" s="80">
        <v>-0.017</v>
      </c>
      <c r="I89" s="3"/>
      <c r="J89" s="3"/>
      <c r="K89" s="41">
        <v>47322.89063</v>
      </c>
      <c r="L89" s="41">
        <v>49054.20313</v>
      </c>
      <c r="M89" s="41">
        <v>50509.51953</v>
      </c>
      <c r="N89" s="41">
        <v>53039.62891</v>
      </c>
      <c r="O89" s="41">
        <v>51420.12891</v>
      </c>
      <c r="P89" s="41">
        <v>49867.57031</v>
      </c>
      <c r="Q89" s="41">
        <v>48958.60156</v>
      </c>
      <c r="R89" s="41">
        <v>50030.13672</v>
      </c>
      <c r="S89" s="41">
        <v>50989.29297</v>
      </c>
      <c r="T89" s="41">
        <v>49164.05859</v>
      </c>
      <c r="U89" s="41">
        <v>52066.6875</v>
      </c>
      <c r="V89" s="81">
        <v>2.45075E11</v>
      </c>
      <c r="W89" s="81">
        <v>2.48497E11</v>
      </c>
      <c r="X89" s="81">
        <v>2.57619E11</v>
      </c>
      <c r="Y89" s="81">
        <v>2.60822E11</v>
      </c>
      <c r="Z89" s="81">
        <v>2.61305E11</v>
      </c>
      <c r="AA89" s="81">
        <v>2.61361E11</v>
      </c>
      <c r="AB89" s="81">
        <v>2.67688E11</v>
      </c>
      <c r="AC89" s="81">
        <v>2.74902E11</v>
      </c>
      <c r="AD89" s="81">
        <v>2.85216E11</v>
      </c>
      <c r="AE89" s="81">
        <v>2.96184E11</v>
      </c>
      <c r="AF89" s="81">
        <v>3.02594E11</v>
      </c>
      <c r="AG89" s="81"/>
      <c r="AH89" s="81"/>
      <c r="AI89" s="81"/>
      <c r="AJ89" s="81"/>
      <c r="AK89" s="81"/>
      <c r="AL89" s="81"/>
      <c r="AM89" s="81"/>
      <c r="AN89" s="81"/>
      <c r="AO89" s="81"/>
      <c r="AP89" s="81"/>
      <c r="AQ89" s="81"/>
      <c r="AR89" s="81"/>
      <c r="AS89" s="81"/>
      <c r="AT89" s="81"/>
      <c r="AU89" s="81"/>
      <c r="AV89" s="81"/>
    </row>
    <row r="90">
      <c r="A90" s="77" t="s">
        <v>42</v>
      </c>
      <c r="B90" s="149">
        <v>630194.0</v>
      </c>
      <c r="C90" s="33">
        <v>6.16426E7</v>
      </c>
      <c r="D90" s="35">
        <f t="shared" si="8"/>
        <v>10.22335203</v>
      </c>
      <c r="E90" s="3"/>
      <c r="F90" s="3"/>
      <c r="G90" s="77" t="s">
        <v>42</v>
      </c>
      <c r="H90" s="80">
        <v>-0.036</v>
      </c>
      <c r="I90" s="3"/>
      <c r="J90" s="3"/>
      <c r="K90" s="41">
        <v>706732.9375</v>
      </c>
      <c r="L90" s="41">
        <v>675251.0</v>
      </c>
      <c r="M90" s="41">
        <v>677913.5</v>
      </c>
      <c r="N90" s="41">
        <v>681218.6875</v>
      </c>
      <c r="O90" s="41">
        <v>660096.375</v>
      </c>
      <c r="P90" s="41">
        <v>666738.375</v>
      </c>
      <c r="Q90" s="41">
        <v>665591.6875</v>
      </c>
      <c r="R90" s="41">
        <v>659338.5</v>
      </c>
      <c r="S90" s="41">
        <v>655351.9375</v>
      </c>
      <c r="T90" s="41">
        <v>644703.625</v>
      </c>
      <c r="U90" s="41">
        <v>630194.1875</v>
      </c>
      <c r="V90" s="81">
        <v>1.59509E12</v>
      </c>
      <c r="W90" s="81">
        <v>1.64561E12</v>
      </c>
      <c r="X90" s="81">
        <v>1.71531E12</v>
      </c>
      <c r="Y90" s="81">
        <v>1.7648E12</v>
      </c>
      <c r="Z90" s="81">
        <v>1.80773E12</v>
      </c>
      <c r="AA90" s="81">
        <v>1.8767E12</v>
      </c>
      <c r="AB90" s="81">
        <v>1.93127E12</v>
      </c>
      <c r="AC90" s="81">
        <v>1.98485E12</v>
      </c>
      <c r="AD90" s="81">
        <v>2.03647E12</v>
      </c>
      <c r="AE90" s="81">
        <v>2.11045E12</v>
      </c>
      <c r="AF90" s="81">
        <v>2.09002E12</v>
      </c>
      <c r="AG90" s="81"/>
      <c r="AH90" s="81"/>
      <c r="AI90" s="81"/>
      <c r="AJ90" s="81"/>
      <c r="AK90" s="81"/>
      <c r="AL90" s="81"/>
      <c r="AM90" s="81"/>
      <c r="AN90" s="81"/>
      <c r="AO90" s="81"/>
      <c r="AP90" s="81"/>
      <c r="AQ90" s="81"/>
      <c r="AR90" s="81"/>
      <c r="AS90" s="81"/>
      <c r="AT90" s="81"/>
      <c r="AU90" s="81"/>
      <c r="AV90" s="81"/>
    </row>
    <row r="91">
      <c r="A91" s="40" t="s">
        <v>43</v>
      </c>
      <c r="B91" s="150">
        <v>6146159.0</v>
      </c>
      <c r="C91" s="44">
        <v>3.04374846E8</v>
      </c>
      <c r="D91" s="46">
        <f t="shared" si="8"/>
        <v>20.19272972</v>
      </c>
      <c r="E91" s="3"/>
      <c r="F91" s="3"/>
      <c r="G91" s="40" t="s">
        <v>43</v>
      </c>
      <c r="H91" s="102">
        <v>-0.025</v>
      </c>
      <c r="I91" s="3"/>
      <c r="J91" s="3"/>
      <c r="K91" s="41">
        <v>6110564.0</v>
      </c>
      <c r="L91" s="41">
        <v>6251294.5</v>
      </c>
      <c r="M91" s="41">
        <v>6394662.5</v>
      </c>
      <c r="N91" s="41">
        <v>6220157.5</v>
      </c>
      <c r="O91" s="41">
        <v>6149104.5</v>
      </c>
      <c r="P91" s="41">
        <v>6083950.0</v>
      </c>
      <c r="Q91" s="41">
        <v>6164473.0</v>
      </c>
      <c r="R91" s="41">
        <v>6197431.0</v>
      </c>
      <c r="S91" s="41">
        <v>6190316.0</v>
      </c>
      <c r="T91" s="41">
        <v>6333982.5</v>
      </c>
      <c r="U91" s="41">
        <v>6146158.5</v>
      </c>
      <c r="V91" s="81">
        <v>1.02138E13</v>
      </c>
      <c r="W91" s="81">
        <v>1.07111E13</v>
      </c>
      <c r="X91" s="81">
        <v>1.11581E13</v>
      </c>
      <c r="Y91" s="81">
        <v>1.12801E13</v>
      </c>
      <c r="Z91" s="81">
        <v>1.14863E13</v>
      </c>
      <c r="AA91" s="81">
        <v>1.17795E13</v>
      </c>
      <c r="AB91" s="81">
        <v>1.21894E13</v>
      </c>
      <c r="AC91" s="81">
        <v>1.25643E13</v>
      </c>
      <c r="AD91" s="81">
        <v>1.28984E13</v>
      </c>
      <c r="AE91" s="81">
        <v>1.31444E13</v>
      </c>
      <c r="AF91" s="81">
        <v>1.30972E13</v>
      </c>
      <c r="AG91" s="81"/>
      <c r="AH91" s="81"/>
      <c r="AI91" s="81"/>
      <c r="AJ91" s="81"/>
      <c r="AK91" s="81"/>
      <c r="AL91" s="81"/>
      <c r="AM91" s="81"/>
      <c r="AN91" s="81"/>
      <c r="AO91" s="81"/>
      <c r="AP91" s="81"/>
      <c r="AQ91" s="81"/>
      <c r="AR91" s="81"/>
      <c r="AS91" s="81"/>
      <c r="AT91" s="81"/>
      <c r="AU91" s="81"/>
      <c r="AV91" s="81"/>
    </row>
    <row r="92">
      <c r="A92" s="21"/>
      <c r="B92" s="21"/>
      <c r="C92" s="21"/>
      <c r="D92" s="79"/>
      <c r="E92" s="3"/>
      <c r="F92" s="3"/>
      <c r="G92" s="21"/>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21"/>
      <c r="B93" s="21"/>
      <c r="C93" s="21"/>
      <c r="D93" s="79"/>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50" t="s">
        <v>86</v>
      </c>
      <c r="B95" s="93" t="s">
        <v>87</v>
      </c>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20" t="s">
        <v>192</v>
      </c>
      <c r="B100" s="20"/>
      <c r="C100" s="10"/>
      <c r="D100" s="10"/>
      <c r="E100" s="10"/>
      <c r="F100" s="10"/>
      <c r="G100" s="10"/>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3"/>
      <c r="B101" s="3"/>
      <c r="C101" s="10"/>
      <c r="D101" s="10"/>
      <c r="E101" s="10"/>
      <c r="F101" s="10"/>
      <c r="G101" s="10"/>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95"/>
      <c r="B102" s="26" t="s">
        <v>91</v>
      </c>
      <c r="C102" s="95"/>
      <c r="D102" s="26" t="s">
        <v>92</v>
      </c>
      <c r="E102" s="26" t="s">
        <v>93</v>
      </c>
      <c r="F102" s="26" t="s">
        <v>94</v>
      </c>
      <c r="G102" s="21" t="s">
        <v>57</v>
      </c>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17</v>
      </c>
      <c r="B103" s="21" t="s">
        <v>95</v>
      </c>
      <c r="D103" s="96">
        <v>1.08</v>
      </c>
      <c r="E103" s="80">
        <v>0.367</v>
      </c>
      <c r="F103" s="96">
        <f t="shared" ref="F103:F124" si="9">D103*E103</f>
        <v>0.39636</v>
      </c>
      <c r="G103" s="124"/>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18</v>
      </c>
      <c r="B104" s="21" t="s">
        <v>95</v>
      </c>
      <c r="D104" s="96">
        <v>1.45</v>
      </c>
      <c r="E104" s="80">
        <v>0.631</v>
      </c>
      <c r="F104" s="96">
        <f t="shared" si="9"/>
        <v>0.91495</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19</v>
      </c>
      <c r="B105" s="21" t="s">
        <v>95</v>
      </c>
      <c r="D105" s="96">
        <v>1.83</v>
      </c>
      <c r="E105" s="80">
        <v>0.635</v>
      </c>
      <c r="F105" s="96">
        <f t="shared" si="9"/>
        <v>1.16205</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20</v>
      </c>
      <c r="B106" s="21" t="s">
        <v>95</v>
      </c>
      <c r="D106" s="96">
        <v>0.91</v>
      </c>
      <c r="E106" s="80">
        <v>0.317</v>
      </c>
      <c r="F106" s="96">
        <f t="shared" si="9"/>
        <v>0.28847</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22</v>
      </c>
      <c r="B107" s="21" t="s">
        <v>95</v>
      </c>
      <c r="D107" s="96">
        <v>1.78</v>
      </c>
      <c r="E107" s="80">
        <v>0.639</v>
      </c>
      <c r="F107" s="96">
        <f t="shared" si="9"/>
        <v>1.13742</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23</v>
      </c>
      <c r="B108" s="21" t="s">
        <v>95</v>
      </c>
      <c r="D108" s="96">
        <v>1.78</v>
      </c>
      <c r="E108" s="80">
        <v>0.669</v>
      </c>
      <c r="F108" s="96">
        <f t="shared" si="9"/>
        <v>1.19082</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24</v>
      </c>
      <c r="B109" s="21" t="s">
        <v>95</v>
      </c>
      <c r="D109" s="96">
        <v>1.68</v>
      </c>
      <c r="E109" s="80">
        <v>0.666</v>
      </c>
      <c r="F109" s="96">
        <f t="shared" si="9"/>
        <v>1.11888</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25</v>
      </c>
      <c r="B110" s="21" t="s">
        <v>95</v>
      </c>
      <c r="D110" s="96">
        <v>1.88</v>
      </c>
      <c r="E110" s="80">
        <v>0.658</v>
      </c>
      <c r="F110" s="96">
        <f t="shared" si="9"/>
        <v>1.23704</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26</v>
      </c>
      <c r="B111" s="21" t="s">
        <v>95</v>
      </c>
      <c r="D111" s="96">
        <v>1.4</v>
      </c>
      <c r="E111" s="80">
        <v>0.555</v>
      </c>
      <c r="F111" s="96">
        <f t="shared" si="9"/>
        <v>0.777</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28</v>
      </c>
      <c r="B112" s="21" t="s">
        <v>95</v>
      </c>
      <c r="D112" s="96">
        <v>1.53</v>
      </c>
      <c r="E112" s="80">
        <v>0.636</v>
      </c>
      <c r="F112" s="96">
        <f t="shared" si="9"/>
        <v>0.97308</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29</v>
      </c>
      <c r="B113" s="21" t="s">
        <v>95</v>
      </c>
      <c r="D113" s="96">
        <v>1.71</v>
      </c>
      <c r="E113" s="80">
        <v>0.625</v>
      </c>
      <c r="F113" s="96">
        <f t="shared" si="9"/>
        <v>1.06875</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30</v>
      </c>
      <c r="B114" s="21" t="s">
        <v>96</v>
      </c>
      <c r="C114" s="10"/>
      <c r="D114" s="96">
        <v>1.29</v>
      </c>
      <c r="E114" s="80">
        <v>0.512</v>
      </c>
      <c r="F114" s="96">
        <f t="shared" si="9"/>
        <v>0.66048</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32</v>
      </c>
      <c r="B115" s="21" t="s">
        <v>95</v>
      </c>
      <c r="D115" s="96">
        <v>1.87</v>
      </c>
      <c r="E115" s="80">
        <v>0.688</v>
      </c>
      <c r="F115" s="96">
        <f t="shared" si="9"/>
        <v>1.28656</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33</v>
      </c>
      <c r="B116" s="21" t="s">
        <v>95</v>
      </c>
      <c r="D116" s="96">
        <v>1.05</v>
      </c>
      <c r="E116" s="80">
        <v>0.426</v>
      </c>
      <c r="F116" s="96">
        <f t="shared" si="9"/>
        <v>0.4473</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34</v>
      </c>
      <c r="B117" s="21" t="s">
        <v>95</v>
      </c>
      <c r="D117" s="96">
        <v>1.89</v>
      </c>
      <c r="E117" s="80">
        <v>0.646</v>
      </c>
      <c r="F117" s="96">
        <f t="shared" si="9"/>
        <v>1.22094</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36</v>
      </c>
      <c r="B118" s="21" t="s">
        <v>95</v>
      </c>
      <c r="D118" s="96">
        <v>1.72</v>
      </c>
      <c r="E118" s="80">
        <v>0.639</v>
      </c>
      <c r="F118" s="96">
        <f t="shared" si="9"/>
        <v>1.09908</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38</v>
      </c>
      <c r="B119" s="21" t="s">
        <v>95</v>
      </c>
      <c r="D119" s="96">
        <v>1.4</v>
      </c>
      <c r="E119" s="80">
        <v>0.529</v>
      </c>
      <c r="F119" s="96">
        <f t="shared" si="9"/>
        <v>0.7406</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39</v>
      </c>
      <c r="B120" s="21" t="s">
        <v>95</v>
      </c>
      <c r="D120" s="96">
        <v>1.39</v>
      </c>
      <c r="E120" s="80">
        <v>0.559</v>
      </c>
      <c r="F120" s="96">
        <f t="shared" si="9"/>
        <v>0.77701</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1" t="s">
        <v>40</v>
      </c>
      <c r="B121" s="21" t="s">
        <v>95</v>
      </c>
      <c r="D121" s="96">
        <v>1.59</v>
      </c>
      <c r="E121" s="80">
        <v>0.653</v>
      </c>
      <c r="F121" s="96">
        <f t="shared" si="9"/>
        <v>1.03827</v>
      </c>
      <c r="G121" s="4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21" t="s">
        <v>41</v>
      </c>
      <c r="B122" s="21" t="s">
        <v>95</v>
      </c>
      <c r="D122" s="96">
        <v>1.39</v>
      </c>
      <c r="E122" s="80">
        <v>0.568</v>
      </c>
      <c r="F122" s="96">
        <f t="shared" si="9"/>
        <v>0.78952</v>
      </c>
      <c r="G122" s="4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42</v>
      </c>
      <c r="B123" s="21" t="s">
        <v>95</v>
      </c>
      <c r="D123" s="96">
        <v>1.55</v>
      </c>
      <c r="E123" s="80">
        <v>0.678</v>
      </c>
      <c r="F123" s="96">
        <f t="shared" si="9"/>
        <v>1.0509</v>
      </c>
      <c r="G123" s="41"/>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26" t="s">
        <v>43</v>
      </c>
      <c r="B124" s="26" t="s">
        <v>95</v>
      </c>
      <c r="C124" s="103"/>
      <c r="D124" s="105">
        <v>0.65</v>
      </c>
      <c r="E124" s="102">
        <v>0.195</v>
      </c>
      <c r="F124" s="105">
        <f t="shared" si="9"/>
        <v>0.12675</v>
      </c>
      <c r="G124" s="7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10"/>
      <c r="B125" s="10"/>
      <c r="C125" s="10"/>
      <c r="D125" s="10"/>
      <c r="E125" s="10"/>
      <c r="F125" s="10"/>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21" t="s">
        <v>62</v>
      </c>
      <c r="C126" s="10"/>
      <c r="D126" s="10"/>
      <c r="E126" s="10"/>
      <c r="F126" s="96"/>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10"/>
      <c r="B127" s="10"/>
      <c r="C127" s="10"/>
      <c r="D127" s="10"/>
      <c r="E127" s="10"/>
      <c r="F127" s="10"/>
      <c r="G127" s="10"/>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21" t="s">
        <v>99</v>
      </c>
      <c r="C128" s="10"/>
      <c r="D128" s="10"/>
      <c r="E128" s="10"/>
      <c r="F128" s="41">
        <v>214.537</v>
      </c>
      <c r="G128" s="10"/>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10"/>
      <c r="B129" s="10"/>
      <c r="C129" s="10"/>
      <c r="D129" s="10"/>
      <c r="E129" s="10"/>
      <c r="F129" s="10"/>
      <c r="G129" s="10"/>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10"/>
      <c r="B130" s="10"/>
      <c r="C130" s="10"/>
      <c r="D130" s="10"/>
      <c r="E130" s="10"/>
      <c r="F130" s="10"/>
      <c r="G130" s="10"/>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ht="30.0" customHeight="1">
      <c r="A131" s="23" t="s">
        <v>193</v>
      </c>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
      <c r="B132" s="10"/>
      <c r="C132" s="10"/>
      <c r="D132" s="10"/>
      <c r="E132" s="10"/>
      <c r="F132" s="10"/>
      <c r="G132" s="10"/>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0" t="s">
        <v>194</v>
      </c>
      <c r="B135" s="20"/>
      <c r="C135" s="20"/>
      <c r="D135" s="20"/>
      <c r="E135" s="20"/>
      <c r="F135" s="10"/>
      <c r="G135" s="10"/>
      <c r="H135" s="10"/>
      <c r="I135" s="10"/>
      <c r="J135" s="10"/>
      <c r="K135" s="10"/>
      <c r="L135" s="10"/>
      <c r="M135" s="10"/>
      <c r="N135" s="10"/>
      <c r="O135" s="10"/>
      <c r="P135" s="10"/>
      <c r="Q135" s="10"/>
      <c r="R135" s="10"/>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10"/>
      <c r="B136" s="10"/>
      <c r="C136" s="10"/>
      <c r="D136" s="10"/>
      <c r="E136" s="10"/>
      <c r="F136" s="10"/>
      <c r="G136" s="10"/>
      <c r="H136" s="10"/>
      <c r="I136" s="10"/>
      <c r="J136" s="10"/>
      <c r="K136" s="10"/>
      <c r="L136" s="10"/>
      <c r="M136" s="10"/>
      <c r="N136" s="10"/>
      <c r="O136" s="10"/>
      <c r="P136" s="10"/>
      <c r="Q136" s="10"/>
      <c r="R136" s="10"/>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109" t="s">
        <v>103</v>
      </c>
      <c r="B137" s="110" t="s">
        <v>104</v>
      </c>
      <c r="C137" s="110" t="s">
        <v>105</v>
      </c>
      <c r="D137" s="110" t="s">
        <v>106</v>
      </c>
      <c r="E137" s="110" t="s">
        <v>107</v>
      </c>
      <c r="F137" s="110" t="s">
        <v>108</v>
      </c>
      <c r="G137" s="110" t="s">
        <v>109</v>
      </c>
      <c r="H137" s="110" t="s">
        <v>110</v>
      </c>
      <c r="I137" s="110" t="s">
        <v>111</v>
      </c>
      <c r="J137" s="110" t="s">
        <v>112</v>
      </c>
      <c r="K137" s="110" t="s">
        <v>113</v>
      </c>
      <c r="L137" s="110" t="s">
        <v>114</v>
      </c>
      <c r="M137" s="110" t="s">
        <v>54</v>
      </c>
      <c r="N137" s="110" t="s">
        <v>115</v>
      </c>
      <c r="O137" s="110" t="s">
        <v>57</v>
      </c>
      <c r="P137" s="110" t="s">
        <v>116</v>
      </c>
      <c r="Q137" s="110" t="s">
        <v>117</v>
      </c>
      <c r="R137" s="111" t="s">
        <v>118</v>
      </c>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17</v>
      </c>
      <c r="B138" s="82">
        <v>-42.0</v>
      </c>
      <c r="C138" s="82">
        <v>0.0</v>
      </c>
      <c r="D138" s="82">
        <v>0.0</v>
      </c>
      <c r="E138" s="82">
        <v>0.1</v>
      </c>
      <c r="F138" s="82">
        <v>0.0</v>
      </c>
      <c r="G138" s="82">
        <v>85.7</v>
      </c>
      <c r="H138" s="82">
        <v>0.0</v>
      </c>
      <c r="I138" s="82">
        <v>0.0</v>
      </c>
      <c r="J138" s="82">
        <v>24.6</v>
      </c>
      <c r="K138" s="82">
        <f t="shared" ref="K138:K159" si="10">SUM(B138:J138)</f>
        <v>68.4</v>
      </c>
      <c r="L138" s="82">
        <f t="shared" ref="L138:L159" si="11">K138-E138</f>
        <v>68.3</v>
      </c>
      <c r="M138" s="21">
        <v>2.100731E7</v>
      </c>
      <c r="N138" s="79">
        <f t="shared" ref="N138:N159" si="12">L138/M138*1000000</f>
        <v>3.251249208</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18</v>
      </c>
      <c r="B139" s="82">
        <v>-552.0</v>
      </c>
      <c r="C139" s="82">
        <v>0.0</v>
      </c>
      <c r="D139" s="82">
        <v>0.0</v>
      </c>
      <c r="E139" s="82">
        <v>-12215.8</v>
      </c>
      <c r="F139" s="82">
        <v>0.0</v>
      </c>
      <c r="G139" s="82">
        <v>2329.9</v>
      </c>
      <c r="H139" s="82">
        <v>0.4</v>
      </c>
      <c r="I139" s="82">
        <v>-2.3</v>
      </c>
      <c r="J139" s="82">
        <v>164.9</v>
      </c>
      <c r="K139" s="82">
        <f t="shared" si="10"/>
        <v>-10274.9</v>
      </c>
      <c r="L139" s="82">
        <f t="shared" si="11"/>
        <v>1940.9</v>
      </c>
      <c r="M139" s="21">
        <v>4.99082538E8</v>
      </c>
      <c r="N139" s="79">
        <f t="shared" si="12"/>
        <v>3.888935902</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19</v>
      </c>
      <c r="B140" s="82">
        <v>-552.0</v>
      </c>
      <c r="C140" s="82">
        <v>0.0</v>
      </c>
      <c r="D140" s="82">
        <v>0.0</v>
      </c>
      <c r="E140" s="82">
        <v>-12215.8</v>
      </c>
      <c r="F140" s="82">
        <v>0.0</v>
      </c>
      <c r="G140" s="82">
        <v>2329.9</v>
      </c>
      <c r="H140" s="82">
        <v>0.4</v>
      </c>
      <c r="I140" s="82">
        <v>-2.3</v>
      </c>
      <c r="J140" s="82">
        <v>164.9</v>
      </c>
      <c r="K140" s="82">
        <f t="shared" si="10"/>
        <v>-10274.9</v>
      </c>
      <c r="L140" s="82">
        <f t="shared" si="11"/>
        <v>1940.9</v>
      </c>
      <c r="M140" s="21">
        <v>4.99082538E8</v>
      </c>
      <c r="N140" s="79">
        <f t="shared" si="12"/>
        <v>3.888935902</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20</v>
      </c>
      <c r="B141" s="82">
        <v>0.0</v>
      </c>
      <c r="C141" s="82">
        <v>0.0</v>
      </c>
      <c r="D141" s="82">
        <v>0.0</v>
      </c>
      <c r="E141" s="82">
        <v>0.2</v>
      </c>
      <c r="F141" s="82">
        <v>0.0</v>
      </c>
      <c r="G141" s="82">
        <v>489.9</v>
      </c>
      <c r="H141" s="82">
        <v>0.0</v>
      </c>
      <c r="I141" s="82">
        <v>0.0</v>
      </c>
      <c r="J141" s="82">
        <v>19.8</v>
      </c>
      <c r="K141" s="82">
        <f t="shared" si="10"/>
        <v>509.9</v>
      </c>
      <c r="L141" s="82">
        <f t="shared" si="11"/>
        <v>509.7</v>
      </c>
      <c r="M141" s="21">
        <v>3.3212696E7</v>
      </c>
      <c r="N141" s="79">
        <f t="shared" si="12"/>
        <v>15.34654097</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22</v>
      </c>
      <c r="B142" s="82">
        <v>-552.0</v>
      </c>
      <c r="C142" s="82">
        <v>0.0</v>
      </c>
      <c r="D142" s="82">
        <v>0.0</v>
      </c>
      <c r="E142" s="82">
        <v>-12215.8</v>
      </c>
      <c r="F142" s="82">
        <v>0.0</v>
      </c>
      <c r="G142" s="82">
        <v>2329.9</v>
      </c>
      <c r="H142" s="82">
        <v>0.4</v>
      </c>
      <c r="I142" s="82">
        <v>-2.3</v>
      </c>
      <c r="J142" s="82">
        <v>164.9</v>
      </c>
      <c r="K142" s="82">
        <f t="shared" si="10"/>
        <v>-10274.9</v>
      </c>
      <c r="L142" s="82">
        <f t="shared" si="11"/>
        <v>1940.9</v>
      </c>
      <c r="M142" s="21">
        <v>4.99082538E8</v>
      </c>
      <c r="N142" s="79">
        <f t="shared" si="12"/>
        <v>3.888935902</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23</v>
      </c>
      <c r="B143" s="82">
        <v>-552.0</v>
      </c>
      <c r="C143" s="82">
        <v>0.0</v>
      </c>
      <c r="D143" s="82">
        <v>0.0</v>
      </c>
      <c r="E143" s="82">
        <v>-12215.8</v>
      </c>
      <c r="F143" s="82">
        <v>0.0</v>
      </c>
      <c r="G143" s="82">
        <v>2329.9</v>
      </c>
      <c r="H143" s="82">
        <v>0.4</v>
      </c>
      <c r="I143" s="82">
        <v>-2.3</v>
      </c>
      <c r="J143" s="82">
        <v>164.9</v>
      </c>
      <c r="K143" s="82">
        <f t="shared" si="10"/>
        <v>-10274.9</v>
      </c>
      <c r="L143" s="82">
        <f t="shared" si="11"/>
        <v>1940.9</v>
      </c>
      <c r="M143" s="21">
        <v>4.99082538E8</v>
      </c>
      <c r="N143" s="79">
        <f t="shared" si="12"/>
        <v>3.888935902</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24</v>
      </c>
      <c r="B144" s="82">
        <v>-552.0</v>
      </c>
      <c r="C144" s="82">
        <v>0.0</v>
      </c>
      <c r="D144" s="82">
        <v>0.0</v>
      </c>
      <c r="E144" s="82">
        <v>-12215.8</v>
      </c>
      <c r="F144" s="82">
        <v>0.0</v>
      </c>
      <c r="G144" s="82">
        <v>2329.9</v>
      </c>
      <c r="H144" s="82">
        <v>0.4</v>
      </c>
      <c r="I144" s="82">
        <v>-2.3</v>
      </c>
      <c r="J144" s="82">
        <v>164.9</v>
      </c>
      <c r="K144" s="82">
        <f t="shared" si="10"/>
        <v>-10274.9</v>
      </c>
      <c r="L144" s="82">
        <f t="shared" si="11"/>
        <v>1940.9</v>
      </c>
      <c r="M144" s="21">
        <v>4.99082538E8</v>
      </c>
      <c r="N144" s="79">
        <f t="shared" si="12"/>
        <v>3.888935902</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25</v>
      </c>
      <c r="B145" s="82">
        <v>-552.0</v>
      </c>
      <c r="C145" s="82">
        <v>0.0</v>
      </c>
      <c r="D145" s="82">
        <v>0.0</v>
      </c>
      <c r="E145" s="82">
        <v>-12215.8</v>
      </c>
      <c r="F145" s="82">
        <v>0.0</v>
      </c>
      <c r="G145" s="82">
        <v>2329.9</v>
      </c>
      <c r="H145" s="82">
        <v>0.4</v>
      </c>
      <c r="I145" s="82">
        <v>-2.3</v>
      </c>
      <c r="J145" s="82">
        <v>164.9</v>
      </c>
      <c r="K145" s="82">
        <f t="shared" si="10"/>
        <v>-10274.9</v>
      </c>
      <c r="L145" s="82">
        <f t="shared" si="11"/>
        <v>1940.9</v>
      </c>
      <c r="M145" s="21">
        <v>4.99082538E8</v>
      </c>
      <c r="N145" s="79">
        <f t="shared" si="12"/>
        <v>3.888935902</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26</v>
      </c>
      <c r="B146" s="82">
        <v>-552.0</v>
      </c>
      <c r="C146" s="82">
        <v>0.0</v>
      </c>
      <c r="D146" s="82">
        <v>0.0</v>
      </c>
      <c r="E146" s="82">
        <v>-12215.8</v>
      </c>
      <c r="F146" s="82">
        <v>0.0</v>
      </c>
      <c r="G146" s="82">
        <v>2329.9</v>
      </c>
      <c r="H146" s="82">
        <v>0.4</v>
      </c>
      <c r="I146" s="82">
        <v>-2.3</v>
      </c>
      <c r="J146" s="82">
        <v>164.9</v>
      </c>
      <c r="K146" s="82">
        <f t="shared" si="10"/>
        <v>-10274.9</v>
      </c>
      <c r="L146" s="82">
        <f t="shared" si="11"/>
        <v>1940.9</v>
      </c>
      <c r="M146" s="21">
        <v>4.99082538E8</v>
      </c>
      <c r="N146" s="79">
        <f t="shared" si="12"/>
        <v>3.888935902</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28</v>
      </c>
      <c r="B147" s="82">
        <v>-552.0</v>
      </c>
      <c r="C147" s="82">
        <v>0.0</v>
      </c>
      <c r="D147" s="82">
        <v>0.0</v>
      </c>
      <c r="E147" s="82">
        <v>-12215.8</v>
      </c>
      <c r="F147" s="82">
        <v>0.0</v>
      </c>
      <c r="G147" s="82">
        <v>2329.9</v>
      </c>
      <c r="H147" s="82">
        <v>0.4</v>
      </c>
      <c r="I147" s="82">
        <v>-2.3</v>
      </c>
      <c r="J147" s="82">
        <v>164.9</v>
      </c>
      <c r="K147" s="82">
        <f t="shared" si="10"/>
        <v>-10274.9</v>
      </c>
      <c r="L147" s="82">
        <f t="shared" si="11"/>
        <v>1940.9</v>
      </c>
      <c r="M147" s="21">
        <v>4.99082538E8</v>
      </c>
      <c r="N147" s="79">
        <f t="shared" si="12"/>
        <v>3.888935902</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29</v>
      </c>
      <c r="B148" s="82">
        <v>-552.0</v>
      </c>
      <c r="C148" s="82">
        <v>0.0</v>
      </c>
      <c r="D148" s="82">
        <v>0.0</v>
      </c>
      <c r="E148" s="82">
        <v>-12215.8</v>
      </c>
      <c r="F148" s="82">
        <v>0.0</v>
      </c>
      <c r="G148" s="82">
        <v>2329.9</v>
      </c>
      <c r="H148" s="82">
        <v>0.4</v>
      </c>
      <c r="I148" s="82">
        <v>-2.3</v>
      </c>
      <c r="J148" s="82">
        <v>164.9</v>
      </c>
      <c r="K148" s="82">
        <f t="shared" si="10"/>
        <v>-10274.9</v>
      </c>
      <c r="L148" s="82">
        <f t="shared" si="11"/>
        <v>1940.9</v>
      </c>
      <c r="M148" s="21">
        <v>4.99082538E8</v>
      </c>
      <c r="N148" s="79">
        <f t="shared" si="12"/>
        <v>3.888935902</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30</v>
      </c>
      <c r="B149" s="82">
        <v>-0.7</v>
      </c>
      <c r="C149" s="82">
        <v>0.0</v>
      </c>
      <c r="D149" s="82">
        <v>0.0</v>
      </c>
      <c r="E149" s="82">
        <v>28.0</v>
      </c>
      <c r="F149" s="82">
        <v>0.0</v>
      </c>
      <c r="G149" s="82">
        <v>786.9</v>
      </c>
      <c r="H149" s="82">
        <v>0.0</v>
      </c>
      <c r="I149" s="82">
        <v>0.0</v>
      </c>
      <c r="J149" s="82">
        <v>235.8</v>
      </c>
      <c r="K149" s="82">
        <f t="shared" si="10"/>
        <v>1050</v>
      </c>
      <c r="L149" s="82">
        <f t="shared" si="11"/>
        <v>1022</v>
      </c>
      <c r="M149" s="21">
        <v>1.27787736E8</v>
      </c>
      <c r="N149" s="79">
        <f t="shared" si="12"/>
        <v>7.997637582</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32</v>
      </c>
      <c r="B150" s="82">
        <v>-552.0</v>
      </c>
      <c r="C150" s="82">
        <v>0.0</v>
      </c>
      <c r="D150" s="82">
        <v>0.0</v>
      </c>
      <c r="E150" s="82">
        <v>-12215.8</v>
      </c>
      <c r="F150" s="82">
        <v>0.0</v>
      </c>
      <c r="G150" s="82">
        <v>2329.9</v>
      </c>
      <c r="H150" s="82">
        <v>0.4</v>
      </c>
      <c r="I150" s="82">
        <v>-2.3</v>
      </c>
      <c r="J150" s="82">
        <v>164.9</v>
      </c>
      <c r="K150" s="82">
        <f t="shared" si="10"/>
        <v>-10274.9</v>
      </c>
      <c r="L150" s="82">
        <f t="shared" si="11"/>
        <v>1940.9</v>
      </c>
      <c r="M150" s="21">
        <v>4.99082538E8</v>
      </c>
      <c r="N150" s="79">
        <f t="shared" si="12"/>
        <v>3.888935902</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33</v>
      </c>
      <c r="B151" s="82">
        <v>0.0</v>
      </c>
      <c r="C151" s="82">
        <v>0.0</v>
      </c>
      <c r="D151" s="82">
        <v>0.0</v>
      </c>
      <c r="E151" s="82">
        <v>0.0</v>
      </c>
      <c r="F151" s="82">
        <v>0.0</v>
      </c>
      <c r="G151" s="82">
        <v>17.8</v>
      </c>
      <c r="H151" s="82">
        <v>0.0</v>
      </c>
      <c r="I151" s="82">
        <v>0.0</v>
      </c>
      <c r="J151" s="82">
        <v>-0.4</v>
      </c>
      <c r="K151" s="82">
        <f t="shared" si="10"/>
        <v>17.4</v>
      </c>
      <c r="L151" s="82">
        <f t="shared" si="11"/>
        <v>17.4</v>
      </c>
      <c r="M151" s="21">
        <v>4173460.0</v>
      </c>
      <c r="N151" s="79">
        <f t="shared" si="12"/>
        <v>4.169202532</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34</v>
      </c>
      <c r="B152" s="82">
        <v>-3.8</v>
      </c>
      <c r="C152" s="82">
        <v>4.8</v>
      </c>
      <c r="D152" s="82">
        <v>0.0</v>
      </c>
      <c r="E152" s="82">
        <v>0.0</v>
      </c>
      <c r="F152" s="82">
        <v>0.0</v>
      </c>
      <c r="G152" s="82">
        <v>14.6</v>
      </c>
      <c r="H152" s="82">
        <v>0.0</v>
      </c>
      <c r="I152" s="82">
        <v>0.0</v>
      </c>
      <c r="J152" s="82">
        <v>0.0</v>
      </c>
      <c r="K152" s="82">
        <f t="shared" si="10"/>
        <v>15.6</v>
      </c>
      <c r="L152" s="82">
        <f t="shared" si="11"/>
        <v>15.6</v>
      </c>
      <c r="M152" s="21">
        <v>4644457.0</v>
      </c>
      <c r="N152" s="79">
        <f t="shared" si="12"/>
        <v>3.358842595</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36</v>
      </c>
      <c r="B153" s="82">
        <v>-552.0</v>
      </c>
      <c r="C153" s="82">
        <v>0.0</v>
      </c>
      <c r="D153" s="82">
        <v>0.0</v>
      </c>
      <c r="E153" s="82">
        <v>-12215.8</v>
      </c>
      <c r="F153" s="82">
        <v>0.0</v>
      </c>
      <c r="G153" s="82">
        <v>2329.9</v>
      </c>
      <c r="H153" s="82">
        <v>0.4</v>
      </c>
      <c r="I153" s="82">
        <v>-2.3</v>
      </c>
      <c r="J153" s="82">
        <v>164.9</v>
      </c>
      <c r="K153" s="82">
        <f t="shared" si="10"/>
        <v>-10274.9</v>
      </c>
      <c r="L153" s="82">
        <f t="shared" si="11"/>
        <v>1940.9</v>
      </c>
      <c r="M153" s="21">
        <v>4.99082538E8</v>
      </c>
      <c r="N153" s="79">
        <f t="shared" si="12"/>
        <v>3.888935902</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t="s">
        <v>38</v>
      </c>
      <c r="B154" s="82">
        <v>1114.8</v>
      </c>
      <c r="C154" s="82">
        <v>737.0</v>
      </c>
      <c r="D154" s="82">
        <v>0.0</v>
      </c>
      <c r="E154" s="82">
        <v>30.7</v>
      </c>
      <c r="F154" s="82">
        <v>216.3</v>
      </c>
      <c r="G154" s="82">
        <v>1953.6</v>
      </c>
      <c r="H154" s="82">
        <v>0.0</v>
      </c>
      <c r="I154" s="82">
        <v>0.0</v>
      </c>
      <c r="J154" s="82">
        <v>0.0</v>
      </c>
      <c r="K154" s="82">
        <f t="shared" si="10"/>
        <v>4052.4</v>
      </c>
      <c r="L154" s="82">
        <f t="shared" si="11"/>
        <v>4021.7</v>
      </c>
      <c r="M154" s="21">
        <v>4.8379392E7</v>
      </c>
      <c r="N154" s="79">
        <f t="shared" si="12"/>
        <v>83.12837003</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118" t="s">
        <v>39</v>
      </c>
      <c r="B155" s="82">
        <v>-552.0</v>
      </c>
      <c r="C155" s="82">
        <v>0.0</v>
      </c>
      <c r="D155" s="82">
        <v>0.0</v>
      </c>
      <c r="E155" s="82">
        <v>-12215.8</v>
      </c>
      <c r="F155" s="82">
        <v>0.0</v>
      </c>
      <c r="G155" s="82">
        <v>2329.9</v>
      </c>
      <c r="H155" s="82">
        <v>0.4</v>
      </c>
      <c r="I155" s="82">
        <v>-2.3</v>
      </c>
      <c r="J155" s="82">
        <v>164.9</v>
      </c>
      <c r="K155" s="82">
        <f t="shared" si="10"/>
        <v>-10274.9</v>
      </c>
      <c r="L155" s="82">
        <f t="shared" si="11"/>
        <v>1940.9</v>
      </c>
      <c r="M155" s="21">
        <v>4.99082538E8</v>
      </c>
      <c r="N155" s="79">
        <f t="shared" si="12"/>
        <v>3.888935902</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40</v>
      </c>
      <c r="B156" s="82">
        <v>-552.0</v>
      </c>
      <c r="C156" s="82">
        <v>0.0</v>
      </c>
      <c r="D156" s="82">
        <v>0.0</v>
      </c>
      <c r="E156" s="82">
        <v>-12215.8</v>
      </c>
      <c r="F156" s="82">
        <v>0.0</v>
      </c>
      <c r="G156" s="82">
        <v>2329.9</v>
      </c>
      <c r="H156" s="82">
        <v>0.4</v>
      </c>
      <c r="I156" s="82">
        <v>-2.3</v>
      </c>
      <c r="J156" s="82">
        <v>164.9</v>
      </c>
      <c r="K156" s="82">
        <f t="shared" si="10"/>
        <v>-10274.9</v>
      </c>
      <c r="L156" s="82">
        <f t="shared" si="11"/>
        <v>1940.9</v>
      </c>
      <c r="M156" s="21">
        <v>4.99082538E8</v>
      </c>
      <c r="N156" s="79">
        <f t="shared" si="12"/>
        <v>3.888935902</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41</v>
      </c>
      <c r="B157" s="82">
        <v>0.0</v>
      </c>
      <c r="C157" s="82">
        <v>0.0</v>
      </c>
      <c r="D157" s="82">
        <v>0.0</v>
      </c>
      <c r="E157" s="82">
        <v>1.0</v>
      </c>
      <c r="F157" s="82">
        <v>0.0</v>
      </c>
      <c r="G157" s="82">
        <v>9.0</v>
      </c>
      <c r="H157" s="82">
        <v>0.0</v>
      </c>
      <c r="I157" s="82">
        <v>0.0</v>
      </c>
      <c r="J157" s="82">
        <v>0.0</v>
      </c>
      <c r="K157" s="82">
        <f t="shared" si="10"/>
        <v>10</v>
      </c>
      <c r="L157" s="82">
        <f t="shared" si="11"/>
        <v>9</v>
      </c>
      <c r="M157" s="21">
        <v>7581520.0</v>
      </c>
      <c r="N157" s="79">
        <f t="shared" si="12"/>
        <v>1.187097047</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t="s">
        <v>42</v>
      </c>
      <c r="B158" s="82">
        <v>-552.0</v>
      </c>
      <c r="C158" s="82">
        <v>0.0</v>
      </c>
      <c r="D158" s="82">
        <v>0.0</v>
      </c>
      <c r="E158" s="82">
        <v>-12215.8</v>
      </c>
      <c r="F158" s="82">
        <v>0.0</v>
      </c>
      <c r="G158" s="82">
        <v>2329.9</v>
      </c>
      <c r="H158" s="82">
        <v>0.4</v>
      </c>
      <c r="I158" s="82">
        <v>-2.3</v>
      </c>
      <c r="J158" s="82">
        <v>164.9</v>
      </c>
      <c r="K158" s="82">
        <f t="shared" si="10"/>
        <v>-10274.9</v>
      </c>
      <c r="L158" s="82">
        <f t="shared" si="11"/>
        <v>1940.9</v>
      </c>
      <c r="M158" s="21">
        <v>4.99082538E8</v>
      </c>
      <c r="N158" s="79">
        <f t="shared" si="12"/>
        <v>3.888935902</v>
      </c>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1" t="s">
        <v>43</v>
      </c>
      <c r="B159" s="82">
        <v>-569.2</v>
      </c>
      <c r="C159" s="82">
        <v>-224.4</v>
      </c>
      <c r="D159" s="82">
        <v>-6.2</v>
      </c>
      <c r="E159" s="82">
        <v>-412.4</v>
      </c>
      <c r="F159" s="82">
        <v>-26.0</v>
      </c>
      <c r="G159" s="82">
        <v>5652.1</v>
      </c>
      <c r="H159" s="82">
        <v>-1.0</v>
      </c>
      <c r="I159" s="82">
        <v>0.0</v>
      </c>
      <c r="J159" s="82">
        <v>1816.7</v>
      </c>
      <c r="K159" s="82">
        <f t="shared" si="10"/>
        <v>6229.6</v>
      </c>
      <c r="L159" s="82">
        <f t="shared" si="11"/>
        <v>6642</v>
      </c>
      <c r="M159" s="21">
        <v>3.04374846E8</v>
      </c>
      <c r="N159" s="79">
        <f t="shared" si="12"/>
        <v>21.82177695</v>
      </c>
      <c r="O159" s="21"/>
      <c r="P159" s="21"/>
      <c r="Q159" s="21"/>
      <c r="R159" s="21"/>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21"/>
      <c r="B160" s="21"/>
      <c r="C160" s="21"/>
      <c r="D160" s="21"/>
      <c r="E160" s="21"/>
      <c r="F160" s="21"/>
      <c r="G160" s="21"/>
      <c r="H160" s="21"/>
      <c r="I160" s="21"/>
      <c r="J160" s="21"/>
      <c r="K160" s="21"/>
      <c r="L160" s="21"/>
      <c r="O160" s="21"/>
      <c r="P160" s="21"/>
      <c r="Q160" s="21"/>
      <c r="R160" s="21"/>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21" t="s">
        <v>62</v>
      </c>
      <c r="B161" s="21"/>
      <c r="C161" s="21"/>
      <c r="D161" s="21"/>
      <c r="E161" s="21"/>
      <c r="F161" s="21"/>
      <c r="G161" s="21"/>
      <c r="H161" s="21"/>
      <c r="I161" s="21"/>
      <c r="J161" s="21"/>
      <c r="K161" s="21"/>
      <c r="L161" s="21"/>
      <c r="M161">
        <v>-0.2</v>
      </c>
      <c r="O161" s="21">
        <v>33.16013319</v>
      </c>
      <c r="P161" s="21"/>
      <c r="Q161" s="21"/>
      <c r="R161" s="21"/>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1" t="s">
        <v>120</v>
      </c>
      <c r="B162" s="21"/>
      <c r="C162" s="21"/>
      <c r="D162" s="21"/>
      <c r="E162" s="21"/>
      <c r="F162" s="21"/>
      <c r="G162" s="21"/>
      <c r="H162" s="21"/>
      <c r="I162" s="21"/>
      <c r="J162" s="21"/>
      <c r="K162" s="21"/>
      <c r="L162" s="21"/>
      <c r="M162">
        <v>7.452731104</v>
      </c>
      <c r="O162" s="21"/>
      <c r="P162" s="21"/>
      <c r="Q162" s="21"/>
      <c r="R162" s="21"/>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21"/>
      <c r="B163" s="21"/>
      <c r="C163" s="21"/>
      <c r="D163" s="21"/>
      <c r="E163" s="21"/>
      <c r="F163" s="21"/>
      <c r="G163" s="21"/>
      <c r="H163" s="21"/>
      <c r="I163" s="21"/>
      <c r="J163" s="21"/>
      <c r="K163" s="21"/>
      <c r="L163" s="21"/>
      <c r="M163" s="21"/>
      <c r="N163" s="21"/>
      <c r="O163" s="21"/>
      <c r="P163" s="21"/>
      <c r="Q163" s="21"/>
      <c r="R163" s="21"/>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23" t="s">
        <v>121</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0" t="s">
        <v>122</v>
      </c>
      <c r="B168" s="20"/>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95"/>
      <c r="B169" s="26" t="s">
        <v>195</v>
      </c>
      <c r="C169" s="26" t="s">
        <v>196</v>
      </c>
      <c r="D169" s="26" t="s">
        <v>197</v>
      </c>
      <c r="E169" s="26" t="s">
        <v>198</v>
      </c>
      <c r="F169" s="26" t="s">
        <v>127</v>
      </c>
      <c r="G169" s="26" t="s">
        <v>57</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17</v>
      </c>
      <c r="B170" s="21">
        <v>0.0</v>
      </c>
      <c r="C170" s="41">
        <v>0.0</v>
      </c>
      <c r="D170" s="41">
        <f t="shared" ref="D170:D191" si="13">sum(B170:C170)</f>
        <v>0</v>
      </c>
      <c r="E170" s="33">
        <v>2.0489472E7</v>
      </c>
      <c r="F170" s="36">
        <f t="shared" ref="F170:F191" si="14">D170/E170*1000000</f>
        <v>0</v>
      </c>
      <c r="G170" s="41"/>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18</v>
      </c>
      <c r="B171" s="41">
        <v>0.0</v>
      </c>
      <c r="C171" s="41">
        <v>0.0</v>
      </c>
      <c r="D171" s="41">
        <f t="shared" si="13"/>
        <v>0</v>
      </c>
      <c r="E171" s="33">
        <v>8192880.0</v>
      </c>
      <c r="F171" s="36">
        <f t="shared" si="14"/>
        <v>0</v>
      </c>
      <c r="G171" s="4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19</v>
      </c>
      <c r="B172" s="41">
        <v>7.0</v>
      </c>
      <c r="C172" s="41">
        <v>0.0</v>
      </c>
      <c r="D172" s="41">
        <f t="shared" si="13"/>
        <v>7</v>
      </c>
      <c r="E172" s="33">
        <v>1.0379067E7</v>
      </c>
      <c r="F172" s="36">
        <f t="shared" si="14"/>
        <v>0.6744344169</v>
      </c>
      <c r="G172" s="41"/>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20</v>
      </c>
      <c r="B173" s="41">
        <v>223.0</v>
      </c>
      <c r="C173" s="41">
        <v>58.0</v>
      </c>
      <c r="D173" s="41">
        <f t="shared" si="13"/>
        <v>281</v>
      </c>
      <c r="E173" s="33">
        <v>3.2656679E7</v>
      </c>
      <c r="F173" s="36">
        <f t="shared" si="14"/>
        <v>8.604671651</v>
      </c>
      <c r="G173" s="41"/>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22</v>
      </c>
      <c r="B174" s="41">
        <v>18.0</v>
      </c>
      <c r="C174" s="41">
        <v>0.0</v>
      </c>
      <c r="D174" s="41">
        <f t="shared" si="13"/>
        <v>18</v>
      </c>
      <c r="E174" s="33">
        <v>5450661.0</v>
      </c>
      <c r="F174" s="36">
        <f t="shared" si="14"/>
        <v>3.30235177</v>
      </c>
      <c r="G174" s="41"/>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23</v>
      </c>
      <c r="B175" s="41">
        <v>0.0</v>
      </c>
      <c r="C175" s="41">
        <v>5.0</v>
      </c>
      <c r="D175" s="41">
        <f t="shared" si="13"/>
        <v>5</v>
      </c>
      <c r="E175" s="33">
        <v>5231372.0</v>
      </c>
      <c r="F175" s="36">
        <f t="shared" si="14"/>
        <v>0.9557722142</v>
      </c>
      <c r="G175" s="41"/>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24</v>
      </c>
      <c r="B176" s="41">
        <v>20.0</v>
      </c>
      <c r="C176" s="41">
        <v>0.0</v>
      </c>
      <c r="D176" s="41">
        <f t="shared" si="13"/>
        <v>20</v>
      </c>
      <c r="E176" s="33">
        <v>6.3292515E7</v>
      </c>
      <c r="F176" s="36">
        <f t="shared" si="14"/>
        <v>0.3159931313</v>
      </c>
      <c r="G176" s="41"/>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25</v>
      </c>
      <c r="B177" s="41">
        <v>1.0</v>
      </c>
      <c r="C177" s="41">
        <v>1.0</v>
      </c>
      <c r="D177" s="41">
        <f t="shared" si="13"/>
        <v>2</v>
      </c>
      <c r="E177" s="33">
        <v>8.2422299E7</v>
      </c>
      <c r="F177" s="36">
        <f t="shared" si="14"/>
        <v>0.02426527802</v>
      </c>
      <c r="G177" s="41"/>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26</v>
      </c>
      <c r="B178" s="41">
        <v>15.0</v>
      </c>
      <c r="C178" s="41">
        <v>27.0</v>
      </c>
      <c r="D178" s="41">
        <f t="shared" si="13"/>
        <v>42</v>
      </c>
      <c r="E178" s="33">
        <v>1.0688058E7</v>
      </c>
      <c r="F178" s="36">
        <f t="shared" si="14"/>
        <v>3.929619394</v>
      </c>
      <c r="G178" s="41"/>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28</v>
      </c>
      <c r="B179" s="41">
        <v>20.0</v>
      </c>
      <c r="C179" s="21">
        <v>0.0</v>
      </c>
      <c r="D179" s="41">
        <f t="shared" si="13"/>
        <v>20</v>
      </c>
      <c r="E179" s="33">
        <v>4062235.0</v>
      </c>
      <c r="F179" s="36">
        <f t="shared" si="14"/>
        <v>4.92339808</v>
      </c>
      <c r="G179" s="41"/>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29</v>
      </c>
      <c r="B180" s="41">
        <v>65.0</v>
      </c>
      <c r="C180" s="41">
        <v>0.0</v>
      </c>
      <c r="D180" s="41">
        <f t="shared" si="13"/>
        <v>65</v>
      </c>
      <c r="E180" s="33">
        <v>5.8103033E7</v>
      </c>
      <c r="F180" s="36">
        <f t="shared" si="14"/>
        <v>1.118702358</v>
      </c>
      <c r="G180" s="41"/>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30</v>
      </c>
      <c r="B181" s="41">
        <v>13.0</v>
      </c>
      <c r="C181" s="41">
        <v>3.0</v>
      </c>
      <c r="D181" s="41">
        <f t="shared" si="13"/>
        <v>16</v>
      </c>
      <c r="E181" s="33">
        <v>1.27515169E8</v>
      </c>
      <c r="F181" s="36">
        <f t="shared" si="14"/>
        <v>0.125475268</v>
      </c>
      <c r="G181" s="41"/>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32</v>
      </c>
      <c r="B182" s="41">
        <v>16.0</v>
      </c>
      <c r="C182" s="41">
        <v>0.0</v>
      </c>
      <c r="D182" s="41">
        <f t="shared" si="13"/>
        <v>16</v>
      </c>
      <c r="E182" s="33">
        <v>1.6491461E7</v>
      </c>
      <c r="F182" s="36">
        <f t="shared" si="14"/>
        <v>0.9701990624</v>
      </c>
      <c r="G182" s="41"/>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33</v>
      </c>
      <c r="B183" s="41">
        <v>0.0</v>
      </c>
      <c r="C183" s="41">
        <v>0.0</v>
      </c>
      <c r="D183" s="41">
        <f t="shared" si="13"/>
        <v>0</v>
      </c>
      <c r="E183" s="33">
        <v>4089964.0</v>
      </c>
      <c r="F183" s="36">
        <f t="shared" si="14"/>
        <v>0</v>
      </c>
      <c r="G183" s="41"/>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34</v>
      </c>
      <c r="B184" s="41">
        <v>2.0</v>
      </c>
      <c r="C184" s="41">
        <v>7.0</v>
      </c>
      <c r="D184" s="41">
        <f t="shared" si="13"/>
        <v>9</v>
      </c>
      <c r="E184" s="33">
        <v>4610820.0</v>
      </c>
      <c r="F184" s="36">
        <f t="shared" si="14"/>
        <v>1.951930459</v>
      </c>
      <c r="G184" s="41"/>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1" t="s">
        <v>36</v>
      </c>
      <c r="B185" s="41">
        <v>1.0</v>
      </c>
      <c r="C185" s="41">
        <v>0.0</v>
      </c>
      <c r="D185" s="41">
        <f t="shared" si="13"/>
        <v>1</v>
      </c>
      <c r="E185" s="33">
        <v>1.060587E7</v>
      </c>
      <c r="F185" s="36">
        <f t="shared" si="14"/>
        <v>0.09428740877</v>
      </c>
      <c r="G185" s="41"/>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38</v>
      </c>
      <c r="B186" s="41">
        <v>70.0</v>
      </c>
      <c r="C186" s="41">
        <v>20.0</v>
      </c>
      <c r="D186" s="41">
        <f t="shared" si="13"/>
        <v>90</v>
      </c>
      <c r="E186" s="33">
        <v>4.8123561E7</v>
      </c>
      <c r="F186" s="36">
        <f t="shared" si="14"/>
        <v>1.870185791</v>
      </c>
      <c r="G186" s="41"/>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21" t="s">
        <v>39</v>
      </c>
      <c r="B187" s="41">
        <v>75.0</v>
      </c>
      <c r="C187" s="41">
        <v>86.0</v>
      </c>
      <c r="D187" s="41">
        <f t="shared" si="13"/>
        <v>161</v>
      </c>
      <c r="E187" s="33">
        <v>4.0397842E7</v>
      </c>
      <c r="F187" s="36">
        <f t="shared" si="14"/>
        <v>3.985361396</v>
      </c>
      <c r="G187" s="41"/>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40</v>
      </c>
      <c r="B188" s="41">
        <v>1.0</v>
      </c>
      <c r="C188" s="41">
        <v>1.0</v>
      </c>
      <c r="D188" s="41">
        <f t="shared" si="13"/>
        <v>2</v>
      </c>
      <c r="E188" s="33">
        <v>9016596.0</v>
      </c>
      <c r="F188" s="36">
        <f t="shared" si="14"/>
        <v>0.2218131987</v>
      </c>
      <c r="G188" s="41"/>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41</v>
      </c>
      <c r="B189" s="41">
        <v>0.0</v>
      </c>
      <c r="C189" s="41">
        <v>0.0</v>
      </c>
      <c r="D189" s="41">
        <f t="shared" si="13"/>
        <v>0</v>
      </c>
      <c r="E189" s="33">
        <v>7523934.0</v>
      </c>
      <c r="F189" s="36">
        <f t="shared" si="14"/>
        <v>0</v>
      </c>
      <c r="G189" s="41"/>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21" t="s">
        <v>42</v>
      </c>
      <c r="B190" s="41">
        <v>2.0</v>
      </c>
      <c r="C190" s="41">
        <v>0.0</v>
      </c>
      <c r="D190" s="41">
        <f t="shared" si="13"/>
        <v>2</v>
      </c>
      <c r="E190" s="33">
        <v>6.0609153E7</v>
      </c>
      <c r="F190" s="36">
        <f t="shared" si="14"/>
        <v>0.03299831628</v>
      </c>
      <c r="G190" s="41"/>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26" t="s">
        <v>43</v>
      </c>
      <c r="B191" s="71">
        <v>263.0</v>
      </c>
      <c r="C191" s="71">
        <v>20.0</v>
      </c>
      <c r="D191" s="71">
        <f t="shared" si="13"/>
        <v>283</v>
      </c>
      <c r="E191" s="44">
        <v>2.9844242E8</v>
      </c>
      <c r="F191" s="47">
        <f t="shared" si="14"/>
        <v>0.9482566185</v>
      </c>
      <c r="G191" s="71"/>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10"/>
      <c r="B192" s="10"/>
      <c r="C192" s="10"/>
      <c r="D192" s="10"/>
      <c r="E192" s="10"/>
      <c r="F192" s="10"/>
      <c r="G192" s="10"/>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21" t="s">
        <v>62</v>
      </c>
      <c r="C193" s="10"/>
      <c r="D193" s="10"/>
      <c r="E193" s="10"/>
      <c r="F193" s="41">
        <v>1.77</v>
      </c>
      <c r="G193" s="10"/>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10"/>
      <c r="B194" s="10"/>
      <c r="C194" s="10"/>
      <c r="D194" s="10"/>
      <c r="E194" s="10"/>
      <c r="F194" s="41">
        <v>3.364595782</v>
      </c>
      <c r="G194" s="10"/>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144" t="s">
        <v>199</v>
      </c>
      <c r="B195" s="10"/>
      <c r="C195" s="10"/>
      <c r="D195" s="10"/>
      <c r="E195" s="10"/>
      <c r="F195" s="10"/>
      <c r="G195" s="10"/>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21" t="s">
        <v>129</v>
      </c>
      <c r="F196" s="10"/>
      <c r="G196" s="10"/>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3"/>
      <c r="F197" s="10"/>
      <c r="G197" s="10"/>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10"/>
      <c r="B198" s="10"/>
      <c r="C198" s="10"/>
      <c r="D198" s="10"/>
      <c r="E198" s="10"/>
      <c r="F198" s="10"/>
      <c r="G198" s="10"/>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0" t="s">
        <v>130</v>
      </c>
      <c r="B201" s="20"/>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10"/>
      <c r="B202" s="26" t="s">
        <v>200</v>
      </c>
      <c r="C202" s="103"/>
      <c r="D202" s="103"/>
      <c r="E202" s="103"/>
      <c r="F202" s="10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4" t="s">
        <v>1</v>
      </c>
      <c r="B203" s="155" t="s">
        <v>185</v>
      </c>
      <c r="C203" s="155" t="s">
        <v>54</v>
      </c>
      <c r="D203" s="155" t="s">
        <v>201</v>
      </c>
      <c r="E203" s="155" t="s">
        <v>132</v>
      </c>
      <c r="F203" s="155" t="s">
        <v>57</v>
      </c>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row>
    <row r="204">
      <c r="A204" s="156" t="s">
        <v>17</v>
      </c>
      <c r="B204" s="157">
        <v>3.62402054E8</v>
      </c>
      <c r="C204" s="125">
        <v>2.100731E7</v>
      </c>
      <c r="D204" s="96">
        <f t="shared" ref="D204:D225" si="15">B204/C204</f>
        <v>17.25123559</v>
      </c>
      <c r="E204" s="96">
        <f t="shared" ref="E204:E225" si="16">D204</f>
        <v>17.25123559</v>
      </c>
      <c r="F204" s="124"/>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18</v>
      </c>
      <c r="B205" s="159">
        <v>5.334453263E9</v>
      </c>
      <c r="C205" s="33">
        <v>4.89247707E8</v>
      </c>
      <c r="D205" s="96">
        <f t="shared" si="15"/>
        <v>10.90337918</v>
      </c>
      <c r="E205" s="96">
        <f t="shared" si="16"/>
        <v>10.90337918</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19</v>
      </c>
      <c r="B206" s="159">
        <v>5.334453263E9</v>
      </c>
      <c r="C206" s="33">
        <v>4.89247707E8</v>
      </c>
      <c r="D206" s="96">
        <f t="shared" si="15"/>
        <v>10.90337918</v>
      </c>
      <c r="E206" s="96">
        <f t="shared" si="16"/>
        <v>10.90337918</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20</v>
      </c>
      <c r="B207" s="159">
        <v>1.88944587E8</v>
      </c>
      <c r="C207" s="33">
        <v>3.3212696E7</v>
      </c>
      <c r="D207" s="96">
        <f t="shared" si="15"/>
        <v>5.688926518</v>
      </c>
      <c r="E207" s="96">
        <f t="shared" si="16"/>
        <v>5.688926518</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22</v>
      </c>
      <c r="B208" s="159">
        <v>5.334453263E9</v>
      </c>
      <c r="C208" s="33">
        <v>4.89247707E8</v>
      </c>
      <c r="D208" s="96">
        <f t="shared" si="15"/>
        <v>10.90337918</v>
      </c>
      <c r="E208" s="96">
        <f t="shared" si="16"/>
        <v>10.90337918</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23</v>
      </c>
      <c r="B209" s="159">
        <v>5.334453263E9</v>
      </c>
      <c r="C209" s="33">
        <v>4.89247707E8</v>
      </c>
      <c r="D209" s="96">
        <f t="shared" si="15"/>
        <v>10.90337918</v>
      </c>
      <c r="E209" s="96">
        <f t="shared" si="16"/>
        <v>10.90337918</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24</v>
      </c>
      <c r="B210" s="159">
        <v>5.334453263E9</v>
      </c>
      <c r="C210" s="33">
        <v>4.89247707E8</v>
      </c>
      <c r="D210" s="96">
        <f t="shared" si="15"/>
        <v>10.90337918</v>
      </c>
      <c r="E210" s="96">
        <f t="shared" si="16"/>
        <v>10.90337918</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25</v>
      </c>
      <c r="B211" s="159">
        <v>5.334453263E9</v>
      </c>
      <c r="C211" s="33">
        <v>4.89247707E8</v>
      </c>
      <c r="D211" s="96">
        <f t="shared" si="15"/>
        <v>10.90337918</v>
      </c>
      <c r="E211" s="96">
        <f t="shared" si="16"/>
        <v>10.90337918</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26</v>
      </c>
      <c r="B212" s="159">
        <v>5.334453263E9</v>
      </c>
      <c r="C212" s="33">
        <v>4.89247707E8</v>
      </c>
      <c r="D212" s="96">
        <f t="shared" si="15"/>
        <v>10.90337918</v>
      </c>
      <c r="E212" s="96">
        <f t="shared" si="16"/>
        <v>10.90337918</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28</v>
      </c>
      <c r="B213" s="159">
        <v>5.334453263E9</v>
      </c>
      <c r="C213" s="33">
        <v>4.89247707E8</v>
      </c>
      <c r="D213" s="96">
        <f t="shared" si="15"/>
        <v>10.90337918</v>
      </c>
      <c r="E213" s="96">
        <f t="shared" si="16"/>
        <v>10.90337918</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29</v>
      </c>
      <c r="B214" s="159">
        <v>5.334453263E9</v>
      </c>
      <c r="C214" s="33">
        <v>4.89247707E8</v>
      </c>
      <c r="D214" s="96">
        <f t="shared" si="15"/>
        <v>10.90337918</v>
      </c>
      <c r="E214" s="96">
        <f t="shared" si="16"/>
        <v>10.90337918</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30</v>
      </c>
      <c r="B215" s="159">
        <v>3.144278033E9</v>
      </c>
      <c r="C215" s="33">
        <v>1.27787736E8</v>
      </c>
      <c r="D215" s="96">
        <f t="shared" si="15"/>
        <v>24.6054757</v>
      </c>
      <c r="E215" s="96">
        <f t="shared" si="16"/>
        <v>24.6054757</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32</v>
      </c>
      <c r="B216" s="159">
        <v>5.334453263E9</v>
      </c>
      <c r="C216" s="33">
        <v>4.89247707E8</v>
      </c>
      <c r="D216" s="96">
        <f t="shared" si="15"/>
        <v>10.90337918</v>
      </c>
      <c r="E216" s="96">
        <f t="shared" si="16"/>
        <v>10.90337918</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33</v>
      </c>
      <c r="B217" s="159">
        <v>3.050009E7</v>
      </c>
      <c r="C217" s="33">
        <v>4173460.0</v>
      </c>
      <c r="D217" s="96">
        <f t="shared" si="15"/>
        <v>7.308106463</v>
      </c>
      <c r="E217" s="96">
        <f t="shared" si="16"/>
        <v>7.308106463</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34</v>
      </c>
      <c r="B218" s="159">
        <v>5.334453263E9</v>
      </c>
      <c r="C218" s="33">
        <v>4.89247707E8</v>
      </c>
      <c r="D218" s="96">
        <f t="shared" si="15"/>
        <v>10.90337918</v>
      </c>
      <c r="E218" s="96">
        <f t="shared" si="16"/>
        <v>10.90337918</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36</v>
      </c>
      <c r="B219" s="159">
        <v>5.334453263E9</v>
      </c>
      <c r="C219" s="33">
        <v>4.89247707E8</v>
      </c>
      <c r="D219" s="96">
        <f t="shared" si="15"/>
        <v>10.90337918</v>
      </c>
      <c r="E219" s="96">
        <f t="shared" si="16"/>
        <v>10.90337918</v>
      </c>
      <c r="F219" s="4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38</v>
      </c>
      <c r="B220" s="159">
        <v>8.463245E8</v>
      </c>
      <c r="C220" s="33">
        <v>4.8379392E7</v>
      </c>
      <c r="D220" s="96">
        <f t="shared" si="15"/>
        <v>17.49349186</v>
      </c>
      <c r="E220" s="96">
        <f t="shared" si="16"/>
        <v>17.49349186</v>
      </c>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39</v>
      </c>
      <c r="B221" s="159">
        <v>5.334453263E9</v>
      </c>
      <c r="C221" s="33">
        <v>4.89247707E8</v>
      </c>
      <c r="D221" s="96">
        <f t="shared" si="15"/>
        <v>10.90337918</v>
      </c>
      <c r="E221" s="96">
        <f t="shared" si="16"/>
        <v>10.90337918</v>
      </c>
      <c r="F221" s="41"/>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40</v>
      </c>
      <c r="B222" s="159">
        <v>5.334453263E9</v>
      </c>
      <c r="C222" s="33">
        <v>4.89247707E8</v>
      </c>
      <c r="D222" s="96">
        <f t="shared" si="15"/>
        <v>10.90337918</v>
      </c>
      <c r="E222" s="96">
        <f t="shared" si="16"/>
        <v>10.90337918</v>
      </c>
      <c r="F222" s="41"/>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21" t="s">
        <v>41</v>
      </c>
      <c r="B223" s="159">
        <v>5.334453263E9</v>
      </c>
      <c r="C223" s="33">
        <v>4.89247707E8</v>
      </c>
      <c r="D223" s="96">
        <f t="shared" si="15"/>
        <v>10.90337918</v>
      </c>
      <c r="E223" s="96">
        <f t="shared" si="16"/>
        <v>10.90337918</v>
      </c>
      <c r="F223" s="41"/>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1" t="s">
        <v>42</v>
      </c>
      <c r="B224" s="159">
        <v>5.334453263E9</v>
      </c>
      <c r="C224" s="33">
        <v>4.89247707E8</v>
      </c>
      <c r="D224" s="96">
        <f t="shared" si="15"/>
        <v>10.90337918</v>
      </c>
      <c r="E224" s="96">
        <f t="shared" si="16"/>
        <v>10.90337918</v>
      </c>
      <c r="F224" s="41"/>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26" t="s">
        <v>43</v>
      </c>
      <c r="B225" s="160">
        <v>2.319634126E9</v>
      </c>
      <c r="C225" s="44">
        <v>3.04374846E8</v>
      </c>
      <c r="D225" s="105">
        <f t="shared" si="15"/>
        <v>7.620978397</v>
      </c>
      <c r="E225" s="105">
        <f t="shared" si="16"/>
        <v>7.620978397</v>
      </c>
      <c r="F225" s="71"/>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21" t="s">
        <v>134</v>
      </c>
      <c r="B226" s="10"/>
      <c r="C226" s="10"/>
      <c r="D226" s="10"/>
      <c r="E226" s="96">
        <v>10.9</v>
      </c>
      <c r="F226" s="41"/>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10"/>
      <c r="B227" s="10"/>
      <c r="C227" s="10"/>
      <c r="D227" s="10"/>
      <c r="E227" s="10"/>
      <c r="F227" s="10"/>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21" t="s">
        <v>62</v>
      </c>
      <c r="C228" s="10"/>
      <c r="D228" s="10"/>
      <c r="E228" s="96">
        <v>7.75</v>
      </c>
      <c r="F228" s="10"/>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10"/>
      <c r="B229" s="10"/>
      <c r="C229" s="10"/>
      <c r="D229" s="10"/>
      <c r="E229" s="41">
        <v>5.808676188</v>
      </c>
      <c r="F229" s="10"/>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21" t="s">
        <v>135</v>
      </c>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10"/>
      <c r="B231" s="10"/>
      <c r="C231" s="10"/>
      <c r="D231" s="10"/>
      <c r="E231" s="10"/>
      <c r="F231" s="10"/>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sheetData>
  <mergeCells count="44">
    <mergeCell ref="B117:C117"/>
    <mergeCell ref="B105:C105"/>
    <mergeCell ref="B107:C107"/>
    <mergeCell ref="B106:C106"/>
    <mergeCell ref="B109:C109"/>
    <mergeCell ref="B108:C108"/>
    <mergeCell ref="B112:C112"/>
    <mergeCell ref="H3:I3"/>
    <mergeCell ref="B3:G3"/>
    <mergeCell ref="A3:A4"/>
    <mergeCell ref="B104:C104"/>
    <mergeCell ref="B103:C103"/>
    <mergeCell ref="B118:C118"/>
    <mergeCell ref="J3:K3"/>
    <mergeCell ref="L3:L4"/>
    <mergeCell ref="N37:O37"/>
    <mergeCell ref="K68:U68"/>
    <mergeCell ref="V68:AF68"/>
    <mergeCell ref="B95:I95"/>
    <mergeCell ref="B120:C120"/>
    <mergeCell ref="B121:C121"/>
    <mergeCell ref="B122:C122"/>
    <mergeCell ref="B113:C113"/>
    <mergeCell ref="B115:C115"/>
    <mergeCell ref="B116:C116"/>
    <mergeCell ref="B119:C119"/>
    <mergeCell ref="B110:C110"/>
    <mergeCell ref="B111:C111"/>
    <mergeCell ref="A197:E197"/>
    <mergeCell ref="A196:E196"/>
    <mergeCell ref="A126:B126"/>
    <mergeCell ref="A131:G131"/>
    <mergeCell ref="A128:B128"/>
    <mergeCell ref="B123:C123"/>
    <mergeCell ref="B124:C124"/>
    <mergeCell ref="A193:B193"/>
    <mergeCell ref="A164:G164"/>
    <mergeCell ref="A228:B228"/>
    <mergeCell ref="A230:F230"/>
    <mergeCell ref="B202:F202"/>
    <mergeCell ref="A63:H63"/>
    <mergeCell ref="A64:I64"/>
    <mergeCell ref="E36:H36"/>
    <mergeCell ref="B36:D3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3"/>
      <c r="N36" s="10"/>
      <c r="O36" s="10"/>
      <c r="P36" s="10"/>
      <c r="Q36" s="10"/>
      <c r="R36" s="10"/>
      <c r="S36" s="10"/>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4"/>
      <c r="B37" s="24" t="s">
        <v>50</v>
      </c>
      <c r="C37" s="24" t="s">
        <v>51</v>
      </c>
      <c r="D37" s="24" t="s">
        <v>52</v>
      </c>
      <c r="E37" s="140" t="s">
        <v>50</v>
      </c>
      <c r="F37" s="24" t="s">
        <v>51</v>
      </c>
      <c r="G37" s="24" t="s">
        <v>52</v>
      </c>
      <c r="H37" s="25" t="s">
        <v>53</v>
      </c>
      <c r="I37" s="24" t="s">
        <v>160</v>
      </c>
      <c r="J37" s="24" t="s">
        <v>55</v>
      </c>
      <c r="K37" s="24" t="s">
        <v>56</v>
      </c>
      <c r="L37" s="24" t="s">
        <v>74</v>
      </c>
      <c r="M37" s="27"/>
      <c r="N37" s="28" t="s">
        <v>58</v>
      </c>
      <c r="O37" s="29"/>
      <c r="P37" s="30"/>
      <c r="Q37" s="30"/>
      <c r="R37" s="30"/>
      <c r="S37" s="141"/>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24.1</v>
      </c>
      <c r="C38" s="41">
        <v>36.0</v>
      </c>
      <c r="D38" s="41">
        <v>218.5</v>
      </c>
      <c r="E38" s="142">
        <f t="shared" ref="E38:E59" si="1">B38*1000000*42/1000*$O$38*1000/1000000*3.664</f>
        <v>73803.14592</v>
      </c>
      <c r="F38" s="33">
        <f t="shared" ref="F38:F59" si="2">C38*1000000*42/1000*$Q$38*1000/1000000*3.664</f>
        <v>79775.5392</v>
      </c>
      <c r="G38" s="33">
        <f t="shared" ref="G38:G59" si="3">D38*1000000*42/1000*$S$38*1000/1000000*3.664</f>
        <v>854063.0112</v>
      </c>
      <c r="H38" s="34">
        <f t="shared" ref="H38:H59" si="4">sum(E38:G38)</f>
        <v>1007641.696</v>
      </c>
      <c r="I38" s="33">
        <f t="shared" ref="I38:I59" si="5">C71</f>
        <v>20749625</v>
      </c>
      <c r="J38" s="36">
        <f t="shared" ref="J38:J59" si="6">H38/I38*1000</f>
        <v>48.56192323</v>
      </c>
      <c r="K38" s="143">
        <f t="shared" ref="K38:K59" si="7">J38+D71</f>
        <v>79.91444165</v>
      </c>
      <c r="L38" s="41"/>
      <c r="M38" s="3"/>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8199783</v>
      </c>
      <c r="J39" s="36">
        <f t="shared" si="6"/>
        <v>0</v>
      </c>
      <c r="K39" s="143">
        <f t="shared" si="7"/>
        <v>10.58869485</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10392226</v>
      </c>
      <c r="J40" s="36">
        <f t="shared" si="6"/>
        <v>0</v>
      </c>
      <c r="K40" s="143">
        <f t="shared" si="7"/>
        <v>12.74385295</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159.5</v>
      </c>
      <c r="C41" s="41">
        <v>165.7</v>
      </c>
      <c r="D41" s="41">
        <v>36.9</v>
      </c>
      <c r="E41" s="142">
        <f t="shared" si="1"/>
        <v>488448.2064</v>
      </c>
      <c r="F41" s="33">
        <f t="shared" si="2"/>
        <v>367189.079</v>
      </c>
      <c r="G41" s="33">
        <f t="shared" si="3"/>
        <v>144233.0669</v>
      </c>
      <c r="H41" s="34">
        <f t="shared" si="4"/>
        <v>999870.3523</v>
      </c>
      <c r="I41" s="33">
        <f t="shared" si="5"/>
        <v>32935961</v>
      </c>
      <c r="J41" s="36">
        <f t="shared" si="6"/>
        <v>30.35801361</v>
      </c>
      <c r="K41" s="143">
        <f t="shared" si="7"/>
        <v>54.66363506</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15.2</v>
      </c>
      <c r="C42" s="41">
        <v>8.3</v>
      </c>
      <c r="D42" s="41">
        <v>0.0</v>
      </c>
      <c r="E42" s="142">
        <f t="shared" si="1"/>
        <v>46548.04224</v>
      </c>
      <c r="F42" s="33">
        <f t="shared" si="2"/>
        <v>18392.69376</v>
      </c>
      <c r="G42" s="33">
        <f t="shared" si="3"/>
        <v>0</v>
      </c>
      <c r="H42" s="34">
        <f t="shared" si="4"/>
        <v>64940.736</v>
      </c>
      <c r="I42" s="33">
        <f t="shared" si="5"/>
        <v>5468120</v>
      </c>
      <c r="J42" s="36">
        <f t="shared" si="6"/>
        <v>11.87624558</v>
      </c>
      <c r="K42" s="143">
        <f t="shared" si="7"/>
        <v>24.9061352</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5238460</v>
      </c>
      <c r="J43" s="36">
        <f t="shared" si="6"/>
        <v>0</v>
      </c>
      <c r="K43" s="143">
        <f t="shared" si="7"/>
        <v>10.06097212</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0.2</v>
      </c>
      <c r="E44" s="142">
        <f t="shared" si="1"/>
        <v>0</v>
      </c>
      <c r="F44" s="33">
        <f t="shared" si="2"/>
        <v>0</v>
      </c>
      <c r="G44" s="33">
        <f t="shared" si="3"/>
        <v>781.75104</v>
      </c>
      <c r="H44" s="34">
        <f t="shared" si="4"/>
        <v>781.75104</v>
      </c>
      <c r="I44" s="33">
        <f t="shared" si="5"/>
        <v>63681742</v>
      </c>
      <c r="J44" s="36">
        <f t="shared" si="6"/>
        <v>0.01227590539</v>
      </c>
      <c r="K44" s="143">
        <f t="shared" si="7"/>
        <v>7.766382255</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12.9</v>
      </c>
      <c r="D45" s="41">
        <v>51.5</v>
      </c>
      <c r="E45" s="142">
        <f t="shared" si="1"/>
        <v>0</v>
      </c>
      <c r="F45" s="33">
        <f t="shared" si="2"/>
        <v>28586.23488</v>
      </c>
      <c r="G45" s="33">
        <f t="shared" si="3"/>
        <v>201300.8928</v>
      </c>
      <c r="H45" s="34">
        <f t="shared" si="4"/>
        <v>229887.1277</v>
      </c>
      <c r="I45" s="33">
        <f t="shared" si="5"/>
        <v>82236860</v>
      </c>
      <c r="J45" s="36">
        <f t="shared" si="6"/>
        <v>2.795426864</v>
      </c>
      <c r="K45" s="143">
        <f t="shared" si="7"/>
        <v>14.75468698</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9.0</v>
      </c>
      <c r="E46" s="142">
        <f t="shared" si="1"/>
        <v>0</v>
      </c>
      <c r="F46" s="33">
        <f t="shared" si="2"/>
        <v>0</v>
      </c>
      <c r="G46" s="33">
        <f t="shared" si="3"/>
        <v>35178.7968</v>
      </c>
      <c r="H46" s="34">
        <f t="shared" si="4"/>
        <v>35178.7968</v>
      </c>
      <c r="I46" s="33">
        <f t="shared" si="5"/>
        <v>10706290</v>
      </c>
      <c r="J46" s="36">
        <f t="shared" si="6"/>
        <v>3.285806456</v>
      </c>
      <c r="K46" s="143">
        <f t="shared" si="7"/>
        <v>15.65526404</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4419984</v>
      </c>
      <c r="J47" s="36">
        <f t="shared" si="6"/>
        <v>0</v>
      </c>
      <c r="K47" s="143">
        <f t="shared" si="7"/>
        <v>14.71521164</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5.9</v>
      </c>
      <c r="C48" s="41">
        <v>8.0</v>
      </c>
      <c r="D48" s="41">
        <v>0.0</v>
      </c>
      <c r="E48" s="142">
        <f t="shared" si="1"/>
        <v>18067.99008</v>
      </c>
      <c r="F48" s="33">
        <f t="shared" si="2"/>
        <v>17727.8976</v>
      </c>
      <c r="G48" s="33">
        <f t="shared" si="3"/>
        <v>0</v>
      </c>
      <c r="H48" s="34">
        <f t="shared" si="4"/>
        <v>35795.88768</v>
      </c>
      <c r="I48" s="33">
        <f t="shared" si="5"/>
        <v>59626720</v>
      </c>
      <c r="J48" s="36">
        <f t="shared" si="6"/>
        <v>0.6003329997</v>
      </c>
      <c r="K48" s="143">
        <f t="shared" si="7"/>
        <v>9.619209101</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0.8</v>
      </c>
      <c r="E49" s="142">
        <f t="shared" si="1"/>
        <v>0</v>
      </c>
      <c r="F49" s="33">
        <f t="shared" si="2"/>
        <v>0</v>
      </c>
      <c r="G49" s="33">
        <f t="shared" si="3"/>
        <v>3127.00416</v>
      </c>
      <c r="H49" s="34">
        <f t="shared" si="4"/>
        <v>3127.00416</v>
      </c>
      <c r="I49" s="33">
        <f t="shared" si="5"/>
        <v>127779038</v>
      </c>
      <c r="J49" s="36">
        <f t="shared" si="6"/>
        <v>0.02447196511</v>
      </c>
      <c r="K49" s="143">
        <f t="shared" si="7"/>
        <v>10.06470251</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54.5</v>
      </c>
      <c r="D50" s="41">
        <v>0.0</v>
      </c>
      <c r="E50" s="142">
        <f t="shared" si="1"/>
        <v>0</v>
      </c>
      <c r="F50" s="33">
        <f t="shared" si="2"/>
        <v>120771.3024</v>
      </c>
      <c r="G50" s="33">
        <f t="shared" si="3"/>
        <v>0</v>
      </c>
      <c r="H50" s="34">
        <f t="shared" si="4"/>
        <v>120771.3024</v>
      </c>
      <c r="I50" s="33">
        <f t="shared" si="5"/>
        <v>16351022</v>
      </c>
      <c r="J50" s="36">
        <f t="shared" si="6"/>
        <v>7.386162308</v>
      </c>
      <c r="K50" s="143">
        <f t="shared" si="7"/>
        <v>20.04983556</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3.7</v>
      </c>
      <c r="D51" s="41">
        <v>3.0</v>
      </c>
      <c r="E51" s="142">
        <f t="shared" si="1"/>
        <v>0</v>
      </c>
      <c r="F51" s="33">
        <f t="shared" si="2"/>
        <v>8199.15264</v>
      </c>
      <c r="G51" s="33">
        <f t="shared" si="3"/>
        <v>11726.2656</v>
      </c>
      <c r="H51" s="34">
        <f t="shared" si="4"/>
        <v>19925.41824</v>
      </c>
      <c r="I51" s="33">
        <f t="shared" si="5"/>
        <v>4132341</v>
      </c>
      <c r="J51" s="36">
        <f t="shared" si="6"/>
        <v>4.82182333</v>
      </c>
      <c r="K51" s="143">
        <f t="shared" si="7"/>
        <v>18.50051054</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118.8</v>
      </c>
      <c r="C52" s="41">
        <v>80.7</v>
      </c>
      <c r="D52" s="41">
        <v>0.0</v>
      </c>
      <c r="E52" s="142">
        <f t="shared" si="1"/>
        <v>363809.6986</v>
      </c>
      <c r="F52" s="33">
        <f t="shared" si="2"/>
        <v>178830.167</v>
      </c>
      <c r="G52" s="33">
        <f t="shared" si="3"/>
        <v>0</v>
      </c>
      <c r="H52" s="34">
        <f t="shared" si="4"/>
        <v>542639.8656</v>
      </c>
      <c r="I52" s="33">
        <f t="shared" si="5"/>
        <v>4627926</v>
      </c>
      <c r="J52" s="36">
        <f t="shared" si="6"/>
        <v>117.2533583</v>
      </c>
      <c r="K52" s="143">
        <f t="shared" si="7"/>
        <v>124.6700716</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10642836</v>
      </c>
      <c r="J53" s="36">
        <f t="shared" si="6"/>
        <v>0</v>
      </c>
      <c r="K53" s="143">
        <f t="shared" si="7"/>
        <v>7.161812885</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38</v>
      </c>
      <c r="B54" s="41">
        <v>0.0</v>
      </c>
      <c r="C54" s="41">
        <v>0.0</v>
      </c>
      <c r="D54" s="41">
        <v>1.3</v>
      </c>
      <c r="E54" s="142">
        <f t="shared" si="1"/>
        <v>0</v>
      </c>
      <c r="F54" s="33">
        <f t="shared" si="2"/>
        <v>0</v>
      </c>
      <c r="G54" s="33">
        <f t="shared" si="3"/>
        <v>5081.38176</v>
      </c>
      <c r="H54" s="34">
        <f t="shared" si="4"/>
        <v>5081.38176</v>
      </c>
      <c r="I54" s="33">
        <f t="shared" si="5"/>
        <v>48250148</v>
      </c>
      <c r="J54" s="36">
        <f t="shared" si="6"/>
        <v>0.1053132886</v>
      </c>
      <c r="K54" s="143">
        <f t="shared" si="7"/>
        <v>13.35016385</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39</v>
      </c>
      <c r="B55" s="41">
        <v>0.0</v>
      </c>
      <c r="C55" s="41">
        <v>0.0</v>
      </c>
      <c r="D55" s="41">
        <v>6.0</v>
      </c>
      <c r="E55" s="142">
        <f t="shared" si="1"/>
        <v>0</v>
      </c>
      <c r="F55" s="33">
        <f t="shared" si="2"/>
        <v>0</v>
      </c>
      <c r="G55" s="33">
        <f t="shared" si="3"/>
        <v>23452.5312</v>
      </c>
      <c r="H55" s="34">
        <f t="shared" si="4"/>
        <v>23452.5312</v>
      </c>
      <c r="I55" s="33">
        <f t="shared" si="5"/>
        <v>45211636</v>
      </c>
      <c r="J55" s="36">
        <f t="shared" si="6"/>
        <v>0.5187277718</v>
      </c>
      <c r="K55" s="143">
        <f t="shared" si="7"/>
        <v>9.418162422</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40</v>
      </c>
      <c r="B56" s="41">
        <v>0.0</v>
      </c>
      <c r="C56" s="41">
        <v>0.0</v>
      </c>
      <c r="D56" s="41">
        <v>0.0</v>
      </c>
      <c r="E56" s="142">
        <f t="shared" si="1"/>
        <v>0</v>
      </c>
      <c r="F56" s="33">
        <f t="shared" si="2"/>
        <v>0</v>
      </c>
      <c r="G56" s="33">
        <f t="shared" si="3"/>
        <v>0</v>
      </c>
      <c r="H56" s="34">
        <f t="shared" si="4"/>
        <v>0</v>
      </c>
      <c r="I56" s="33">
        <f t="shared" si="5"/>
        <v>9031088</v>
      </c>
      <c r="J56" s="36">
        <f t="shared" si="6"/>
        <v>0</v>
      </c>
      <c r="K56" s="143">
        <f t="shared" si="7"/>
        <v>3.792455571</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41</v>
      </c>
      <c r="B57" s="41">
        <v>0.0</v>
      </c>
      <c r="C57" s="41">
        <v>0.0</v>
      </c>
      <c r="D57" s="41">
        <v>0.0</v>
      </c>
      <c r="E57" s="142">
        <f t="shared" si="1"/>
        <v>0</v>
      </c>
      <c r="F57" s="33">
        <f t="shared" si="2"/>
        <v>0</v>
      </c>
      <c r="G57" s="33">
        <f t="shared" si="3"/>
        <v>0</v>
      </c>
      <c r="H57" s="34">
        <f t="shared" si="4"/>
        <v>0</v>
      </c>
      <c r="I57" s="33">
        <f t="shared" si="5"/>
        <v>7554661</v>
      </c>
      <c r="J57" s="36">
        <f t="shared" si="6"/>
        <v>0</v>
      </c>
      <c r="K57" s="143">
        <f t="shared" si="7"/>
        <v>6.507770501</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1" t="s">
        <v>42</v>
      </c>
      <c r="B58" s="41">
        <v>76.8</v>
      </c>
      <c r="C58" s="41">
        <v>64.9</v>
      </c>
      <c r="D58" s="41">
        <v>10.3</v>
      </c>
      <c r="E58" s="142">
        <f t="shared" si="1"/>
        <v>235190.1082</v>
      </c>
      <c r="F58" s="33">
        <f t="shared" si="2"/>
        <v>143817.5693</v>
      </c>
      <c r="G58" s="33">
        <f t="shared" si="3"/>
        <v>40260.17856</v>
      </c>
      <c r="H58" s="34">
        <f t="shared" si="4"/>
        <v>419267.856</v>
      </c>
      <c r="I58" s="33">
        <f t="shared" si="5"/>
        <v>61249260</v>
      </c>
      <c r="J58" s="36">
        <f t="shared" si="6"/>
        <v>6.845272188</v>
      </c>
      <c r="K58" s="143">
        <f t="shared" si="7"/>
        <v>17.37117895</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26" t="s">
        <v>43</v>
      </c>
      <c r="B59" s="71">
        <v>309.8</v>
      </c>
      <c r="C59" s="71">
        <v>494.5</v>
      </c>
      <c r="D59" s="71">
        <v>587.7</v>
      </c>
      <c r="E59" s="146">
        <f t="shared" si="1"/>
        <v>948722.5978</v>
      </c>
      <c r="F59" s="44">
        <f t="shared" si="2"/>
        <v>1095805.67</v>
      </c>
      <c r="G59" s="44">
        <f t="shared" si="3"/>
        <v>2297175.431</v>
      </c>
      <c r="H59" s="45">
        <f t="shared" si="4"/>
        <v>4341703.699</v>
      </c>
      <c r="I59" s="44">
        <f t="shared" si="5"/>
        <v>301579895</v>
      </c>
      <c r="J59" s="47">
        <f t="shared" si="6"/>
        <v>14.39652898</v>
      </c>
      <c r="K59" s="147">
        <f t="shared" si="7"/>
        <v>35.39919894</v>
      </c>
      <c r="L59" s="7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c r="A62" s="18" t="s">
        <v>172</v>
      </c>
      <c r="B62" s="127"/>
      <c r="C62" s="127"/>
      <c r="D62" s="127"/>
      <c r="E62" s="127"/>
      <c r="F62" s="127"/>
      <c r="G62" s="127"/>
      <c r="H62" s="127"/>
      <c r="I62" s="127"/>
      <c r="J62" s="127"/>
      <c r="K62" s="127"/>
      <c r="L62" s="78"/>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49" t="s">
        <v>173</v>
      </c>
      <c r="H63" s="127"/>
      <c r="I63" s="127"/>
      <c r="J63" s="127"/>
      <c r="K63" s="127"/>
      <c r="L63" s="78"/>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7"/>
    </row>
    <row r="64">
      <c r="A64" s="18" t="s">
        <v>174</v>
      </c>
      <c r="I64" s="127"/>
      <c r="J64" s="127"/>
      <c r="K64" s="127"/>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c r="AL64" s="127"/>
      <c r="AM64" s="127"/>
      <c r="AN64" s="127"/>
      <c r="AO64" s="127"/>
      <c r="AP64" s="127"/>
      <c r="AQ64" s="127"/>
      <c r="AR64" s="127"/>
      <c r="AS64" s="127"/>
      <c r="AT64" s="127"/>
      <c r="AU64" s="127"/>
      <c r="AV64" s="127"/>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row>
    <row r="69">
      <c r="A69" s="20" t="s">
        <v>67</v>
      </c>
      <c r="B69" s="20"/>
      <c r="C69" s="3"/>
      <c r="D69" s="3"/>
      <c r="E69" s="3"/>
      <c r="F69" s="3"/>
      <c r="G69" s="20" t="s">
        <v>68</v>
      </c>
      <c r="H69" s="20"/>
      <c r="I69" s="20"/>
      <c r="J69" s="3"/>
      <c r="K69" s="51" t="s">
        <v>69</v>
      </c>
      <c r="U69" s="19"/>
      <c r="V69" s="51" t="s">
        <v>187</v>
      </c>
      <c r="AF69" s="19"/>
      <c r="AG69" s="73"/>
      <c r="AH69" s="73"/>
      <c r="AI69" s="73"/>
      <c r="AJ69" s="73"/>
      <c r="AK69" s="73"/>
      <c r="AL69" s="73"/>
      <c r="AM69" s="73"/>
      <c r="AN69" s="73"/>
      <c r="AO69" s="73"/>
      <c r="AP69" s="73"/>
      <c r="AQ69" s="73"/>
      <c r="AR69" s="73"/>
      <c r="AS69" s="73"/>
      <c r="AT69" s="73"/>
      <c r="AU69" s="73"/>
      <c r="AV69" s="73"/>
    </row>
    <row r="70">
      <c r="A70" s="40" t="s">
        <v>1</v>
      </c>
      <c r="B70" s="24" t="s">
        <v>207</v>
      </c>
      <c r="C70" s="26" t="s">
        <v>208</v>
      </c>
      <c r="D70" s="24" t="s">
        <v>209</v>
      </c>
      <c r="E70" s="38" t="s">
        <v>74</v>
      </c>
      <c r="F70" s="3"/>
      <c r="G70" s="40" t="s">
        <v>1</v>
      </c>
      <c r="H70" s="148" t="s">
        <v>210</v>
      </c>
      <c r="I70" s="3"/>
      <c r="J70" s="3"/>
      <c r="K70" s="107">
        <v>1997.0</v>
      </c>
      <c r="L70" s="71">
        <v>1998.0</v>
      </c>
      <c r="M70" s="71">
        <v>1999.0</v>
      </c>
      <c r="N70" s="71">
        <v>2000.0</v>
      </c>
      <c r="O70" s="71">
        <v>2001.0</v>
      </c>
      <c r="P70" s="71">
        <v>2002.0</v>
      </c>
      <c r="Q70" s="71">
        <v>2003.0</v>
      </c>
      <c r="R70" s="71">
        <v>2004.0</v>
      </c>
      <c r="S70" s="71">
        <v>2005.0</v>
      </c>
      <c r="T70" s="38">
        <v>2006.0</v>
      </c>
      <c r="U70" s="38">
        <v>2007.0</v>
      </c>
      <c r="V70" s="75">
        <v>1997.0</v>
      </c>
      <c r="W70" s="38">
        <v>1998.0</v>
      </c>
      <c r="X70" s="38">
        <v>1999.0</v>
      </c>
      <c r="Y70" s="38">
        <v>2000.0</v>
      </c>
      <c r="Z70" s="38">
        <v>2001.0</v>
      </c>
      <c r="AA70" s="38">
        <v>2002.0</v>
      </c>
      <c r="AB70" s="38">
        <v>2003.0</v>
      </c>
      <c r="AC70" s="38">
        <v>2004.0</v>
      </c>
      <c r="AD70" s="38">
        <v>2005.0</v>
      </c>
      <c r="AE70" s="38">
        <v>2006.0</v>
      </c>
      <c r="AF70" s="76">
        <v>2007.0</v>
      </c>
      <c r="AG70" s="50"/>
      <c r="AH70" s="50"/>
      <c r="AI70" s="50"/>
      <c r="AJ70" s="50"/>
      <c r="AK70" s="50"/>
      <c r="AL70" s="50"/>
      <c r="AM70" s="50"/>
      <c r="AN70" s="50"/>
      <c r="AO70" s="50"/>
      <c r="AP70" s="50"/>
      <c r="AQ70" s="50"/>
      <c r="AR70" s="50"/>
      <c r="AS70" s="50"/>
      <c r="AT70" s="50"/>
      <c r="AU70" s="50"/>
      <c r="AV70" s="50"/>
    </row>
    <row r="71">
      <c r="A71" s="77" t="s">
        <v>17</v>
      </c>
      <c r="B71" s="161">
        <v>650553.0</v>
      </c>
      <c r="C71" s="125">
        <v>2.0749625E7</v>
      </c>
      <c r="D71" s="35">
        <f t="shared" ref="D71:D92" si="8">B71/C71*1000</f>
        <v>31.35251842</v>
      </c>
      <c r="E71" s="3"/>
      <c r="F71" s="3"/>
      <c r="G71" s="77" t="s">
        <v>17</v>
      </c>
      <c r="H71" s="80">
        <v>-0.017</v>
      </c>
      <c r="I71" s="3"/>
      <c r="J71" s="3"/>
      <c r="K71" s="41">
        <v>478503.6563</v>
      </c>
      <c r="L71" s="41">
        <v>526865.0</v>
      </c>
      <c r="M71" s="41">
        <v>489057.25</v>
      </c>
      <c r="N71" s="41">
        <v>556351.25</v>
      </c>
      <c r="O71" s="41">
        <v>501337.9688</v>
      </c>
      <c r="P71" s="41">
        <v>601951.5625</v>
      </c>
      <c r="Q71" s="41">
        <v>745620.75</v>
      </c>
      <c r="R71" s="41">
        <v>476254.0938</v>
      </c>
      <c r="S71" s="41">
        <v>552331.25</v>
      </c>
      <c r="T71" s="41">
        <v>526017.9375</v>
      </c>
      <c r="U71" s="41">
        <v>650552.5</v>
      </c>
      <c r="V71" s="81">
        <v>4.96037E11</v>
      </c>
      <c r="W71" s="81">
        <v>5.18479E11</v>
      </c>
      <c r="X71" s="81">
        <v>5.44166E11</v>
      </c>
      <c r="Y71" s="81">
        <v>5.65095E11</v>
      </c>
      <c r="Z71" s="81">
        <v>5.75828E11</v>
      </c>
      <c r="AA71" s="81">
        <v>5.98362E11</v>
      </c>
      <c r="AB71" s="81">
        <v>6.17218E11</v>
      </c>
      <c r="AC71" s="81">
        <v>6.42817E11</v>
      </c>
      <c r="AD71" s="81">
        <v>6.63302E11</v>
      </c>
      <c r="AE71" s="81">
        <v>6.83453E11</v>
      </c>
      <c r="AF71" s="81">
        <v>7.09297E11</v>
      </c>
      <c r="AG71" s="81"/>
      <c r="AH71" s="81"/>
      <c r="AI71" s="81"/>
      <c r="AJ71" s="81"/>
      <c r="AK71" s="81"/>
      <c r="AL71" s="81"/>
      <c r="AM71" s="81"/>
      <c r="AN71" s="81"/>
      <c r="AO71" s="81"/>
      <c r="AP71" s="81"/>
      <c r="AQ71" s="81"/>
      <c r="AR71" s="81"/>
      <c r="AS71" s="81"/>
      <c r="AT71" s="81"/>
      <c r="AU71" s="81"/>
      <c r="AV71" s="81"/>
    </row>
    <row r="72">
      <c r="A72" s="77" t="s">
        <v>18</v>
      </c>
      <c r="B72" s="149">
        <v>86825.0</v>
      </c>
      <c r="C72" s="33">
        <v>8199783.0</v>
      </c>
      <c r="D72" s="35">
        <f t="shared" si="8"/>
        <v>10.58869485</v>
      </c>
      <c r="E72" s="3"/>
      <c r="F72" s="3"/>
      <c r="G72" s="77" t="s">
        <v>18</v>
      </c>
      <c r="H72" s="80">
        <v>0.017</v>
      </c>
      <c r="I72" s="3"/>
      <c r="J72" s="3"/>
      <c r="K72" s="41">
        <v>65211.62891</v>
      </c>
      <c r="L72" s="41">
        <v>66473.41406</v>
      </c>
      <c r="M72" s="41">
        <v>61880.69141</v>
      </c>
      <c r="N72" s="41">
        <v>65262.33984</v>
      </c>
      <c r="O72" s="41">
        <v>67359.96094</v>
      </c>
      <c r="P72" s="41">
        <v>75001.48438</v>
      </c>
      <c r="Q72" s="41">
        <v>91041.82031</v>
      </c>
      <c r="R72" s="41">
        <v>85627.39844</v>
      </c>
      <c r="S72" s="41">
        <v>85597.03906</v>
      </c>
      <c r="T72" s="41">
        <v>88607.16406</v>
      </c>
      <c r="U72" s="41">
        <v>86824.875</v>
      </c>
      <c r="V72" s="81">
        <v>2.28522E11</v>
      </c>
      <c r="W72" s="81">
        <v>2.37173E11</v>
      </c>
      <c r="X72" s="81">
        <v>2.45567E11</v>
      </c>
      <c r="Y72" s="81">
        <v>2.54573E11</v>
      </c>
      <c r="Z72" s="81">
        <v>2.56756E11</v>
      </c>
      <c r="AA72" s="81">
        <v>2.61105E11</v>
      </c>
      <c r="AB72" s="81">
        <v>2.63366E11</v>
      </c>
      <c r="AC72" s="81">
        <v>2.70186E11</v>
      </c>
      <c r="AD72" s="81">
        <v>2.76672E11</v>
      </c>
      <c r="AE72" s="81">
        <v>2.86825E11</v>
      </c>
      <c r="AF72" s="81">
        <v>2.97455E11</v>
      </c>
      <c r="AG72" s="81"/>
      <c r="AH72" s="81"/>
      <c r="AI72" s="81"/>
      <c r="AJ72" s="81"/>
      <c r="AK72" s="81"/>
      <c r="AL72" s="81"/>
      <c r="AM72" s="81"/>
      <c r="AN72" s="81"/>
      <c r="AO72" s="81"/>
      <c r="AP72" s="81"/>
      <c r="AQ72" s="81"/>
      <c r="AR72" s="81"/>
      <c r="AS72" s="81"/>
      <c r="AT72" s="81"/>
      <c r="AU72" s="81"/>
      <c r="AV72" s="81"/>
    </row>
    <row r="73">
      <c r="A73" s="77" t="s">
        <v>19</v>
      </c>
      <c r="B73" s="149">
        <v>132437.0</v>
      </c>
      <c r="C73" s="33">
        <v>1.0392226E7</v>
      </c>
      <c r="D73" s="35">
        <f t="shared" si="8"/>
        <v>12.74385295</v>
      </c>
      <c r="E73" s="3"/>
      <c r="F73" s="3"/>
      <c r="G73" s="77" t="s">
        <v>19</v>
      </c>
      <c r="H73" s="80">
        <v>-0.029</v>
      </c>
      <c r="I73" s="3"/>
      <c r="J73" s="3"/>
      <c r="K73" s="41">
        <v>145086.6719</v>
      </c>
      <c r="L73" s="41">
        <v>150765.7969</v>
      </c>
      <c r="M73" s="41">
        <v>144524.5781</v>
      </c>
      <c r="N73" s="41">
        <v>145309.9375</v>
      </c>
      <c r="O73" s="41">
        <v>144543.8125</v>
      </c>
      <c r="P73" s="41">
        <v>142953.0469</v>
      </c>
      <c r="Q73" s="41">
        <v>144832.6563</v>
      </c>
      <c r="R73" s="41">
        <v>145886.0938</v>
      </c>
      <c r="S73" s="41">
        <v>141975.2656</v>
      </c>
      <c r="T73" s="41">
        <v>137249.9375</v>
      </c>
      <c r="U73" s="41">
        <v>132437.0938</v>
      </c>
      <c r="V73" s="81">
        <v>2.84826E11</v>
      </c>
      <c r="W73" s="81">
        <v>2.9032E11</v>
      </c>
      <c r="X73" s="81">
        <v>3.00596E11</v>
      </c>
      <c r="Y73" s="81">
        <v>3.11627E11</v>
      </c>
      <c r="Z73" s="81">
        <v>3.14144E11</v>
      </c>
      <c r="AA73" s="81">
        <v>3.18416E11</v>
      </c>
      <c r="AB73" s="81">
        <v>3.20985E11</v>
      </c>
      <c r="AC73" s="81">
        <v>3.31495E11</v>
      </c>
      <c r="AD73" s="81">
        <v>3.373E11</v>
      </c>
      <c r="AE73" s="81">
        <v>3.46294E11</v>
      </c>
      <c r="AF73" s="81">
        <v>3.56278E11</v>
      </c>
      <c r="AG73" s="81"/>
      <c r="AH73" s="81"/>
      <c r="AI73" s="81"/>
      <c r="AJ73" s="81"/>
      <c r="AK73" s="81"/>
      <c r="AL73" s="81"/>
      <c r="AM73" s="81"/>
      <c r="AN73" s="81"/>
      <c r="AO73" s="81"/>
      <c r="AP73" s="81"/>
      <c r="AQ73" s="81"/>
      <c r="AR73" s="81"/>
      <c r="AS73" s="81"/>
      <c r="AT73" s="81"/>
      <c r="AU73" s="81"/>
      <c r="AV73" s="81"/>
    </row>
    <row r="74">
      <c r="A74" s="77" t="s">
        <v>20</v>
      </c>
      <c r="B74" s="149">
        <v>800529.0</v>
      </c>
      <c r="C74" s="33">
        <v>3.2935961E7</v>
      </c>
      <c r="D74" s="35">
        <f t="shared" si="8"/>
        <v>24.30562145</v>
      </c>
      <c r="E74" s="3"/>
      <c r="F74" s="3"/>
      <c r="G74" s="77" t="s">
        <v>20</v>
      </c>
      <c r="H74" s="80">
        <v>-0.009</v>
      </c>
      <c r="I74" s="3"/>
      <c r="J74" s="3"/>
      <c r="K74" s="41">
        <v>610041.75</v>
      </c>
      <c r="L74" s="41">
        <v>799911.875</v>
      </c>
      <c r="M74" s="41">
        <v>709416.6875</v>
      </c>
      <c r="N74" s="41">
        <v>665388.1875</v>
      </c>
      <c r="O74" s="41">
        <v>661755.5</v>
      </c>
      <c r="P74" s="41">
        <v>818928.8125</v>
      </c>
      <c r="Q74" s="41">
        <v>787753.375</v>
      </c>
      <c r="R74" s="41">
        <v>851413.4375</v>
      </c>
      <c r="S74" s="41">
        <v>800142.3125</v>
      </c>
      <c r="T74" s="41">
        <v>799921.8125</v>
      </c>
      <c r="U74" s="41">
        <v>800528.5</v>
      </c>
      <c r="V74" s="81">
        <v>8.63612E11</v>
      </c>
      <c r="W74" s="81">
        <v>8.98998E11</v>
      </c>
      <c r="X74" s="81">
        <v>9.48728E11</v>
      </c>
      <c r="Y74" s="81">
        <v>9.98378E11</v>
      </c>
      <c r="Z74" s="81">
        <v>1.01619E12</v>
      </c>
      <c r="AA74" s="81">
        <v>1.04591E12</v>
      </c>
      <c r="AB74" s="81">
        <v>1.06558E12</v>
      </c>
      <c r="AC74" s="81">
        <v>1.09883E12</v>
      </c>
      <c r="AD74" s="81">
        <v>1.132E12</v>
      </c>
      <c r="AE74" s="81">
        <v>1.16396E12</v>
      </c>
      <c r="AF74" s="81">
        <v>1.18956E12</v>
      </c>
      <c r="AG74" s="81"/>
      <c r="AH74" s="81"/>
      <c r="AI74" s="81"/>
      <c r="AJ74" s="81"/>
      <c r="AK74" s="81"/>
      <c r="AL74" s="81"/>
      <c r="AM74" s="81"/>
      <c r="AN74" s="81"/>
      <c r="AO74" s="81"/>
      <c r="AP74" s="81"/>
      <c r="AQ74" s="81"/>
      <c r="AR74" s="81"/>
      <c r="AS74" s="81"/>
      <c r="AT74" s="81"/>
      <c r="AU74" s="81"/>
      <c r="AV74" s="81"/>
    </row>
    <row r="75">
      <c r="A75" s="77" t="s">
        <v>22</v>
      </c>
      <c r="B75" s="149">
        <v>71249.0</v>
      </c>
      <c r="C75" s="33">
        <v>5468120.0</v>
      </c>
      <c r="D75" s="35">
        <f t="shared" si="8"/>
        <v>13.02988961</v>
      </c>
      <c r="E75" s="3"/>
      <c r="F75" s="3"/>
      <c r="G75" s="77" t="s">
        <v>22</v>
      </c>
      <c r="H75" s="80">
        <v>-0.028</v>
      </c>
      <c r="I75" s="3"/>
      <c r="J75" s="3"/>
      <c r="K75" s="41">
        <v>84342.67188</v>
      </c>
      <c r="L75" s="41">
        <v>79406.39844</v>
      </c>
      <c r="M75" s="41">
        <v>78284.26563</v>
      </c>
      <c r="N75" s="41">
        <v>72867.35938</v>
      </c>
      <c r="O75" s="41">
        <v>75854.99219</v>
      </c>
      <c r="P75" s="41">
        <v>76685.9375</v>
      </c>
      <c r="Q75" s="41">
        <v>80280.65625</v>
      </c>
      <c r="R75" s="41">
        <v>74119.6875</v>
      </c>
      <c r="S75" s="41">
        <v>70092.03906</v>
      </c>
      <c r="T75" s="41">
        <v>78921.99219</v>
      </c>
      <c r="U75" s="41">
        <v>71249.33594</v>
      </c>
      <c r="V75" s="81">
        <v>1.5581E11</v>
      </c>
      <c r="W75" s="81">
        <v>1.59176E11</v>
      </c>
      <c r="X75" s="81">
        <v>1.63252E11</v>
      </c>
      <c r="Y75" s="81">
        <v>1.69012E11</v>
      </c>
      <c r="Z75" s="81">
        <v>1.70204E11</v>
      </c>
      <c r="AA75" s="81">
        <v>1.70997E11</v>
      </c>
      <c r="AB75" s="81">
        <v>1.71653E11</v>
      </c>
      <c r="AC75" s="81">
        <v>1.75595E11</v>
      </c>
      <c r="AD75" s="81">
        <v>1.79888E11</v>
      </c>
      <c r="AE75" s="81">
        <v>1.85995E11</v>
      </c>
      <c r="AF75" s="81">
        <v>1.8894E11</v>
      </c>
      <c r="AG75" s="81"/>
      <c r="AH75" s="81"/>
      <c r="AI75" s="81"/>
      <c r="AJ75" s="81"/>
      <c r="AK75" s="81"/>
      <c r="AL75" s="81"/>
      <c r="AM75" s="81"/>
      <c r="AN75" s="81"/>
      <c r="AO75" s="81"/>
      <c r="AP75" s="81"/>
      <c r="AQ75" s="81"/>
      <c r="AR75" s="81"/>
      <c r="AS75" s="81"/>
      <c r="AT75" s="81"/>
      <c r="AU75" s="81"/>
      <c r="AV75" s="81"/>
    </row>
    <row r="76">
      <c r="A76" s="77" t="s">
        <v>23</v>
      </c>
      <c r="B76" s="149">
        <v>52704.0</v>
      </c>
      <c r="C76" s="33">
        <v>5238460.0</v>
      </c>
      <c r="D76" s="35">
        <f t="shared" si="8"/>
        <v>10.06097212</v>
      </c>
      <c r="E76" s="3"/>
      <c r="F76" s="3"/>
      <c r="G76" s="77" t="s">
        <v>23</v>
      </c>
      <c r="H76" s="80">
        <v>-0.046</v>
      </c>
      <c r="I76" s="3"/>
      <c r="J76" s="3"/>
      <c r="K76" s="41">
        <v>56465.4375</v>
      </c>
      <c r="L76" s="41">
        <v>55044.19141</v>
      </c>
      <c r="M76" s="41">
        <v>51310.79688</v>
      </c>
      <c r="N76" s="41">
        <v>48878.15234</v>
      </c>
      <c r="O76" s="41">
        <v>50852.82813</v>
      </c>
      <c r="P76" s="41">
        <v>52504.875</v>
      </c>
      <c r="Q76" s="41">
        <v>59894.51172</v>
      </c>
      <c r="R76" s="41">
        <v>55006.78906</v>
      </c>
      <c r="S76" s="41">
        <v>38808.50391</v>
      </c>
      <c r="T76" s="41">
        <v>46151.39453</v>
      </c>
      <c r="U76" s="41">
        <v>52704.39063</v>
      </c>
      <c r="V76" s="81">
        <v>1.23084E11</v>
      </c>
      <c r="W76" s="81">
        <v>1.29276E11</v>
      </c>
      <c r="X76" s="81">
        <v>1.34329E11</v>
      </c>
      <c r="Y76" s="81">
        <v>1.4148E11</v>
      </c>
      <c r="Z76" s="81">
        <v>1.44711E11</v>
      </c>
      <c r="AA76" s="81">
        <v>1.47366E11</v>
      </c>
      <c r="AB76" s="81">
        <v>1.50331E11</v>
      </c>
      <c r="AC76" s="81">
        <v>1.56532E11</v>
      </c>
      <c r="AD76" s="81">
        <v>1.61097E11</v>
      </c>
      <c r="AE76" s="81">
        <v>1.68202E11</v>
      </c>
      <c r="AF76" s="81">
        <v>1.77176E11</v>
      </c>
      <c r="AG76" s="81"/>
      <c r="AH76" s="81"/>
      <c r="AI76" s="81"/>
      <c r="AJ76" s="81"/>
      <c r="AK76" s="81"/>
      <c r="AL76" s="81"/>
      <c r="AM76" s="81"/>
      <c r="AN76" s="81"/>
      <c r="AO76" s="81"/>
      <c r="AP76" s="81"/>
      <c r="AQ76" s="81"/>
      <c r="AR76" s="81"/>
      <c r="AS76" s="81"/>
      <c r="AT76" s="81"/>
      <c r="AU76" s="81"/>
      <c r="AV76" s="81"/>
    </row>
    <row r="77">
      <c r="A77" s="77" t="s">
        <v>24</v>
      </c>
      <c r="B77" s="149">
        <v>493795.0</v>
      </c>
      <c r="C77" s="33">
        <v>6.3681742E7</v>
      </c>
      <c r="D77" s="35">
        <f t="shared" si="8"/>
        <v>7.75410635</v>
      </c>
      <c r="E77" s="3"/>
      <c r="F77" s="3"/>
      <c r="G77" s="77" t="s">
        <v>24</v>
      </c>
      <c r="H77" s="80">
        <v>-0.028</v>
      </c>
      <c r="I77" s="3"/>
      <c r="J77" s="3"/>
      <c r="K77" s="41">
        <v>530484.9375</v>
      </c>
      <c r="L77" s="41">
        <v>545523.125</v>
      </c>
      <c r="M77" s="41">
        <v>528512.6875</v>
      </c>
      <c r="N77" s="41">
        <v>536564.0625</v>
      </c>
      <c r="O77" s="41">
        <v>528790.75</v>
      </c>
      <c r="P77" s="41">
        <v>518176.0938</v>
      </c>
      <c r="Q77" s="41">
        <v>522355.7188</v>
      </c>
      <c r="R77" s="41">
        <v>519598.5</v>
      </c>
      <c r="S77" s="41">
        <v>521025.2813</v>
      </c>
      <c r="T77" s="41">
        <v>504539.4688</v>
      </c>
      <c r="U77" s="41">
        <v>493794.875</v>
      </c>
      <c r="V77" s="81">
        <v>1.55206E12</v>
      </c>
      <c r="W77" s="81">
        <v>1.60449E12</v>
      </c>
      <c r="X77" s="81">
        <v>1.65731E12</v>
      </c>
      <c r="Y77" s="81">
        <v>1.71829E12</v>
      </c>
      <c r="Z77" s="81">
        <v>1.74984E12</v>
      </c>
      <c r="AA77" s="81">
        <v>1.76609E12</v>
      </c>
      <c r="AB77" s="81">
        <v>1.78198E12</v>
      </c>
      <c r="AC77" s="81">
        <v>1.82732E12</v>
      </c>
      <c r="AD77" s="81">
        <v>1.8607E12</v>
      </c>
      <c r="AE77" s="81">
        <v>1.9066E12</v>
      </c>
      <c r="AF77" s="81">
        <v>1.95018E12</v>
      </c>
      <c r="AG77" s="81"/>
      <c r="AH77" s="81"/>
      <c r="AI77" s="81"/>
      <c r="AJ77" s="81"/>
      <c r="AK77" s="81"/>
      <c r="AL77" s="81"/>
      <c r="AM77" s="81"/>
      <c r="AN77" s="81"/>
      <c r="AO77" s="81"/>
      <c r="AP77" s="81"/>
      <c r="AQ77" s="81"/>
      <c r="AR77" s="81"/>
      <c r="AS77" s="81"/>
      <c r="AT77" s="81"/>
      <c r="AU77" s="81"/>
      <c r="AV77" s="81"/>
    </row>
    <row r="78">
      <c r="A78" s="77" t="s">
        <v>25</v>
      </c>
      <c r="B78" s="149">
        <v>983492.0</v>
      </c>
      <c r="C78" s="33">
        <v>8.223686E7</v>
      </c>
      <c r="D78" s="35">
        <f t="shared" si="8"/>
        <v>11.95926012</v>
      </c>
      <c r="E78" s="3"/>
      <c r="F78" s="3"/>
      <c r="G78" s="77" t="s">
        <v>25</v>
      </c>
      <c r="H78" s="80">
        <v>-0.018</v>
      </c>
      <c r="I78" s="3"/>
      <c r="J78" s="3"/>
      <c r="K78" s="41">
        <v>1065925.125</v>
      </c>
      <c r="L78" s="41">
        <v>1040311.313</v>
      </c>
      <c r="M78" s="41">
        <v>1006533.5</v>
      </c>
      <c r="N78" s="41">
        <v>1005793.5</v>
      </c>
      <c r="O78" s="41">
        <v>1014676.438</v>
      </c>
      <c r="P78" s="41">
        <v>1040886.438</v>
      </c>
      <c r="Q78" s="41">
        <v>1038860.188</v>
      </c>
      <c r="R78" s="41">
        <v>1026805.938</v>
      </c>
      <c r="S78" s="41">
        <v>1005300.938</v>
      </c>
      <c r="T78" s="41">
        <v>1007438.25</v>
      </c>
      <c r="U78" s="41">
        <v>983492.0</v>
      </c>
      <c r="V78" s="81">
        <v>2.32916E12</v>
      </c>
      <c r="W78" s="81">
        <v>2.37252E12</v>
      </c>
      <c r="X78" s="81">
        <v>2.41691E12</v>
      </c>
      <c r="Y78" s="81">
        <v>2.49081E12</v>
      </c>
      <c r="Z78" s="81">
        <v>2.52853E12</v>
      </c>
      <c r="AA78" s="81">
        <v>2.52879E12</v>
      </c>
      <c r="AB78" s="81">
        <v>2.5193E12</v>
      </c>
      <c r="AC78" s="81">
        <v>2.54855E12</v>
      </c>
      <c r="AD78" s="81">
        <v>2.566E12</v>
      </c>
      <c r="AE78" s="81">
        <v>2.66094E12</v>
      </c>
      <c r="AF78" s="81">
        <v>2.74793E12</v>
      </c>
      <c r="AG78" s="81"/>
      <c r="AH78" s="81"/>
      <c r="AI78" s="81"/>
      <c r="AJ78" s="81"/>
      <c r="AK78" s="81"/>
      <c r="AL78" s="81"/>
      <c r="AM78" s="81"/>
      <c r="AN78" s="81"/>
      <c r="AO78" s="81"/>
      <c r="AP78" s="81"/>
      <c r="AQ78" s="81"/>
      <c r="AR78" s="81"/>
      <c r="AS78" s="81"/>
      <c r="AT78" s="81"/>
      <c r="AU78" s="81"/>
      <c r="AV78" s="81"/>
    </row>
    <row r="79">
      <c r="A79" s="77" t="s">
        <v>26</v>
      </c>
      <c r="B79" s="149">
        <v>132431.0</v>
      </c>
      <c r="C79" s="33">
        <v>1.070629E7</v>
      </c>
      <c r="D79" s="35">
        <f t="shared" si="8"/>
        <v>12.36945758</v>
      </c>
      <c r="E79" s="3"/>
      <c r="F79" s="3"/>
      <c r="G79" s="77" t="s">
        <v>26</v>
      </c>
      <c r="H79" s="80">
        <v>-0.027</v>
      </c>
      <c r="I79" s="3"/>
      <c r="J79" s="3"/>
      <c r="K79" s="41">
        <v>114531.7109</v>
      </c>
      <c r="L79" s="41">
        <v>119849.1563</v>
      </c>
      <c r="M79" s="41">
        <v>119476.2578</v>
      </c>
      <c r="N79" s="41">
        <v>123508.5703</v>
      </c>
      <c r="O79" s="41">
        <v>124558.2031</v>
      </c>
      <c r="P79" s="41">
        <v>124081.6328</v>
      </c>
      <c r="Q79" s="41">
        <v>128242.2734</v>
      </c>
      <c r="R79" s="41">
        <v>128503.5234</v>
      </c>
      <c r="S79" s="41">
        <v>132148.8594</v>
      </c>
      <c r="T79" s="41">
        <v>128511.1094</v>
      </c>
      <c r="U79" s="41">
        <v>132430.7813</v>
      </c>
      <c r="V79" s="81">
        <v>1.98602E11</v>
      </c>
      <c r="W79" s="81">
        <v>2.05283E11</v>
      </c>
      <c r="X79" s="81">
        <v>2.12302E11</v>
      </c>
      <c r="Y79" s="81">
        <v>2.21808E11</v>
      </c>
      <c r="Z79" s="81">
        <v>2.31117E11</v>
      </c>
      <c r="AA79" s="81">
        <v>2.39065E11</v>
      </c>
      <c r="AB79" s="81">
        <v>2.53274E11</v>
      </c>
      <c r="AC79" s="81">
        <v>2.64336E11</v>
      </c>
      <c r="AD79" s="81">
        <v>2.70364E11</v>
      </c>
      <c r="AE79" s="81">
        <v>2.85263E11</v>
      </c>
      <c r="AF79" s="81">
        <v>2.9535E11</v>
      </c>
      <c r="AG79" s="81"/>
      <c r="AH79" s="81"/>
      <c r="AI79" s="81"/>
      <c r="AJ79" s="81"/>
      <c r="AK79" s="81"/>
      <c r="AL79" s="81"/>
      <c r="AM79" s="81"/>
      <c r="AN79" s="81"/>
      <c r="AO79" s="81"/>
      <c r="AP79" s="81"/>
      <c r="AQ79" s="81"/>
      <c r="AR79" s="81"/>
      <c r="AS79" s="81"/>
      <c r="AT79" s="81"/>
      <c r="AU79" s="81"/>
      <c r="AV79" s="81"/>
    </row>
    <row r="80">
      <c r="A80" s="77" t="s">
        <v>28</v>
      </c>
      <c r="B80" s="149">
        <v>65041.0</v>
      </c>
      <c r="C80" s="33">
        <v>4419984.0</v>
      </c>
      <c r="D80" s="35">
        <f t="shared" si="8"/>
        <v>14.71521164</v>
      </c>
      <c r="E80" s="3"/>
      <c r="F80" s="3"/>
      <c r="G80" s="77" t="s">
        <v>28</v>
      </c>
      <c r="H80" s="80">
        <v>-0.051</v>
      </c>
      <c r="I80" s="3"/>
      <c r="J80" s="3"/>
      <c r="K80" s="41">
        <v>60105.01563</v>
      </c>
      <c r="L80" s="41">
        <v>63055.79297</v>
      </c>
      <c r="M80" s="41">
        <v>64141.29297</v>
      </c>
      <c r="N80" s="41">
        <v>66949.32813</v>
      </c>
      <c r="O80" s="41">
        <v>68796.89844</v>
      </c>
      <c r="P80" s="41">
        <v>66859.375</v>
      </c>
      <c r="Q80" s="41">
        <v>66849.57813</v>
      </c>
      <c r="R80" s="41">
        <v>65680.0</v>
      </c>
      <c r="S80" s="41">
        <v>66878.28906</v>
      </c>
      <c r="T80" s="41">
        <v>66320.97656</v>
      </c>
      <c r="U80" s="41">
        <v>65041.06641</v>
      </c>
      <c r="V80" s="41">
        <v>9.8208169984E10</v>
      </c>
      <c r="W80" s="81">
        <v>1.05869E11</v>
      </c>
      <c r="X80" s="81">
        <v>1.16367E11</v>
      </c>
      <c r="Y80" s="81">
        <v>1.27186E11</v>
      </c>
      <c r="Z80" s="81">
        <v>1.33281E11</v>
      </c>
      <c r="AA80" s="81">
        <v>1.41109E11</v>
      </c>
      <c r="AB80" s="81">
        <v>1.46978E11</v>
      </c>
      <c r="AC80" s="81">
        <v>1.53604E11</v>
      </c>
      <c r="AD80" s="81">
        <v>1.61806E11</v>
      </c>
      <c r="AE80" s="81">
        <v>1.704E11</v>
      </c>
      <c r="AF80" s="81">
        <v>1.79231E11</v>
      </c>
      <c r="AG80" s="81"/>
      <c r="AH80" s="81"/>
      <c r="AI80" s="81"/>
      <c r="AJ80" s="81"/>
      <c r="AK80" s="81"/>
      <c r="AL80" s="81"/>
      <c r="AM80" s="81"/>
      <c r="AN80" s="81"/>
      <c r="AO80" s="81"/>
      <c r="AP80" s="81"/>
      <c r="AQ80" s="81"/>
      <c r="AR80" s="81"/>
      <c r="AS80" s="81"/>
      <c r="AT80" s="81"/>
      <c r="AU80" s="81"/>
      <c r="AV80" s="81"/>
    </row>
    <row r="81">
      <c r="A81" s="77" t="s">
        <v>29</v>
      </c>
      <c r="B81" s="149">
        <v>537766.0</v>
      </c>
      <c r="C81" s="33">
        <v>5.962672E7</v>
      </c>
      <c r="D81" s="35">
        <f t="shared" si="8"/>
        <v>9.018876101</v>
      </c>
      <c r="E81" s="3"/>
      <c r="F81" s="3"/>
      <c r="G81" s="77" t="s">
        <v>29</v>
      </c>
      <c r="H81" s="80">
        <v>-0.01</v>
      </c>
      <c r="I81" s="3"/>
      <c r="J81" s="3"/>
      <c r="K81" s="41">
        <v>508469.2813</v>
      </c>
      <c r="L81" s="41">
        <v>522893.8438</v>
      </c>
      <c r="M81" s="41">
        <v>520221.4688</v>
      </c>
      <c r="N81" s="41">
        <v>525466.625</v>
      </c>
      <c r="O81" s="41">
        <v>523951.8438</v>
      </c>
      <c r="P81" s="41">
        <v>520016.2188</v>
      </c>
      <c r="Q81" s="41">
        <v>542955.3125</v>
      </c>
      <c r="R81" s="41">
        <v>540626.4375</v>
      </c>
      <c r="S81" s="41">
        <v>536162.0625</v>
      </c>
      <c r="T81" s="41">
        <v>524500.75</v>
      </c>
      <c r="U81" s="41">
        <v>537765.75</v>
      </c>
      <c r="V81" s="81">
        <v>1.47943E12</v>
      </c>
      <c r="W81" s="81">
        <v>1.50086E12</v>
      </c>
      <c r="X81" s="81">
        <v>1.52264E12</v>
      </c>
      <c r="Y81" s="81">
        <v>1.57827E12</v>
      </c>
      <c r="Z81" s="81">
        <v>1.60767E12</v>
      </c>
      <c r="AA81" s="81">
        <v>1.61492E12</v>
      </c>
      <c r="AB81" s="81">
        <v>1.61417E12</v>
      </c>
      <c r="AC81" s="81">
        <v>1.64211E12</v>
      </c>
      <c r="AD81" s="81">
        <v>1.6574E12</v>
      </c>
      <c r="AE81" s="81">
        <v>1.69384E12</v>
      </c>
      <c r="AF81" s="81">
        <v>1.72235E12</v>
      </c>
      <c r="AG81" s="81"/>
      <c r="AH81" s="81"/>
      <c r="AI81" s="81"/>
      <c r="AJ81" s="81"/>
      <c r="AK81" s="81"/>
      <c r="AL81" s="81"/>
      <c r="AM81" s="81"/>
      <c r="AN81" s="81"/>
      <c r="AO81" s="81"/>
      <c r="AP81" s="81"/>
      <c r="AQ81" s="81"/>
      <c r="AR81" s="81"/>
      <c r="AS81" s="81"/>
      <c r="AT81" s="81"/>
      <c r="AU81" s="81"/>
      <c r="AV81" s="81"/>
    </row>
    <row r="82">
      <c r="A82" s="77" t="s">
        <v>30</v>
      </c>
      <c r="B82" s="149">
        <v>1282931.0</v>
      </c>
      <c r="C82" s="33">
        <v>1.27779038E8</v>
      </c>
      <c r="D82" s="35">
        <f t="shared" si="8"/>
        <v>10.04023054</v>
      </c>
      <c r="E82" s="3"/>
      <c r="F82" s="3"/>
      <c r="G82" s="77" t="s">
        <v>30</v>
      </c>
      <c r="H82" s="80">
        <v>-0.009</v>
      </c>
      <c r="I82" s="3"/>
      <c r="J82" s="3"/>
      <c r="K82" s="41">
        <v>1259517.875</v>
      </c>
      <c r="L82" s="41">
        <v>1217163.875</v>
      </c>
      <c r="M82" s="41">
        <v>1238167.375</v>
      </c>
      <c r="N82" s="41">
        <v>1256109.5</v>
      </c>
      <c r="O82" s="41">
        <v>1231046.75</v>
      </c>
      <c r="P82" s="41">
        <v>1261987.25</v>
      </c>
      <c r="Q82" s="41">
        <v>1256627.5</v>
      </c>
      <c r="R82" s="41">
        <v>1253026.5</v>
      </c>
      <c r="S82" s="41">
        <v>1262579.0</v>
      </c>
      <c r="T82" s="41">
        <v>1250385.875</v>
      </c>
      <c r="U82" s="41">
        <v>1282930.625</v>
      </c>
      <c r="V82" s="81">
        <v>3.66483E12</v>
      </c>
      <c r="W82" s="81">
        <v>3.59142E12</v>
      </c>
      <c r="X82" s="81">
        <v>3.58426E12</v>
      </c>
      <c r="Y82" s="81">
        <v>3.66517E12</v>
      </c>
      <c r="Z82" s="81">
        <v>3.6782E12</v>
      </c>
      <c r="AA82" s="81">
        <v>3.68885E12</v>
      </c>
      <c r="AB82" s="81">
        <v>3.75101E12</v>
      </c>
      <c r="AC82" s="81">
        <v>3.83956E12</v>
      </c>
      <c r="AD82" s="81">
        <v>3.88958E12</v>
      </c>
      <c r="AE82" s="81">
        <v>3.95543E12</v>
      </c>
      <c r="AF82" s="81">
        <v>4.04214E12</v>
      </c>
      <c r="AG82" s="81"/>
      <c r="AH82" s="81"/>
      <c r="AI82" s="81"/>
      <c r="AJ82" s="81"/>
      <c r="AK82" s="81"/>
      <c r="AL82" s="81"/>
      <c r="AM82" s="81"/>
      <c r="AN82" s="81"/>
      <c r="AO82" s="81"/>
      <c r="AP82" s="81"/>
      <c r="AQ82" s="81"/>
      <c r="AR82" s="81"/>
      <c r="AS82" s="81"/>
      <c r="AT82" s="81"/>
      <c r="AU82" s="81"/>
      <c r="AV82" s="81"/>
    </row>
    <row r="83">
      <c r="A83" s="77" t="s">
        <v>32</v>
      </c>
      <c r="B83" s="149">
        <v>207064.0</v>
      </c>
      <c r="C83" s="33">
        <v>1.6351022E7</v>
      </c>
      <c r="D83" s="35">
        <f t="shared" si="8"/>
        <v>12.66367326</v>
      </c>
      <c r="E83" s="3"/>
      <c r="F83" s="3"/>
      <c r="G83" s="77" t="s">
        <v>32</v>
      </c>
      <c r="H83" s="80">
        <v>-0.03</v>
      </c>
      <c r="I83" s="3"/>
      <c r="J83" s="3"/>
      <c r="K83" s="41">
        <v>227610.9375</v>
      </c>
      <c r="L83" s="41">
        <v>228374.7813</v>
      </c>
      <c r="M83" s="41">
        <v>216271.6563</v>
      </c>
      <c r="N83" s="41">
        <v>215930.9531</v>
      </c>
      <c r="O83" s="41">
        <v>217117.625</v>
      </c>
      <c r="P83" s="41">
        <v>216092.1094</v>
      </c>
      <c r="Q83" s="41">
        <v>217225.0156</v>
      </c>
      <c r="R83" s="41">
        <v>218386.2344</v>
      </c>
      <c r="S83" s="41">
        <v>212488.5781</v>
      </c>
      <c r="T83" s="41">
        <v>208559.625</v>
      </c>
      <c r="U83" s="41">
        <v>207064.2656</v>
      </c>
      <c r="V83" s="81">
        <v>4.74484E11</v>
      </c>
      <c r="W83" s="81">
        <v>4.93101E11</v>
      </c>
      <c r="X83" s="81">
        <v>5.16199E11</v>
      </c>
      <c r="Y83" s="81">
        <v>5.36543E11</v>
      </c>
      <c r="Z83" s="81">
        <v>5.46876E11</v>
      </c>
      <c r="AA83" s="81">
        <v>5.47293E11</v>
      </c>
      <c r="AB83" s="81">
        <v>5.4913E11</v>
      </c>
      <c r="AC83" s="81">
        <v>5.61412E11</v>
      </c>
      <c r="AD83" s="81">
        <v>5.72901E11</v>
      </c>
      <c r="AE83" s="81">
        <v>5.92346E11</v>
      </c>
      <c r="AF83" s="81">
        <v>6.1557E11</v>
      </c>
      <c r="AG83" s="81"/>
      <c r="AH83" s="81"/>
      <c r="AI83" s="81"/>
      <c r="AJ83" s="81"/>
      <c r="AK83" s="81"/>
      <c r="AL83" s="81"/>
      <c r="AM83" s="81"/>
      <c r="AN83" s="81"/>
      <c r="AO83" s="81"/>
      <c r="AP83" s="81"/>
      <c r="AQ83" s="81"/>
      <c r="AR83" s="81"/>
      <c r="AS83" s="81"/>
      <c r="AT83" s="81"/>
      <c r="AU83" s="81"/>
      <c r="AV83" s="81"/>
    </row>
    <row r="84">
      <c r="A84" s="77" t="s">
        <v>33</v>
      </c>
      <c r="B84" s="149">
        <v>56525.0</v>
      </c>
      <c r="C84" s="33">
        <v>4132341.0</v>
      </c>
      <c r="D84" s="35">
        <f t="shared" si="8"/>
        <v>13.67868721</v>
      </c>
      <c r="E84" s="3"/>
      <c r="F84" s="3"/>
      <c r="G84" s="77" t="s">
        <v>33</v>
      </c>
      <c r="H84" s="80">
        <v>0.0</v>
      </c>
      <c r="I84" s="3"/>
      <c r="J84" s="3"/>
      <c r="K84" s="41">
        <v>43941.83594</v>
      </c>
      <c r="L84" s="41">
        <v>40567.18359</v>
      </c>
      <c r="M84" s="41">
        <v>42801.60938</v>
      </c>
      <c r="N84" s="41">
        <v>45505.51953</v>
      </c>
      <c r="O84" s="41">
        <v>49333.91406</v>
      </c>
      <c r="P84" s="41">
        <v>53275.46875</v>
      </c>
      <c r="Q84" s="41">
        <v>54216.31641</v>
      </c>
      <c r="R84" s="41">
        <v>52198.06641</v>
      </c>
      <c r="S84" s="41">
        <v>54995.51563</v>
      </c>
      <c r="T84" s="41">
        <v>56837.43359</v>
      </c>
      <c r="U84" s="41">
        <v>56524.78516</v>
      </c>
      <c r="V84" s="41">
        <v>7.9401312256E10</v>
      </c>
      <c r="W84" s="41">
        <v>7.9740076032E10</v>
      </c>
      <c r="X84" s="41">
        <v>8.3866148864E10</v>
      </c>
      <c r="Y84" s="41">
        <v>8.6064029696E10</v>
      </c>
      <c r="Z84" s="41">
        <v>8.9152200704E10</v>
      </c>
      <c r="AA84" s="41">
        <v>9.3532110848E10</v>
      </c>
      <c r="AB84" s="41">
        <v>9.7596227584E10</v>
      </c>
      <c r="AC84" s="81">
        <v>1.01264E11</v>
      </c>
      <c r="AD84" s="81">
        <v>1.04608E11</v>
      </c>
      <c r="AE84" s="81">
        <v>1.05414E11</v>
      </c>
      <c r="AF84" s="81">
        <v>1.08555E11</v>
      </c>
      <c r="AG84" s="81"/>
      <c r="AH84" s="81"/>
      <c r="AI84" s="81"/>
      <c r="AJ84" s="81"/>
      <c r="AK84" s="81"/>
      <c r="AL84" s="81"/>
      <c r="AM84" s="81"/>
      <c r="AN84" s="81"/>
      <c r="AO84" s="81"/>
      <c r="AP84" s="81"/>
      <c r="AQ84" s="81"/>
      <c r="AR84" s="81"/>
      <c r="AS84" s="81"/>
      <c r="AT84" s="81"/>
      <c r="AU84" s="81"/>
      <c r="AV84" s="81"/>
    </row>
    <row r="85">
      <c r="A85" s="77" t="s">
        <v>34</v>
      </c>
      <c r="B85" s="149">
        <v>34324.0</v>
      </c>
      <c r="C85" s="33">
        <v>4627926.0</v>
      </c>
      <c r="D85" s="35">
        <f t="shared" si="8"/>
        <v>7.416713232</v>
      </c>
      <c r="E85" s="3"/>
      <c r="F85" s="3"/>
      <c r="G85" s="77" t="s">
        <v>34</v>
      </c>
      <c r="H85" s="80">
        <v>-0.04</v>
      </c>
      <c r="I85" s="3"/>
      <c r="J85" s="3"/>
      <c r="K85" s="41">
        <v>34310.00391</v>
      </c>
      <c r="L85" s="41">
        <v>33590.83203</v>
      </c>
      <c r="M85" s="41">
        <v>39623.26563</v>
      </c>
      <c r="N85" s="41">
        <v>39021.41797</v>
      </c>
      <c r="O85" s="41">
        <v>36621.04688</v>
      </c>
      <c r="P85" s="41">
        <v>32915.73438</v>
      </c>
      <c r="Q85" s="41">
        <v>31620.00586</v>
      </c>
      <c r="R85" s="41">
        <v>28690.21875</v>
      </c>
      <c r="S85" s="41">
        <v>27469.94336</v>
      </c>
      <c r="T85" s="41">
        <v>32410.86133</v>
      </c>
      <c r="U85" s="41">
        <v>34324.48047</v>
      </c>
      <c r="V85" s="81">
        <v>1.82571E11</v>
      </c>
      <c r="W85" s="81">
        <v>1.87469E11</v>
      </c>
      <c r="X85" s="81">
        <v>1.91266E11</v>
      </c>
      <c r="Y85" s="81">
        <v>1.97489E11</v>
      </c>
      <c r="Z85" s="81">
        <v>2.0142E11</v>
      </c>
      <c r="AA85" s="81">
        <v>2.04445E11</v>
      </c>
      <c r="AB85" s="81">
        <v>2.06456E11</v>
      </c>
      <c r="AC85" s="81">
        <v>2.14633E11</v>
      </c>
      <c r="AD85" s="81">
        <v>2.2019E11</v>
      </c>
      <c r="AE85" s="81">
        <v>2.25589E11</v>
      </c>
      <c r="AF85" s="81">
        <v>2.31574E11</v>
      </c>
      <c r="AG85" s="81"/>
      <c r="AH85" s="81"/>
      <c r="AI85" s="81"/>
      <c r="AJ85" s="81"/>
      <c r="AK85" s="81"/>
      <c r="AL85" s="81"/>
      <c r="AM85" s="81"/>
      <c r="AN85" s="81"/>
      <c r="AO85" s="81"/>
      <c r="AP85" s="81"/>
      <c r="AQ85" s="81"/>
      <c r="AR85" s="81"/>
      <c r="AS85" s="81"/>
      <c r="AT85" s="81"/>
      <c r="AU85" s="81"/>
      <c r="AV85" s="81"/>
    </row>
    <row r="86">
      <c r="A86" s="77" t="s">
        <v>36</v>
      </c>
      <c r="B86" s="149">
        <v>76222.0</v>
      </c>
      <c r="C86" s="33">
        <v>1.0642836E7</v>
      </c>
      <c r="D86" s="35">
        <f t="shared" si="8"/>
        <v>7.161812885</v>
      </c>
      <c r="E86" s="3"/>
      <c r="F86" s="3"/>
      <c r="G86" s="77" t="s">
        <v>36</v>
      </c>
      <c r="H86" s="80">
        <v>-0.014</v>
      </c>
      <c r="I86" s="3"/>
      <c r="J86" s="3"/>
      <c r="K86" s="41">
        <v>74540.38281</v>
      </c>
      <c r="L86" s="41">
        <v>80471.42188</v>
      </c>
      <c r="M86" s="41">
        <v>87598.39063</v>
      </c>
      <c r="N86" s="41">
        <v>86564.10156</v>
      </c>
      <c r="O86" s="41">
        <v>83091.65625</v>
      </c>
      <c r="P86" s="41">
        <v>87231.96094</v>
      </c>
      <c r="Q86" s="41">
        <v>88096.3125</v>
      </c>
      <c r="R86" s="41">
        <v>86189.23438</v>
      </c>
      <c r="S86" s="41">
        <v>92558.66406</v>
      </c>
      <c r="T86" s="41">
        <v>80445.39063</v>
      </c>
      <c r="U86" s="41">
        <v>76221.96094</v>
      </c>
      <c r="V86" s="81">
        <v>1.90252E11</v>
      </c>
      <c r="W86" s="81">
        <v>2.00028E11</v>
      </c>
      <c r="X86" s="81">
        <v>2.08175E11</v>
      </c>
      <c r="Y86" s="81">
        <v>2.16327E11</v>
      </c>
      <c r="Z86" s="81">
        <v>2.20599E11</v>
      </c>
      <c r="AA86" s="81">
        <v>2.22285E11</v>
      </c>
      <c r="AB86" s="81">
        <v>2.2026E11</v>
      </c>
      <c r="AC86" s="81">
        <v>2.23696E11</v>
      </c>
      <c r="AD86" s="81">
        <v>2.2543E11</v>
      </c>
      <c r="AE86" s="81">
        <v>2.28695E11</v>
      </c>
      <c r="AF86" s="81">
        <v>2.34105E11</v>
      </c>
      <c r="AG86" s="81"/>
      <c r="AH86" s="81"/>
      <c r="AI86" s="81"/>
      <c r="AJ86" s="81"/>
      <c r="AK86" s="81"/>
      <c r="AL86" s="81"/>
      <c r="AM86" s="81"/>
      <c r="AN86" s="81"/>
      <c r="AO86" s="81"/>
      <c r="AP86" s="81"/>
      <c r="AQ86" s="81"/>
      <c r="AR86" s="81"/>
      <c r="AS86" s="81"/>
      <c r="AT86" s="81"/>
      <c r="AU86" s="81"/>
      <c r="AV86" s="81"/>
    </row>
    <row r="87">
      <c r="A87" s="77" t="s">
        <v>38</v>
      </c>
      <c r="B87" s="149">
        <v>639066.0</v>
      </c>
      <c r="C87" s="33">
        <v>4.8250148E7</v>
      </c>
      <c r="D87" s="35">
        <f t="shared" si="8"/>
        <v>13.24485057</v>
      </c>
      <c r="E87" s="3"/>
      <c r="F87" s="3"/>
      <c r="G87" s="77" t="s">
        <v>38</v>
      </c>
      <c r="H87" s="80">
        <v>-0.02</v>
      </c>
      <c r="I87" s="3"/>
      <c r="J87" s="3"/>
      <c r="K87" s="41">
        <v>524888.0625</v>
      </c>
      <c r="L87" s="41">
        <v>462501.1875</v>
      </c>
      <c r="M87" s="41">
        <v>500823.8125</v>
      </c>
      <c r="N87" s="41">
        <v>538383.0625</v>
      </c>
      <c r="O87" s="41">
        <v>559624.9375</v>
      </c>
      <c r="P87" s="41">
        <v>569544.3125</v>
      </c>
      <c r="Q87" s="41">
        <v>581002.0</v>
      </c>
      <c r="R87" s="41">
        <v>604532.25</v>
      </c>
      <c r="S87" s="41">
        <v>608298.5625</v>
      </c>
      <c r="T87" s="41">
        <v>622614.4375</v>
      </c>
      <c r="U87" s="41">
        <v>639065.875</v>
      </c>
      <c r="V87" s="81">
        <v>7.95835E11</v>
      </c>
      <c r="W87" s="81">
        <v>7.41285E11</v>
      </c>
      <c r="X87" s="81">
        <v>8.11605E11</v>
      </c>
      <c r="Y87" s="81">
        <v>8.8048E11</v>
      </c>
      <c r="Z87" s="81">
        <v>9.15466E11</v>
      </c>
      <c r="AA87" s="81">
        <v>9.80921E11</v>
      </c>
      <c r="AB87" s="81">
        <v>1.00841E12</v>
      </c>
      <c r="AC87" s="81">
        <v>1.05499E12</v>
      </c>
      <c r="AD87" s="81">
        <v>1.09674E12</v>
      </c>
      <c r="AE87" s="81">
        <v>1.15354E12</v>
      </c>
      <c r="AF87" s="81">
        <v>1.21244E12</v>
      </c>
      <c r="AG87" s="81"/>
      <c r="AH87" s="81"/>
      <c r="AI87" s="81"/>
      <c r="AJ87" s="81"/>
      <c r="AK87" s="81"/>
      <c r="AL87" s="81"/>
      <c r="AM87" s="81"/>
      <c r="AN87" s="81"/>
      <c r="AO87" s="81"/>
      <c r="AP87" s="81"/>
      <c r="AQ87" s="81"/>
      <c r="AR87" s="81"/>
      <c r="AS87" s="81"/>
      <c r="AT87" s="81"/>
      <c r="AU87" s="81"/>
      <c r="AV87" s="81"/>
    </row>
    <row r="88">
      <c r="A88" s="77" t="s">
        <v>39</v>
      </c>
      <c r="B88" s="149">
        <v>402358.0</v>
      </c>
      <c r="C88" s="33">
        <v>4.5211636E7</v>
      </c>
      <c r="D88" s="35">
        <f t="shared" si="8"/>
        <v>8.89943465</v>
      </c>
      <c r="E88" s="3"/>
      <c r="F88" s="3"/>
      <c r="G88" s="77" t="s">
        <v>39</v>
      </c>
      <c r="H88" s="80">
        <v>-0.008</v>
      </c>
      <c r="I88" s="3"/>
      <c r="J88" s="3"/>
      <c r="K88" s="41">
        <v>305137.1563</v>
      </c>
      <c r="L88" s="41">
        <v>314305.1875</v>
      </c>
      <c r="M88" s="41">
        <v>341772.5</v>
      </c>
      <c r="N88" s="41">
        <v>355512.875</v>
      </c>
      <c r="O88" s="41">
        <v>355989.5</v>
      </c>
      <c r="P88" s="41">
        <v>372273.9688</v>
      </c>
      <c r="Q88" s="41">
        <v>380082.5313</v>
      </c>
      <c r="R88" s="41">
        <v>394262.6563</v>
      </c>
      <c r="S88" s="41">
        <v>408289.4375</v>
      </c>
      <c r="T88" s="41">
        <v>396824.3438</v>
      </c>
      <c r="U88" s="41">
        <v>402358.125</v>
      </c>
      <c r="V88" s="81">
        <v>8.80806E11</v>
      </c>
      <c r="W88" s="81">
        <v>9.20162E11</v>
      </c>
      <c r="X88" s="81">
        <v>9.63832E11</v>
      </c>
      <c r="Y88" s="81">
        <v>1.0125E12</v>
      </c>
      <c r="Z88" s="81">
        <v>1.04966E12</v>
      </c>
      <c r="AA88" s="81">
        <v>1.0781E12</v>
      </c>
      <c r="AB88" s="81">
        <v>1.11141E12</v>
      </c>
      <c r="AC88" s="81">
        <v>1.14764E12</v>
      </c>
      <c r="AD88" s="81">
        <v>1.18876E12</v>
      </c>
      <c r="AE88" s="81">
        <v>1.23722E12</v>
      </c>
      <c r="AF88" s="81">
        <v>1.28027E12</v>
      </c>
      <c r="AG88" s="81"/>
      <c r="AH88" s="81"/>
      <c r="AI88" s="81"/>
      <c r="AJ88" s="81"/>
      <c r="AK88" s="81"/>
      <c r="AL88" s="81"/>
      <c r="AM88" s="81"/>
      <c r="AN88" s="81"/>
      <c r="AO88" s="81"/>
      <c r="AP88" s="81"/>
      <c r="AQ88" s="81"/>
      <c r="AR88" s="81"/>
      <c r="AS88" s="81"/>
      <c r="AT88" s="81"/>
      <c r="AU88" s="81"/>
      <c r="AV88" s="81"/>
    </row>
    <row r="89">
      <c r="A89" s="77" t="s">
        <v>40</v>
      </c>
      <c r="B89" s="149">
        <v>34250.0</v>
      </c>
      <c r="C89" s="33">
        <v>9031088.0</v>
      </c>
      <c r="D89" s="35">
        <f t="shared" si="8"/>
        <v>3.792455571</v>
      </c>
      <c r="E89" s="3"/>
      <c r="F89" s="3"/>
      <c r="G89" s="77" t="s">
        <v>40</v>
      </c>
      <c r="H89" s="80">
        <v>-0.035</v>
      </c>
      <c r="I89" s="3"/>
      <c r="J89" s="3"/>
      <c r="K89" s="41">
        <v>37830.875</v>
      </c>
      <c r="L89" s="41">
        <v>39219.26172</v>
      </c>
      <c r="M89" s="41">
        <v>36393.73828</v>
      </c>
      <c r="N89" s="41">
        <v>33360.28125</v>
      </c>
      <c r="O89" s="41">
        <v>34000.67578</v>
      </c>
      <c r="P89" s="41">
        <v>34695.58594</v>
      </c>
      <c r="Q89" s="41">
        <v>38209.95703</v>
      </c>
      <c r="R89" s="41">
        <v>40600.60156</v>
      </c>
      <c r="S89" s="41">
        <v>40177.67188</v>
      </c>
      <c r="T89" s="41">
        <v>32826.875</v>
      </c>
      <c r="U89" s="41">
        <v>34250.10547</v>
      </c>
      <c r="V89" s="81">
        <v>2.26993E11</v>
      </c>
      <c r="W89" s="81">
        <v>2.36538E11</v>
      </c>
      <c r="X89" s="81">
        <v>2.4756E11</v>
      </c>
      <c r="Y89" s="81">
        <v>2.58582E11</v>
      </c>
      <c r="Z89" s="81">
        <v>2.61846E11</v>
      </c>
      <c r="AA89" s="81">
        <v>2.68349E11</v>
      </c>
      <c r="AB89" s="81">
        <v>2.74617E11</v>
      </c>
      <c r="AC89" s="81">
        <v>2.86246E11</v>
      </c>
      <c r="AD89" s="81">
        <v>2.95294E11</v>
      </c>
      <c r="AE89" s="81">
        <v>3.07983E11</v>
      </c>
      <c r="AF89" s="81">
        <v>3.18191E11</v>
      </c>
      <c r="AG89" s="81"/>
      <c r="AH89" s="81"/>
      <c r="AI89" s="81"/>
      <c r="AJ89" s="81"/>
      <c r="AK89" s="81"/>
      <c r="AL89" s="81"/>
      <c r="AM89" s="81"/>
      <c r="AN89" s="81"/>
      <c r="AO89" s="81"/>
      <c r="AP89" s="81"/>
      <c r="AQ89" s="81"/>
      <c r="AR89" s="81"/>
      <c r="AS89" s="81"/>
      <c r="AT89" s="81"/>
      <c r="AU89" s="81"/>
      <c r="AV89" s="81"/>
    </row>
    <row r="90">
      <c r="A90" s="77" t="s">
        <v>41</v>
      </c>
      <c r="B90" s="149">
        <v>49164.0</v>
      </c>
      <c r="C90" s="33">
        <v>7554661.0</v>
      </c>
      <c r="D90" s="35">
        <f t="shared" si="8"/>
        <v>6.507770501</v>
      </c>
      <c r="E90" s="3"/>
      <c r="F90" s="3"/>
      <c r="G90" s="77" t="s">
        <v>41</v>
      </c>
      <c r="H90" s="80">
        <v>-0.013</v>
      </c>
      <c r="I90" s="3"/>
      <c r="J90" s="3"/>
      <c r="K90" s="41">
        <v>45716.08984</v>
      </c>
      <c r="L90" s="41">
        <v>47322.89063</v>
      </c>
      <c r="M90" s="41">
        <v>49054.20313</v>
      </c>
      <c r="N90" s="41">
        <v>50509.51953</v>
      </c>
      <c r="O90" s="41">
        <v>53039.62891</v>
      </c>
      <c r="P90" s="41">
        <v>51420.12891</v>
      </c>
      <c r="Q90" s="41">
        <v>49867.57031</v>
      </c>
      <c r="R90" s="41">
        <v>48958.60156</v>
      </c>
      <c r="S90" s="41">
        <v>50030.13672</v>
      </c>
      <c r="T90" s="41">
        <v>50989.29297</v>
      </c>
      <c r="U90" s="41">
        <v>49164.05859</v>
      </c>
      <c r="V90" s="81">
        <v>2.38553E11</v>
      </c>
      <c r="W90" s="81">
        <v>2.45075E11</v>
      </c>
      <c r="X90" s="81">
        <v>2.48497E11</v>
      </c>
      <c r="Y90" s="81">
        <v>2.57619E11</v>
      </c>
      <c r="Z90" s="81">
        <v>2.60822E11</v>
      </c>
      <c r="AA90" s="81">
        <v>2.61305E11</v>
      </c>
      <c r="AB90" s="81">
        <v>2.61361E11</v>
      </c>
      <c r="AC90" s="81">
        <v>2.67688E11</v>
      </c>
      <c r="AD90" s="81">
        <v>2.74902E11</v>
      </c>
      <c r="AE90" s="81">
        <v>2.85216E11</v>
      </c>
      <c r="AF90" s="81">
        <v>2.96184E11</v>
      </c>
      <c r="AG90" s="81"/>
      <c r="AH90" s="81"/>
      <c r="AI90" s="81"/>
      <c r="AJ90" s="81"/>
      <c r="AK90" s="81"/>
      <c r="AL90" s="81"/>
      <c r="AM90" s="81"/>
      <c r="AN90" s="81"/>
      <c r="AO90" s="81"/>
      <c r="AP90" s="81"/>
      <c r="AQ90" s="81"/>
      <c r="AR90" s="81"/>
      <c r="AS90" s="81"/>
      <c r="AT90" s="81"/>
      <c r="AU90" s="81"/>
      <c r="AV90" s="81"/>
    </row>
    <row r="91">
      <c r="A91" s="77" t="s">
        <v>42</v>
      </c>
      <c r="B91" s="149">
        <v>644704.0</v>
      </c>
      <c r="C91" s="33">
        <v>6.124926E7</v>
      </c>
      <c r="D91" s="35">
        <f t="shared" si="8"/>
        <v>10.52590676</v>
      </c>
      <c r="E91" s="3"/>
      <c r="F91" s="3"/>
      <c r="G91" s="77" t="s">
        <v>42</v>
      </c>
      <c r="H91" s="80">
        <v>-0.038</v>
      </c>
      <c r="I91" s="3"/>
      <c r="J91" s="3"/>
      <c r="K91" s="41">
        <v>709095.4375</v>
      </c>
      <c r="L91" s="41">
        <v>706732.9375</v>
      </c>
      <c r="M91" s="41">
        <v>675251.0</v>
      </c>
      <c r="N91" s="41">
        <v>677913.5</v>
      </c>
      <c r="O91" s="41">
        <v>681218.6875</v>
      </c>
      <c r="P91" s="41">
        <v>660096.375</v>
      </c>
      <c r="Q91" s="41">
        <v>666738.375</v>
      </c>
      <c r="R91" s="41">
        <v>665591.6875</v>
      </c>
      <c r="S91" s="41">
        <v>659338.5</v>
      </c>
      <c r="T91" s="41">
        <v>655351.9375</v>
      </c>
      <c r="U91" s="41">
        <v>644703.625</v>
      </c>
      <c r="V91" s="81">
        <v>1.54093E12</v>
      </c>
      <c r="W91" s="81">
        <v>1.59509E12</v>
      </c>
      <c r="X91" s="81">
        <v>1.64561E12</v>
      </c>
      <c r="Y91" s="81">
        <v>1.71531E12</v>
      </c>
      <c r="Z91" s="81">
        <v>1.7648E12</v>
      </c>
      <c r="AA91" s="81">
        <v>1.80773E12</v>
      </c>
      <c r="AB91" s="81">
        <v>1.8767E12</v>
      </c>
      <c r="AC91" s="81">
        <v>1.93127E12</v>
      </c>
      <c r="AD91" s="81">
        <v>1.98485E12</v>
      </c>
      <c r="AE91" s="81">
        <v>2.03647E12</v>
      </c>
      <c r="AF91" s="81">
        <v>2.11045E12</v>
      </c>
      <c r="AG91" s="81"/>
      <c r="AH91" s="81"/>
      <c r="AI91" s="81"/>
      <c r="AJ91" s="81"/>
      <c r="AK91" s="81"/>
      <c r="AL91" s="81"/>
      <c r="AM91" s="81"/>
      <c r="AN91" s="81"/>
      <c r="AO91" s="81"/>
      <c r="AP91" s="81"/>
      <c r="AQ91" s="81"/>
      <c r="AR91" s="81"/>
      <c r="AS91" s="81"/>
      <c r="AT91" s="81"/>
      <c r="AU91" s="81"/>
      <c r="AV91" s="81"/>
    </row>
    <row r="92">
      <c r="A92" s="40" t="s">
        <v>43</v>
      </c>
      <c r="B92" s="150">
        <v>6333983.0</v>
      </c>
      <c r="C92" s="44">
        <v>3.01579895E8</v>
      </c>
      <c r="D92" s="46">
        <f t="shared" si="8"/>
        <v>21.00266996</v>
      </c>
      <c r="E92" s="3"/>
      <c r="F92" s="3"/>
      <c r="G92" s="40" t="s">
        <v>43</v>
      </c>
      <c r="H92" s="102">
        <v>-0.026</v>
      </c>
      <c r="I92" s="3"/>
      <c r="J92" s="3"/>
      <c r="K92" s="41">
        <v>6033862.5</v>
      </c>
      <c r="L92" s="41">
        <v>6110564.0</v>
      </c>
      <c r="M92" s="41">
        <v>6251294.5</v>
      </c>
      <c r="N92" s="41">
        <v>6394662.5</v>
      </c>
      <c r="O92" s="41">
        <v>6220157.5</v>
      </c>
      <c r="P92" s="41">
        <v>6149104.5</v>
      </c>
      <c r="Q92" s="41">
        <v>6083950.0</v>
      </c>
      <c r="R92" s="41">
        <v>6164473.0</v>
      </c>
      <c r="S92" s="41">
        <v>6197431.0</v>
      </c>
      <c r="T92" s="41">
        <v>6190316.0</v>
      </c>
      <c r="U92" s="41">
        <v>6333982.5</v>
      </c>
      <c r="V92" s="81">
        <v>9.7832E12</v>
      </c>
      <c r="W92" s="81">
        <v>1.02138E13</v>
      </c>
      <c r="X92" s="81">
        <v>1.07111E13</v>
      </c>
      <c r="Y92" s="81">
        <v>1.11581E13</v>
      </c>
      <c r="Z92" s="81">
        <v>1.12801E13</v>
      </c>
      <c r="AA92" s="81">
        <v>1.14863E13</v>
      </c>
      <c r="AB92" s="81">
        <v>1.17795E13</v>
      </c>
      <c r="AC92" s="81">
        <v>1.21894E13</v>
      </c>
      <c r="AD92" s="81">
        <v>1.25643E13</v>
      </c>
      <c r="AE92" s="81">
        <v>1.28984E13</v>
      </c>
      <c r="AF92" s="81">
        <v>1.31444E13</v>
      </c>
      <c r="AG92" s="81"/>
      <c r="AH92" s="81"/>
      <c r="AI92" s="81"/>
      <c r="AJ92" s="81"/>
      <c r="AK92" s="81"/>
      <c r="AL92" s="81"/>
      <c r="AM92" s="81"/>
      <c r="AN92" s="81"/>
      <c r="AO92" s="81"/>
      <c r="AP92" s="81"/>
      <c r="AQ92" s="81"/>
      <c r="AR92" s="81"/>
      <c r="AS92" s="81"/>
      <c r="AT92" s="81"/>
      <c r="AU92" s="81"/>
      <c r="AV92" s="81"/>
    </row>
    <row r="93">
      <c r="A93" s="21"/>
      <c r="B93" s="21"/>
      <c r="C93" s="21"/>
      <c r="D93" s="79"/>
      <c r="E93" s="3"/>
      <c r="F93" s="3"/>
      <c r="G93" s="21"/>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21"/>
      <c r="B94" s="21"/>
      <c r="C94" s="21"/>
      <c r="D94" s="79"/>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50" t="s">
        <v>86</v>
      </c>
      <c r="B96" s="93" t="s">
        <v>87</v>
      </c>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20" t="s">
        <v>213</v>
      </c>
      <c r="B100" s="20"/>
      <c r="C100" s="10"/>
      <c r="D100" s="10"/>
      <c r="E100" s="10"/>
      <c r="F100" s="10"/>
      <c r="G100" s="10"/>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10"/>
      <c r="B101" s="10"/>
      <c r="C101" s="10"/>
      <c r="D101" s="10"/>
      <c r="E101" s="10"/>
      <c r="F101" s="10"/>
      <c r="G101" s="10"/>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95"/>
      <c r="B102" s="26" t="s">
        <v>91</v>
      </c>
      <c r="C102" s="95"/>
      <c r="D102" s="26" t="s">
        <v>92</v>
      </c>
      <c r="E102" s="26" t="s">
        <v>93</v>
      </c>
      <c r="F102" s="26" t="s">
        <v>94</v>
      </c>
      <c r="G102" s="21" t="s">
        <v>57</v>
      </c>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17</v>
      </c>
      <c r="B103" s="21" t="s">
        <v>95</v>
      </c>
      <c r="C103" s="10"/>
      <c r="D103" s="96">
        <v>1.25</v>
      </c>
      <c r="E103" s="80">
        <v>0.346</v>
      </c>
      <c r="F103" s="96">
        <f t="shared" ref="F103:F124" si="9">D103*E103</f>
        <v>0.4325</v>
      </c>
      <c r="G103" s="124"/>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18</v>
      </c>
      <c r="B104" s="21" t="s">
        <v>95</v>
      </c>
      <c r="C104" s="10"/>
      <c r="D104" s="96">
        <v>1.77</v>
      </c>
      <c r="E104" s="80">
        <v>0.568</v>
      </c>
      <c r="F104" s="96">
        <f t="shared" si="9"/>
        <v>1.00536</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19</v>
      </c>
      <c r="B105" s="21" t="s">
        <v>95</v>
      </c>
      <c r="C105" s="10"/>
      <c r="D105" s="96">
        <v>2.13</v>
      </c>
      <c r="E105" s="80">
        <v>0.586</v>
      </c>
      <c r="F105" s="96">
        <f t="shared" si="9"/>
        <v>1.24818</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20</v>
      </c>
      <c r="B106" s="21" t="s">
        <v>95</v>
      </c>
      <c r="C106" s="10"/>
      <c r="D106" s="96">
        <v>1.15</v>
      </c>
      <c r="E106" s="80">
        <v>0.276</v>
      </c>
      <c r="F106" s="96">
        <f t="shared" si="9"/>
        <v>0.3174</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22</v>
      </c>
      <c r="B107" s="21" t="s">
        <v>95</v>
      </c>
      <c r="C107" s="10"/>
      <c r="D107" s="96">
        <v>2.01</v>
      </c>
      <c r="E107" s="80">
        <v>0.598</v>
      </c>
      <c r="F107" s="96">
        <f t="shared" si="9"/>
        <v>1.20198</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23</v>
      </c>
      <c r="B108" s="21" t="s">
        <v>95</v>
      </c>
      <c r="C108" s="10"/>
      <c r="D108" s="96">
        <v>2.08</v>
      </c>
      <c r="E108" s="80">
        <v>0.621</v>
      </c>
      <c r="F108" s="96">
        <f t="shared" si="9"/>
        <v>1.29168</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24</v>
      </c>
      <c r="B109" s="21" t="s">
        <v>95</v>
      </c>
      <c r="C109" s="10"/>
      <c r="D109" s="96">
        <v>1.98</v>
      </c>
      <c r="E109" s="80">
        <v>0.611</v>
      </c>
      <c r="F109" s="96">
        <f t="shared" si="9"/>
        <v>1.20978</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25</v>
      </c>
      <c r="B110" s="21" t="s">
        <v>95</v>
      </c>
      <c r="C110" s="10"/>
      <c r="D110" s="96">
        <v>2.05</v>
      </c>
      <c r="E110" s="80">
        <v>0.626</v>
      </c>
      <c r="F110" s="96">
        <f t="shared" si="9"/>
        <v>1.2833</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26</v>
      </c>
      <c r="B111" s="21" t="s">
        <v>95</v>
      </c>
      <c r="C111" s="10"/>
      <c r="D111" s="96">
        <v>1.62</v>
      </c>
      <c r="E111" s="80">
        <v>0.475</v>
      </c>
      <c r="F111" s="96">
        <f t="shared" si="9"/>
        <v>0.7695</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28</v>
      </c>
      <c r="B112" s="21" t="s">
        <v>95</v>
      </c>
      <c r="C112" s="10"/>
      <c r="D112" s="96">
        <v>1.79</v>
      </c>
      <c r="E112" s="80">
        <v>0.548</v>
      </c>
      <c r="F112" s="96">
        <f t="shared" si="9"/>
        <v>0.98092</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29</v>
      </c>
      <c r="B113" s="21" t="s">
        <v>95</v>
      </c>
      <c r="C113" s="10"/>
      <c r="D113" s="96">
        <v>2.02</v>
      </c>
      <c r="E113" s="80">
        <v>0.575</v>
      </c>
      <c r="F113" s="96">
        <f t="shared" si="9"/>
        <v>1.1615</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30</v>
      </c>
      <c r="B114" s="21" t="s">
        <v>96</v>
      </c>
      <c r="C114" s="10"/>
      <c r="D114" s="96">
        <v>1.52</v>
      </c>
      <c r="E114" s="80">
        <v>0.39</v>
      </c>
      <c r="F114" s="96">
        <f t="shared" si="9"/>
        <v>0.5928</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32</v>
      </c>
      <c r="B115" s="21" t="s">
        <v>95</v>
      </c>
      <c r="C115" s="10"/>
      <c r="D115" s="96">
        <v>2.25</v>
      </c>
      <c r="E115" s="80">
        <v>0.613</v>
      </c>
      <c r="F115" s="96">
        <f t="shared" si="9"/>
        <v>1.37925</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33</v>
      </c>
      <c r="B116" s="21" t="s">
        <v>95</v>
      </c>
      <c r="C116" s="10"/>
      <c r="D116" s="96">
        <v>1.32</v>
      </c>
      <c r="E116" s="80">
        <v>0.386</v>
      </c>
      <c r="F116" s="96">
        <f t="shared" si="9"/>
        <v>0.50952</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34</v>
      </c>
      <c r="B117" s="21" t="s">
        <v>95</v>
      </c>
      <c r="C117" s="10"/>
      <c r="D117" s="96">
        <v>2.22</v>
      </c>
      <c r="E117" s="80">
        <v>0.609</v>
      </c>
      <c r="F117" s="96">
        <f t="shared" si="9"/>
        <v>1.35198</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36</v>
      </c>
      <c r="B118" s="21" t="s">
        <v>95</v>
      </c>
      <c r="C118" s="10"/>
      <c r="D118" s="96">
        <v>2.03</v>
      </c>
      <c r="E118" s="80">
        <v>0.59</v>
      </c>
      <c r="F118" s="96">
        <f t="shared" si="9"/>
        <v>1.1977</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38</v>
      </c>
      <c r="B119" s="21" t="s">
        <v>96</v>
      </c>
      <c r="C119" s="10"/>
      <c r="D119" s="96">
        <v>1.54</v>
      </c>
      <c r="E119" s="80">
        <v>0.493</v>
      </c>
      <c r="F119" s="96">
        <f t="shared" si="9"/>
        <v>0.75922</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39</v>
      </c>
      <c r="B120" s="21" t="s">
        <v>95</v>
      </c>
      <c r="C120" s="10"/>
      <c r="D120" s="96">
        <v>1.62</v>
      </c>
      <c r="E120" s="80">
        <v>0.495</v>
      </c>
      <c r="F120" s="96">
        <f t="shared" si="9"/>
        <v>0.8019</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1" t="s">
        <v>40</v>
      </c>
      <c r="B121" s="21" t="s">
        <v>95</v>
      </c>
      <c r="C121" s="10"/>
      <c r="D121" s="96">
        <v>1.91</v>
      </c>
      <c r="E121" s="80">
        <v>0.62</v>
      </c>
      <c r="F121" s="96">
        <f t="shared" si="9"/>
        <v>1.1842</v>
      </c>
      <c r="G121" s="4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21" t="s">
        <v>41</v>
      </c>
      <c r="B122" s="21" t="s">
        <v>95</v>
      </c>
      <c r="C122" s="10"/>
      <c r="D122" s="96">
        <v>1.65</v>
      </c>
      <c r="E122" s="80">
        <v>0.486</v>
      </c>
      <c r="F122" s="96">
        <f t="shared" si="9"/>
        <v>0.8019</v>
      </c>
      <c r="G122" s="41"/>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42</v>
      </c>
      <c r="B123" s="21" t="s">
        <v>95</v>
      </c>
      <c r="C123" s="10"/>
      <c r="D123" s="96">
        <v>1.96</v>
      </c>
      <c r="E123" s="80">
        <v>0.619</v>
      </c>
      <c r="F123" s="96">
        <f t="shared" si="9"/>
        <v>1.21324</v>
      </c>
      <c r="G123" s="41"/>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26" t="s">
        <v>43</v>
      </c>
      <c r="B124" s="26" t="s">
        <v>95</v>
      </c>
      <c r="C124" s="95"/>
      <c r="D124" s="105">
        <v>0.89</v>
      </c>
      <c r="E124" s="102">
        <v>0.15</v>
      </c>
      <c r="F124" s="105">
        <f t="shared" si="9"/>
        <v>0.1335</v>
      </c>
      <c r="G124" s="71"/>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10"/>
      <c r="B125" s="10"/>
      <c r="C125" s="10"/>
      <c r="D125" s="10"/>
      <c r="E125" s="10"/>
      <c r="F125" s="10"/>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21" t="s">
        <v>62</v>
      </c>
      <c r="B126" s="10"/>
      <c r="C126" s="10"/>
      <c r="D126" s="10"/>
      <c r="E126" s="10"/>
      <c r="F126" s="96"/>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10"/>
      <c r="B127" s="10"/>
      <c r="C127" s="10"/>
      <c r="D127" s="10"/>
      <c r="E127" s="10"/>
      <c r="F127" s="10"/>
      <c r="G127" s="10"/>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21" t="s">
        <v>99</v>
      </c>
      <c r="B128" s="10"/>
      <c r="C128" s="10"/>
      <c r="D128" s="10"/>
      <c r="E128" s="10"/>
      <c r="F128" s="41">
        <v>215.303</v>
      </c>
      <c r="G128" s="10"/>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10"/>
      <c r="B129" s="10"/>
      <c r="C129" s="10"/>
      <c r="D129" s="10"/>
      <c r="E129" s="10"/>
      <c r="F129" s="10"/>
      <c r="G129" s="10"/>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10"/>
      <c r="B130" s="10"/>
      <c r="C130" s="10"/>
      <c r="D130" s="10"/>
      <c r="E130" s="10"/>
      <c r="F130" s="10"/>
      <c r="G130" s="10"/>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ht="32.25" customHeight="1">
      <c r="A131" s="23" t="s">
        <v>217</v>
      </c>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
      <c r="B132" s="10"/>
      <c r="C132" s="10"/>
      <c r="D132" s="10"/>
      <c r="E132" s="10"/>
      <c r="F132" s="10"/>
      <c r="G132" s="10"/>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0" t="s">
        <v>218</v>
      </c>
      <c r="B135" s="20"/>
      <c r="C135" s="20"/>
      <c r="D135" s="20"/>
      <c r="E135" s="20"/>
      <c r="F135" s="10"/>
      <c r="G135" s="10"/>
      <c r="H135" s="10"/>
      <c r="I135" s="10"/>
      <c r="J135" s="10"/>
      <c r="K135" s="10"/>
      <c r="L135" s="10"/>
      <c r="M135" s="10"/>
      <c r="N135" s="10"/>
      <c r="O135" s="10"/>
      <c r="P135" s="10"/>
      <c r="Q135" s="10"/>
      <c r="R135" s="10"/>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10"/>
      <c r="B136" s="10"/>
      <c r="C136" s="10"/>
      <c r="D136" s="10"/>
      <c r="E136" s="10"/>
      <c r="F136" s="10"/>
      <c r="G136" s="10"/>
      <c r="H136" s="10"/>
      <c r="I136" s="10"/>
      <c r="J136" s="10"/>
      <c r="K136" s="10"/>
      <c r="L136" s="10"/>
      <c r="M136" s="10"/>
      <c r="N136" s="10"/>
      <c r="O136" s="10"/>
      <c r="P136" s="10"/>
      <c r="Q136" s="10"/>
      <c r="R136" s="10"/>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109" t="s">
        <v>103</v>
      </c>
      <c r="B137" s="110" t="s">
        <v>104</v>
      </c>
      <c r="C137" s="110" t="s">
        <v>105</v>
      </c>
      <c r="D137" s="110" t="s">
        <v>106</v>
      </c>
      <c r="E137" s="110" t="s">
        <v>107</v>
      </c>
      <c r="F137" s="110" t="s">
        <v>108</v>
      </c>
      <c r="G137" s="110" t="s">
        <v>109</v>
      </c>
      <c r="H137" s="110" t="s">
        <v>110</v>
      </c>
      <c r="I137" s="110" t="s">
        <v>111</v>
      </c>
      <c r="J137" s="110" t="s">
        <v>112</v>
      </c>
      <c r="K137" s="110" t="s">
        <v>113</v>
      </c>
      <c r="L137" s="110" t="s">
        <v>114</v>
      </c>
      <c r="M137" s="110" t="s">
        <v>54</v>
      </c>
      <c r="N137" s="110" t="s">
        <v>115</v>
      </c>
      <c r="O137" s="110" t="s">
        <v>57</v>
      </c>
      <c r="P137" s="110" t="s">
        <v>116</v>
      </c>
      <c r="Q137" s="110" t="s">
        <v>117</v>
      </c>
      <c r="R137" s="111" t="s">
        <v>118</v>
      </c>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17</v>
      </c>
      <c r="B138" s="82">
        <v>-55.0</v>
      </c>
      <c r="C138" s="82">
        <v>0.0</v>
      </c>
      <c r="D138" s="82">
        <v>0.0</v>
      </c>
      <c r="E138" s="82">
        <v>0.0</v>
      </c>
      <c r="F138" s="82">
        <v>0.0</v>
      </c>
      <c r="G138" s="82">
        <v>114.1</v>
      </c>
      <c r="H138" s="82">
        <v>0.0</v>
      </c>
      <c r="I138" s="82">
        <v>0.0</v>
      </c>
      <c r="J138" s="82">
        <v>27.5</v>
      </c>
      <c r="K138" s="82">
        <f t="shared" ref="K138:K159" si="10">SUM(B138:J138)</f>
        <v>86.6</v>
      </c>
      <c r="L138" s="82">
        <f t="shared" ref="L138:L159" si="11">K138-E138</f>
        <v>86.6</v>
      </c>
      <c r="M138" s="129">
        <v>2.0749625E7</v>
      </c>
      <c r="N138" s="79">
        <f t="shared" ref="N138:N159" si="12">L138/M138*1000000</f>
        <v>4.173569402</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18</v>
      </c>
      <c r="B139" s="82">
        <v>-106.7</v>
      </c>
      <c r="C139" s="82">
        <v>-211.0</v>
      </c>
      <c r="D139" s="82">
        <v>0.0</v>
      </c>
      <c r="E139" s="82">
        <v>-6442.4</v>
      </c>
      <c r="F139" s="82">
        <v>0.0</v>
      </c>
      <c r="G139" s="82">
        <v>1087.4</v>
      </c>
      <c r="H139" s="82">
        <v>0.0</v>
      </c>
      <c r="I139" s="82">
        <v>-0.3</v>
      </c>
      <c r="J139" s="82">
        <v>212.4</v>
      </c>
      <c r="K139" s="82">
        <f t="shared" si="10"/>
        <v>-5460.6</v>
      </c>
      <c r="L139" s="82">
        <f t="shared" si="11"/>
        <v>981.8</v>
      </c>
      <c r="M139" s="129">
        <v>4.97205165E8</v>
      </c>
      <c r="N139" s="79">
        <f t="shared" si="12"/>
        <v>1.974637572</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19</v>
      </c>
      <c r="B140" s="82">
        <v>-106.7</v>
      </c>
      <c r="C140" s="82">
        <v>-211.0</v>
      </c>
      <c r="D140" s="82">
        <v>0.0</v>
      </c>
      <c r="E140" s="82">
        <v>-6442.4</v>
      </c>
      <c r="F140" s="82">
        <v>0.0</v>
      </c>
      <c r="G140" s="82">
        <v>1087.4</v>
      </c>
      <c r="H140" s="82">
        <v>0.0</v>
      </c>
      <c r="I140" s="82">
        <v>-0.3</v>
      </c>
      <c r="J140" s="82">
        <v>212.4</v>
      </c>
      <c r="K140" s="82">
        <f t="shared" si="10"/>
        <v>-5460.6</v>
      </c>
      <c r="L140" s="82">
        <f t="shared" si="11"/>
        <v>981.8</v>
      </c>
      <c r="M140" s="129">
        <v>4.97205165E8</v>
      </c>
      <c r="N140" s="79">
        <f t="shared" si="12"/>
        <v>1.974637572</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20</v>
      </c>
      <c r="B141" s="82">
        <v>0.0</v>
      </c>
      <c r="C141" s="82">
        <v>0.0</v>
      </c>
      <c r="D141" s="82">
        <v>0.0</v>
      </c>
      <c r="E141" s="82">
        <v>0.3</v>
      </c>
      <c r="F141" s="82">
        <v>0.0</v>
      </c>
      <c r="G141" s="82">
        <v>536.2</v>
      </c>
      <c r="H141" s="82">
        <v>0.0</v>
      </c>
      <c r="I141" s="82">
        <v>0.0</v>
      </c>
      <c r="J141" s="82">
        <v>22.9</v>
      </c>
      <c r="K141" s="82">
        <f t="shared" si="10"/>
        <v>559.4</v>
      </c>
      <c r="L141" s="82">
        <f t="shared" si="11"/>
        <v>559.1</v>
      </c>
      <c r="M141" s="129">
        <v>3.2935961E7</v>
      </c>
      <c r="N141" s="79">
        <f t="shared" si="12"/>
        <v>16.97536623</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22</v>
      </c>
      <c r="B142" s="82">
        <v>-106.7</v>
      </c>
      <c r="C142" s="82">
        <v>-211.0</v>
      </c>
      <c r="D142" s="82">
        <v>0.0</v>
      </c>
      <c r="E142" s="82">
        <v>-6442.4</v>
      </c>
      <c r="F142" s="82">
        <v>0.0</v>
      </c>
      <c r="G142" s="82">
        <v>1087.4</v>
      </c>
      <c r="H142" s="82">
        <v>0.0</v>
      </c>
      <c r="I142" s="82">
        <v>-0.3</v>
      </c>
      <c r="J142" s="82">
        <v>212.4</v>
      </c>
      <c r="K142" s="82">
        <f t="shared" si="10"/>
        <v>-5460.6</v>
      </c>
      <c r="L142" s="82">
        <f t="shared" si="11"/>
        <v>981.8</v>
      </c>
      <c r="M142" s="129">
        <v>4.97205165E8</v>
      </c>
      <c r="N142" s="79">
        <f t="shared" si="12"/>
        <v>1.974637572</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23</v>
      </c>
      <c r="B143" s="82">
        <v>-106.7</v>
      </c>
      <c r="C143" s="82">
        <v>-211.0</v>
      </c>
      <c r="D143" s="82">
        <v>0.0</v>
      </c>
      <c r="E143" s="82">
        <v>-6442.4</v>
      </c>
      <c r="F143" s="82">
        <v>0.0</v>
      </c>
      <c r="G143" s="82">
        <v>1087.4</v>
      </c>
      <c r="H143" s="82">
        <v>0.0</v>
      </c>
      <c r="I143" s="82">
        <v>-0.3</v>
      </c>
      <c r="J143" s="82">
        <v>212.4</v>
      </c>
      <c r="K143" s="82">
        <f t="shared" si="10"/>
        <v>-5460.6</v>
      </c>
      <c r="L143" s="82">
        <f t="shared" si="11"/>
        <v>981.8</v>
      </c>
      <c r="M143" s="129">
        <v>4.97205165E8</v>
      </c>
      <c r="N143" s="79">
        <f t="shared" si="12"/>
        <v>1.974637572</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24</v>
      </c>
      <c r="B144" s="82">
        <v>-106.7</v>
      </c>
      <c r="C144" s="82">
        <v>-211.0</v>
      </c>
      <c r="D144" s="82">
        <v>0.0</v>
      </c>
      <c r="E144" s="82">
        <v>-6442.4</v>
      </c>
      <c r="F144" s="82">
        <v>0.0</v>
      </c>
      <c r="G144" s="82">
        <v>1087.4</v>
      </c>
      <c r="H144" s="82">
        <v>0.0</v>
      </c>
      <c r="I144" s="82">
        <v>-0.3</v>
      </c>
      <c r="J144" s="82">
        <v>212.4</v>
      </c>
      <c r="K144" s="82">
        <f t="shared" si="10"/>
        <v>-5460.6</v>
      </c>
      <c r="L144" s="82">
        <f t="shared" si="11"/>
        <v>981.8</v>
      </c>
      <c r="M144" s="129">
        <v>4.97205165E8</v>
      </c>
      <c r="N144" s="79">
        <f t="shared" si="12"/>
        <v>1.974637572</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25</v>
      </c>
      <c r="B145" s="82">
        <v>-106.7</v>
      </c>
      <c r="C145" s="82">
        <v>-211.0</v>
      </c>
      <c r="D145" s="82">
        <v>0.0</v>
      </c>
      <c r="E145" s="82">
        <v>-6442.4</v>
      </c>
      <c r="F145" s="82">
        <v>0.0</v>
      </c>
      <c r="G145" s="82">
        <v>1087.4</v>
      </c>
      <c r="H145" s="82">
        <v>0.0</v>
      </c>
      <c r="I145" s="82">
        <v>-0.3</v>
      </c>
      <c r="J145" s="82">
        <v>212.4</v>
      </c>
      <c r="K145" s="82">
        <f t="shared" si="10"/>
        <v>-5460.6</v>
      </c>
      <c r="L145" s="82">
        <f t="shared" si="11"/>
        <v>981.8</v>
      </c>
      <c r="M145" s="129">
        <v>4.97205165E8</v>
      </c>
      <c r="N145" s="79">
        <f t="shared" si="12"/>
        <v>1.974637572</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26</v>
      </c>
      <c r="B146" s="82">
        <v>-106.7</v>
      </c>
      <c r="C146" s="82">
        <v>-211.0</v>
      </c>
      <c r="D146" s="82">
        <v>0.0</v>
      </c>
      <c r="E146" s="82">
        <v>-6442.4</v>
      </c>
      <c r="F146" s="82">
        <v>0.0</v>
      </c>
      <c r="G146" s="82">
        <v>1087.4</v>
      </c>
      <c r="H146" s="82">
        <v>0.0</v>
      </c>
      <c r="I146" s="82">
        <v>-0.3</v>
      </c>
      <c r="J146" s="82">
        <v>212.4</v>
      </c>
      <c r="K146" s="82">
        <f t="shared" si="10"/>
        <v>-5460.6</v>
      </c>
      <c r="L146" s="82">
        <f t="shared" si="11"/>
        <v>981.8</v>
      </c>
      <c r="M146" s="129">
        <v>4.97205165E8</v>
      </c>
      <c r="N146" s="79">
        <f t="shared" si="12"/>
        <v>1.974637572</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28</v>
      </c>
      <c r="B147" s="82">
        <v>-106.7</v>
      </c>
      <c r="C147" s="82">
        <v>-211.0</v>
      </c>
      <c r="D147" s="82">
        <v>0.0</v>
      </c>
      <c r="E147" s="82">
        <v>-6442.4</v>
      </c>
      <c r="F147" s="82">
        <v>0.0</v>
      </c>
      <c r="G147" s="82">
        <v>1087.4</v>
      </c>
      <c r="H147" s="82">
        <v>0.0</v>
      </c>
      <c r="I147" s="82">
        <v>-0.3</v>
      </c>
      <c r="J147" s="82">
        <v>212.4</v>
      </c>
      <c r="K147" s="82">
        <f t="shared" si="10"/>
        <v>-5460.6</v>
      </c>
      <c r="L147" s="82">
        <f t="shared" si="11"/>
        <v>981.8</v>
      </c>
      <c r="M147" s="129">
        <v>4.97205165E8</v>
      </c>
      <c r="N147" s="79">
        <f t="shared" si="12"/>
        <v>1.974637572</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29</v>
      </c>
      <c r="B148" s="82">
        <v>-106.7</v>
      </c>
      <c r="C148" s="82">
        <v>-211.0</v>
      </c>
      <c r="D148" s="82">
        <v>0.0</v>
      </c>
      <c r="E148" s="82">
        <v>-6442.4</v>
      </c>
      <c r="F148" s="82">
        <v>0.0</v>
      </c>
      <c r="G148" s="82">
        <v>1087.4</v>
      </c>
      <c r="H148" s="82">
        <v>0.0</v>
      </c>
      <c r="I148" s="82">
        <v>-0.3</v>
      </c>
      <c r="J148" s="82">
        <v>212.4</v>
      </c>
      <c r="K148" s="82">
        <f t="shared" si="10"/>
        <v>-5460.6</v>
      </c>
      <c r="L148" s="82">
        <f t="shared" si="11"/>
        <v>981.8</v>
      </c>
      <c r="M148" s="129">
        <v>4.97205165E8</v>
      </c>
      <c r="N148" s="79">
        <f t="shared" si="12"/>
        <v>1.974637572</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30</v>
      </c>
      <c r="B149" s="82">
        <v>-5.0</v>
      </c>
      <c r="C149" s="82">
        <v>0.0</v>
      </c>
      <c r="D149" s="82">
        <v>0.0</v>
      </c>
      <c r="E149" s="82">
        <v>25.3</v>
      </c>
      <c r="F149" s="82">
        <v>0.0</v>
      </c>
      <c r="G149" s="82">
        <v>722.1</v>
      </c>
      <c r="H149" s="82">
        <v>0.0</v>
      </c>
      <c r="I149" s="82">
        <v>0.0</v>
      </c>
      <c r="J149" s="82">
        <v>287.6</v>
      </c>
      <c r="K149" s="82">
        <f t="shared" si="10"/>
        <v>1030</v>
      </c>
      <c r="L149" s="82">
        <f t="shared" si="11"/>
        <v>1004.7</v>
      </c>
      <c r="M149" s="129">
        <v>1.27779038E8</v>
      </c>
      <c r="N149" s="79">
        <f t="shared" si="12"/>
        <v>7.862792018</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32</v>
      </c>
      <c r="B150" s="82">
        <v>-106.7</v>
      </c>
      <c r="C150" s="82">
        <v>-211.0</v>
      </c>
      <c r="D150" s="82">
        <v>0.0</v>
      </c>
      <c r="E150" s="82">
        <v>-6442.4</v>
      </c>
      <c r="F150" s="82">
        <v>0.0</v>
      </c>
      <c r="G150" s="82">
        <v>1087.4</v>
      </c>
      <c r="H150" s="82">
        <v>0.0</v>
      </c>
      <c r="I150" s="82">
        <v>-0.3</v>
      </c>
      <c r="J150" s="82">
        <v>212.4</v>
      </c>
      <c r="K150" s="82">
        <f t="shared" si="10"/>
        <v>-5460.6</v>
      </c>
      <c r="L150" s="82">
        <f t="shared" si="11"/>
        <v>981.8</v>
      </c>
      <c r="M150" s="129">
        <v>4.97205165E8</v>
      </c>
      <c r="N150" s="79">
        <f t="shared" si="12"/>
        <v>1.974637572</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33</v>
      </c>
      <c r="B151" s="82">
        <v>0.0</v>
      </c>
      <c r="C151" s="82">
        <v>0.0</v>
      </c>
      <c r="D151" s="82">
        <v>0.0</v>
      </c>
      <c r="E151" s="82">
        <v>0.0</v>
      </c>
      <c r="F151" s="82">
        <v>0.0</v>
      </c>
      <c r="G151" s="82">
        <v>23.2</v>
      </c>
      <c r="H151" s="82">
        <v>0.0</v>
      </c>
      <c r="I151" s="82">
        <v>0.0</v>
      </c>
      <c r="J151" s="82">
        <v>4.2</v>
      </c>
      <c r="K151" s="82">
        <f t="shared" si="10"/>
        <v>27.4</v>
      </c>
      <c r="L151" s="82">
        <f t="shared" si="11"/>
        <v>27.4</v>
      </c>
      <c r="M151" s="129">
        <v>4132341.0</v>
      </c>
      <c r="N151" s="79">
        <f t="shared" si="12"/>
        <v>6.630624143</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34</v>
      </c>
      <c r="B152" s="82">
        <v>-64.2</v>
      </c>
      <c r="C152" s="82">
        <v>0.0</v>
      </c>
      <c r="D152" s="82">
        <v>0.0</v>
      </c>
      <c r="E152" s="82">
        <v>0.0</v>
      </c>
      <c r="F152" s="82">
        <v>0.0</v>
      </c>
      <c r="G152" s="82">
        <v>17.5</v>
      </c>
      <c r="H152" s="82">
        <v>0.0</v>
      </c>
      <c r="I152" s="82">
        <v>0.0</v>
      </c>
      <c r="J152" s="82">
        <v>0.0</v>
      </c>
      <c r="K152" s="82">
        <f t="shared" si="10"/>
        <v>-46.7</v>
      </c>
      <c r="L152" s="82">
        <f t="shared" si="11"/>
        <v>-46.7</v>
      </c>
      <c r="M152" s="129">
        <v>4627926.0</v>
      </c>
      <c r="N152" s="79">
        <f t="shared" si="12"/>
        <v>-10.09091329</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36</v>
      </c>
      <c r="B153" s="82">
        <v>-106.7</v>
      </c>
      <c r="C153" s="82">
        <v>-211.0</v>
      </c>
      <c r="D153" s="82">
        <v>0.0</v>
      </c>
      <c r="E153" s="82">
        <v>-6442.4</v>
      </c>
      <c r="F153" s="82">
        <v>0.0</v>
      </c>
      <c r="G153" s="82">
        <v>1087.4</v>
      </c>
      <c r="H153" s="82">
        <v>0.0</v>
      </c>
      <c r="I153" s="82">
        <v>-0.3</v>
      </c>
      <c r="J153" s="82">
        <v>212.4</v>
      </c>
      <c r="K153" s="82">
        <f t="shared" si="10"/>
        <v>-5460.6</v>
      </c>
      <c r="L153" s="82">
        <f t="shared" si="11"/>
        <v>981.8</v>
      </c>
      <c r="M153" s="129">
        <v>4.97205165E8</v>
      </c>
      <c r="N153" s="79">
        <f t="shared" si="12"/>
        <v>1.974637572</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t="s">
        <v>38</v>
      </c>
      <c r="B154" s="82">
        <v>1209.6</v>
      </c>
      <c r="C154" s="82">
        <v>1104.0</v>
      </c>
      <c r="D154" s="82">
        <v>0.0</v>
      </c>
      <c r="E154" s="82">
        <v>38.5</v>
      </c>
      <c r="F154" s="82">
        <v>254.5</v>
      </c>
      <c r="G154" s="82">
        <v>1950.6</v>
      </c>
      <c r="H154" s="82">
        <v>0.0</v>
      </c>
      <c r="I154" s="82">
        <v>0.0</v>
      </c>
      <c r="J154" s="82">
        <v>0.0</v>
      </c>
      <c r="K154" s="82">
        <f t="shared" si="10"/>
        <v>4557.2</v>
      </c>
      <c r="L154" s="82">
        <f t="shared" si="11"/>
        <v>4518.7</v>
      </c>
      <c r="M154" s="129">
        <v>4.8250148E7</v>
      </c>
      <c r="N154" s="79">
        <f t="shared" si="12"/>
        <v>93.65152621</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118" t="s">
        <v>39</v>
      </c>
      <c r="B155" s="82">
        <v>-106.7</v>
      </c>
      <c r="C155" s="82">
        <v>-211.0</v>
      </c>
      <c r="D155" s="82">
        <v>0.0</v>
      </c>
      <c r="E155" s="82">
        <v>-6442.4</v>
      </c>
      <c r="F155" s="82">
        <v>0.0</v>
      </c>
      <c r="G155" s="82">
        <v>1087.4</v>
      </c>
      <c r="H155" s="82">
        <v>0.0</v>
      </c>
      <c r="I155" s="82">
        <v>-0.3</v>
      </c>
      <c r="J155" s="82">
        <v>212.4</v>
      </c>
      <c r="K155" s="82">
        <f t="shared" si="10"/>
        <v>-5460.6</v>
      </c>
      <c r="L155" s="82">
        <f t="shared" si="11"/>
        <v>981.8</v>
      </c>
      <c r="M155" s="129">
        <v>4.97205165E8</v>
      </c>
      <c r="N155" s="79">
        <f t="shared" si="12"/>
        <v>1.974637572</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40</v>
      </c>
      <c r="B156" s="82">
        <v>-106.7</v>
      </c>
      <c r="C156" s="82">
        <v>-211.0</v>
      </c>
      <c r="D156" s="82">
        <v>0.0</v>
      </c>
      <c r="E156" s="82">
        <v>-6442.4</v>
      </c>
      <c r="F156" s="82">
        <v>0.0</v>
      </c>
      <c r="G156" s="82">
        <v>1087.4</v>
      </c>
      <c r="H156" s="82">
        <v>0.0</v>
      </c>
      <c r="I156" s="82">
        <v>-0.3</v>
      </c>
      <c r="J156" s="82">
        <v>212.4</v>
      </c>
      <c r="K156" s="82">
        <f t="shared" si="10"/>
        <v>-5460.6</v>
      </c>
      <c r="L156" s="82">
        <f t="shared" si="11"/>
        <v>981.8</v>
      </c>
      <c r="M156" s="129">
        <v>4.97205165E8</v>
      </c>
      <c r="N156" s="79">
        <f t="shared" si="12"/>
        <v>1.974637572</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41</v>
      </c>
      <c r="B157" s="82">
        <v>0.0</v>
      </c>
      <c r="C157" s="82">
        <v>0.0</v>
      </c>
      <c r="D157" s="82">
        <v>0.0</v>
      </c>
      <c r="E157" s="82">
        <v>0.6</v>
      </c>
      <c r="F157" s="82">
        <v>0.0</v>
      </c>
      <c r="G157" s="82">
        <v>9.1</v>
      </c>
      <c r="H157" s="82">
        <v>0.0</v>
      </c>
      <c r="I157" s="82">
        <v>0.0</v>
      </c>
      <c r="J157" s="82">
        <v>-0.2</v>
      </c>
      <c r="K157" s="82">
        <f t="shared" si="10"/>
        <v>9.5</v>
      </c>
      <c r="L157" s="82">
        <f t="shared" si="11"/>
        <v>8.9</v>
      </c>
      <c r="M157" s="129">
        <v>7554661.0</v>
      </c>
      <c r="N157" s="79">
        <f t="shared" si="12"/>
        <v>1.178080658</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t="s">
        <v>42</v>
      </c>
      <c r="B158" s="82">
        <v>-106.7</v>
      </c>
      <c r="C158" s="82">
        <v>-211.0</v>
      </c>
      <c r="D158" s="82">
        <v>0.0</v>
      </c>
      <c r="E158" s="82">
        <v>-6442.4</v>
      </c>
      <c r="F158" s="82">
        <v>0.0</v>
      </c>
      <c r="G158" s="82">
        <v>1087.4</v>
      </c>
      <c r="H158" s="82">
        <v>0.0</v>
      </c>
      <c r="I158" s="82">
        <v>-0.3</v>
      </c>
      <c r="J158" s="82">
        <v>212.4</v>
      </c>
      <c r="K158" s="82">
        <f t="shared" si="10"/>
        <v>-5460.6</v>
      </c>
      <c r="L158" s="82">
        <f t="shared" si="11"/>
        <v>981.8</v>
      </c>
      <c r="M158" s="129">
        <v>4.97205165E8</v>
      </c>
      <c r="N158" s="79">
        <f t="shared" si="12"/>
        <v>1.974637572</v>
      </c>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1" t="s">
        <v>43</v>
      </c>
      <c r="B159" s="82">
        <v>-68.6</v>
      </c>
      <c r="C159" s="82">
        <v>-1.3</v>
      </c>
      <c r="D159" s="82">
        <v>-6.8</v>
      </c>
      <c r="E159" s="82">
        <v>-222.3</v>
      </c>
      <c r="F159" s="82">
        <v>-50.3</v>
      </c>
      <c r="G159" s="82">
        <v>6281.7</v>
      </c>
      <c r="H159" s="82">
        <v>2.7</v>
      </c>
      <c r="I159" s="82">
        <v>0.0</v>
      </c>
      <c r="J159" s="82">
        <v>2581.4</v>
      </c>
      <c r="K159" s="82">
        <f t="shared" si="10"/>
        <v>8516.5</v>
      </c>
      <c r="L159" s="82">
        <f t="shared" si="11"/>
        <v>8738.8</v>
      </c>
      <c r="M159" s="129">
        <v>3.01579895E8</v>
      </c>
      <c r="N159" s="79">
        <f t="shared" si="12"/>
        <v>28.97673268</v>
      </c>
      <c r="O159" s="21"/>
      <c r="P159" s="21"/>
      <c r="Q159" s="21"/>
      <c r="R159" s="21"/>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21"/>
      <c r="B160" s="21"/>
      <c r="C160" s="21"/>
      <c r="D160" s="21"/>
      <c r="E160" s="21"/>
      <c r="F160" s="21"/>
      <c r="G160" s="21"/>
      <c r="H160" s="21"/>
      <c r="I160" s="21"/>
      <c r="J160" s="21"/>
      <c r="K160" s="21"/>
      <c r="L160" s="21"/>
      <c r="O160" s="21"/>
      <c r="P160" s="21"/>
      <c r="Q160" s="21"/>
      <c r="R160" s="21"/>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21" t="s">
        <v>62</v>
      </c>
      <c r="B161" s="21"/>
      <c r="C161" s="21"/>
      <c r="D161" s="21"/>
      <c r="E161" s="21"/>
      <c r="F161" s="21"/>
      <c r="G161" s="21"/>
      <c r="H161" s="21"/>
      <c r="I161" s="21"/>
      <c r="J161" s="21"/>
      <c r="K161" s="21"/>
      <c r="L161" s="21"/>
      <c r="M161">
        <v>-0.2</v>
      </c>
      <c r="O161" s="21">
        <v>33.16013319</v>
      </c>
      <c r="P161" s="21"/>
      <c r="Q161" s="21"/>
      <c r="R161" s="21"/>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1" t="s">
        <v>120</v>
      </c>
      <c r="B162" s="21"/>
      <c r="C162" s="21"/>
      <c r="D162" s="21"/>
      <c r="E162" s="21"/>
      <c r="F162" s="21"/>
      <c r="G162" s="21"/>
      <c r="H162" s="21"/>
      <c r="I162" s="21"/>
      <c r="J162" s="21"/>
      <c r="K162" s="21"/>
      <c r="L162" s="21"/>
      <c r="M162">
        <v>7.452731104</v>
      </c>
      <c r="O162" s="21"/>
      <c r="P162" s="21"/>
      <c r="Q162" s="21"/>
      <c r="R162" s="21"/>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21"/>
      <c r="B163" s="21"/>
      <c r="C163" s="21"/>
      <c r="D163" s="21"/>
      <c r="E163" s="21"/>
      <c r="F163" s="21"/>
      <c r="G163" s="21"/>
      <c r="H163" s="21"/>
      <c r="I163" s="21"/>
      <c r="J163" s="21"/>
      <c r="K163" s="21"/>
      <c r="L163" s="21"/>
      <c r="M163" s="21"/>
      <c r="N163" s="21"/>
      <c r="O163" s="21"/>
      <c r="P163" s="21"/>
      <c r="Q163" s="21"/>
      <c r="R163" s="21"/>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23" t="s">
        <v>121</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0" t="s">
        <v>122</v>
      </c>
      <c r="B168" s="20"/>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95"/>
      <c r="B169" s="26" t="s">
        <v>225</v>
      </c>
      <c r="C169" s="26" t="s">
        <v>226</v>
      </c>
      <c r="D169" s="26" t="s">
        <v>227</v>
      </c>
      <c r="E169" s="26" t="s">
        <v>228</v>
      </c>
      <c r="F169" s="26" t="s">
        <v>127</v>
      </c>
      <c r="G169" s="38" t="s">
        <v>74</v>
      </c>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17</v>
      </c>
      <c r="B170" s="21">
        <v>0.0</v>
      </c>
      <c r="C170" s="41">
        <v>0.0</v>
      </c>
      <c r="D170" s="41">
        <f t="shared" ref="D170:D191" si="13">sum(B170:C170)</f>
        <v>0</v>
      </c>
      <c r="E170" s="125">
        <v>2.0749625E7</v>
      </c>
      <c r="F170" s="36">
        <f t="shared" ref="F170:F191" si="14">D170/E170*1000000</f>
        <v>0</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18</v>
      </c>
      <c r="B171" s="41">
        <v>0.0</v>
      </c>
      <c r="C171" s="41">
        <v>0.0</v>
      </c>
      <c r="D171" s="41">
        <f t="shared" si="13"/>
        <v>0</v>
      </c>
      <c r="E171" s="33">
        <v>8199783.0</v>
      </c>
      <c r="F171" s="36">
        <f t="shared" si="14"/>
        <v>0</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19</v>
      </c>
      <c r="B172" s="41">
        <v>1.0</v>
      </c>
      <c r="C172" s="41">
        <v>0.0</v>
      </c>
      <c r="D172" s="41">
        <f t="shared" si="13"/>
        <v>1</v>
      </c>
      <c r="E172" s="33">
        <v>1.0392226E7</v>
      </c>
      <c r="F172" s="36">
        <f t="shared" si="14"/>
        <v>0.09622577492</v>
      </c>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20</v>
      </c>
      <c r="B173" s="41">
        <v>228.0</v>
      </c>
      <c r="C173" s="41">
        <v>34.0</v>
      </c>
      <c r="D173" s="41">
        <f t="shared" si="13"/>
        <v>262</v>
      </c>
      <c r="E173" s="33">
        <v>3.2935961E7</v>
      </c>
      <c r="F173" s="36">
        <f t="shared" si="14"/>
        <v>7.954830891</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22</v>
      </c>
      <c r="B174" s="41">
        <v>3.0</v>
      </c>
      <c r="C174" s="41">
        <v>0.0</v>
      </c>
      <c r="D174" s="41">
        <f t="shared" si="13"/>
        <v>3</v>
      </c>
      <c r="E174" s="33">
        <v>5468120.0</v>
      </c>
      <c r="F174" s="36">
        <f t="shared" si="14"/>
        <v>0.5486346313</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23</v>
      </c>
      <c r="B175" s="41">
        <v>2.0</v>
      </c>
      <c r="C175" s="41">
        <v>5.0</v>
      </c>
      <c r="D175" s="41">
        <f t="shared" si="13"/>
        <v>7</v>
      </c>
      <c r="E175" s="33">
        <v>5238460.0</v>
      </c>
      <c r="F175" s="36">
        <f t="shared" si="14"/>
        <v>1.336270583</v>
      </c>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24</v>
      </c>
      <c r="B176" s="41">
        <v>19.0</v>
      </c>
      <c r="C176" s="41">
        <v>5.0</v>
      </c>
      <c r="D176" s="41">
        <f t="shared" si="13"/>
        <v>24</v>
      </c>
      <c r="E176" s="33">
        <v>6.3681742E7</v>
      </c>
      <c r="F176" s="36">
        <f t="shared" si="14"/>
        <v>0.3768741125</v>
      </c>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25</v>
      </c>
      <c r="B177" s="41">
        <v>4.0</v>
      </c>
      <c r="C177" s="41">
        <v>2.0</v>
      </c>
      <c r="D177" s="41">
        <f t="shared" si="13"/>
        <v>6</v>
      </c>
      <c r="E177" s="33">
        <v>8.223686E7</v>
      </c>
      <c r="F177" s="36">
        <f t="shared" si="14"/>
        <v>0.07295998412</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26</v>
      </c>
      <c r="B178" s="41">
        <v>33.0</v>
      </c>
      <c r="C178" s="41">
        <v>28.0</v>
      </c>
      <c r="D178" s="41">
        <f t="shared" si="13"/>
        <v>61</v>
      </c>
      <c r="E178" s="33">
        <v>1.070629E7</v>
      </c>
      <c r="F178" s="36">
        <f t="shared" si="14"/>
        <v>5.697585251</v>
      </c>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28</v>
      </c>
      <c r="B179" s="41">
        <v>10.0</v>
      </c>
      <c r="C179" s="21">
        <v>0.0</v>
      </c>
      <c r="D179" s="41">
        <f t="shared" si="13"/>
        <v>10</v>
      </c>
      <c r="E179" s="33">
        <v>4419984.0</v>
      </c>
      <c r="F179" s="36">
        <f t="shared" si="14"/>
        <v>2.262451629</v>
      </c>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29</v>
      </c>
      <c r="B180" s="41">
        <v>65.0</v>
      </c>
      <c r="C180" s="41">
        <v>0.0</v>
      </c>
      <c r="D180" s="41">
        <f t="shared" si="13"/>
        <v>65</v>
      </c>
      <c r="E180" s="33">
        <v>5.962672E7</v>
      </c>
      <c r="F180" s="36">
        <f t="shared" si="14"/>
        <v>1.090115304</v>
      </c>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30</v>
      </c>
      <c r="B181" s="41">
        <v>15.0</v>
      </c>
      <c r="C181" s="41">
        <v>11.0</v>
      </c>
      <c r="D181" s="41">
        <f t="shared" si="13"/>
        <v>26</v>
      </c>
      <c r="E181" s="33">
        <v>1.27779038E8</v>
      </c>
      <c r="F181" s="36">
        <f t="shared" si="14"/>
        <v>0.2034762541</v>
      </c>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32</v>
      </c>
      <c r="B182" s="41">
        <v>9.0</v>
      </c>
      <c r="C182" s="41">
        <v>0.0</v>
      </c>
      <c r="D182" s="41">
        <f t="shared" si="13"/>
        <v>9</v>
      </c>
      <c r="E182" s="33">
        <v>1.6351022E7</v>
      </c>
      <c r="F182" s="36">
        <f t="shared" si="14"/>
        <v>0.5504243099</v>
      </c>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33</v>
      </c>
      <c r="B183" s="41">
        <v>0.0</v>
      </c>
      <c r="C183" s="41">
        <v>0.0</v>
      </c>
      <c r="D183" s="41">
        <f t="shared" si="13"/>
        <v>0</v>
      </c>
      <c r="E183" s="33">
        <v>4132341.0</v>
      </c>
      <c r="F183" s="36">
        <f t="shared" si="14"/>
        <v>0</v>
      </c>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34</v>
      </c>
      <c r="B184" s="41">
        <v>7.0</v>
      </c>
      <c r="C184" s="41">
        <v>6.0</v>
      </c>
      <c r="D184" s="41">
        <f t="shared" si="13"/>
        <v>13</v>
      </c>
      <c r="E184" s="33">
        <v>4627926.0</v>
      </c>
      <c r="F184" s="36">
        <f t="shared" si="14"/>
        <v>2.809033679</v>
      </c>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1" t="s">
        <v>36</v>
      </c>
      <c r="B185" s="41">
        <v>1.0</v>
      </c>
      <c r="C185" s="41">
        <v>0.0</v>
      </c>
      <c r="D185" s="41">
        <f t="shared" si="13"/>
        <v>1</v>
      </c>
      <c r="E185" s="33">
        <v>1.0642836E7</v>
      </c>
      <c r="F185" s="36">
        <f t="shared" si="14"/>
        <v>0.0939599182</v>
      </c>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38</v>
      </c>
      <c r="B186" s="41">
        <v>43.0</v>
      </c>
      <c r="C186" s="41">
        <v>57.0</v>
      </c>
      <c r="D186" s="41">
        <f t="shared" si="13"/>
        <v>100</v>
      </c>
      <c r="E186" s="33">
        <v>4.8250148E7</v>
      </c>
      <c r="F186" s="36">
        <f t="shared" si="14"/>
        <v>2.072532503</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21" t="s">
        <v>39</v>
      </c>
      <c r="B187" s="41">
        <v>77.0</v>
      </c>
      <c r="C187" s="41">
        <v>106.0</v>
      </c>
      <c r="D187" s="41">
        <f t="shared" si="13"/>
        <v>183</v>
      </c>
      <c r="E187" s="33">
        <v>4.5211636E7</v>
      </c>
      <c r="F187" s="36">
        <f t="shared" si="14"/>
        <v>4.04763057</v>
      </c>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40</v>
      </c>
      <c r="B188" s="41">
        <v>3.0</v>
      </c>
      <c r="C188" s="41">
        <v>5.0</v>
      </c>
      <c r="D188" s="41">
        <f t="shared" si="13"/>
        <v>8</v>
      </c>
      <c r="E188" s="33">
        <v>9031088.0</v>
      </c>
      <c r="F188" s="36">
        <f t="shared" si="14"/>
        <v>0.8858290385</v>
      </c>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41</v>
      </c>
      <c r="B189" s="41">
        <v>0.0</v>
      </c>
      <c r="C189" s="41">
        <v>0.0</v>
      </c>
      <c r="D189" s="41">
        <f t="shared" si="13"/>
        <v>0</v>
      </c>
      <c r="E189" s="33">
        <v>7554661.0</v>
      </c>
      <c r="F189" s="36">
        <f t="shared" si="14"/>
        <v>0</v>
      </c>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21" t="s">
        <v>42</v>
      </c>
      <c r="B190" s="41">
        <v>0.0</v>
      </c>
      <c r="C190" s="41">
        <v>10.0</v>
      </c>
      <c r="D190" s="41">
        <f t="shared" si="13"/>
        <v>10</v>
      </c>
      <c r="E190" s="33">
        <v>6.124926E7</v>
      </c>
      <c r="F190" s="36">
        <f t="shared" si="14"/>
        <v>0.1632672787</v>
      </c>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26" t="s">
        <v>43</v>
      </c>
      <c r="B191" s="71">
        <v>93.0</v>
      </c>
      <c r="C191" s="71">
        <v>3.0</v>
      </c>
      <c r="D191" s="71">
        <f t="shared" si="13"/>
        <v>96</v>
      </c>
      <c r="E191" s="44">
        <v>3.01579895E8</v>
      </c>
      <c r="F191" s="47">
        <f t="shared" si="14"/>
        <v>0.3183236071</v>
      </c>
      <c r="G191" s="48"/>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10"/>
      <c r="B192" s="10"/>
      <c r="C192" s="10"/>
      <c r="D192" s="10"/>
      <c r="E192" s="10"/>
      <c r="F192" s="10"/>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21" t="s">
        <v>62</v>
      </c>
      <c r="B193" s="10"/>
      <c r="C193" s="10"/>
      <c r="D193" s="10"/>
      <c r="E193" s="10"/>
      <c r="F193" s="41">
        <v>1.77</v>
      </c>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10"/>
      <c r="B194" s="10"/>
      <c r="C194" s="10"/>
      <c r="D194" s="10"/>
      <c r="E194" s="10"/>
      <c r="F194" s="41">
        <v>3.364595782</v>
      </c>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10"/>
      <c r="B195" s="10"/>
      <c r="C195" s="10"/>
      <c r="D195" s="10"/>
      <c r="E195" s="10"/>
      <c r="F195" s="10"/>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21" t="s">
        <v>229</v>
      </c>
      <c r="F196" s="10"/>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3"/>
      <c r="F197" s="10"/>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10"/>
      <c r="B198" s="10"/>
      <c r="C198" s="10"/>
      <c r="D198" s="10"/>
      <c r="E198" s="10"/>
      <c r="F198" s="10"/>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0" t="s">
        <v>130</v>
      </c>
      <c r="B201" s="20"/>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10"/>
      <c r="B202" s="10"/>
      <c r="C202" s="10"/>
      <c r="D202" s="10"/>
      <c r="E202" s="10"/>
      <c r="F202" s="10"/>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10"/>
      <c r="B203" s="26" t="s">
        <v>230</v>
      </c>
      <c r="C203" s="103"/>
      <c r="D203" s="103"/>
      <c r="E203" s="103"/>
      <c r="F203" s="10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4" t="s">
        <v>1</v>
      </c>
      <c r="B204" s="155" t="s">
        <v>185</v>
      </c>
      <c r="C204" s="155" t="s">
        <v>54</v>
      </c>
      <c r="D204" s="155" t="s">
        <v>201</v>
      </c>
      <c r="E204" s="155" t="s">
        <v>132</v>
      </c>
      <c r="F204" s="155" t="s">
        <v>57</v>
      </c>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row>
    <row r="205">
      <c r="A205" s="156" t="s">
        <v>17</v>
      </c>
      <c r="B205" s="157">
        <v>3.79708873E8</v>
      </c>
      <c r="C205" s="125">
        <v>2.0749625E7</v>
      </c>
      <c r="D205" s="96">
        <f t="shared" ref="D205:D226" si="15">B205/C205</f>
        <v>18.29955351</v>
      </c>
      <c r="E205" s="96">
        <f t="shared" ref="E205:E226" si="16">D205</f>
        <v>18.29955351</v>
      </c>
      <c r="F205" s="124"/>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18</v>
      </c>
      <c r="B206" s="159">
        <v>5.696796695E9</v>
      </c>
      <c r="C206" s="33">
        <v>4.87281601E8</v>
      </c>
      <c r="D206" s="96">
        <f t="shared" si="15"/>
        <v>11.69097434</v>
      </c>
      <c r="E206" s="96">
        <f t="shared" si="16"/>
        <v>11.69097434</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19</v>
      </c>
      <c r="B207" s="159">
        <v>5.696796695E9</v>
      </c>
      <c r="C207" s="33">
        <v>4.87281601E8</v>
      </c>
      <c r="D207" s="96">
        <f t="shared" si="15"/>
        <v>11.69097434</v>
      </c>
      <c r="E207" s="96">
        <f t="shared" si="16"/>
        <v>11.69097434</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20</v>
      </c>
      <c r="B208" s="159">
        <v>2.24047213E8</v>
      </c>
      <c r="C208" s="33">
        <v>3.2935961E7</v>
      </c>
      <c r="D208" s="96">
        <f t="shared" si="15"/>
        <v>6.802510271</v>
      </c>
      <c r="E208" s="96">
        <f t="shared" si="16"/>
        <v>6.802510271</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22</v>
      </c>
      <c r="B209" s="159">
        <v>5.696796695E9</v>
      </c>
      <c r="C209" s="33">
        <v>4.87281601E8</v>
      </c>
      <c r="D209" s="96">
        <f t="shared" si="15"/>
        <v>11.69097434</v>
      </c>
      <c r="E209" s="96">
        <f t="shared" si="16"/>
        <v>11.69097434</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23</v>
      </c>
      <c r="B210" s="159">
        <v>5.696796695E9</v>
      </c>
      <c r="C210" s="33">
        <v>4.87281601E8</v>
      </c>
      <c r="D210" s="96">
        <f t="shared" si="15"/>
        <v>11.69097434</v>
      </c>
      <c r="E210" s="96">
        <f t="shared" si="16"/>
        <v>11.69097434</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24</v>
      </c>
      <c r="B211" s="159">
        <v>5.696796695E9</v>
      </c>
      <c r="C211" s="33">
        <v>4.87281601E8</v>
      </c>
      <c r="D211" s="96">
        <f t="shared" si="15"/>
        <v>11.69097434</v>
      </c>
      <c r="E211" s="96">
        <f t="shared" si="16"/>
        <v>11.69097434</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25</v>
      </c>
      <c r="B212" s="159">
        <v>5.696796695E9</v>
      </c>
      <c r="C212" s="33">
        <v>4.87281601E8</v>
      </c>
      <c r="D212" s="96">
        <f t="shared" si="15"/>
        <v>11.69097434</v>
      </c>
      <c r="E212" s="96">
        <f t="shared" si="16"/>
        <v>11.69097434</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26</v>
      </c>
      <c r="B213" s="159">
        <v>5.696796695E9</v>
      </c>
      <c r="C213" s="33">
        <v>4.87281601E8</v>
      </c>
      <c r="D213" s="96">
        <f t="shared" si="15"/>
        <v>11.69097434</v>
      </c>
      <c r="E213" s="96">
        <f t="shared" si="16"/>
        <v>11.69097434</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28</v>
      </c>
      <c r="B214" s="159">
        <v>5.696796695E9</v>
      </c>
      <c r="C214" s="33">
        <v>4.87281601E8</v>
      </c>
      <c r="D214" s="96">
        <f t="shared" si="15"/>
        <v>11.69097434</v>
      </c>
      <c r="E214" s="96">
        <f t="shared" si="16"/>
        <v>11.69097434</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29</v>
      </c>
      <c r="B215" s="159">
        <v>5.696796695E9</v>
      </c>
      <c r="C215" s="33">
        <v>4.87281601E8</v>
      </c>
      <c r="D215" s="96">
        <f t="shared" si="15"/>
        <v>11.69097434</v>
      </c>
      <c r="E215" s="96">
        <f t="shared" si="16"/>
        <v>11.69097434</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30</v>
      </c>
      <c r="B216" s="159">
        <v>3.420717189E9</v>
      </c>
      <c r="C216" s="33">
        <v>1.27779038E8</v>
      </c>
      <c r="D216" s="96">
        <f t="shared" si="15"/>
        <v>26.77056615</v>
      </c>
      <c r="E216" s="96">
        <f t="shared" si="16"/>
        <v>26.77056615</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32</v>
      </c>
      <c r="B217" s="159">
        <v>5.696796695E9</v>
      </c>
      <c r="C217" s="33">
        <v>4.87281601E8</v>
      </c>
      <c r="D217" s="96">
        <f t="shared" si="15"/>
        <v>11.69097434</v>
      </c>
      <c r="E217" s="96">
        <f t="shared" si="16"/>
        <v>11.69097434</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33</v>
      </c>
      <c r="B218" s="159">
        <v>3.8580267E7</v>
      </c>
      <c r="C218" s="33">
        <v>4132341.0</v>
      </c>
      <c r="D218" s="96">
        <f t="shared" si="15"/>
        <v>9.336177</v>
      </c>
      <c r="E218" s="96">
        <f t="shared" si="16"/>
        <v>9.336177</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34</v>
      </c>
      <c r="B219" s="159">
        <v>5.696796695E9</v>
      </c>
      <c r="C219" s="33">
        <v>4.87281601E8</v>
      </c>
      <c r="D219" s="96">
        <f t="shared" si="15"/>
        <v>11.69097434</v>
      </c>
      <c r="E219" s="96">
        <f t="shared" si="16"/>
        <v>11.69097434</v>
      </c>
      <c r="F219" s="4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36</v>
      </c>
      <c r="B220" s="159">
        <v>5.696796695E9</v>
      </c>
      <c r="C220" s="33">
        <v>4.87281601E8</v>
      </c>
      <c r="D220" s="96">
        <f t="shared" si="15"/>
        <v>11.69097434</v>
      </c>
      <c r="E220" s="96">
        <f t="shared" si="16"/>
        <v>11.69097434</v>
      </c>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38</v>
      </c>
      <c r="B221" s="159">
        <v>8.39745613E8</v>
      </c>
      <c r="C221" s="33">
        <v>4.8250148E7</v>
      </c>
      <c r="D221" s="96">
        <f t="shared" si="15"/>
        <v>17.40400077</v>
      </c>
      <c r="E221" s="96">
        <f t="shared" si="16"/>
        <v>17.40400077</v>
      </c>
      <c r="F221" s="41"/>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39</v>
      </c>
      <c r="B222" s="159">
        <v>5.696796695E9</v>
      </c>
      <c r="C222" s="33">
        <v>4.87281601E8</v>
      </c>
      <c r="D222" s="96">
        <f t="shared" si="15"/>
        <v>11.69097434</v>
      </c>
      <c r="E222" s="96">
        <f t="shared" si="16"/>
        <v>11.69097434</v>
      </c>
      <c r="F222" s="41"/>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21" t="s">
        <v>40</v>
      </c>
      <c r="B223" s="159">
        <v>5.696796695E9</v>
      </c>
      <c r="C223" s="33">
        <v>4.87281601E8</v>
      </c>
      <c r="D223" s="96">
        <f t="shared" si="15"/>
        <v>11.69097434</v>
      </c>
      <c r="E223" s="96">
        <f t="shared" si="16"/>
        <v>11.69097434</v>
      </c>
      <c r="F223" s="41"/>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1" t="s">
        <v>41</v>
      </c>
      <c r="B224" s="159">
        <v>5.696796695E9</v>
      </c>
      <c r="C224" s="33">
        <v>4.87281601E8</v>
      </c>
      <c r="D224" s="96">
        <f t="shared" si="15"/>
        <v>11.69097434</v>
      </c>
      <c r="E224" s="96">
        <f t="shared" si="16"/>
        <v>11.69097434</v>
      </c>
      <c r="F224" s="41"/>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21" t="s">
        <v>42</v>
      </c>
      <c r="B225" s="159">
        <v>5.696796695E9</v>
      </c>
      <c r="C225" s="33">
        <v>4.87281601E8</v>
      </c>
      <c r="D225" s="96">
        <f t="shared" si="15"/>
        <v>11.69097434</v>
      </c>
      <c r="E225" s="96">
        <f t="shared" si="16"/>
        <v>11.69097434</v>
      </c>
      <c r="F225" s="41"/>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26" t="s">
        <v>43</v>
      </c>
      <c r="B226" s="160">
        <v>3.108481325E9</v>
      </c>
      <c r="C226" s="44">
        <v>3.01579895E8</v>
      </c>
      <c r="D226" s="105">
        <f t="shared" si="15"/>
        <v>10.30732279</v>
      </c>
      <c r="E226" s="105">
        <f t="shared" si="16"/>
        <v>10.30732279</v>
      </c>
      <c r="F226" s="71"/>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21" t="s">
        <v>134</v>
      </c>
      <c r="B227" s="10"/>
      <c r="C227" s="10"/>
      <c r="D227" s="10"/>
      <c r="E227" s="96">
        <v>11.69</v>
      </c>
      <c r="F227" s="41"/>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10"/>
      <c r="B228" s="10"/>
      <c r="C228" s="10"/>
      <c r="D228" s="10"/>
      <c r="E228" s="10"/>
      <c r="F228" s="10"/>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21" t="s">
        <v>62</v>
      </c>
      <c r="B229" s="10"/>
      <c r="C229" s="10"/>
      <c r="D229" s="10"/>
      <c r="E229" s="96">
        <v>7.75</v>
      </c>
      <c r="F229" s="10"/>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10"/>
      <c r="B230" s="10"/>
      <c r="C230" s="10"/>
      <c r="D230" s="10"/>
      <c r="E230" s="41">
        <v>5.808676188</v>
      </c>
      <c r="F230" s="10"/>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21" t="s">
        <v>135</v>
      </c>
      <c r="F231" s="10"/>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10"/>
      <c r="B232" s="10"/>
      <c r="C232" s="10"/>
      <c r="D232" s="10"/>
      <c r="E232" s="10"/>
      <c r="F232" s="10"/>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sheetData>
  <mergeCells count="19">
    <mergeCell ref="B96:I96"/>
    <mergeCell ref="A196:E196"/>
    <mergeCell ref="A197:E197"/>
    <mergeCell ref="A131:G131"/>
    <mergeCell ref="A164:G164"/>
    <mergeCell ref="B203:F203"/>
    <mergeCell ref="A231:E231"/>
    <mergeCell ref="B3:G3"/>
    <mergeCell ref="A3:A4"/>
    <mergeCell ref="K69:U69"/>
    <mergeCell ref="V69:AF69"/>
    <mergeCell ref="B36:D36"/>
    <mergeCell ref="E36:H36"/>
    <mergeCell ref="A63:G63"/>
    <mergeCell ref="A64:H64"/>
    <mergeCell ref="H3:I3"/>
    <mergeCell ref="J3:K3"/>
    <mergeCell ref="L3:L4"/>
    <mergeCell ref="N37:O37"/>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3"/>
      <c r="N36" s="10"/>
      <c r="O36" s="10"/>
      <c r="P36" s="10"/>
      <c r="Q36" s="10"/>
      <c r="R36" s="10"/>
      <c r="S36" s="10"/>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4"/>
      <c r="B37" s="24" t="s">
        <v>50</v>
      </c>
      <c r="C37" s="24" t="s">
        <v>51</v>
      </c>
      <c r="D37" s="24" t="s">
        <v>52</v>
      </c>
      <c r="E37" s="140" t="s">
        <v>50</v>
      </c>
      <c r="F37" s="24" t="s">
        <v>51</v>
      </c>
      <c r="G37" s="24" t="s">
        <v>52</v>
      </c>
      <c r="H37" s="25" t="s">
        <v>53</v>
      </c>
      <c r="I37" s="24" t="s">
        <v>202</v>
      </c>
      <c r="J37" s="24" t="s">
        <v>55</v>
      </c>
      <c r="K37" s="24" t="s">
        <v>56</v>
      </c>
      <c r="L37" s="24" t="s">
        <v>74</v>
      </c>
      <c r="M37" s="27"/>
      <c r="N37" s="28" t="s">
        <v>58</v>
      </c>
      <c r="O37" s="29"/>
      <c r="P37" s="30"/>
      <c r="Q37" s="30"/>
      <c r="R37" s="30"/>
      <c r="S37" s="141"/>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23.4</v>
      </c>
      <c r="C38" s="41">
        <v>35.0</v>
      </c>
      <c r="D38" s="41">
        <v>211.0</v>
      </c>
      <c r="E38" s="142">
        <f t="shared" ref="E38:E59" si="1">B38*1000000*42/1000*$O$38*1000/1000000*3.664</f>
        <v>71659.48608</v>
      </c>
      <c r="F38" s="33">
        <f t="shared" ref="F38:F59" si="2">C38*1000000*42/1000*$Q$38*1000/1000000*3.664</f>
        <v>77559.552</v>
      </c>
      <c r="G38" s="33">
        <f t="shared" ref="G38:G59" si="3">D38*1000000*42/1000*$S$38*1000/1000000*3.664</f>
        <v>824747.3472</v>
      </c>
      <c r="H38" s="34">
        <f t="shared" ref="H38:H59" si="4">sum(E38:G38)</f>
        <v>973966.3853</v>
      </c>
      <c r="I38" s="33">
        <f t="shared" ref="I38:I59" si="5">C71</f>
        <v>20489472</v>
      </c>
      <c r="J38" s="36">
        <f t="shared" ref="J38:J59" si="6">H38/I38*1000</f>
        <v>47.53496748</v>
      </c>
      <c r="K38" s="143">
        <f t="shared" ref="K38:K59" si="7">J38+D71</f>
        <v>76.3010577</v>
      </c>
      <c r="L38" s="41"/>
      <c r="M38" s="3"/>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8192880</v>
      </c>
      <c r="J39" s="36">
        <f t="shared" si="6"/>
        <v>0</v>
      </c>
      <c r="K39" s="143">
        <f t="shared" si="7"/>
        <v>9.327123063</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10379067</v>
      </c>
      <c r="J40" s="36">
        <f t="shared" si="6"/>
        <v>0</v>
      </c>
      <c r="K40" s="143">
        <f t="shared" si="7"/>
        <v>11.86493931</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153.4</v>
      </c>
      <c r="C41" s="41">
        <v>169.6</v>
      </c>
      <c r="D41" s="41">
        <v>34.5</v>
      </c>
      <c r="E41" s="142">
        <f t="shared" si="1"/>
        <v>469767.7421</v>
      </c>
      <c r="F41" s="33">
        <f t="shared" si="2"/>
        <v>375831.4291</v>
      </c>
      <c r="G41" s="33">
        <f t="shared" si="3"/>
        <v>134852.0544</v>
      </c>
      <c r="H41" s="34">
        <f t="shared" si="4"/>
        <v>980451.2256</v>
      </c>
      <c r="I41" s="33">
        <f t="shared" si="5"/>
        <v>32656679</v>
      </c>
      <c r="J41" s="36">
        <f t="shared" si="6"/>
        <v>30.02299241</v>
      </c>
      <c r="K41" s="143">
        <f t="shared" si="7"/>
        <v>50.82082062</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16.7</v>
      </c>
      <c r="C42" s="41">
        <v>9.4</v>
      </c>
      <c r="D42" s="41">
        <v>0.0</v>
      </c>
      <c r="E42" s="142">
        <f t="shared" si="1"/>
        <v>51141.59904</v>
      </c>
      <c r="F42" s="33">
        <f t="shared" si="2"/>
        <v>20830.27968</v>
      </c>
      <c r="G42" s="33">
        <f t="shared" si="3"/>
        <v>0</v>
      </c>
      <c r="H42" s="34">
        <f t="shared" si="4"/>
        <v>71971.87872</v>
      </c>
      <c r="I42" s="33">
        <f t="shared" si="5"/>
        <v>5450661</v>
      </c>
      <c r="J42" s="36">
        <f t="shared" si="6"/>
        <v>13.20424784</v>
      </c>
      <c r="K42" s="143">
        <f t="shared" si="7"/>
        <v>25.16334784</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5231372</v>
      </c>
      <c r="J43" s="36">
        <f t="shared" si="6"/>
        <v>0</v>
      </c>
      <c r="K43" s="143">
        <f t="shared" si="7"/>
        <v>5.118351362</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0.2</v>
      </c>
      <c r="E44" s="142">
        <f t="shared" si="1"/>
        <v>0</v>
      </c>
      <c r="F44" s="33">
        <f t="shared" si="2"/>
        <v>0</v>
      </c>
      <c r="G44" s="33">
        <f t="shared" si="3"/>
        <v>781.75104</v>
      </c>
      <c r="H44" s="34">
        <f t="shared" si="4"/>
        <v>781.75104</v>
      </c>
      <c r="I44" s="33">
        <f t="shared" si="5"/>
        <v>63292515</v>
      </c>
      <c r="J44" s="36">
        <f t="shared" si="6"/>
        <v>0.01235139795</v>
      </c>
      <c r="K44" s="143">
        <f t="shared" si="7"/>
        <v>7.506681494</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14.1</v>
      </c>
      <c r="D45" s="41">
        <v>50.3</v>
      </c>
      <c r="E45" s="142">
        <f t="shared" si="1"/>
        <v>0</v>
      </c>
      <c r="F45" s="33">
        <f t="shared" si="2"/>
        <v>31245.41952</v>
      </c>
      <c r="G45" s="33">
        <f t="shared" si="3"/>
        <v>196610.3866</v>
      </c>
      <c r="H45" s="34">
        <f t="shared" si="4"/>
        <v>227855.8061</v>
      </c>
      <c r="I45" s="33">
        <f t="shared" si="5"/>
        <v>82422299</v>
      </c>
      <c r="J45" s="36">
        <f t="shared" si="6"/>
        <v>2.764492241</v>
      </c>
      <c r="K45" s="143">
        <f t="shared" si="7"/>
        <v>13.92431199</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8.6</v>
      </c>
      <c r="E46" s="142">
        <f t="shared" si="1"/>
        <v>0</v>
      </c>
      <c r="F46" s="33">
        <f t="shared" si="2"/>
        <v>0</v>
      </c>
      <c r="G46" s="33">
        <f t="shared" si="3"/>
        <v>33615.29472</v>
      </c>
      <c r="H46" s="34">
        <f t="shared" si="4"/>
        <v>33615.29472</v>
      </c>
      <c r="I46" s="33">
        <f t="shared" si="5"/>
        <v>10688058</v>
      </c>
      <c r="J46" s="36">
        <f t="shared" si="6"/>
        <v>3.145126525</v>
      </c>
      <c r="K46" s="143">
        <f t="shared" si="7"/>
        <v>14.46804412</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4062235</v>
      </c>
      <c r="J47" s="36">
        <f t="shared" si="6"/>
        <v>0</v>
      </c>
      <c r="K47" s="143">
        <f t="shared" si="7"/>
        <v>14.47995992</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5.8</v>
      </c>
      <c r="C48" s="41">
        <v>9.1</v>
      </c>
      <c r="D48" s="41">
        <v>0.0</v>
      </c>
      <c r="E48" s="142">
        <f t="shared" si="1"/>
        <v>17761.75296</v>
      </c>
      <c r="F48" s="33">
        <f t="shared" si="2"/>
        <v>20165.48352</v>
      </c>
      <c r="G48" s="33">
        <f t="shared" si="3"/>
        <v>0</v>
      </c>
      <c r="H48" s="34">
        <f t="shared" si="4"/>
        <v>37927.23648</v>
      </c>
      <c r="I48" s="33">
        <f t="shared" si="5"/>
        <v>58133509</v>
      </c>
      <c r="J48" s="36">
        <f t="shared" si="6"/>
        <v>0.6524160873</v>
      </c>
      <c r="K48" s="143">
        <f t="shared" si="7"/>
        <v>8.408011918</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0.7</v>
      </c>
      <c r="E49" s="142">
        <f t="shared" si="1"/>
        <v>0</v>
      </c>
      <c r="F49" s="33">
        <f t="shared" si="2"/>
        <v>0</v>
      </c>
      <c r="G49" s="33">
        <f t="shared" si="3"/>
        <v>2736.12864</v>
      </c>
      <c r="H49" s="34">
        <f t="shared" si="4"/>
        <v>2736.12864</v>
      </c>
      <c r="I49" s="33">
        <f t="shared" si="5"/>
        <v>127515169</v>
      </c>
      <c r="J49" s="36">
        <f t="shared" si="6"/>
        <v>0.02145727964</v>
      </c>
      <c r="K49" s="143">
        <f t="shared" si="7"/>
        <v>8.904784721</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55.4</v>
      </c>
      <c r="D50" s="41">
        <v>0.0</v>
      </c>
      <c r="E50" s="142">
        <f t="shared" si="1"/>
        <v>0</v>
      </c>
      <c r="F50" s="33">
        <f t="shared" si="2"/>
        <v>122765.6909</v>
      </c>
      <c r="G50" s="33">
        <f t="shared" si="3"/>
        <v>0</v>
      </c>
      <c r="H50" s="34">
        <f t="shared" si="4"/>
        <v>122765.6909</v>
      </c>
      <c r="I50" s="33">
        <f t="shared" si="5"/>
        <v>16491461</v>
      </c>
      <c r="J50" s="36">
        <f t="shared" si="6"/>
        <v>7.444197387</v>
      </c>
      <c r="K50" s="143">
        <f t="shared" si="7"/>
        <v>19.61461698</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3.3</v>
      </c>
      <c r="D51" s="41">
        <v>3.5</v>
      </c>
      <c r="E51" s="142">
        <f t="shared" si="1"/>
        <v>0</v>
      </c>
      <c r="F51" s="33">
        <f t="shared" si="2"/>
        <v>7312.75776</v>
      </c>
      <c r="G51" s="33">
        <f t="shared" si="3"/>
        <v>13680.6432</v>
      </c>
      <c r="H51" s="34">
        <f t="shared" si="4"/>
        <v>20993.40096</v>
      </c>
      <c r="I51" s="33">
        <f t="shared" si="5"/>
        <v>4089964</v>
      </c>
      <c r="J51" s="36">
        <f t="shared" si="6"/>
        <v>5.13290605</v>
      </c>
      <c r="K51" s="143">
        <f t="shared" si="7"/>
        <v>17.26626468</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128.7</v>
      </c>
      <c r="C52" s="41">
        <v>78.9</v>
      </c>
      <c r="D52" s="41">
        <v>0.0</v>
      </c>
      <c r="E52" s="142">
        <f t="shared" si="1"/>
        <v>394127.1734</v>
      </c>
      <c r="F52" s="33">
        <f t="shared" si="2"/>
        <v>174841.3901</v>
      </c>
      <c r="G52" s="33">
        <f t="shared" si="3"/>
        <v>0</v>
      </c>
      <c r="H52" s="34">
        <f t="shared" si="4"/>
        <v>568968.5635</v>
      </c>
      <c r="I52" s="33">
        <f t="shared" si="5"/>
        <v>4610820</v>
      </c>
      <c r="J52" s="36">
        <f t="shared" si="6"/>
        <v>123.3985633</v>
      </c>
      <c r="K52" s="143">
        <f t="shared" si="7"/>
        <v>129.8082691</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10605870</v>
      </c>
      <c r="J53" s="36">
        <f t="shared" si="6"/>
        <v>0</v>
      </c>
      <c r="K53" s="143">
        <f t="shared" si="7"/>
        <v>6.504794043</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38</v>
      </c>
      <c r="B54" s="41">
        <v>0.0</v>
      </c>
      <c r="C54" s="41">
        <v>0.0</v>
      </c>
      <c r="D54" s="41">
        <v>1.3</v>
      </c>
      <c r="E54" s="142">
        <f t="shared" si="1"/>
        <v>0</v>
      </c>
      <c r="F54" s="33">
        <f t="shared" si="2"/>
        <v>0</v>
      </c>
      <c r="G54" s="33">
        <f t="shared" si="3"/>
        <v>5081.38176</v>
      </c>
      <c r="H54" s="34">
        <f t="shared" si="4"/>
        <v>5081.38176</v>
      </c>
      <c r="I54" s="33">
        <f t="shared" si="5"/>
        <v>48123561</v>
      </c>
      <c r="J54" s="36">
        <f t="shared" si="6"/>
        <v>0.1055903107</v>
      </c>
      <c r="K54" s="143">
        <f t="shared" si="7"/>
        <v>13.78427465</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39</v>
      </c>
      <c r="B55" s="41">
        <v>0.0</v>
      </c>
      <c r="C55" s="41">
        <v>0.0</v>
      </c>
      <c r="D55" s="41">
        <v>6.2</v>
      </c>
      <c r="E55" s="142">
        <f t="shared" si="1"/>
        <v>0</v>
      </c>
      <c r="F55" s="33">
        <f t="shared" si="2"/>
        <v>0</v>
      </c>
      <c r="G55" s="33">
        <f t="shared" si="3"/>
        <v>24234.28224</v>
      </c>
      <c r="H55" s="34">
        <f t="shared" si="4"/>
        <v>24234.28224</v>
      </c>
      <c r="I55" s="33">
        <f t="shared" si="5"/>
        <v>40397842</v>
      </c>
      <c r="J55" s="36">
        <f t="shared" si="6"/>
        <v>0.5998905149</v>
      </c>
      <c r="K55" s="143">
        <f t="shared" si="7"/>
        <v>8.872733406</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40</v>
      </c>
      <c r="B56" s="41">
        <v>0.0</v>
      </c>
      <c r="C56" s="41">
        <v>0.0</v>
      </c>
      <c r="D56" s="41">
        <v>0.0</v>
      </c>
      <c r="E56" s="142">
        <f t="shared" si="1"/>
        <v>0</v>
      </c>
      <c r="F56" s="33">
        <f t="shared" si="2"/>
        <v>0</v>
      </c>
      <c r="G56" s="33">
        <f t="shared" si="3"/>
        <v>0</v>
      </c>
      <c r="H56" s="34">
        <f t="shared" si="4"/>
        <v>0</v>
      </c>
      <c r="I56" s="33">
        <f t="shared" si="5"/>
        <v>9016596</v>
      </c>
      <c r="J56" s="36">
        <f t="shared" si="6"/>
        <v>0</v>
      </c>
      <c r="K56" s="143">
        <f t="shared" si="7"/>
        <v>2.933035926</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41</v>
      </c>
      <c r="B57" s="41">
        <v>0.0</v>
      </c>
      <c r="C57" s="41">
        <v>0.0</v>
      </c>
      <c r="D57" s="41">
        <v>0.0</v>
      </c>
      <c r="E57" s="142">
        <f t="shared" si="1"/>
        <v>0</v>
      </c>
      <c r="F57" s="33">
        <f t="shared" si="2"/>
        <v>0</v>
      </c>
      <c r="G57" s="33">
        <f t="shared" si="3"/>
        <v>0</v>
      </c>
      <c r="H57" s="34">
        <f t="shared" si="4"/>
        <v>0</v>
      </c>
      <c r="I57" s="33">
        <f t="shared" si="5"/>
        <v>7523934</v>
      </c>
      <c r="J57" s="36">
        <f t="shared" si="6"/>
        <v>0</v>
      </c>
      <c r="K57" s="143">
        <f t="shared" si="7"/>
        <v>6.679617338</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1" t="s">
        <v>42</v>
      </c>
      <c r="B58" s="41">
        <v>76.6</v>
      </c>
      <c r="C58" s="41">
        <v>72.0</v>
      </c>
      <c r="D58" s="41">
        <v>11.3</v>
      </c>
      <c r="E58" s="142">
        <f t="shared" si="1"/>
        <v>234577.6339</v>
      </c>
      <c r="F58" s="33">
        <f t="shared" si="2"/>
        <v>159551.0784</v>
      </c>
      <c r="G58" s="33">
        <f t="shared" si="3"/>
        <v>44168.93376</v>
      </c>
      <c r="H58" s="34">
        <f t="shared" si="4"/>
        <v>438297.6461</v>
      </c>
      <c r="I58" s="33">
        <f t="shared" si="5"/>
        <v>60609153</v>
      </c>
      <c r="J58" s="36">
        <f t="shared" si="6"/>
        <v>7.231542174</v>
      </c>
      <c r="K58" s="143">
        <f t="shared" si="7"/>
        <v>16.74439579</v>
      </c>
      <c r="L58" s="4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26" t="s">
        <v>43</v>
      </c>
      <c r="B59" s="71">
        <v>310.2</v>
      </c>
      <c r="C59" s="71">
        <v>479.3</v>
      </c>
      <c r="D59" s="71">
        <v>595.1</v>
      </c>
      <c r="E59" s="146">
        <f t="shared" si="1"/>
        <v>949947.5462</v>
      </c>
      <c r="F59" s="44">
        <f t="shared" si="2"/>
        <v>1062122.665</v>
      </c>
      <c r="G59" s="44">
        <f t="shared" si="3"/>
        <v>2326100.22</v>
      </c>
      <c r="H59" s="45">
        <f t="shared" si="4"/>
        <v>4338170.431</v>
      </c>
      <c r="I59" s="44">
        <f t="shared" si="5"/>
        <v>298442420</v>
      </c>
      <c r="J59" s="47">
        <f t="shared" si="6"/>
        <v>14.53603824</v>
      </c>
      <c r="K59" s="147">
        <f t="shared" si="7"/>
        <v>33.6486597</v>
      </c>
      <c r="L59" s="71"/>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row>
    <row r="62">
      <c r="A62" s="21" t="s">
        <v>172</v>
      </c>
      <c r="B62" s="10"/>
      <c r="C62" s="10"/>
      <c r="D62" s="10"/>
      <c r="E62" s="10"/>
      <c r="F62" s="10"/>
      <c r="G62" s="10"/>
      <c r="H62" s="10"/>
      <c r="I62" s="10"/>
      <c r="J62" s="10"/>
      <c r="K62" s="10"/>
      <c r="L62" s="41"/>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row>
    <row r="63">
      <c r="A63" s="49" t="s">
        <v>173</v>
      </c>
      <c r="J63" s="127"/>
      <c r="K63" s="127"/>
      <c r="L63" s="78"/>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7"/>
    </row>
    <row r="64">
      <c r="A64" s="21" t="s">
        <v>174</v>
      </c>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row>
    <row r="69">
      <c r="A69" s="20" t="s">
        <v>67</v>
      </c>
      <c r="B69" s="20"/>
      <c r="C69" s="3"/>
      <c r="D69" s="3"/>
      <c r="E69" s="3"/>
      <c r="F69" s="3"/>
      <c r="G69" s="20" t="s">
        <v>68</v>
      </c>
      <c r="H69" s="20"/>
      <c r="I69" s="20"/>
      <c r="J69" s="3"/>
      <c r="K69" s="51" t="s">
        <v>69</v>
      </c>
      <c r="U69" s="19"/>
      <c r="V69" s="51" t="s">
        <v>187</v>
      </c>
      <c r="AF69" s="19"/>
      <c r="AG69" s="73"/>
      <c r="AH69" s="73"/>
      <c r="AI69" s="73"/>
      <c r="AJ69" s="73"/>
      <c r="AK69" s="73"/>
      <c r="AL69" s="73"/>
      <c r="AM69" s="73"/>
      <c r="AN69" s="73"/>
      <c r="AO69" s="73"/>
      <c r="AP69" s="73"/>
      <c r="AQ69" s="73"/>
      <c r="AR69" s="73"/>
      <c r="AS69" s="73"/>
      <c r="AT69" s="73"/>
      <c r="AU69" s="73"/>
      <c r="AV69" s="73"/>
    </row>
    <row r="70">
      <c r="A70" s="40" t="s">
        <v>1</v>
      </c>
      <c r="B70" s="24" t="s">
        <v>203</v>
      </c>
      <c r="C70" s="26" t="s">
        <v>204</v>
      </c>
      <c r="D70" s="24" t="s">
        <v>205</v>
      </c>
      <c r="E70" s="38" t="s">
        <v>74</v>
      </c>
      <c r="F70" s="3"/>
      <c r="G70" s="40" t="s">
        <v>1</v>
      </c>
      <c r="H70" s="148" t="s">
        <v>206</v>
      </c>
      <c r="I70" s="38" t="s">
        <v>74</v>
      </c>
      <c r="J70" s="3"/>
      <c r="K70" s="107">
        <v>1996.0</v>
      </c>
      <c r="L70" s="71">
        <v>1997.0</v>
      </c>
      <c r="M70" s="71">
        <v>1998.0</v>
      </c>
      <c r="N70" s="71">
        <v>1999.0</v>
      </c>
      <c r="O70" s="71">
        <v>2000.0</v>
      </c>
      <c r="P70" s="71">
        <v>2001.0</v>
      </c>
      <c r="Q70" s="71">
        <v>2002.0</v>
      </c>
      <c r="R70" s="71">
        <v>2003.0</v>
      </c>
      <c r="S70" s="71">
        <v>2004.0</v>
      </c>
      <c r="T70" s="71">
        <v>2005.0</v>
      </c>
      <c r="U70" s="40">
        <v>2006.0</v>
      </c>
      <c r="V70" s="26">
        <v>1996.0</v>
      </c>
      <c r="W70" s="26">
        <v>1997.0</v>
      </c>
      <c r="X70" s="26">
        <v>1998.0</v>
      </c>
      <c r="Y70" s="26">
        <v>1999.0</v>
      </c>
      <c r="Z70" s="26">
        <v>2000.0</v>
      </c>
      <c r="AA70" s="26">
        <v>2001.0</v>
      </c>
      <c r="AB70" s="26">
        <v>2002.0</v>
      </c>
      <c r="AC70" s="26">
        <v>2003.0</v>
      </c>
      <c r="AD70" s="26">
        <v>2004.0</v>
      </c>
      <c r="AE70" s="26">
        <v>2005.0</v>
      </c>
      <c r="AF70" s="40">
        <v>2006.0</v>
      </c>
      <c r="AG70" s="21"/>
      <c r="AH70" s="21"/>
      <c r="AI70" s="21"/>
      <c r="AJ70" s="21"/>
      <c r="AK70" s="21"/>
      <c r="AL70" s="21"/>
      <c r="AM70" s="21"/>
      <c r="AN70" s="21"/>
      <c r="AO70" s="21"/>
      <c r="AP70" s="21"/>
      <c r="AQ70" s="21"/>
      <c r="AR70" s="21"/>
      <c r="AS70" s="21"/>
      <c r="AT70" s="21"/>
      <c r="AU70" s="21"/>
      <c r="AV70" s="21"/>
    </row>
    <row r="71">
      <c r="A71" s="77" t="s">
        <v>17</v>
      </c>
      <c r="B71" s="161">
        <v>589402.0</v>
      </c>
      <c r="C71" s="33">
        <v>2.0489472E7</v>
      </c>
      <c r="D71" s="35">
        <f t="shared" ref="D71:D92" si="8">B71/C71*1000</f>
        <v>28.76609021</v>
      </c>
      <c r="E71" s="3"/>
      <c r="F71" s="3"/>
      <c r="G71" s="77" t="s">
        <v>17</v>
      </c>
      <c r="H71" s="80">
        <v>-0.024</v>
      </c>
      <c r="I71" s="3"/>
      <c r="J71" s="3"/>
      <c r="K71" s="41">
        <v>489057.25</v>
      </c>
      <c r="L71" s="41">
        <v>556351.25</v>
      </c>
      <c r="M71" s="41">
        <v>501337.9688</v>
      </c>
      <c r="N71" s="41">
        <v>601951.5625</v>
      </c>
      <c r="O71" s="41">
        <v>745620.75</v>
      </c>
      <c r="P71" s="41">
        <v>476254.0938</v>
      </c>
      <c r="Q71" s="41">
        <v>552331.25</v>
      </c>
      <c r="R71" s="41">
        <v>526017.9375</v>
      </c>
      <c r="S71" s="41">
        <v>650552.5</v>
      </c>
      <c r="T71" s="41">
        <v>520581.75</v>
      </c>
      <c r="U71" s="41">
        <v>589402.4375</v>
      </c>
      <c r="V71" s="81">
        <v>5.44166E11</v>
      </c>
      <c r="W71" s="81">
        <v>5.65095E11</v>
      </c>
      <c r="X71" s="81">
        <v>5.75828E11</v>
      </c>
      <c r="Y71" s="81">
        <v>5.98362E11</v>
      </c>
      <c r="Z71" s="81">
        <v>6.17218E11</v>
      </c>
      <c r="AA71" s="81">
        <v>6.42817E11</v>
      </c>
      <c r="AB71" s="81">
        <v>6.63302E11</v>
      </c>
      <c r="AC71" s="81">
        <v>6.83453E11</v>
      </c>
      <c r="AD71" s="81">
        <v>7.09297E11</v>
      </c>
      <c r="AE71" s="81">
        <v>7.3606E11</v>
      </c>
      <c r="AF71" s="81">
        <v>7.46116E11</v>
      </c>
      <c r="AG71" s="81"/>
      <c r="AH71" s="81"/>
      <c r="AI71" s="81"/>
      <c r="AJ71" s="81"/>
      <c r="AK71" s="81"/>
      <c r="AL71" s="81"/>
      <c r="AM71" s="81"/>
      <c r="AN71" s="81"/>
      <c r="AO71" s="81"/>
      <c r="AP71" s="81"/>
      <c r="AQ71" s="81"/>
      <c r="AR71" s="81"/>
      <c r="AS71" s="81"/>
      <c r="AT71" s="81"/>
      <c r="AU71" s="81"/>
      <c r="AV71" s="81"/>
    </row>
    <row r="72">
      <c r="A72" s="77" t="s">
        <v>18</v>
      </c>
      <c r="B72" s="149">
        <v>76416.0</v>
      </c>
      <c r="C72" s="33">
        <v>8192880.0</v>
      </c>
      <c r="D72" s="35">
        <f t="shared" si="8"/>
        <v>9.327123063</v>
      </c>
      <c r="E72" s="3"/>
      <c r="F72" s="3"/>
      <c r="G72" s="77" t="s">
        <v>18</v>
      </c>
      <c r="H72" s="80">
        <v>0.01</v>
      </c>
      <c r="I72" s="3"/>
      <c r="J72" s="3"/>
      <c r="K72" s="41">
        <v>61880.69141</v>
      </c>
      <c r="L72" s="41">
        <v>65262.33984</v>
      </c>
      <c r="M72" s="41">
        <v>67359.96094</v>
      </c>
      <c r="N72" s="41">
        <v>75001.48438</v>
      </c>
      <c r="O72" s="41">
        <v>91041.82031</v>
      </c>
      <c r="P72" s="41">
        <v>85627.39844</v>
      </c>
      <c r="Q72" s="41">
        <v>85597.03906</v>
      </c>
      <c r="R72" s="41">
        <v>88607.16406</v>
      </c>
      <c r="S72" s="41">
        <v>86824.875</v>
      </c>
      <c r="T72" s="41">
        <v>87443.72656</v>
      </c>
      <c r="U72" s="41">
        <v>76415.97656</v>
      </c>
      <c r="V72" s="81">
        <v>2.45567E11</v>
      </c>
      <c r="W72" s="81">
        <v>2.54573E11</v>
      </c>
      <c r="X72" s="81">
        <v>2.56756E11</v>
      </c>
      <c r="Y72" s="81">
        <v>2.61105E11</v>
      </c>
      <c r="Z72" s="81">
        <v>2.63366E11</v>
      </c>
      <c r="AA72" s="81">
        <v>2.70186E11</v>
      </c>
      <c r="AB72" s="81">
        <v>2.76672E11</v>
      </c>
      <c r="AC72" s="81">
        <v>2.86825E11</v>
      </c>
      <c r="AD72" s="81">
        <v>2.97455E11</v>
      </c>
      <c r="AE72" s="81">
        <v>3.01727E11</v>
      </c>
      <c r="AF72" s="81">
        <v>2.90314E11</v>
      </c>
      <c r="AG72" s="81"/>
      <c r="AH72" s="81"/>
      <c r="AI72" s="81"/>
      <c r="AJ72" s="81"/>
      <c r="AK72" s="81"/>
      <c r="AL72" s="81"/>
      <c r="AM72" s="81"/>
      <c r="AN72" s="81"/>
      <c r="AO72" s="81"/>
      <c r="AP72" s="81"/>
      <c r="AQ72" s="81"/>
      <c r="AR72" s="81"/>
      <c r="AS72" s="81"/>
      <c r="AT72" s="81"/>
      <c r="AU72" s="81"/>
      <c r="AV72" s="81"/>
    </row>
    <row r="73">
      <c r="A73" s="77" t="s">
        <v>19</v>
      </c>
      <c r="B73" s="149">
        <v>123147.0</v>
      </c>
      <c r="C73" s="33">
        <v>1.0379067E7</v>
      </c>
      <c r="D73" s="35">
        <f t="shared" si="8"/>
        <v>11.86493931</v>
      </c>
      <c r="E73" s="3"/>
      <c r="F73" s="3"/>
      <c r="G73" s="77" t="s">
        <v>19</v>
      </c>
      <c r="H73" s="80">
        <v>-0.03</v>
      </c>
      <c r="I73" s="3"/>
      <c r="J73" s="3"/>
      <c r="K73" s="41">
        <v>144524.5781</v>
      </c>
      <c r="L73" s="41">
        <v>145309.9375</v>
      </c>
      <c r="M73" s="41">
        <v>144543.8125</v>
      </c>
      <c r="N73" s="41">
        <v>142953.0469</v>
      </c>
      <c r="O73" s="41">
        <v>144832.6563</v>
      </c>
      <c r="P73" s="41">
        <v>145886.0938</v>
      </c>
      <c r="Q73" s="41">
        <v>141975.2656</v>
      </c>
      <c r="R73" s="41">
        <v>137249.9375</v>
      </c>
      <c r="S73" s="41">
        <v>132437.0938</v>
      </c>
      <c r="T73" s="41">
        <v>135420.75</v>
      </c>
      <c r="U73" s="41">
        <v>123146.8906</v>
      </c>
      <c r="V73" s="81">
        <v>3.00596E11</v>
      </c>
      <c r="W73" s="81">
        <v>3.11627E11</v>
      </c>
      <c r="X73" s="81">
        <v>3.14144E11</v>
      </c>
      <c r="Y73" s="81">
        <v>3.18416E11</v>
      </c>
      <c r="Z73" s="81">
        <v>3.20985E11</v>
      </c>
      <c r="AA73" s="81">
        <v>3.31495E11</v>
      </c>
      <c r="AB73" s="81">
        <v>3.373E11</v>
      </c>
      <c r="AC73" s="81">
        <v>3.46294E11</v>
      </c>
      <c r="AD73" s="81">
        <v>3.56278E11</v>
      </c>
      <c r="AE73" s="81">
        <v>3.59788E11</v>
      </c>
      <c r="AF73" s="81">
        <v>3.498E11</v>
      </c>
      <c r="AG73" s="81"/>
      <c r="AH73" s="81"/>
      <c r="AI73" s="81"/>
      <c r="AJ73" s="81"/>
      <c r="AK73" s="81"/>
      <c r="AL73" s="81"/>
      <c r="AM73" s="81"/>
      <c r="AN73" s="81"/>
      <c r="AO73" s="81"/>
      <c r="AP73" s="81"/>
      <c r="AQ73" s="81"/>
      <c r="AR73" s="81"/>
      <c r="AS73" s="81"/>
      <c r="AT73" s="81"/>
      <c r="AU73" s="81"/>
      <c r="AV73" s="81"/>
    </row>
    <row r="74">
      <c r="A74" s="77" t="s">
        <v>20</v>
      </c>
      <c r="B74" s="149">
        <v>679188.0</v>
      </c>
      <c r="C74" s="33">
        <v>3.2656679E7</v>
      </c>
      <c r="D74" s="35">
        <f t="shared" si="8"/>
        <v>20.79782822</v>
      </c>
      <c r="E74" s="3"/>
      <c r="F74" s="3"/>
      <c r="G74" s="77" t="s">
        <v>20</v>
      </c>
      <c r="H74" s="80">
        <v>-0.017</v>
      </c>
      <c r="I74" s="3"/>
      <c r="J74" s="3"/>
      <c r="K74" s="41">
        <v>709416.6875</v>
      </c>
      <c r="L74" s="41">
        <v>665388.1875</v>
      </c>
      <c r="M74" s="41">
        <v>661755.5</v>
      </c>
      <c r="N74" s="41">
        <v>818928.8125</v>
      </c>
      <c r="O74" s="41">
        <v>787753.375</v>
      </c>
      <c r="P74" s="41">
        <v>851413.4375</v>
      </c>
      <c r="Q74" s="41">
        <v>800142.3125</v>
      </c>
      <c r="R74" s="41">
        <v>799921.8125</v>
      </c>
      <c r="S74" s="41">
        <v>800528.5</v>
      </c>
      <c r="T74" s="41">
        <v>719853.5</v>
      </c>
      <c r="U74" s="41">
        <v>679187.75</v>
      </c>
      <c r="V74" s="81">
        <v>9.48728E11</v>
      </c>
      <c r="W74" s="81">
        <v>9.98378E11</v>
      </c>
      <c r="X74" s="81">
        <v>1.01619E12</v>
      </c>
      <c r="Y74" s="81">
        <v>1.04591E12</v>
      </c>
      <c r="Z74" s="81">
        <v>1.06558E12</v>
      </c>
      <c r="AA74" s="81">
        <v>1.09883E12</v>
      </c>
      <c r="AB74" s="81">
        <v>1.132E12</v>
      </c>
      <c r="AC74" s="81">
        <v>1.16396E12</v>
      </c>
      <c r="AD74" s="81">
        <v>1.18956E12</v>
      </c>
      <c r="AE74" s="81">
        <v>1.19776E12</v>
      </c>
      <c r="AF74" s="81">
        <v>1.16458E12</v>
      </c>
      <c r="AG74" s="81"/>
      <c r="AH74" s="81"/>
      <c r="AI74" s="81"/>
      <c r="AJ74" s="81"/>
      <c r="AK74" s="81"/>
      <c r="AL74" s="81"/>
      <c r="AM74" s="81"/>
      <c r="AN74" s="81"/>
      <c r="AO74" s="81"/>
      <c r="AP74" s="81"/>
      <c r="AQ74" s="81"/>
      <c r="AR74" s="81"/>
      <c r="AS74" s="81"/>
      <c r="AT74" s="81"/>
      <c r="AU74" s="81"/>
      <c r="AV74" s="81"/>
    </row>
    <row r="75">
      <c r="A75" s="77" t="s">
        <v>22</v>
      </c>
      <c r="B75" s="149">
        <v>65185.0</v>
      </c>
      <c r="C75" s="33">
        <v>5450661.0</v>
      </c>
      <c r="D75" s="35">
        <f t="shared" si="8"/>
        <v>11.95910001</v>
      </c>
      <c r="E75" s="3"/>
      <c r="F75" s="3"/>
      <c r="G75" s="77" t="s">
        <v>22</v>
      </c>
      <c r="H75" s="80">
        <v>-0.027</v>
      </c>
      <c r="I75" s="3"/>
      <c r="J75" s="3"/>
      <c r="K75" s="41">
        <v>78284.26563</v>
      </c>
      <c r="L75" s="41">
        <v>72867.35938</v>
      </c>
      <c r="M75" s="41">
        <v>75854.99219</v>
      </c>
      <c r="N75" s="41">
        <v>76685.9375</v>
      </c>
      <c r="O75" s="41">
        <v>80280.65625</v>
      </c>
      <c r="P75" s="41">
        <v>74119.6875</v>
      </c>
      <c r="Q75" s="41">
        <v>70092.03906</v>
      </c>
      <c r="R75" s="41">
        <v>78921.99219</v>
      </c>
      <c r="S75" s="41">
        <v>71249.33594</v>
      </c>
      <c r="T75" s="41">
        <v>63938.86719</v>
      </c>
      <c r="U75" s="41">
        <v>65185.05469</v>
      </c>
      <c r="V75" s="81">
        <v>1.63252E11</v>
      </c>
      <c r="W75" s="81">
        <v>1.69012E11</v>
      </c>
      <c r="X75" s="81">
        <v>1.70204E11</v>
      </c>
      <c r="Y75" s="81">
        <v>1.70997E11</v>
      </c>
      <c r="Z75" s="81">
        <v>1.71653E11</v>
      </c>
      <c r="AA75" s="81">
        <v>1.75595E11</v>
      </c>
      <c r="AB75" s="81">
        <v>1.79888E11</v>
      </c>
      <c r="AC75" s="81">
        <v>1.85995E11</v>
      </c>
      <c r="AD75" s="81">
        <v>1.8894E11</v>
      </c>
      <c r="AE75" s="81">
        <v>1.87459E11</v>
      </c>
      <c r="AF75" s="81">
        <v>1.76837E11</v>
      </c>
      <c r="AG75" s="81"/>
      <c r="AH75" s="81"/>
      <c r="AI75" s="81"/>
      <c r="AJ75" s="81"/>
      <c r="AK75" s="81"/>
      <c r="AL75" s="81"/>
      <c r="AM75" s="81"/>
      <c r="AN75" s="81"/>
      <c r="AO75" s="81"/>
      <c r="AP75" s="81"/>
      <c r="AQ75" s="81"/>
      <c r="AR75" s="81"/>
      <c r="AS75" s="81"/>
      <c r="AT75" s="81"/>
      <c r="AU75" s="81"/>
      <c r="AV75" s="81"/>
    </row>
    <row r="76">
      <c r="A76" s="77" t="s">
        <v>23</v>
      </c>
      <c r="B76" s="149">
        <v>26776.0</v>
      </c>
      <c r="C76" s="33">
        <v>5231372.0</v>
      </c>
      <c r="D76" s="35">
        <f t="shared" si="8"/>
        <v>5.118351362</v>
      </c>
      <c r="E76" s="3"/>
      <c r="F76" s="3"/>
      <c r="G76" s="77" t="s">
        <v>23</v>
      </c>
      <c r="H76" s="80">
        <v>-0.065</v>
      </c>
      <c r="I76" s="3"/>
      <c r="J76" s="3"/>
      <c r="K76" s="41">
        <v>51310.79688</v>
      </c>
      <c r="L76" s="41">
        <v>48878.15234</v>
      </c>
      <c r="M76" s="41">
        <v>50852.82813</v>
      </c>
      <c r="N76" s="41">
        <v>52504.875</v>
      </c>
      <c r="O76" s="41">
        <v>59894.51172</v>
      </c>
      <c r="P76" s="41">
        <v>55006.78906</v>
      </c>
      <c r="Q76" s="41">
        <v>38808.50391</v>
      </c>
      <c r="R76" s="41">
        <v>46151.39453</v>
      </c>
      <c r="S76" s="41">
        <v>52704.39063</v>
      </c>
      <c r="T76" s="41">
        <v>40575.16406</v>
      </c>
      <c r="U76" s="41">
        <v>26776.41992</v>
      </c>
      <c r="V76" s="81">
        <v>1.34329E11</v>
      </c>
      <c r="W76" s="81">
        <v>1.4148E11</v>
      </c>
      <c r="X76" s="81">
        <v>1.44711E11</v>
      </c>
      <c r="Y76" s="81">
        <v>1.47366E11</v>
      </c>
      <c r="Z76" s="81">
        <v>1.50331E11</v>
      </c>
      <c r="AA76" s="81">
        <v>1.56532E11</v>
      </c>
      <c r="AB76" s="81">
        <v>1.61097E11</v>
      </c>
      <c r="AC76" s="81">
        <v>1.68202E11</v>
      </c>
      <c r="AD76" s="81">
        <v>1.77176E11</v>
      </c>
      <c r="AE76" s="81">
        <v>1.77696E11</v>
      </c>
      <c r="AF76" s="81">
        <v>1.62523E11</v>
      </c>
      <c r="AG76" s="81"/>
      <c r="AH76" s="81"/>
      <c r="AI76" s="81"/>
      <c r="AJ76" s="81"/>
      <c r="AK76" s="81"/>
      <c r="AL76" s="81"/>
      <c r="AM76" s="81"/>
      <c r="AN76" s="81"/>
      <c r="AO76" s="81"/>
      <c r="AP76" s="81"/>
      <c r="AQ76" s="81"/>
      <c r="AR76" s="81"/>
      <c r="AS76" s="81"/>
      <c r="AT76" s="81"/>
      <c r="AU76" s="81"/>
      <c r="AV76" s="81"/>
    </row>
    <row r="77">
      <c r="A77" s="77" t="s">
        <v>24</v>
      </c>
      <c r="B77" s="149">
        <v>474335.0</v>
      </c>
      <c r="C77" s="33">
        <v>6.3292515E7</v>
      </c>
      <c r="D77" s="35">
        <f t="shared" si="8"/>
        <v>7.494330096</v>
      </c>
      <c r="E77" s="3"/>
      <c r="F77" s="3"/>
      <c r="G77" s="77" t="s">
        <v>24</v>
      </c>
      <c r="H77" s="80">
        <v>-0.026</v>
      </c>
      <c r="I77" s="3"/>
      <c r="J77" s="3"/>
      <c r="K77" s="41">
        <v>528512.6875</v>
      </c>
      <c r="L77" s="41">
        <v>536564.0625</v>
      </c>
      <c r="M77" s="41">
        <v>528790.75</v>
      </c>
      <c r="N77" s="41">
        <v>518176.0938</v>
      </c>
      <c r="O77" s="41">
        <v>522355.7188</v>
      </c>
      <c r="P77" s="41">
        <v>519598.5</v>
      </c>
      <c r="Q77" s="41">
        <v>521025.2813</v>
      </c>
      <c r="R77" s="41">
        <v>504539.4688</v>
      </c>
      <c r="S77" s="41">
        <v>493794.875</v>
      </c>
      <c r="T77" s="41">
        <v>488633.2813</v>
      </c>
      <c r="U77" s="41">
        <v>474335.375</v>
      </c>
      <c r="V77" s="81">
        <v>1.65731E12</v>
      </c>
      <c r="W77" s="81">
        <v>1.71829E12</v>
      </c>
      <c r="X77" s="81">
        <v>1.74984E12</v>
      </c>
      <c r="Y77" s="81">
        <v>1.76609E12</v>
      </c>
      <c r="Z77" s="81">
        <v>1.78198E12</v>
      </c>
      <c r="AA77" s="81">
        <v>1.82732E12</v>
      </c>
      <c r="AB77" s="81">
        <v>1.8607E12</v>
      </c>
      <c r="AC77" s="81">
        <v>1.9066E12</v>
      </c>
      <c r="AD77" s="81">
        <v>1.95018E12</v>
      </c>
      <c r="AE77" s="81">
        <v>1.9486E12</v>
      </c>
      <c r="AF77" s="81">
        <v>1.88728E12</v>
      </c>
      <c r="AG77" s="81"/>
      <c r="AH77" s="81"/>
      <c r="AI77" s="81"/>
      <c r="AJ77" s="81"/>
      <c r="AK77" s="81"/>
      <c r="AL77" s="81"/>
      <c r="AM77" s="81"/>
      <c r="AN77" s="81"/>
      <c r="AO77" s="81"/>
      <c r="AP77" s="81"/>
      <c r="AQ77" s="81"/>
      <c r="AR77" s="81"/>
      <c r="AS77" s="81"/>
      <c r="AT77" s="81"/>
      <c r="AU77" s="81"/>
      <c r="AV77" s="81"/>
    </row>
    <row r="78">
      <c r="A78" s="77" t="s">
        <v>25</v>
      </c>
      <c r="B78" s="149">
        <v>919818.0</v>
      </c>
      <c r="C78" s="33">
        <v>8.2422299E7</v>
      </c>
      <c r="D78" s="35">
        <f t="shared" si="8"/>
        <v>11.15981975</v>
      </c>
      <c r="E78" s="3"/>
      <c r="F78" s="3"/>
      <c r="G78" s="77" t="s">
        <v>25</v>
      </c>
      <c r="H78" s="80">
        <v>-0.018</v>
      </c>
      <c r="I78" s="3"/>
      <c r="J78" s="3"/>
      <c r="K78" s="41">
        <v>1006533.5</v>
      </c>
      <c r="L78" s="41">
        <v>1005793.5</v>
      </c>
      <c r="M78" s="41">
        <v>1014676.438</v>
      </c>
      <c r="N78" s="41">
        <v>1040886.438</v>
      </c>
      <c r="O78" s="41">
        <v>1038860.188</v>
      </c>
      <c r="P78" s="41">
        <v>1026805.938</v>
      </c>
      <c r="Q78" s="41">
        <v>1005300.938</v>
      </c>
      <c r="R78" s="41">
        <v>1007438.25</v>
      </c>
      <c r="S78" s="41">
        <v>983492.0</v>
      </c>
      <c r="T78" s="41">
        <v>982752.0625</v>
      </c>
      <c r="U78" s="41">
        <v>919818.0625</v>
      </c>
      <c r="V78" s="81">
        <v>2.41691E12</v>
      </c>
      <c r="W78" s="81">
        <v>2.49081E12</v>
      </c>
      <c r="X78" s="81">
        <v>2.52853E12</v>
      </c>
      <c r="Y78" s="81">
        <v>2.52879E12</v>
      </c>
      <c r="Z78" s="81">
        <v>2.5193E12</v>
      </c>
      <c r="AA78" s="81">
        <v>2.54855E12</v>
      </c>
      <c r="AB78" s="81">
        <v>2.566E12</v>
      </c>
      <c r="AC78" s="81">
        <v>2.66094E12</v>
      </c>
      <c r="AD78" s="81">
        <v>2.74793E12</v>
      </c>
      <c r="AE78" s="81">
        <v>2.77769E12</v>
      </c>
      <c r="AF78" s="81">
        <v>2.63528E12</v>
      </c>
      <c r="AG78" s="81"/>
      <c r="AH78" s="81"/>
      <c r="AI78" s="81"/>
      <c r="AJ78" s="81"/>
      <c r="AK78" s="81"/>
      <c r="AL78" s="81"/>
      <c r="AM78" s="81"/>
      <c r="AN78" s="81"/>
      <c r="AO78" s="81"/>
      <c r="AP78" s="81"/>
      <c r="AQ78" s="81"/>
      <c r="AR78" s="81"/>
      <c r="AS78" s="81"/>
      <c r="AT78" s="81"/>
      <c r="AU78" s="81"/>
      <c r="AV78" s="81"/>
    </row>
    <row r="79">
      <c r="A79" s="77" t="s">
        <v>26</v>
      </c>
      <c r="B79" s="149">
        <v>121020.0</v>
      </c>
      <c r="C79" s="33">
        <v>1.0688058E7</v>
      </c>
      <c r="D79" s="35">
        <f t="shared" si="8"/>
        <v>11.3229176</v>
      </c>
      <c r="E79" s="3"/>
      <c r="F79" s="3"/>
      <c r="G79" s="77" t="s">
        <v>26</v>
      </c>
      <c r="H79" s="80">
        <v>-0.03</v>
      </c>
      <c r="I79" s="3"/>
      <c r="J79" s="3"/>
      <c r="K79" s="41">
        <v>119476.2578</v>
      </c>
      <c r="L79" s="41">
        <v>123508.5703</v>
      </c>
      <c r="M79" s="41">
        <v>124558.2031</v>
      </c>
      <c r="N79" s="41">
        <v>124081.6328</v>
      </c>
      <c r="O79" s="41">
        <v>128242.2734</v>
      </c>
      <c r="P79" s="41">
        <v>128503.5234</v>
      </c>
      <c r="Q79" s="41">
        <v>132148.8594</v>
      </c>
      <c r="R79" s="41">
        <v>128511.1094</v>
      </c>
      <c r="S79" s="41">
        <v>132430.7813</v>
      </c>
      <c r="T79" s="41">
        <v>127465.375</v>
      </c>
      <c r="U79" s="41">
        <v>121020.2969</v>
      </c>
      <c r="V79" s="81">
        <v>2.12302E11</v>
      </c>
      <c r="W79" s="81">
        <v>2.21808E11</v>
      </c>
      <c r="X79" s="81">
        <v>2.31117E11</v>
      </c>
      <c r="Y79" s="81">
        <v>2.39065E11</v>
      </c>
      <c r="Z79" s="81">
        <v>2.53274E11</v>
      </c>
      <c r="AA79" s="81">
        <v>2.64336E11</v>
      </c>
      <c r="AB79" s="81">
        <v>2.70364E11</v>
      </c>
      <c r="AC79" s="81">
        <v>2.85263E11</v>
      </c>
      <c r="AD79" s="81">
        <v>2.9535E11</v>
      </c>
      <c r="AE79" s="81">
        <v>2.94718E11</v>
      </c>
      <c r="AF79" s="81">
        <v>2.85477E11</v>
      </c>
      <c r="AG79" s="81"/>
      <c r="AH79" s="81"/>
      <c r="AI79" s="81"/>
      <c r="AJ79" s="81"/>
      <c r="AK79" s="81"/>
      <c r="AL79" s="81"/>
      <c r="AM79" s="81"/>
      <c r="AN79" s="81"/>
      <c r="AO79" s="81"/>
      <c r="AP79" s="81"/>
      <c r="AQ79" s="81"/>
      <c r="AR79" s="81"/>
      <c r="AS79" s="81"/>
      <c r="AT79" s="81"/>
      <c r="AU79" s="81"/>
      <c r="AV79" s="81"/>
    </row>
    <row r="80">
      <c r="A80" s="77" t="s">
        <v>28</v>
      </c>
      <c r="B80" s="149">
        <v>58821.0</v>
      </c>
      <c r="C80" s="33">
        <v>4062235.0</v>
      </c>
      <c r="D80" s="35">
        <f t="shared" si="8"/>
        <v>14.47995992</v>
      </c>
      <c r="E80" s="3"/>
      <c r="F80" s="3"/>
      <c r="G80" s="77" t="s">
        <v>28</v>
      </c>
      <c r="H80" s="80">
        <v>-0.044</v>
      </c>
      <c r="I80" s="3"/>
      <c r="J80" s="3"/>
      <c r="K80" s="41">
        <v>64141.29297</v>
      </c>
      <c r="L80" s="41">
        <v>66949.32813</v>
      </c>
      <c r="M80" s="41">
        <v>68796.89844</v>
      </c>
      <c r="N80" s="41">
        <v>66859.375</v>
      </c>
      <c r="O80" s="41">
        <v>66849.57813</v>
      </c>
      <c r="P80" s="41">
        <v>65680.0</v>
      </c>
      <c r="Q80" s="41">
        <v>66878.28906</v>
      </c>
      <c r="R80" s="41">
        <v>66320.97656</v>
      </c>
      <c r="S80" s="41">
        <v>65041.06641</v>
      </c>
      <c r="T80" s="41">
        <v>64900.28516</v>
      </c>
      <c r="U80" s="41">
        <v>58821.4375</v>
      </c>
      <c r="V80" s="81">
        <v>1.16367E11</v>
      </c>
      <c r="W80" s="81">
        <v>1.27186E11</v>
      </c>
      <c r="X80" s="81">
        <v>1.33281E11</v>
      </c>
      <c r="Y80" s="81">
        <v>1.41109E11</v>
      </c>
      <c r="Z80" s="81">
        <v>1.46978E11</v>
      </c>
      <c r="AA80" s="81">
        <v>1.53604E11</v>
      </c>
      <c r="AB80" s="81">
        <v>1.61806E11</v>
      </c>
      <c r="AC80" s="81">
        <v>1.704E11</v>
      </c>
      <c r="AD80" s="81">
        <v>1.79231E11</v>
      </c>
      <c r="AE80" s="81">
        <v>1.73904E11</v>
      </c>
      <c r="AF80" s="81">
        <v>1.6174E11</v>
      </c>
      <c r="AG80" s="81"/>
      <c r="AH80" s="81"/>
      <c r="AI80" s="81"/>
      <c r="AJ80" s="81"/>
      <c r="AK80" s="81"/>
      <c r="AL80" s="81"/>
      <c r="AM80" s="81"/>
      <c r="AN80" s="81"/>
      <c r="AO80" s="81"/>
      <c r="AP80" s="81"/>
      <c r="AQ80" s="81"/>
      <c r="AR80" s="81"/>
      <c r="AS80" s="81"/>
      <c r="AT80" s="81"/>
      <c r="AU80" s="81"/>
      <c r="AV80" s="81"/>
    </row>
    <row r="81">
      <c r="A81" s="77" t="s">
        <v>29</v>
      </c>
      <c r="B81" s="149">
        <v>450860.0</v>
      </c>
      <c r="C81" s="33">
        <v>5.8133509E7</v>
      </c>
      <c r="D81" s="35">
        <f t="shared" si="8"/>
        <v>7.75559583</v>
      </c>
      <c r="E81" s="3"/>
      <c r="F81" s="3"/>
      <c r="G81" s="77" t="s">
        <v>29</v>
      </c>
      <c r="H81" s="80">
        <v>-0.015</v>
      </c>
      <c r="I81" s="3"/>
      <c r="J81" s="3"/>
      <c r="K81" s="41">
        <v>520221.4688</v>
      </c>
      <c r="L81" s="41">
        <v>525466.625</v>
      </c>
      <c r="M81" s="41">
        <v>523951.8438</v>
      </c>
      <c r="N81" s="41">
        <v>520016.2188</v>
      </c>
      <c r="O81" s="41">
        <v>542955.3125</v>
      </c>
      <c r="P81" s="41">
        <v>540626.4375</v>
      </c>
      <c r="Q81" s="41">
        <v>536162.0625</v>
      </c>
      <c r="R81" s="41">
        <v>524500.75</v>
      </c>
      <c r="S81" s="41">
        <v>537765.75</v>
      </c>
      <c r="T81" s="41">
        <v>504507.125</v>
      </c>
      <c r="U81" s="41">
        <v>450859.625</v>
      </c>
      <c r="V81" s="81">
        <v>1.52264E12</v>
      </c>
      <c r="W81" s="81">
        <v>1.57827E12</v>
      </c>
      <c r="X81" s="81">
        <v>1.60767E12</v>
      </c>
      <c r="Y81" s="81">
        <v>1.61492E12</v>
      </c>
      <c r="Z81" s="81">
        <v>1.61417E12</v>
      </c>
      <c r="AA81" s="81">
        <v>1.64211E12</v>
      </c>
      <c r="AB81" s="81">
        <v>1.6574E12</v>
      </c>
      <c r="AC81" s="81">
        <v>1.69384E12</v>
      </c>
      <c r="AD81" s="81">
        <v>1.72235E12</v>
      </c>
      <c r="AE81" s="81">
        <v>1.70244E12</v>
      </c>
      <c r="AF81" s="81">
        <v>1.6089E12</v>
      </c>
      <c r="AG81" s="81"/>
      <c r="AH81" s="81"/>
      <c r="AI81" s="81"/>
      <c r="AJ81" s="81"/>
      <c r="AK81" s="81"/>
      <c r="AL81" s="81"/>
      <c r="AM81" s="81"/>
      <c r="AN81" s="81"/>
      <c r="AO81" s="81"/>
      <c r="AP81" s="81"/>
      <c r="AQ81" s="81"/>
      <c r="AR81" s="81"/>
      <c r="AS81" s="81"/>
      <c r="AT81" s="81"/>
      <c r="AU81" s="81"/>
      <c r="AV81" s="81"/>
    </row>
    <row r="82">
      <c r="A82" s="77" t="s">
        <v>30</v>
      </c>
      <c r="B82" s="149">
        <v>1132759.0</v>
      </c>
      <c r="C82" s="33">
        <v>1.27515169E8</v>
      </c>
      <c r="D82" s="35">
        <f t="shared" si="8"/>
        <v>8.883327442</v>
      </c>
      <c r="E82" s="3"/>
      <c r="F82" s="3"/>
      <c r="G82" s="77" t="s">
        <v>30</v>
      </c>
      <c r="H82" s="80">
        <v>-0.014</v>
      </c>
      <c r="I82" s="3"/>
      <c r="J82" s="3"/>
      <c r="K82" s="41">
        <v>1238167.375</v>
      </c>
      <c r="L82" s="41">
        <v>1256109.5</v>
      </c>
      <c r="M82" s="41">
        <v>1231046.75</v>
      </c>
      <c r="N82" s="41">
        <v>1261987.25</v>
      </c>
      <c r="O82" s="41">
        <v>1256627.5</v>
      </c>
      <c r="P82" s="41">
        <v>1253026.5</v>
      </c>
      <c r="Q82" s="41">
        <v>1262579.0</v>
      </c>
      <c r="R82" s="41">
        <v>1250385.875</v>
      </c>
      <c r="S82" s="41">
        <v>1282930.625</v>
      </c>
      <c r="T82" s="41">
        <v>1203827.375</v>
      </c>
      <c r="U82" s="41">
        <v>1132759.375</v>
      </c>
      <c r="V82" s="81">
        <v>3.58426E12</v>
      </c>
      <c r="W82" s="81">
        <v>3.66517E12</v>
      </c>
      <c r="X82" s="81">
        <v>3.6782E12</v>
      </c>
      <c r="Y82" s="81">
        <v>3.68885E12</v>
      </c>
      <c r="Z82" s="81">
        <v>3.75101E12</v>
      </c>
      <c r="AA82" s="81">
        <v>3.83956E12</v>
      </c>
      <c r="AB82" s="81">
        <v>3.88958E12</v>
      </c>
      <c r="AC82" s="81">
        <v>3.95543E12</v>
      </c>
      <c r="AD82" s="81">
        <v>4.04214E12</v>
      </c>
      <c r="AE82" s="81">
        <v>4.00004E12</v>
      </c>
      <c r="AF82" s="81">
        <v>3.77895E12</v>
      </c>
      <c r="AG82" s="81"/>
      <c r="AH82" s="81"/>
      <c r="AI82" s="81"/>
      <c r="AJ82" s="81"/>
      <c r="AK82" s="81"/>
      <c r="AL82" s="81"/>
      <c r="AM82" s="81"/>
      <c r="AN82" s="81"/>
      <c r="AO82" s="81"/>
      <c r="AP82" s="81"/>
      <c r="AQ82" s="81"/>
      <c r="AR82" s="81"/>
      <c r="AS82" s="81"/>
      <c r="AT82" s="81"/>
      <c r="AU82" s="81"/>
      <c r="AV82" s="81"/>
    </row>
    <row r="83">
      <c r="A83" s="77" t="s">
        <v>32</v>
      </c>
      <c r="B83" s="149">
        <v>200708.0</v>
      </c>
      <c r="C83" s="33">
        <v>1.6491461E7</v>
      </c>
      <c r="D83" s="35">
        <f t="shared" si="8"/>
        <v>12.17041959</v>
      </c>
      <c r="E83" s="3"/>
      <c r="F83" s="3"/>
      <c r="G83" s="77" t="s">
        <v>32</v>
      </c>
      <c r="H83" s="80">
        <v>-0.025</v>
      </c>
      <c r="I83" s="3"/>
      <c r="J83" s="3"/>
      <c r="K83" s="41">
        <v>216271.6563</v>
      </c>
      <c r="L83" s="41">
        <v>215930.9531</v>
      </c>
      <c r="M83" s="41">
        <v>217117.625</v>
      </c>
      <c r="N83" s="41">
        <v>216092.1094</v>
      </c>
      <c r="O83" s="41">
        <v>217225.0156</v>
      </c>
      <c r="P83" s="41">
        <v>218386.2344</v>
      </c>
      <c r="Q83" s="41">
        <v>212488.5781</v>
      </c>
      <c r="R83" s="41">
        <v>208559.625</v>
      </c>
      <c r="S83" s="41">
        <v>207064.2656</v>
      </c>
      <c r="T83" s="41">
        <v>206338.9063</v>
      </c>
      <c r="U83" s="41">
        <v>200708.4688</v>
      </c>
      <c r="V83" s="81">
        <v>5.16199E11</v>
      </c>
      <c r="W83" s="81">
        <v>5.36543E11</v>
      </c>
      <c r="X83" s="81">
        <v>5.46876E11</v>
      </c>
      <c r="Y83" s="81">
        <v>5.47293E11</v>
      </c>
      <c r="Z83" s="81">
        <v>5.4913E11</v>
      </c>
      <c r="AA83" s="81">
        <v>5.61412E11</v>
      </c>
      <c r="AB83" s="81">
        <v>5.72901E11</v>
      </c>
      <c r="AC83" s="81">
        <v>5.92346E11</v>
      </c>
      <c r="AD83" s="81">
        <v>6.1557E11</v>
      </c>
      <c r="AE83" s="81">
        <v>6.26675E11</v>
      </c>
      <c r="AF83" s="81">
        <v>6.03691E11</v>
      </c>
      <c r="AG83" s="81"/>
      <c r="AH83" s="81"/>
      <c r="AI83" s="81"/>
      <c r="AJ83" s="81"/>
      <c r="AK83" s="81"/>
      <c r="AL83" s="81"/>
      <c r="AM83" s="81"/>
      <c r="AN83" s="81"/>
      <c r="AO83" s="81"/>
      <c r="AP83" s="81"/>
      <c r="AQ83" s="81"/>
      <c r="AR83" s="81"/>
      <c r="AS83" s="81"/>
      <c r="AT83" s="81"/>
      <c r="AU83" s="81"/>
      <c r="AV83" s="81"/>
    </row>
    <row r="84">
      <c r="A84" s="77" t="s">
        <v>33</v>
      </c>
      <c r="B84" s="149">
        <v>49625.0</v>
      </c>
      <c r="C84" s="33">
        <v>4089964.0</v>
      </c>
      <c r="D84" s="35">
        <f t="shared" si="8"/>
        <v>12.13335863</v>
      </c>
      <c r="E84" s="3"/>
      <c r="F84" s="3"/>
      <c r="G84" s="77" t="s">
        <v>33</v>
      </c>
      <c r="H84" s="80">
        <v>-0.011</v>
      </c>
      <c r="I84" s="3"/>
      <c r="J84" s="3"/>
      <c r="K84" s="41">
        <v>42801.60938</v>
      </c>
      <c r="L84" s="41">
        <v>45505.51953</v>
      </c>
      <c r="M84" s="41">
        <v>49333.91406</v>
      </c>
      <c r="N84" s="41">
        <v>53275.46875</v>
      </c>
      <c r="O84" s="41">
        <v>54216.31641</v>
      </c>
      <c r="P84" s="41">
        <v>52198.06641</v>
      </c>
      <c r="Q84" s="41">
        <v>54995.51563</v>
      </c>
      <c r="R84" s="41">
        <v>56837.43359</v>
      </c>
      <c r="S84" s="41">
        <v>56524.78516</v>
      </c>
      <c r="T84" s="41">
        <v>50502.14063</v>
      </c>
      <c r="U84" s="41">
        <v>49625.0625</v>
      </c>
      <c r="V84" s="41">
        <v>8.3866148864E10</v>
      </c>
      <c r="W84" s="41">
        <v>8.6064029696E10</v>
      </c>
      <c r="X84" s="41">
        <v>8.9152200704E10</v>
      </c>
      <c r="Y84" s="41">
        <v>9.3532110848E10</v>
      </c>
      <c r="Z84" s="41">
        <v>9.7596227584E10</v>
      </c>
      <c r="AA84" s="81">
        <v>1.01264E11</v>
      </c>
      <c r="AB84" s="81">
        <v>1.04608E11</v>
      </c>
      <c r="AC84" s="81">
        <v>1.05414E11</v>
      </c>
      <c r="AD84" s="81">
        <v>1.08555E11</v>
      </c>
      <c r="AE84" s="81">
        <v>1.06882E11</v>
      </c>
      <c r="AF84" s="81">
        <v>1.06379E11</v>
      </c>
      <c r="AG84" s="81"/>
      <c r="AH84" s="81"/>
      <c r="AI84" s="81"/>
      <c r="AJ84" s="81"/>
      <c r="AK84" s="81"/>
      <c r="AL84" s="81"/>
      <c r="AM84" s="81"/>
      <c r="AN84" s="81"/>
      <c r="AO84" s="81"/>
      <c r="AP84" s="81"/>
      <c r="AQ84" s="81"/>
      <c r="AR84" s="81"/>
      <c r="AS84" s="81"/>
      <c r="AT84" s="81"/>
      <c r="AU84" s="81"/>
      <c r="AV84" s="81"/>
    </row>
    <row r="85">
      <c r="A85" s="77" t="s">
        <v>34</v>
      </c>
      <c r="B85" s="149">
        <v>29554.0</v>
      </c>
      <c r="C85" s="33">
        <v>4610820.0</v>
      </c>
      <c r="D85" s="35">
        <f t="shared" si="8"/>
        <v>6.409705866</v>
      </c>
      <c r="E85" s="3"/>
      <c r="F85" s="3"/>
      <c r="G85" s="77" t="s">
        <v>34</v>
      </c>
      <c r="H85" s="80">
        <v>-0.045</v>
      </c>
      <c r="I85" s="3"/>
      <c r="J85" s="3"/>
      <c r="K85" s="41">
        <v>39623.26563</v>
      </c>
      <c r="L85" s="41">
        <v>39021.41797</v>
      </c>
      <c r="M85" s="41">
        <v>36621.04688</v>
      </c>
      <c r="N85" s="41">
        <v>32915.73438</v>
      </c>
      <c r="O85" s="41">
        <v>31620.00586</v>
      </c>
      <c r="P85" s="41">
        <v>28690.21875</v>
      </c>
      <c r="Q85" s="41">
        <v>27469.94336</v>
      </c>
      <c r="R85" s="41">
        <v>32410.86133</v>
      </c>
      <c r="S85" s="41">
        <v>34324.48047</v>
      </c>
      <c r="T85" s="41">
        <v>29850.00977</v>
      </c>
      <c r="U85" s="41">
        <v>29554.28711</v>
      </c>
      <c r="V85" s="81">
        <v>1.91266E11</v>
      </c>
      <c r="W85" s="81">
        <v>1.97489E11</v>
      </c>
      <c r="X85" s="81">
        <v>2.0142E11</v>
      </c>
      <c r="Y85" s="81">
        <v>2.04445E11</v>
      </c>
      <c r="Z85" s="81">
        <v>2.06456E11</v>
      </c>
      <c r="AA85" s="81">
        <v>2.14633E11</v>
      </c>
      <c r="AB85" s="81">
        <v>2.2019E11</v>
      </c>
      <c r="AC85" s="81">
        <v>2.25589E11</v>
      </c>
      <c r="AD85" s="81">
        <v>2.31574E11</v>
      </c>
      <c r="AE85" s="81">
        <v>2.31655E11</v>
      </c>
      <c r="AF85" s="81">
        <v>2.27793E11</v>
      </c>
      <c r="AG85" s="81"/>
      <c r="AH85" s="81"/>
      <c r="AI85" s="81"/>
      <c r="AJ85" s="81"/>
      <c r="AK85" s="81"/>
      <c r="AL85" s="81"/>
      <c r="AM85" s="81"/>
      <c r="AN85" s="81"/>
      <c r="AO85" s="81"/>
      <c r="AP85" s="81"/>
      <c r="AQ85" s="81"/>
      <c r="AR85" s="81"/>
      <c r="AS85" s="81"/>
      <c r="AT85" s="81"/>
      <c r="AU85" s="81"/>
      <c r="AV85" s="81"/>
    </row>
    <row r="86">
      <c r="A86" s="77" t="s">
        <v>36</v>
      </c>
      <c r="B86" s="149">
        <v>68989.0</v>
      </c>
      <c r="C86" s="33">
        <v>1.060587E7</v>
      </c>
      <c r="D86" s="35">
        <f t="shared" si="8"/>
        <v>6.504794043</v>
      </c>
      <c r="E86" s="3"/>
      <c r="F86" s="3"/>
      <c r="G86" s="77" t="s">
        <v>36</v>
      </c>
      <c r="H86" s="80">
        <v>-0.03</v>
      </c>
      <c r="I86" s="3"/>
      <c r="J86" s="3"/>
      <c r="K86" s="41">
        <v>87598.39063</v>
      </c>
      <c r="L86" s="41">
        <v>86564.10156</v>
      </c>
      <c r="M86" s="41">
        <v>83091.65625</v>
      </c>
      <c r="N86" s="41">
        <v>87231.96094</v>
      </c>
      <c r="O86" s="41">
        <v>88096.3125</v>
      </c>
      <c r="P86" s="41">
        <v>86189.23438</v>
      </c>
      <c r="Q86" s="41">
        <v>92558.66406</v>
      </c>
      <c r="R86" s="41">
        <v>80445.39063</v>
      </c>
      <c r="S86" s="41">
        <v>76221.96094</v>
      </c>
      <c r="T86" s="41">
        <v>72220.71094</v>
      </c>
      <c r="U86" s="41">
        <v>68989.13281</v>
      </c>
      <c r="V86" s="81">
        <v>2.08175E11</v>
      </c>
      <c r="W86" s="81">
        <v>2.16327E11</v>
      </c>
      <c r="X86" s="81">
        <v>2.20599E11</v>
      </c>
      <c r="Y86" s="81">
        <v>2.22285E11</v>
      </c>
      <c r="Z86" s="81">
        <v>2.2026E11</v>
      </c>
      <c r="AA86" s="81">
        <v>2.23696E11</v>
      </c>
      <c r="AB86" s="81">
        <v>2.2543E11</v>
      </c>
      <c r="AC86" s="81">
        <v>2.28695E11</v>
      </c>
      <c r="AD86" s="81">
        <v>2.34105E11</v>
      </c>
      <c r="AE86" s="81">
        <v>2.34084E11</v>
      </c>
      <c r="AF86" s="81">
        <v>2.27277E11</v>
      </c>
      <c r="AG86" s="81"/>
      <c r="AH86" s="81"/>
      <c r="AI86" s="81"/>
      <c r="AJ86" s="81"/>
      <c r="AK86" s="81"/>
      <c r="AL86" s="81"/>
      <c r="AM86" s="81"/>
      <c r="AN86" s="81"/>
      <c r="AO86" s="81"/>
      <c r="AP86" s="81"/>
      <c r="AQ86" s="81"/>
      <c r="AR86" s="81"/>
      <c r="AS86" s="81"/>
      <c r="AT86" s="81"/>
      <c r="AU86" s="81"/>
      <c r="AV86" s="81"/>
    </row>
    <row r="87">
      <c r="A87" s="77" t="s">
        <v>38</v>
      </c>
      <c r="B87" s="149">
        <v>658267.0</v>
      </c>
      <c r="C87" s="33">
        <v>4.8123561E7</v>
      </c>
      <c r="D87" s="35">
        <f t="shared" si="8"/>
        <v>13.67868434</v>
      </c>
      <c r="E87" s="3"/>
      <c r="F87" s="3"/>
      <c r="G87" s="77" t="s">
        <v>38</v>
      </c>
      <c r="H87" s="80">
        <v>-0.018</v>
      </c>
      <c r="I87" s="3"/>
      <c r="J87" s="3"/>
      <c r="K87" s="41">
        <v>500823.8125</v>
      </c>
      <c r="L87" s="41">
        <v>538383.0625</v>
      </c>
      <c r="M87" s="41">
        <v>559624.9375</v>
      </c>
      <c r="N87" s="41">
        <v>569544.3125</v>
      </c>
      <c r="O87" s="41">
        <v>581002.0</v>
      </c>
      <c r="P87" s="41">
        <v>604532.25</v>
      </c>
      <c r="Q87" s="41">
        <v>608298.5625</v>
      </c>
      <c r="R87" s="41">
        <v>622614.4375</v>
      </c>
      <c r="S87" s="41">
        <v>639065.875</v>
      </c>
      <c r="T87" s="41">
        <v>651477.625</v>
      </c>
      <c r="U87" s="41">
        <v>658267.125</v>
      </c>
      <c r="V87" s="81">
        <v>8.11605E11</v>
      </c>
      <c r="W87" s="81">
        <v>8.8048E11</v>
      </c>
      <c r="X87" s="81">
        <v>9.15466E11</v>
      </c>
      <c r="Y87" s="81">
        <v>9.80921E11</v>
      </c>
      <c r="Z87" s="81">
        <v>1.00841E12</v>
      </c>
      <c r="AA87" s="81">
        <v>1.05499E12</v>
      </c>
      <c r="AB87" s="81">
        <v>1.09674E12</v>
      </c>
      <c r="AC87" s="81">
        <v>1.15354E12</v>
      </c>
      <c r="AD87" s="81">
        <v>1.21244E12</v>
      </c>
      <c r="AE87" s="81">
        <v>1.2403E12</v>
      </c>
      <c r="AF87" s="81">
        <v>1.24426E12</v>
      </c>
      <c r="AG87" s="81"/>
      <c r="AH87" s="81"/>
      <c r="AI87" s="81"/>
      <c r="AJ87" s="81"/>
      <c r="AK87" s="81"/>
      <c r="AL87" s="81"/>
      <c r="AM87" s="81"/>
      <c r="AN87" s="81"/>
      <c r="AO87" s="81"/>
      <c r="AP87" s="81"/>
      <c r="AQ87" s="81"/>
      <c r="AR87" s="81"/>
      <c r="AS87" s="81"/>
      <c r="AT87" s="81"/>
      <c r="AU87" s="81"/>
      <c r="AV87" s="81"/>
    </row>
    <row r="88">
      <c r="A88" s="77" t="s">
        <v>39</v>
      </c>
      <c r="B88" s="149">
        <v>334205.0</v>
      </c>
      <c r="C88" s="33">
        <v>4.0397842E7</v>
      </c>
      <c r="D88" s="35">
        <f t="shared" si="8"/>
        <v>8.272842891</v>
      </c>
      <c r="E88" s="3"/>
      <c r="F88" s="3"/>
      <c r="G88" s="77" t="s">
        <v>39</v>
      </c>
      <c r="H88" s="80">
        <v>-0.023</v>
      </c>
      <c r="I88" s="3"/>
      <c r="J88" s="3"/>
      <c r="K88" s="41">
        <v>341772.5</v>
      </c>
      <c r="L88" s="41">
        <v>355512.875</v>
      </c>
      <c r="M88" s="41">
        <v>355989.5</v>
      </c>
      <c r="N88" s="41">
        <v>372273.9688</v>
      </c>
      <c r="O88" s="41">
        <v>380082.5313</v>
      </c>
      <c r="P88" s="41">
        <v>394262.6563</v>
      </c>
      <c r="Q88" s="41">
        <v>408289.4375</v>
      </c>
      <c r="R88" s="41">
        <v>396824.3438</v>
      </c>
      <c r="S88" s="41">
        <v>402358.125</v>
      </c>
      <c r="T88" s="41">
        <v>369789.25</v>
      </c>
      <c r="U88" s="41">
        <v>334205.2813</v>
      </c>
      <c r="V88" s="81">
        <v>9.63832E11</v>
      </c>
      <c r="W88" s="81">
        <v>1.0125E12</v>
      </c>
      <c r="X88" s="81">
        <v>1.04966E12</v>
      </c>
      <c r="Y88" s="81">
        <v>1.0781E12</v>
      </c>
      <c r="Z88" s="81">
        <v>1.11141E12</v>
      </c>
      <c r="AA88" s="81">
        <v>1.14764E12</v>
      </c>
      <c r="AB88" s="81">
        <v>1.18876E12</v>
      </c>
      <c r="AC88" s="81">
        <v>1.23722E12</v>
      </c>
      <c r="AD88" s="81">
        <v>1.28027E12</v>
      </c>
      <c r="AE88" s="81">
        <v>1.29168E12</v>
      </c>
      <c r="AF88" s="81">
        <v>1.24331E12</v>
      </c>
      <c r="AG88" s="81"/>
      <c r="AH88" s="81"/>
      <c r="AI88" s="81"/>
      <c r="AJ88" s="81"/>
      <c r="AK88" s="81"/>
      <c r="AL88" s="81"/>
      <c r="AM88" s="81"/>
      <c r="AN88" s="81"/>
      <c r="AO88" s="81"/>
      <c r="AP88" s="81"/>
      <c r="AQ88" s="81"/>
      <c r="AR88" s="81"/>
      <c r="AS88" s="81"/>
      <c r="AT88" s="81"/>
      <c r="AU88" s="81"/>
      <c r="AV88" s="81"/>
    </row>
    <row r="89">
      <c r="A89" s="77" t="s">
        <v>40</v>
      </c>
      <c r="B89" s="149">
        <v>26446.0</v>
      </c>
      <c r="C89" s="33">
        <v>9016596.0</v>
      </c>
      <c r="D89" s="35">
        <f t="shared" si="8"/>
        <v>2.933035926</v>
      </c>
      <c r="E89" s="3"/>
      <c r="F89" s="3"/>
      <c r="G89" s="77" t="s">
        <v>40</v>
      </c>
      <c r="H89" s="80">
        <v>-0.042</v>
      </c>
      <c r="I89" s="3"/>
      <c r="J89" s="3"/>
      <c r="K89" s="41">
        <v>36393.73828</v>
      </c>
      <c r="L89" s="41">
        <v>33360.28125</v>
      </c>
      <c r="M89" s="41">
        <v>34000.67578</v>
      </c>
      <c r="N89" s="41">
        <v>34695.58594</v>
      </c>
      <c r="O89" s="41">
        <v>38209.95703</v>
      </c>
      <c r="P89" s="41">
        <v>40600.60156</v>
      </c>
      <c r="Q89" s="41">
        <v>40177.67188</v>
      </c>
      <c r="R89" s="41">
        <v>32826.875</v>
      </c>
      <c r="S89" s="41">
        <v>34250.10547</v>
      </c>
      <c r="T89" s="41">
        <v>30580.9082</v>
      </c>
      <c r="U89" s="41">
        <v>26446.38281</v>
      </c>
      <c r="V89" s="81">
        <v>2.4756E11</v>
      </c>
      <c r="W89" s="81">
        <v>2.58582E11</v>
      </c>
      <c r="X89" s="81">
        <v>2.61846E11</v>
      </c>
      <c r="Y89" s="81">
        <v>2.68349E11</v>
      </c>
      <c r="Z89" s="81">
        <v>2.74617E11</v>
      </c>
      <c r="AA89" s="81">
        <v>2.86246E11</v>
      </c>
      <c r="AB89" s="81">
        <v>2.95294E11</v>
      </c>
      <c r="AC89" s="81">
        <v>3.07983E11</v>
      </c>
      <c r="AD89" s="81">
        <v>3.18191E11</v>
      </c>
      <c r="AE89" s="81">
        <v>3.16239E11</v>
      </c>
      <c r="AF89" s="81">
        <v>3.00339E11</v>
      </c>
      <c r="AG89" s="81"/>
      <c r="AH89" s="81"/>
      <c r="AI89" s="81"/>
      <c r="AJ89" s="81"/>
      <c r="AK89" s="81"/>
      <c r="AL89" s="81"/>
      <c r="AM89" s="81"/>
      <c r="AN89" s="81"/>
      <c r="AO89" s="81"/>
      <c r="AP89" s="81"/>
      <c r="AQ89" s="81"/>
      <c r="AR89" s="81"/>
      <c r="AS89" s="81"/>
      <c r="AT89" s="81"/>
      <c r="AU89" s="81"/>
      <c r="AV89" s="81"/>
    </row>
    <row r="90">
      <c r="A90" s="77" t="s">
        <v>41</v>
      </c>
      <c r="B90" s="149">
        <v>50257.0</v>
      </c>
      <c r="C90" s="33">
        <v>7523934.0</v>
      </c>
      <c r="D90" s="35">
        <f t="shared" si="8"/>
        <v>6.679617338</v>
      </c>
      <c r="E90" s="3"/>
      <c r="F90" s="3"/>
      <c r="G90" s="77" t="s">
        <v>41</v>
      </c>
      <c r="H90" s="80">
        <v>-0.019</v>
      </c>
      <c r="I90" s="3"/>
      <c r="J90" s="3"/>
      <c r="K90" s="41">
        <v>49054.20313</v>
      </c>
      <c r="L90" s="41">
        <v>50509.51953</v>
      </c>
      <c r="M90" s="41">
        <v>53039.62891</v>
      </c>
      <c r="N90" s="41">
        <v>51420.12891</v>
      </c>
      <c r="O90" s="41">
        <v>49867.57031</v>
      </c>
      <c r="P90" s="41">
        <v>48958.60156</v>
      </c>
      <c r="Q90" s="41">
        <v>50030.13672</v>
      </c>
      <c r="R90" s="41">
        <v>50989.29297</v>
      </c>
      <c r="S90" s="41">
        <v>49164.05859</v>
      </c>
      <c r="T90" s="41">
        <v>52066.6875</v>
      </c>
      <c r="U90" s="41">
        <v>50257.29688</v>
      </c>
      <c r="V90" s="81">
        <v>2.48497E11</v>
      </c>
      <c r="W90" s="81">
        <v>2.57619E11</v>
      </c>
      <c r="X90" s="81">
        <v>2.60822E11</v>
      </c>
      <c r="Y90" s="81">
        <v>2.61305E11</v>
      </c>
      <c r="Z90" s="81">
        <v>2.61361E11</v>
      </c>
      <c r="AA90" s="81">
        <v>2.67688E11</v>
      </c>
      <c r="AB90" s="81">
        <v>2.74902E11</v>
      </c>
      <c r="AC90" s="81">
        <v>2.85216E11</v>
      </c>
      <c r="AD90" s="81">
        <v>2.96184E11</v>
      </c>
      <c r="AE90" s="81">
        <v>3.02594E11</v>
      </c>
      <c r="AF90" s="81">
        <v>2.96734E11</v>
      </c>
      <c r="AG90" s="81"/>
      <c r="AH90" s="81"/>
      <c r="AI90" s="81"/>
      <c r="AJ90" s="81"/>
      <c r="AK90" s="81"/>
      <c r="AL90" s="81"/>
      <c r="AM90" s="81"/>
      <c r="AN90" s="81"/>
      <c r="AO90" s="81"/>
      <c r="AP90" s="81"/>
      <c r="AQ90" s="81"/>
      <c r="AR90" s="81"/>
      <c r="AS90" s="81"/>
      <c r="AT90" s="81"/>
      <c r="AU90" s="81"/>
      <c r="AV90" s="81"/>
    </row>
    <row r="91">
      <c r="A91" s="77" t="s">
        <v>42</v>
      </c>
      <c r="B91" s="149">
        <v>576566.0</v>
      </c>
      <c r="C91" s="33">
        <v>6.0609153E7</v>
      </c>
      <c r="D91" s="35">
        <f t="shared" si="8"/>
        <v>9.512853611</v>
      </c>
      <c r="E91" s="3"/>
      <c r="F91" s="3"/>
      <c r="G91" s="77" t="s">
        <v>42</v>
      </c>
      <c r="H91" s="80">
        <v>-0.035</v>
      </c>
      <c r="I91" s="3"/>
      <c r="J91" s="3"/>
      <c r="K91" s="41">
        <v>675251.0</v>
      </c>
      <c r="L91" s="41">
        <v>677913.5</v>
      </c>
      <c r="M91" s="41">
        <v>681218.6875</v>
      </c>
      <c r="N91" s="41">
        <v>660096.375</v>
      </c>
      <c r="O91" s="41">
        <v>666738.375</v>
      </c>
      <c r="P91" s="41">
        <v>665591.6875</v>
      </c>
      <c r="Q91" s="41">
        <v>659338.5</v>
      </c>
      <c r="R91" s="41">
        <v>655351.9375</v>
      </c>
      <c r="S91" s="41">
        <v>644703.625</v>
      </c>
      <c r="T91" s="41">
        <v>630194.1875</v>
      </c>
      <c r="U91" s="41">
        <v>576566.25</v>
      </c>
      <c r="V91" s="81">
        <v>1.64561E12</v>
      </c>
      <c r="W91" s="81">
        <v>1.71531E12</v>
      </c>
      <c r="X91" s="81">
        <v>1.7648E12</v>
      </c>
      <c r="Y91" s="81">
        <v>1.80773E12</v>
      </c>
      <c r="Z91" s="81">
        <v>1.8767E12</v>
      </c>
      <c r="AA91" s="81">
        <v>1.93127E12</v>
      </c>
      <c r="AB91" s="81">
        <v>1.98485E12</v>
      </c>
      <c r="AC91" s="81">
        <v>2.03647E12</v>
      </c>
      <c r="AD91" s="81">
        <v>2.11045E12</v>
      </c>
      <c r="AE91" s="81">
        <v>2.09002E12</v>
      </c>
      <c r="AF91" s="81">
        <v>2.00695E12</v>
      </c>
      <c r="AG91" s="81"/>
      <c r="AH91" s="81"/>
      <c r="AI91" s="81"/>
      <c r="AJ91" s="81"/>
      <c r="AK91" s="81"/>
      <c r="AL91" s="81"/>
      <c r="AM91" s="81"/>
      <c r="AN91" s="81"/>
      <c r="AO91" s="81"/>
      <c r="AP91" s="81"/>
      <c r="AQ91" s="81"/>
      <c r="AR91" s="81"/>
      <c r="AS91" s="81"/>
      <c r="AT91" s="81"/>
      <c r="AU91" s="81"/>
      <c r="AV91" s="81"/>
    </row>
    <row r="92">
      <c r="A92" s="40" t="s">
        <v>43</v>
      </c>
      <c r="B92" s="150">
        <v>5704017.0</v>
      </c>
      <c r="C92" s="44">
        <v>2.9844242E8</v>
      </c>
      <c r="D92" s="46">
        <f t="shared" si="8"/>
        <v>19.11262146</v>
      </c>
      <c r="E92" s="3"/>
      <c r="F92" s="3"/>
      <c r="G92" s="40" t="s">
        <v>43</v>
      </c>
      <c r="H92" s="102">
        <v>-0.025</v>
      </c>
      <c r="I92" s="3"/>
      <c r="J92" s="3"/>
      <c r="K92" s="41">
        <v>6251294.5</v>
      </c>
      <c r="L92" s="41">
        <v>6394662.5</v>
      </c>
      <c r="M92" s="41">
        <v>6220157.5</v>
      </c>
      <c r="N92" s="41">
        <v>6149104.5</v>
      </c>
      <c r="O92" s="41">
        <v>6083950.0</v>
      </c>
      <c r="P92" s="41">
        <v>6164473.0</v>
      </c>
      <c r="Q92" s="41">
        <v>6197431.0</v>
      </c>
      <c r="R92" s="41">
        <v>6190316.0</v>
      </c>
      <c r="S92" s="41">
        <v>6333982.5</v>
      </c>
      <c r="T92" s="41">
        <v>6146158.5</v>
      </c>
      <c r="U92" s="41">
        <v>5704016.5</v>
      </c>
      <c r="V92" s="81">
        <v>1.07111E13</v>
      </c>
      <c r="W92" s="81">
        <v>1.11581E13</v>
      </c>
      <c r="X92" s="81">
        <v>1.12801E13</v>
      </c>
      <c r="Y92" s="81">
        <v>1.14863E13</v>
      </c>
      <c r="Z92" s="81">
        <v>1.17795E13</v>
      </c>
      <c r="AA92" s="81">
        <v>1.21894E13</v>
      </c>
      <c r="AB92" s="81">
        <v>1.25643E13</v>
      </c>
      <c r="AC92" s="81">
        <v>1.28984E13</v>
      </c>
      <c r="AD92" s="81">
        <v>1.31444E13</v>
      </c>
      <c r="AE92" s="81">
        <v>1.30972E13</v>
      </c>
      <c r="AF92" s="81">
        <v>1.26352E13</v>
      </c>
      <c r="AG92" s="81"/>
      <c r="AH92" s="81"/>
      <c r="AI92" s="81"/>
      <c r="AJ92" s="81"/>
      <c r="AK92" s="81"/>
      <c r="AL92" s="81"/>
      <c r="AM92" s="81"/>
      <c r="AN92" s="81"/>
      <c r="AO92" s="81"/>
      <c r="AP92" s="81"/>
      <c r="AQ92" s="81"/>
      <c r="AR92" s="81"/>
      <c r="AS92" s="81"/>
      <c r="AT92" s="81"/>
      <c r="AU92" s="81"/>
      <c r="AV92" s="81"/>
    </row>
    <row r="93">
      <c r="A93" s="21"/>
      <c r="B93" s="21"/>
      <c r="C93" s="21"/>
      <c r="D93" s="79"/>
      <c r="E93" s="3"/>
      <c r="F93" s="3"/>
      <c r="G93" s="21"/>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21"/>
      <c r="B94" s="21"/>
      <c r="C94" s="21"/>
      <c r="D94" s="79"/>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50" t="s">
        <v>211</v>
      </c>
      <c r="B96" s="93" t="s">
        <v>87</v>
      </c>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20" t="s">
        <v>212</v>
      </c>
      <c r="B100" s="20"/>
      <c r="C100" s="10"/>
      <c r="D100" s="10"/>
      <c r="E100" s="10"/>
      <c r="F100" s="10"/>
      <c r="G100" s="10"/>
      <c r="H100" s="10"/>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10"/>
      <c r="B101" s="10"/>
      <c r="C101" s="10"/>
      <c r="D101" s="10"/>
      <c r="E101" s="10"/>
      <c r="F101" s="10"/>
      <c r="G101" s="10"/>
      <c r="H101" s="10"/>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95"/>
      <c r="B102" s="26" t="s">
        <v>91</v>
      </c>
      <c r="C102" s="95"/>
      <c r="D102" s="26" t="s">
        <v>92</v>
      </c>
      <c r="E102" s="26" t="s">
        <v>93</v>
      </c>
      <c r="F102" s="26" t="s">
        <v>94</v>
      </c>
      <c r="G102" s="21" t="s">
        <v>57</v>
      </c>
      <c r="H102" s="10"/>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17</v>
      </c>
      <c r="B103" s="21" t="s">
        <v>95</v>
      </c>
      <c r="D103" s="96">
        <v>0.92</v>
      </c>
      <c r="E103" s="80">
        <v>0.386</v>
      </c>
      <c r="F103" s="96">
        <f t="shared" ref="F103:F124" si="9">D103*E103</f>
        <v>0.35512</v>
      </c>
      <c r="G103" s="124"/>
      <c r="H103" s="10"/>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18</v>
      </c>
      <c r="B104" s="21" t="s">
        <v>95</v>
      </c>
      <c r="D104" s="96">
        <v>1.32</v>
      </c>
      <c r="E104" s="80">
        <v>0.567</v>
      </c>
      <c r="F104" s="96">
        <f t="shared" si="9"/>
        <v>0.74844</v>
      </c>
      <c r="G104" s="41"/>
      <c r="H104" s="10"/>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19</v>
      </c>
      <c r="B105" s="21" t="s">
        <v>95</v>
      </c>
      <c r="D105" s="96">
        <v>1.63</v>
      </c>
      <c r="E105" s="80">
        <v>0.607</v>
      </c>
      <c r="F105" s="96">
        <f t="shared" si="9"/>
        <v>0.98941</v>
      </c>
      <c r="G105" s="41"/>
      <c r="H105" s="10"/>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20</v>
      </c>
      <c r="B106" s="21" t="s">
        <v>95</v>
      </c>
      <c r="D106" s="96">
        <v>0.88</v>
      </c>
      <c r="E106" s="80">
        <v>0.289</v>
      </c>
      <c r="F106" s="96">
        <f t="shared" si="9"/>
        <v>0.25432</v>
      </c>
      <c r="G106" s="41"/>
      <c r="H106" s="10"/>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22</v>
      </c>
      <c r="B107" s="21" t="s">
        <v>95</v>
      </c>
      <c r="D107" s="96">
        <v>1.17</v>
      </c>
      <c r="E107" s="80">
        <v>0.614</v>
      </c>
      <c r="F107" s="96">
        <f t="shared" si="9"/>
        <v>0.71838</v>
      </c>
      <c r="G107" s="41"/>
      <c r="H107" s="10"/>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23</v>
      </c>
      <c r="B108" s="21" t="s">
        <v>95</v>
      </c>
      <c r="D108" s="96">
        <v>1.36</v>
      </c>
      <c r="E108" s="80">
        <v>0.633</v>
      </c>
      <c r="F108" s="96">
        <f t="shared" si="9"/>
        <v>0.86088</v>
      </c>
      <c r="G108" s="41"/>
      <c r="H108" s="10"/>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24</v>
      </c>
      <c r="B109" s="21" t="s">
        <v>95</v>
      </c>
      <c r="D109" s="96">
        <v>1.43</v>
      </c>
      <c r="E109" s="80">
        <v>0.637</v>
      </c>
      <c r="F109" s="96">
        <f t="shared" si="9"/>
        <v>0.91091</v>
      </c>
      <c r="G109" s="41"/>
      <c r="H109" s="10"/>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25</v>
      </c>
      <c r="B110" s="21" t="s">
        <v>95</v>
      </c>
      <c r="D110" s="96">
        <v>1.54</v>
      </c>
      <c r="E110" s="80">
        <v>0.648</v>
      </c>
      <c r="F110" s="96">
        <f t="shared" si="9"/>
        <v>0.99792</v>
      </c>
      <c r="G110" s="41"/>
      <c r="H110" s="10"/>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26</v>
      </c>
      <c r="B111" s="21" t="s">
        <v>95</v>
      </c>
      <c r="D111" s="96">
        <v>1.25</v>
      </c>
      <c r="E111" s="80">
        <v>0.49</v>
      </c>
      <c r="F111" s="96">
        <f t="shared" si="9"/>
        <v>0.6125</v>
      </c>
      <c r="G111" s="41"/>
      <c r="H111" s="10"/>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28</v>
      </c>
      <c r="B112" s="21" t="s">
        <v>95</v>
      </c>
      <c r="D112" s="96">
        <v>1.11</v>
      </c>
      <c r="E112" s="80">
        <v>0.571</v>
      </c>
      <c r="F112" s="96">
        <f t="shared" si="9"/>
        <v>0.63381</v>
      </c>
      <c r="G112" s="41"/>
      <c r="H112" s="10"/>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29</v>
      </c>
      <c r="B113" s="21" t="s">
        <v>95</v>
      </c>
      <c r="D113" s="96">
        <v>1.53</v>
      </c>
      <c r="E113" s="80">
        <v>0.601</v>
      </c>
      <c r="F113" s="96">
        <f t="shared" si="9"/>
        <v>0.91953</v>
      </c>
      <c r="G113" s="41"/>
      <c r="H113" s="10"/>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30</v>
      </c>
      <c r="B114" s="21" t="s">
        <v>96</v>
      </c>
      <c r="C114" s="10"/>
      <c r="D114" s="96">
        <v>1.16</v>
      </c>
      <c r="E114" s="80">
        <v>0.432</v>
      </c>
      <c r="F114" s="96">
        <f t="shared" si="9"/>
        <v>0.50112</v>
      </c>
      <c r="G114" s="41"/>
      <c r="H114" s="10"/>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32</v>
      </c>
      <c r="B115" s="21" t="s">
        <v>95</v>
      </c>
      <c r="D115" s="96">
        <v>1.7</v>
      </c>
      <c r="E115" s="80">
        <v>0.631</v>
      </c>
      <c r="F115" s="96">
        <f t="shared" si="9"/>
        <v>1.0727</v>
      </c>
      <c r="G115" s="41"/>
      <c r="H115" s="10"/>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33</v>
      </c>
      <c r="B116" s="21" t="s">
        <v>95</v>
      </c>
      <c r="D116" s="96">
        <v>1.08</v>
      </c>
      <c r="E116" s="80">
        <v>0.421</v>
      </c>
      <c r="F116" s="96">
        <f t="shared" si="9"/>
        <v>0.45468</v>
      </c>
      <c r="G116" s="41"/>
      <c r="H116" s="10"/>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34</v>
      </c>
      <c r="B117" s="21" t="s">
        <v>95</v>
      </c>
      <c r="D117" s="96">
        <v>1.37</v>
      </c>
      <c r="E117" s="80">
        <v>0.625</v>
      </c>
      <c r="F117" s="96">
        <f t="shared" si="9"/>
        <v>0.85625</v>
      </c>
      <c r="G117" s="41"/>
      <c r="H117" s="10"/>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36</v>
      </c>
      <c r="B118" s="21" t="s">
        <v>95</v>
      </c>
      <c r="D118" s="96">
        <v>1.88</v>
      </c>
      <c r="E118" s="80">
        <v>0.615</v>
      </c>
      <c r="F118" s="96">
        <f t="shared" si="9"/>
        <v>1.1562</v>
      </c>
      <c r="G118" s="41"/>
      <c r="H118" s="10"/>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38</v>
      </c>
      <c r="B119" s="21" t="s">
        <v>96</v>
      </c>
      <c r="C119" s="10"/>
      <c r="D119" s="96">
        <v>2.08</v>
      </c>
      <c r="E119" s="80">
        <v>0.579</v>
      </c>
      <c r="F119" s="96">
        <f t="shared" si="9"/>
        <v>1.20432</v>
      </c>
      <c r="G119" s="41"/>
      <c r="H119" s="10"/>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39</v>
      </c>
      <c r="B120" s="21" t="s">
        <v>95</v>
      </c>
      <c r="D120" s="96">
        <v>1.34</v>
      </c>
      <c r="E120" s="80">
        <v>0.521</v>
      </c>
      <c r="F120" s="96">
        <f t="shared" si="9"/>
        <v>0.69814</v>
      </c>
      <c r="G120" s="41"/>
      <c r="H120" s="10"/>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1" t="s">
        <v>40</v>
      </c>
      <c r="B121" s="21" t="s">
        <v>95</v>
      </c>
      <c r="D121" s="96">
        <v>1.29</v>
      </c>
      <c r="E121" s="80">
        <v>0.634</v>
      </c>
      <c r="F121" s="96">
        <f t="shared" si="9"/>
        <v>0.81786</v>
      </c>
      <c r="G121" s="41"/>
      <c r="H121" s="10"/>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21" t="s">
        <v>41</v>
      </c>
      <c r="B122" s="21" t="s">
        <v>95</v>
      </c>
      <c r="D122" s="96">
        <v>1.02</v>
      </c>
      <c r="E122" s="80">
        <v>0.507</v>
      </c>
      <c r="F122" s="96">
        <f t="shared" si="9"/>
        <v>0.51714</v>
      </c>
      <c r="G122" s="41"/>
      <c r="H122" s="10"/>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42</v>
      </c>
      <c r="B123" s="21" t="s">
        <v>95</v>
      </c>
      <c r="D123" s="96">
        <v>1.52</v>
      </c>
      <c r="E123" s="80">
        <v>0.668</v>
      </c>
      <c r="F123" s="96">
        <f t="shared" si="9"/>
        <v>1.01536</v>
      </c>
      <c r="G123" s="41"/>
      <c r="H123" s="10"/>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26" t="s">
        <v>43</v>
      </c>
      <c r="B124" s="26" t="s">
        <v>95</v>
      </c>
      <c r="C124" s="103"/>
      <c r="D124" s="105">
        <v>0.77</v>
      </c>
      <c r="E124" s="102">
        <v>0.134</v>
      </c>
      <c r="F124" s="105">
        <f t="shared" si="9"/>
        <v>0.10318</v>
      </c>
      <c r="G124" s="71"/>
      <c r="H124" s="10"/>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10"/>
      <c r="B125" s="10"/>
      <c r="C125" s="10"/>
      <c r="D125" s="10"/>
      <c r="E125" s="10"/>
      <c r="F125" s="10"/>
      <c r="G125" s="10"/>
      <c r="H125" s="10"/>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21" t="s">
        <v>62</v>
      </c>
      <c r="B126" s="10"/>
      <c r="C126" s="10"/>
      <c r="D126" s="10"/>
      <c r="E126" s="10"/>
      <c r="F126" s="96"/>
      <c r="G126" s="10"/>
      <c r="H126" s="10"/>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10"/>
      <c r="B127" s="10"/>
      <c r="C127" s="10"/>
      <c r="D127" s="10"/>
      <c r="E127" s="10"/>
      <c r="F127" s="10"/>
      <c r="G127" s="10"/>
      <c r="H127" s="10"/>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21" t="s">
        <v>99</v>
      </c>
      <c r="C128" s="10"/>
      <c r="D128" s="10"/>
      <c r="E128" s="10"/>
      <c r="F128" s="41">
        <v>207.342</v>
      </c>
      <c r="G128" s="10"/>
      <c r="H128" s="10"/>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ht="34.5" customHeight="1">
      <c r="A129" s="23" t="s">
        <v>214</v>
      </c>
      <c r="H129" s="10"/>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ht="31.5" customHeight="1">
      <c r="A130" s="23" t="s">
        <v>215</v>
      </c>
      <c r="C130" s="21"/>
      <c r="E130" s="10"/>
      <c r="F130" s="10"/>
      <c r="G130" s="10"/>
      <c r="H130" s="10"/>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H131" s="10"/>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0" t="s">
        <v>216</v>
      </c>
      <c r="B134" s="20"/>
      <c r="C134" s="20"/>
      <c r="D134" s="20"/>
      <c r="E134" s="20"/>
      <c r="F134" s="10"/>
      <c r="G134" s="10"/>
      <c r="H134" s="10"/>
      <c r="I134" s="10"/>
      <c r="J134" s="10"/>
      <c r="K134" s="10"/>
      <c r="L134" s="10"/>
      <c r="M134" s="10"/>
      <c r="N134" s="10"/>
      <c r="O134" s="10"/>
      <c r="P134" s="10"/>
      <c r="Q134" s="10"/>
      <c r="R134" s="10"/>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10"/>
      <c r="B135" s="10"/>
      <c r="C135" s="10"/>
      <c r="D135" s="10"/>
      <c r="E135" s="10"/>
      <c r="F135" s="10"/>
      <c r="G135" s="10"/>
      <c r="H135" s="10"/>
      <c r="I135" s="10"/>
      <c r="J135" s="10"/>
      <c r="K135" s="10"/>
      <c r="L135" s="10"/>
      <c r="M135" s="10"/>
      <c r="N135" s="10"/>
      <c r="O135" s="10"/>
      <c r="P135" s="10"/>
      <c r="Q135" s="10"/>
      <c r="R135" s="10"/>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109" t="s">
        <v>103</v>
      </c>
      <c r="B136" s="110" t="s">
        <v>104</v>
      </c>
      <c r="C136" s="110" t="s">
        <v>105</v>
      </c>
      <c r="D136" s="110" t="s">
        <v>106</v>
      </c>
      <c r="E136" s="110" t="s">
        <v>107</v>
      </c>
      <c r="F136" s="110" t="s">
        <v>108</v>
      </c>
      <c r="G136" s="110" t="s">
        <v>109</v>
      </c>
      <c r="H136" s="110" t="s">
        <v>110</v>
      </c>
      <c r="I136" s="110" t="s">
        <v>111</v>
      </c>
      <c r="J136" s="110" t="s">
        <v>112</v>
      </c>
      <c r="K136" s="110" t="s">
        <v>113</v>
      </c>
      <c r="L136" s="110" t="s">
        <v>114</v>
      </c>
      <c r="M136" s="110" t="s">
        <v>54</v>
      </c>
      <c r="N136" s="110" t="s">
        <v>115</v>
      </c>
      <c r="O136" s="110" t="s">
        <v>57</v>
      </c>
      <c r="P136" s="110" t="s">
        <v>116</v>
      </c>
      <c r="Q136" s="110" t="s">
        <v>117</v>
      </c>
      <c r="R136" s="111" t="s">
        <v>118</v>
      </c>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17</v>
      </c>
      <c r="B137" s="82">
        <v>-80.0</v>
      </c>
      <c r="C137" s="82">
        <v>0.0</v>
      </c>
      <c r="D137" s="82">
        <v>0.0</v>
      </c>
      <c r="E137" s="82">
        <v>0.0</v>
      </c>
      <c r="F137" s="82">
        <v>0.0</v>
      </c>
      <c r="G137" s="82">
        <v>116.2</v>
      </c>
      <c r="H137" s="82">
        <v>0.0</v>
      </c>
      <c r="I137" s="82">
        <v>0.0</v>
      </c>
      <c r="J137" s="82">
        <v>33.2</v>
      </c>
      <c r="K137" s="82">
        <f t="shared" ref="K137:K158" si="10">SUM(B137:J137)</f>
        <v>69.4</v>
      </c>
      <c r="L137" s="82">
        <f t="shared" ref="L137:L158" si="11">K137-E137</f>
        <v>69.4</v>
      </c>
      <c r="M137" s="129">
        <v>2.0489472E7</v>
      </c>
      <c r="N137" s="79">
        <f t="shared" ref="N137:N158" si="12">L137/M137*1000000</f>
        <v>3.387105339</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18</v>
      </c>
      <c r="B138" s="82">
        <v>-2.5</v>
      </c>
      <c r="C138" s="82">
        <v>-254.9</v>
      </c>
      <c r="D138" s="82">
        <v>0.0</v>
      </c>
      <c r="E138" s="82">
        <v>-2341.5</v>
      </c>
      <c r="F138" s="82">
        <v>0.4</v>
      </c>
      <c r="G138" s="82">
        <v>1086.9</v>
      </c>
      <c r="H138" s="82">
        <v>-1.1</v>
      </c>
      <c r="I138" s="82">
        <v>-1.0</v>
      </c>
      <c r="J138" s="82">
        <v>846.0</v>
      </c>
      <c r="K138" s="82">
        <f t="shared" si="10"/>
        <v>-667.7</v>
      </c>
      <c r="L138" s="82">
        <f t="shared" si="11"/>
        <v>1673.8</v>
      </c>
      <c r="M138" s="129">
        <v>4.95279147E8</v>
      </c>
      <c r="N138" s="79">
        <f t="shared" si="12"/>
        <v>3.379508324</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19</v>
      </c>
      <c r="B139" s="82">
        <v>-2.5</v>
      </c>
      <c r="C139" s="82">
        <v>-254.9</v>
      </c>
      <c r="D139" s="82">
        <v>0.0</v>
      </c>
      <c r="E139" s="82">
        <v>-2341.5</v>
      </c>
      <c r="F139" s="82">
        <v>0.4</v>
      </c>
      <c r="G139" s="82">
        <v>1086.9</v>
      </c>
      <c r="H139" s="82">
        <v>-1.1</v>
      </c>
      <c r="I139" s="82">
        <v>-1.0</v>
      </c>
      <c r="J139" s="82">
        <v>846.0</v>
      </c>
      <c r="K139" s="82">
        <f t="shared" si="10"/>
        <v>-667.7</v>
      </c>
      <c r="L139" s="82">
        <f t="shared" si="11"/>
        <v>1673.8</v>
      </c>
      <c r="M139" s="129">
        <v>4.95279147E8</v>
      </c>
      <c r="N139" s="79">
        <f t="shared" si="12"/>
        <v>3.379508324</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20</v>
      </c>
      <c r="B140" s="82">
        <v>0.0</v>
      </c>
      <c r="C140" s="82">
        <v>0.0</v>
      </c>
      <c r="D140" s="82">
        <v>0.0</v>
      </c>
      <c r="E140" s="82">
        <v>0.3</v>
      </c>
      <c r="F140" s="82">
        <v>0.0</v>
      </c>
      <c r="G140" s="82">
        <v>550.9</v>
      </c>
      <c r="H140" s="82">
        <v>0.0</v>
      </c>
      <c r="I140" s="82">
        <v>0.0</v>
      </c>
      <c r="J140" s="82">
        <v>25.2</v>
      </c>
      <c r="K140" s="82">
        <f t="shared" si="10"/>
        <v>576.4</v>
      </c>
      <c r="L140" s="82">
        <f t="shared" si="11"/>
        <v>576.1</v>
      </c>
      <c r="M140" s="129">
        <v>3.2656679E7</v>
      </c>
      <c r="N140" s="79">
        <f t="shared" si="12"/>
        <v>17.64110796</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22</v>
      </c>
      <c r="B141" s="82">
        <v>-2.5</v>
      </c>
      <c r="C141" s="82">
        <v>-254.9</v>
      </c>
      <c r="D141" s="82">
        <v>0.0</v>
      </c>
      <c r="E141" s="82">
        <v>-2341.5</v>
      </c>
      <c r="F141" s="82">
        <v>0.4</v>
      </c>
      <c r="G141" s="82">
        <v>1086.9</v>
      </c>
      <c r="H141" s="82">
        <v>-1.1</v>
      </c>
      <c r="I141" s="82">
        <v>-1.0</v>
      </c>
      <c r="J141" s="82">
        <v>846.0</v>
      </c>
      <c r="K141" s="82">
        <f t="shared" si="10"/>
        <v>-667.7</v>
      </c>
      <c r="L141" s="82">
        <f t="shared" si="11"/>
        <v>1673.8</v>
      </c>
      <c r="M141" s="129">
        <v>4.95279147E8</v>
      </c>
      <c r="N141" s="79">
        <f t="shared" si="12"/>
        <v>3.379508324</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23</v>
      </c>
      <c r="B142" s="82">
        <v>-2.5</v>
      </c>
      <c r="C142" s="82">
        <v>-254.9</v>
      </c>
      <c r="D142" s="82">
        <v>0.0</v>
      </c>
      <c r="E142" s="82">
        <v>-2341.5</v>
      </c>
      <c r="F142" s="82">
        <v>0.4</v>
      </c>
      <c r="G142" s="82">
        <v>1086.9</v>
      </c>
      <c r="H142" s="82">
        <v>-1.1</v>
      </c>
      <c r="I142" s="82">
        <v>-1.0</v>
      </c>
      <c r="J142" s="82">
        <v>846.0</v>
      </c>
      <c r="K142" s="82">
        <f t="shared" si="10"/>
        <v>-667.7</v>
      </c>
      <c r="L142" s="82">
        <f t="shared" si="11"/>
        <v>1673.8</v>
      </c>
      <c r="M142" s="129">
        <v>4.95279147E8</v>
      </c>
      <c r="N142" s="79">
        <f t="shared" si="12"/>
        <v>3.379508324</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24</v>
      </c>
      <c r="B143" s="82">
        <v>-2.5</v>
      </c>
      <c r="C143" s="82">
        <v>-254.9</v>
      </c>
      <c r="D143" s="82">
        <v>0.0</v>
      </c>
      <c r="E143" s="82">
        <v>-2341.5</v>
      </c>
      <c r="F143" s="82">
        <v>0.4</v>
      </c>
      <c r="G143" s="82">
        <v>1086.9</v>
      </c>
      <c r="H143" s="82">
        <v>-1.1</v>
      </c>
      <c r="I143" s="82">
        <v>-1.0</v>
      </c>
      <c r="J143" s="82">
        <v>846.0</v>
      </c>
      <c r="K143" s="82">
        <f t="shared" si="10"/>
        <v>-667.7</v>
      </c>
      <c r="L143" s="82">
        <f t="shared" si="11"/>
        <v>1673.8</v>
      </c>
      <c r="M143" s="129">
        <v>4.95279147E8</v>
      </c>
      <c r="N143" s="79">
        <f t="shared" si="12"/>
        <v>3.379508324</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25</v>
      </c>
      <c r="B144" s="82">
        <v>-2.5</v>
      </c>
      <c r="C144" s="82">
        <v>-254.9</v>
      </c>
      <c r="D144" s="82">
        <v>0.0</v>
      </c>
      <c r="E144" s="82">
        <v>-2341.5</v>
      </c>
      <c r="F144" s="82">
        <v>0.4</v>
      </c>
      <c r="G144" s="82">
        <v>1086.9</v>
      </c>
      <c r="H144" s="82">
        <v>-1.1</v>
      </c>
      <c r="I144" s="82">
        <v>-1.0</v>
      </c>
      <c r="J144" s="82">
        <v>846.0</v>
      </c>
      <c r="K144" s="82">
        <f t="shared" si="10"/>
        <v>-667.7</v>
      </c>
      <c r="L144" s="82">
        <f t="shared" si="11"/>
        <v>1673.8</v>
      </c>
      <c r="M144" s="129">
        <v>4.95279147E8</v>
      </c>
      <c r="N144" s="79">
        <f t="shared" si="12"/>
        <v>3.379508324</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26</v>
      </c>
      <c r="B145" s="82">
        <v>-2.5</v>
      </c>
      <c r="C145" s="82">
        <v>-254.9</v>
      </c>
      <c r="D145" s="82">
        <v>0.0</v>
      </c>
      <c r="E145" s="82">
        <v>-2341.5</v>
      </c>
      <c r="F145" s="82">
        <v>0.4</v>
      </c>
      <c r="G145" s="82">
        <v>1086.9</v>
      </c>
      <c r="H145" s="82">
        <v>-1.1</v>
      </c>
      <c r="I145" s="82">
        <v>-1.0</v>
      </c>
      <c r="J145" s="82">
        <v>846.0</v>
      </c>
      <c r="K145" s="82">
        <f t="shared" si="10"/>
        <v>-667.7</v>
      </c>
      <c r="L145" s="82">
        <f t="shared" si="11"/>
        <v>1673.8</v>
      </c>
      <c r="M145" s="129">
        <v>4.95279147E8</v>
      </c>
      <c r="N145" s="79">
        <f t="shared" si="12"/>
        <v>3.379508324</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28</v>
      </c>
      <c r="B146" s="82">
        <v>-2.5</v>
      </c>
      <c r="C146" s="82">
        <v>-254.9</v>
      </c>
      <c r="D146" s="82">
        <v>0.0</v>
      </c>
      <c r="E146" s="82">
        <v>-2341.5</v>
      </c>
      <c r="F146" s="82">
        <v>0.4</v>
      </c>
      <c r="G146" s="82">
        <v>1086.9</v>
      </c>
      <c r="H146" s="82">
        <v>-1.1</v>
      </c>
      <c r="I146" s="82">
        <v>-1.0</v>
      </c>
      <c r="J146" s="82">
        <v>846.0</v>
      </c>
      <c r="K146" s="82">
        <f t="shared" si="10"/>
        <v>-667.7</v>
      </c>
      <c r="L146" s="82">
        <f t="shared" si="11"/>
        <v>1673.8</v>
      </c>
      <c r="M146" s="129">
        <v>4.95279147E8</v>
      </c>
      <c r="N146" s="79">
        <f t="shared" si="12"/>
        <v>3.379508324</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29</v>
      </c>
      <c r="B147" s="82">
        <v>-2.5</v>
      </c>
      <c r="C147" s="82">
        <v>-254.9</v>
      </c>
      <c r="D147" s="82">
        <v>0.0</v>
      </c>
      <c r="E147" s="82">
        <v>-2341.5</v>
      </c>
      <c r="F147" s="82">
        <v>0.4</v>
      </c>
      <c r="G147" s="82">
        <v>1086.9</v>
      </c>
      <c r="H147" s="82">
        <v>-1.1</v>
      </c>
      <c r="I147" s="82">
        <v>-1.0</v>
      </c>
      <c r="J147" s="82">
        <v>846.0</v>
      </c>
      <c r="K147" s="82">
        <f t="shared" si="10"/>
        <v>-667.7</v>
      </c>
      <c r="L147" s="82">
        <f t="shared" si="11"/>
        <v>1673.8</v>
      </c>
      <c r="M147" s="129">
        <v>4.95279147E8</v>
      </c>
      <c r="N147" s="79">
        <f t="shared" si="12"/>
        <v>3.379508324</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30</v>
      </c>
      <c r="B148" s="82">
        <v>0.0</v>
      </c>
      <c r="C148" s="82">
        <v>0.0</v>
      </c>
      <c r="D148" s="82">
        <v>0.0</v>
      </c>
      <c r="E148" s="82">
        <v>25.3</v>
      </c>
      <c r="F148" s="82">
        <v>0.1</v>
      </c>
      <c r="G148" s="82">
        <v>733.2</v>
      </c>
      <c r="H148" s="82">
        <v>0.0</v>
      </c>
      <c r="I148" s="82">
        <v>0.0</v>
      </c>
      <c r="J148" s="82">
        <v>293.3</v>
      </c>
      <c r="K148" s="82">
        <f t="shared" si="10"/>
        <v>1051.9</v>
      </c>
      <c r="L148" s="82">
        <f t="shared" si="11"/>
        <v>1026.6</v>
      </c>
      <c r="M148" s="129">
        <v>1.27727574E8</v>
      </c>
      <c r="N148" s="79">
        <f t="shared" si="12"/>
        <v>8.037418764</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32</v>
      </c>
      <c r="B149" s="82">
        <v>-2.5</v>
      </c>
      <c r="C149" s="82">
        <v>-254.9</v>
      </c>
      <c r="D149" s="82">
        <v>0.0</v>
      </c>
      <c r="E149" s="82">
        <v>-2341.5</v>
      </c>
      <c r="F149" s="82">
        <v>0.4</v>
      </c>
      <c r="G149" s="82">
        <v>1086.9</v>
      </c>
      <c r="H149" s="82">
        <v>-1.1</v>
      </c>
      <c r="I149" s="82">
        <v>-1.0</v>
      </c>
      <c r="J149" s="82">
        <v>846.0</v>
      </c>
      <c r="K149" s="82">
        <f t="shared" si="10"/>
        <v>-667.7</v>
      </c>
      <c r="L149" s="82">
        <f t="shared" si="11"/>
        <v>1673.8</v>
      </c>
      <c r="M149" s="129">
        <v>4.95279147E8</v>
      </c>
      <c r="N149" s="79">
        <f t="shared" si="12"/>
        <v>3.379508324</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33</v>
      </c>
      <c r="B150" s="82">
        <v>0.0</v>
      </c>
      <c r="C150" s="82">
        <v>0.0</v>
      </c>
      <c r="D150" s="82">
        <v>0.0</v>
      </c>
      <c r="E150" s="82">
        <v>0.0</v>
      </c>
      <c r="F150" s="82">
        <v>0.0</v>
      </c>
      <c r="G150" s="82">
        <v>21.9</v>
      </c>
      <c r="H150" s="82">
        <v>0.0</v>
      </c>
      <c r="I150" s="82">
        <v>0.0</v>
      </c>
      <c r="J150" s="82">
        <v>16.1</v>
      </c>
      <c r="K150" s="82">
        <f t="shared" si="10"/>
        <v>38</v>
      </c>
      <c r="L150" s="82">
        <f t="shared" si="11"/>
        <v>38</v>
      </c>
      <c r="M150" s="129">
        <v>4089964.0</v>
      </c>
      <c r="N150" s="79">
        <f t="shared" si="12"/>
        <v>9.291035325</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34</v>
      </c>
      <c r="B151" s="82">
        <v>-26.7</v>
      </c>
      <c r="C151" s="82">
        <v>0.0</v>
      </c>
      <c r="D151" s="82">
        <v>0.0</v>
      </c>
      <c r="E151" s="82">
        <v>-197.6</v>
      </c>
      <c r="F151" s="82">
        <v>0.0</v>
      </c>
      <c r="G151" s="82">
        <v>16.8</v>
      </c>
      <c r="H151" s="82">
        <v>0.0</v>
      </c>
      <c r="I151" s="82">
        <v>0.0</v>
      </c>
      <c r="J151" s="82">
        <v>0.0</v>
      </c>
      <c r="K151" s="82">
        <f t="shared" si="10"/>
        <v>-207.5</v>
      </c>
      <c r="L151" s="82">
        <f t="shared" si="11"/>
        <v>-9.9</v>
      </c>
      <c r="M151" s="129">
        <v>4610820.0</v>
      </c>
      <c r="N151" s="79">
        <f t="shared" si="12"/>
        <v>-2.147123505</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36</v>
      </c>
      <c r="B152" s="82">
        <v>-2.5</v>
      </c>
      <c r="C152" s="82">
        <v>-254.9</v>
      </c>
      <c r="D152" s="82">
        <v>0.0</v>
      </c>
      <c r="E152" s="82">
        <v>-2341.5</v>
      </c>
      <c r="F152" s="82">
        <v>0.4</v>
      </c>
      <c r="G152" s="82">
        <v>1086.9</v>
      </c>
      <c r="H152" s="82">
        <v>-1.1</v>
      </c>
      <c r="I152" s="82">
        <v>-1.0</v>
      </c>
      <c r="J152" s="82">
        <v>846.0</v>
      </c>
      <c r="K152" s="82">
        <f t="shared" si="10"/>
        <v>-667.7</v>
      </c>
      <c r="L152" s="82">
        <f t="shared" si="11"/>
        <v>1673.8</v>
      </c>
      <c r="M152" s="129">
        <v>4.95279147E8</v>
      </c>
      <c r="N152" s="79">
        <f t="shared" si="12"/>
        <v>3.379508324</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38</v>
      </c>
      <c r="B153" s="82">
        <v>3026.2</v>
      </c>
      <c r="C153" s="82">
        <v>1470.0</v>
      </c>
      <c r="D153" s="82">
        <v>0.0</v>
      </c>
      <c r="E153" s="82">
        <v>33.0</v>
      </c>
      <c r="F153" s="82">
        <v>279.9</v>
      </c>
      <c r="G153" s="82">
        <v>1655.0</v>
      </c>
      <c r="H153" s="82">
        <v>0.0</v>
      </c>
      <c r="I153" s="82">
        <v>0.0</v>
      </c>
      <c r="J153" s="82">
        <v>0.0</v>
      </c>
      <c r="K153" s="82">
        <f t="shared" si="10"/>
        <v>6464.1</v>
      </c>
      <c r="L153" s="82">
        <f t="shared" si="11"/>
        <v>6431.1</v>
      </c>
      <c r="M153" s="129">
        <v>4.8123561E7</v>
      </c>
      <c r="N153" s="79">
        <f t="shared" si="12"/>
        <v>133.6372427</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118" t="s">
        <v>39</v>
      </c>
      <c r="B154" s="82">
        <v>-2.5</v>
      </c>
      <c r="C154" s="82">
        <v>-254.9</v>
      </c>
      <c r="D154" s="82">
        <v>0.0</v>
      </c>
      <c r="E154" s="82">
        <v>-2341.5</v>
      </c>
      <c r="F154" s="82">
        <v>0.4</v>
      </c>
      <c r="G154" s="82">
        <v>1086.9</v>
      </c>
      <c r="H154" s="82">
        <v>-1.1</v>
      </c>
      <c r="I154" s="82">
        <v>-1.0</v>
      </c>
      <c r="J154" s="82">
        <v>846.0</v>
      </c>
      <c r="K154" s="82">
        <f t="shared" si="10"/>
        <v>-667.7</v>
      </c>
      <c r="L154" s="82">
        <f t="shared" si="11"/>
        <v>1673.8</v>
      </c>
      <c r="M154" s="129">
        <v>4.95279147E8</v>
      </c>
      <c r="N154" s="79">
        <f t="shared" si="12"/>
        <v>3.379508324</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t="s">
        <v>40</v>
      </c>
      <c r="B155" s="82">
        <v>-2.5</v>
      </c>
      <c r="C155" s="82">
        <v>-254.9</v>
      </c>
      <c r="D155" s="82">
        <v>0.0</v>
      </c>
      <c r="E155" s="82">
        <v>-2341.5</v>
      </c>
      <c r="F155" s="82">
        <v>0.4</v>
      </c>
      <c r="G155" s="82">
        <v>1086.9</v>
      </c>
      <c r="H155" s="82">
        <v>-1.1</v>
      </c>
      <c r="I155" s="82">
        <v>-1.0</v>
      </c>
      <c r="J155" s="82">
        <v>846.0</v>
      </c>
      <c r="K155" s="82">
        <f t="shared" si="10"/>
        <v>-667.7</v>
      </c>
      <c r="L155" s="82">
        <f t="shared" si="11"/>
        <v>1673.8</v>
      </c>
      <c r="M155" s="129">
        <v>4.95279147E8</v>
      </c>
      <c r="N155" s="79">
        <f t="shared" si="12"/>
        <v>3.379508324</v>
      </c>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41</v>
      </c>
      <c r="B156" s="82">
        <v>0.0</v>
      </c>
      <c r="C156" s="82">
        <v>0.0</v>
      </c>
      <c r="D156" s="82">
        <v>0.0</v>
      </c>
      <c r="E156" s="82">
        <v>0.8</v>
      </c>
      <c r="F156" s="82">
        <v>0.0</v>
      </c>
      <c r="G156" s="82">
        <v>7.5</v>
      </c>
      <c r="H156" s="82">
        <v>0.0</v>
      </c>
      <c r="I156" s="82">
        <v>0.0</v>
      </c>
      <c r="J156" s="82">
        <v>2.3</v>
      </c>
      <c r="K156" s="82">
        <f t="shared" si="10"/>
        <v>10.6</v>
      </c>
      <c r="L156" s="82">
        <f t="shared" si="11"/>
        <v>9.8</v>
      </c>
      <c r="M156" s="129">
        <v>7523934.0</v>
      </c>
      <c r="N156" s="79">
        <f t="shared" si="12"/>
        <v>1.302510096</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42</v>
      </c>
      <c r="B157" s="82">
        <v>-2.5</v>
      </c>
      <c r="C157" s="82">
        <v>-254.9</v>
      </c>
      <c r="D157" s="82">
        <v>0.0</v>
      </c>
      <c r="E157" s="82">
        <v>-2341.5</v>
      </c>
      <c r="F157" s="82">
        <v>0.4</v>
      </c>
      <c r="G157" s="82">
        <v>1086.9</v>
      </c>
      <c r="H157" s="82">
        <v>-1.1</v>
      </c>
      <c r="I157" s="82">
        <v>-1.0</v>
      </c>
      <c r="J157" s="82">
        <v>846.0</v>
      </c>
      <c r="K157" s="82">
        <f t="shared" si="10"/>
        <v>-667.7</v>
      </c>
      <c r="L157" s="82">
        <f t="shared" si="11"/>
        <v>1673.8</v>
      </c>
      <c r="M157" s="129">
        <v>4.95279147E8</v>
      </c>
      <c r="N157" s="79">
        <f t="shared" si="12"/>
        <v>3.379508324</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t="s">
        <v>43</v>
      </c>
      <c r="B158" s="82">
        <v>752.7</v>
      </c>
      <c r="C158" s="82">
        <v>0.0</v>
      </c>
      <c r="D158" s="82">
        <v>0.0</v>
      </c>
      <c r="E158" s="82">
        <v>7.4</v>
      </c>
      <c r="F158" s="82">
        <v>0.0</v>
      </c>
      <c r="G158" s="82">
        <v>6204.9</v>
      </c>
      <c r="H158" s="82">
        <v>0.0</v>
      </c>
      <c r="I158" s="82">
        <v>0.0</v>
      </c>
      <c r="J158" s="82">
        <v>3885.0</v>
      </c>
      <c r="K158" s="82">
        <f t="shared" si="10"/>
        <v>10850</v>
      </c>
      <c r="L158" s="82">
        <f t="shared" si="11"/>
        <v>10842.6</v>
      </c>
      <c r="M158" s="129">
        <v>2.98593212E8</v>
      </c>
      <c r="N158" s="79">
        <f t="shared" si="12"/>
        <v>36.31227893</v>
      </c>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1"/>
      <c r="B159" s="21"/>
      <c r="C159" s="21"/>
      <c r="D159" s="21"/>
      <c r="E159" s="21"/>
      <c r="F159" s="21"/>
      <c r="G159" s="21"/>
      <c r="H159" s="21"/>
      <c r="I159" s="21"/>
      <c r="J159" s="21"/>
      <c r="K159" s="21"/>
      <c r="L159" s="21"/>
      <c r="O159" s="21"/>
      <c r="P159" s="21"/>
      <c r="Q159" s="21"/>
      <c r="R159" s="21"/>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21" t="s">
        <v>62</v>
      </c>
      <c r="B160" s="21"/>
      <c r="C160" s="21"/>
      <c r="D160" s="21"/>
      <c r="E160" s="21"/>
      <c r="F160" s="21"/>
      <c r="G160" s="21"/>
      <c r="H160" s="21"/>
      <c r="I160" s="21"/>
      <c r="J160" s="21"/>
      <c r="K160" s="21"/>
      <c r="L160" s="21"/>
      <c r="M160">
        <v>-0.2</v>
      </c>
      <c r="O160" s="21">
        <v>33.16013319</v>
      </c>
      <c r="P160" s="21"/>
      <c r="Q160" s="21"/>
      <c r="R160" s="21"/>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21" t="s">
        <v>120</v>
      </c>
      <c r="B161" s="21"/>
      <c r="C161" s="21"/>
      <c r="D161" s="21"/>
      <c r="E161" s="21"/>
      <c r="F161" s="21"/>
      <c r="G161" s="21"/>
      <c r="H161" s="21"/>
      <c r="I161" s="21"/>
      <c r="J161" s="21"/>
      <c r="K161" s="21"/>
      <c r="L161" s="21"/>
      <c r="M161">
        <v>7.452731104</v>
      </c>
      <c r="O161" s="21"/>
      <c r="P161" s="21"/>
      <c r="Q161" s="21"/>
      <c r="R161" s="21"/>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1"/>
      <c r="B162" s="21"/>
      <c r="C162" s="21"/>
      <c r="D162" s="21"/>
      <c r="E162" s="21"/>
      <c r="F162" s="21"/>
      <c r="G162" s="21"/>
      <c r="H162" s="21"/>
      <c r="I162" s="21"/>
      <c r="J162" s="21"/>
      <c r="K162" s="21"/>
      <c r="L162" s="21"/>
      <c r="M162" s="21"/>
      <c r="N162" s="21"/>
      <c r="O162" s="21"/>
      <c r="P162" s="21"/>
      <c r="Q162" s="21"/>
      <c r="R162" s="21"/>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23" t="s">
        <v>121</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20" t="s">
        <v>122</v>
      </c>
      <c r="B167" s="20"/>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95"/>
      <c r="B168" s="26" t="s">
        <v>219</v>
      </c>
      <c r="C168" s="26" t="s">
        <v>220</v>
      </c>
      <c r="D168" s="26" t="s">
        <v>221</v>
      </c>
      <c r="E168" s="26" t="s">
        <v>222</v>
      </c>
      <c r="F168" s="26" t="s">
        <v>127</v>
      </c>
      <c r="G168" s="38" t="s">
        <v>74</v>
      </c>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21" t="s">
        <v>17</v>
      </c>
      <c r="B169" s="41">
        <v>0.0</v>
      </c>
      <c r="C169" s="41">
        <v>64.0</v>
      </c>
      <c r="D169" s="41">
        <f t="shared" ref="D169:D190" si="13">sum(B169:C169)</f>
        <v>64</v>
      </c>
      <c r="E169" s="33">
        <v>1.9995075E7</v>
      </c>
      <c r="F169" s="36">
        <f t="shared" ref="F169:F190" si="14">D169/E169*1000000</f>
        <v>3.200788194</v>
      </c>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18</v>
      </c>
      <c r="B170" s="41">
        <v>0.0</v>
      </c>
      <c r="C170" s="21">
        <v>0.0</v>
      </c>
      <c r="D170" s="41">
        <f t="shared" si="13"/>
        <v>0</v>
      </c>
      <c r="E170" s="33">
        <v>8174762.0</v>
      </c>
      <c r="F170" s="36">
        <f t="shared" si="14"/>
        <v>0</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19</v>
      </c>
      <c r="B171" s="41">
        <v>6.0</v>
      </c>
      <c r="C171" s="10"/>
      <c r="D171" s="41">
        <f t="shared" si="13"/>
        <v>6</v>
      </c>
      <c r="E171" s="33">
        <v>1.0348276E7</v>
      </c>
      <c r="F171" s="36">
        <f t="shared" si="14"/>
        <v>0.5798067234</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20</v>
      </c>
      <c r="B172" s="41">
        <v>256.0</v>
      </c>
      <c r="C172" s="41">
        <v>46.0</v>
      </c>
      <c r="D172" s="41">
        <f t="shared" si="13"/>
        <v>302</v>
      </c>
      <c r="E172" s="33">
        <v>3.2134763E7</v>
      </c>
      <c r="F172" s="36">
        <f t="shared" si="14"/>
        <v>9.397922119</v>
      </c>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22</v>
      </c>
      <c r="B173" s="41">
        <v>11.0</v>
      </c>
      <c r="C173" s="41">
        <v>0.0</v>
      </c>
      <c r="D173" s="41">
        <f t="shared" si="13"/>
        <v>11</v>
      </c>
      <c r="E173" s="33">
        <v>5413392.0</v>
      </c>
      <c r="F173" s="36">
        <f t="shared" si="14"/>
        <v>2.031997683</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23</v>
      </c>
      <c r="B174" s="10"/>
      <c r="C174" s="41">
        <v>4.0</v>
      </c>
      <c r="D174" s="41">
        <f t="shared" si="13"/>
        <v>4</v>
      </c>
      <c r="E174" s="33">
        <v>5214512.0</v>
      </c>
      <c r="F174" s="36">
        <f t="shared" si="14"/>
        <v>0.7670899981</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24</v>
      </c>
      <c r="B175" s="41">
        <v>62.0</v>
      </c>
      <c r="C175" s="41">
        <v>10.0</v>
      </c>
      <c r="D175" s="41">
        <f t="shared" si="13"/>
        <v>72</v>
      </c>
      <c r="E175" s="33">
        <v>6.2534159E7</v>
      </c>
      <c r="F175" s="36">
        <f t="shared" si="14"/>
        <v>1.151370725</v>
      </c>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25</v>
      </c>
      <c r="B176" s="41">
        <v>2.0</v>
      </c>
      <c r="C176" s="41">
        <v>4.0</v>
      </c>
      <c r="D176" s="41">
        <f t="shared" si="13"/>
        <v>6</v>
      </c>
      <c r="E176" s="33">
        <v>8.2424609E7</v>
      </c>
      <c r="F176" s="36">
        <f t="shared" si="14"/>
        <v>0.0727937939</v>
      </c>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26</v>
      </c>
      <c r="B177" s="41">
        <v>30.0</v>
      </c>
      <c r="C177" s="41">
        <v>24.0</v>
      </c>
      <c r="D177" s="41">
        <f t="shared" si="13"/>
        <v>54</v>
      </c>
      <c r="E177" s="33">
        <v>1.0647529E7</v>
      </c>
      <c r="F177" s="36">
        <f t="shared" si="14"/>
        <v>5.071599241</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28</v>
      </c>
      <c r="B178" s="41">
        <v>6.0</v>
      </c>
      <c r="C178" s="10"/>
      <c r="D178" s="41">
        <f t="shared" si="13"/>
        <v>6</v>
      </c>
      <c r="E178" s="33">
        <v>3969558.0</v>
      </c>
      <c r="F178" s="36">
        <f t="shared" si="14"/>
        <v>1.511503296</v>
      </c>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29</v>
      </c>
      <c r="B179" s="41">
        <v>105.0</v>
      </c>
      <c r="C179" s="41">
        <v>0.0</v>
      </c>
      <c r="D179" s="41">
        <f t="shared" si="13"/>
        <v>105</v>
      </c>
      <c r="E179" s="33">
        <v>5.8057477E7</v>
      </c>
      <c r="F179" s="36">
        <f t="shared" si="14"/>
        <v>1.808552583</v>
      </c>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30</v>
      </c>
      <c r="B180" s="41">
        <v>18.0</v>
      </c>
      <c r="C180" s="41">
        <v>13.0</v>
      </c>
      <c r="D180" s="41">
        <f t="shared" si="13"/>
        <v>31</v>
      </c>
      <c r="E180" s="33">
        <v>1.27480498E8</v>
      </c>
      <c r="F180" s="36">
        <f t="shared" si="14"/>
        <v>0.2431744501</v>
      </c>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32</v>
      </c>
      <c r="B181" s="41">
        <v>1.0</v>
      </c>
      <c r="C181" s="41">
        <v>0.0</v>
      </c>
      <c r="D181" s="41">
        <f t="shared" si="13"/>
        <v>1</v>
      </c>
      <c r="E181" s="33">
        <v>1.6318199E7</v>
      </c>
      <c r="F181" s="36">
        <f t="shared" si="14"/>
        <v>0.06128127252</v>
      </c>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33</v>
      </c>
      <c r="B182" s="41">
        <v>0.0</v>
      </c>
      <c r="C182" s="41">
        <v>0.0</v>
      </c>
      <c r="D182" s="41">
        <f t="shared" si="13"/>
        <v>0</v>
      </c>
      <c r="E182" s="33">
        <v>4008166.0</v>
      </c>
      <c r="F182" s="36">
        <f t="shared" si="14"/>
        <v>0</v>
      </c>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34</v>
      </c>
      <c r="B183" s="41">
        <v>4.0</v>
      </c>
      <c r="C183" s="41">
        <v>13.0</v>
      </c>
      <c r="D183" s="41">
        <f t="shared" si="13"/>
        <v>17</v>
      </c>
      <c r="E183" s="33">
        <v>4574560.0</v>
      </c>
      <c r="F183" s="36">
        <f t="shared" si="14"/>
        <v>3.7162044</v>
      </c>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36</v>
      </c>
      <c r="B184" s="41">
        <v>1.0</v>
      </c>
      <c r="C184" s="10"/>
      <c r="D184" s="41">
        <f t="shared" si="13"/>
        <v>1</v>
      </c>
      <c r="E184" s="33">
        <v>1.0524145E7</v>
      </c>
      <c r="F184" s="36">
        <f t="shared" si="14"/>
        <v>0.09501959542</v>
      </c>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1" t="s">
        <v>38</v>
      </c>
      <c r="B185" s="41">
        <v>18.0</v>
      </c>
      <c r="C185" s="41">
        <v>60.0</v>
      </c>
      <c r="D185" s="41">
        <f t="shared" si="13"/>
        <v>78</v>
      </c>
      <c r="E185" s="33">
        <v>4.7853847E7</v>
      </c>
      <c r="F185" s="36">
        <f t="shared" si="14"/>
        <v>1.629963</v>
      </c>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39</v>
      </c>
      <c r="B186" s="41">
        <v>63.0</v>
      </c>
      <c r="C186" s="41">
        <v>131.0</v>
      </c>
      <c r="D186" s="41">
        <f t="shared" si="13"/>
        <v>194</v>
      </c>
      <c r="E186" s="33">
        <v>4.028078E7</v>
      </c>
      <c r="F186" s="36">
        <f t="shared" si="14"/>
        <v>4.816192735</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21" t="s">
        <v>40</v>
      </c>
      <c r="B187" s="10"/>
      <c r="C187" s="41">
        <v>3.0</v>
      </c>
      <c r="D187" s="41">
        <f t="shared" si="13"/>
        <v>3</v>
      </c>
      <c r="E187" s="33">
        <v>8986400.0</v>
      </c>
      <c r="F187" s="36">
        <f t="shared" si="14"/>
        <v>0.3338377993</v>
      </c>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41</v>
      </c>
      <c r="B188" s="41">
        <v>0.0</v>
      </c>
      <c r="C188" s="21">
        <v>0.0</v>
      </c>
      <c r="D188" s="41">
        <f t="shared" si="13"/>
        <v>0</v>
      </c>
      <c r="E188" s="33">
        <v>7450867.0</v>
      </c>
      <c r="F188" s="36">
        <f t="shared" si="14"/>
        <v>0</v>
      </c>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42</v>
      </c>
      <c r="B189" s="41">
        <v>0.0</v>
      </c>
      <c r="C189" s="41">
        <v>8.0</v>
      </c>
      <c r="D189" s="41">
        <f t="shared" si="13"/>
        <v>8</v>
      </c>
      <c r="E189" s="33">
        <v>6.0270708E7</v>
      </c>
      <c r="F189" s="36">
        <f t="shared" si="14"/>
        <v>0.132734462</v>
      </c>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26" t="s">
        <v>43</v>
      </c>
      <c r="B190" s="71">
        <v>41.0</v>
      </c>
      <c r="C190" s="71">
        <v>3.0</v>
      </c>
      <c r="D190" s="71">
        <f t="shared" si="13"/>
        <v>44</v>
      </c>
      <c r="E190" s="44">
        <v>2.92805643E8</v>
      </c>
      <c r="F190" s="47">
        <f t="shared" si="14"/>
        <v>0.150270328</v>
      </c>
      <c r="G190" s="48"/>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10"/>
      <c r="B191" s="10"/>
      <c r="C191" s="10"/>
      <c r="D191" s="10"/>
      <c r="E191" s="10"/>
      <c r="F191" s="10"/>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21" t="s">
        <v>62</v>
      </c>
      <c r="B192" s="10"/>
      <c r="C192" s="10"/>
      <c r="D192" s="10"/>
      <c r="E192" s="10"/>
      <c r="F192" s="41">
        <v>1.77</v>
      </c>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10"/>
      <c r="B193" s="10"/>
      <c r="C193" s="10"/>
      <c r="D193" s="10"/>
      <c r="E193" s="10"/>
      <c r="F193" s="21">
        <v>3.364595782</v>
      </c>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21" t="s">
        <v>223</v>
      </c>
      <c r="F194" s="10"/>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3"/>
      <c r="F195" s="10"/>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10"/>
      <c r="B196" s="10"/>
      <c r="C196" s="10"/>
      <c r="D196" s="10"/>
      <c r="E196" s="10"/>
      <c r="F196" s="10"/>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20" t="s">
        <v>130</v>
      </c>
      <c r="B199" s="20"/>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10"/>
      <c r="B200" s="26" t="s">
        <v>224</v>
      </c>
      <c r="C200" s="103"/>
      <c r="D200" s="103"/>
      <c r="E200" s="103"/>
      <c r="F200" s="10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4" t="s">
        <v>1</v>
      </c>
      <c r="B201" s="23" t="s">
        <v>185</v>
      </c>
      <c r="C201" s="23" t="s">
        <v>202</v>
      </c>
      <c r="D201" s="23" t="s">
        <v>201</v>
      </c>
      <c r="E201" s="23" t="s">
        <v>132</v>
      </c>
      <c r="F201" s="23" t="s">
        <v>57</v>
      </c>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row>
    <row r="202">
      <c r="A202" s="156" t="s">
        <v>17</v>
      </c>
      <c r="B202" s="159">
        <v>3.0056444E8</v>
      </c>
      <c r="C202" s="33">
        <v>2.0489472E7</v>
      </c>
      <c r="D202" s="96">
        <f t="shared" ref="D202:D223" si="15">B202/C202</f>
        <v>14.66921354</v>
      </c>
      <c r="E202" s="96">
        <f t="shared" ref="E202:E223" si="16">D202</f>
        <v>14.66921354</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1" t="s">
        <v>18</v>
      </c>
      <c r="B203" s="159">
        <v>4.846894979E9</v>
      </c>
      <c r="C203" s="33">
        <v>4.85263423E8</v>
      </c>
      <c r="D203" s="96">
        <f t="shared" si="15"/>
        <v>9.988172917</v>
      </c>
      <c r="E203" s="96">
        <f t="shared" si="16"/>
        <v>9.988172917</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19</v>
      </c>
      <c r="B204" s="159">
        <v>4.846894979E9</v>
      </c>
      <c r="C204" s="33">
        <v>4.85263423E8</v>
      </c>
      <c r="D204" s="96">
        <f t="shared" si="15"/>
        <v>9.988172917</v>
      </c>
      <c r="E204" s="96">
        <f t="shared" si="16"/>
        <v>9.988172917</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20</v>
      </c>
      <c r="B205" s="159">
        <v>2.32249806E8</v>
      </c>
      <c r="C205" s="33">
        <v>3.2656679E7</v>
      </c>
      <c r="D205" s="96">
        <f t="shared" si="15"/>
        <v>7.111862354</v>
      </c>
      <c r="E205" s="96">
        <f t="shared" si="16"/>
        <v>7.111862354</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22</v>
      </c>
      <c r="B206" s="159">
        <v>4.846894979E9</v>
      </c>
      <c r="C206" s="33">
        <v>4.85263423E8</v>
      </c>
      <c r="D206" s="96">
        <f t="shared" si="15"/>
        <v>9.988172917</v>
      </c>
      <c r="E206" s="96">
        <f t="shared" si="16"/>
        <v>9.988172917</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23</v>
      </c>
      <c r="B207" s="159">
        <v>4.846894979E9</v>
      </c>
      <c r="C207" s="33">
        <v>4.85263423E8</v>
      </c>
      <c r="D207" s="96">
        <f t="shared" si="15"/>
        <v>9.988172917</v>
      </c>
      <c r="E207" s="96">
        <f t="shared" si="16"/>
        <v>9.988172917</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24</v>
      </c>
      <c r="B208" s="159">
        <v>4.846894979E9</v>
      </c>
      <c r="C208" s="33">
        <v>4.85263423E8</v>
      </c>
      <c r="D208" s="96">
        <f t="shared" si="15"/>
        <v>9.988172917</v>
      </c>
      <c r="E208" s="96">
        <f t="shared" si="16"/>
        <v>9.988172917</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25</v>
      </c>
      <c r="B209" s="159">
        <v>4.846894979E9</v>
      </c>
      <c r="C209" s="33">
        <v>4.85263423E8</v>
      </c>
      <c r="D209" s="96">
        <f t="shared" si="15"/>
        <v>9.988172917</v>
      </c>
      <c r="E209" s="96">
        <f t="shared" si="16"/>
        <v>9.988172917</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26</v>
      </c>
      <c r="B210" s="159">
        <v>4.846894979E9</v>
      </c>
      <c r="C210" s="33">
        <v>4.85263423E8</v>
      </c>
      <c r="D210" s="96">
        <f t="shared" si="15"/>
        <v>9.988172917</v>
      </c>
      <c r="E210" s="96">
        <f t="shared" si="16"/>
        <v>9.988172917</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28</v>
      </c>
      <c r="B211" s="159">
        <v>4.846894979E9</v>
      </c>
      <c r="C211" s="33">
        <v>4.85263423E8</v>
      </c>
      <c r="D211" s="96">
        <f t="shared" si="15"/>
        <v>9.988172917</v>
      </c>
      <c r="E211" s="96">
        <f t="shared" si="16"/>
        <v>9.988172917</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29</v>
      </c>
      <c r="B212" s="159">
        <v>4.846894979E9</v>
      </c>
      <c r="C212" s="33">
        <v>4.85263423E8</v>
      </c>
      <c r="D212" s="96">
        <f t="shared" si="15"/>
        <v>9.988172917</v>
      </c>
      <c r="E212" s="96">
        <f t="shared" si="16"/>
        <v>9.988172917</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30</v>
      </c>
      <c r="B213" s="159">
        <v>3.625553029E9</v>
      </c>
      <c r="C213" s="33">
        <v>1.27727574E8</v>
      </c>
      <c r="D213" s="96">
        <f t="shared" si="15"/>
        <v>28.38504573</v>
      </c>
      <c r="E213" s="96">
        <f t="shared" si="16"/>
        <v>28.38504573</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32</v>
      </c>
      <c r="B214" s="159">
        <v>4.846894979E9</v>
      </c>
      <c r="C214" s="33">
        <v>4.85263423E8</v>
      </c>
      <c r="D214" s="96">
        <f t="shared" si="15"/>
        <v>9.988172917</v>
      </c>
      <c r="E214" s="96">
        <f t="shared" si="16"/>
        <v>9.988172917</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33</v>
      </c>
      <c r="B215" s="159">
        <v>2.9972836E7</v>
      </c>
      <c r="C215" s="33">
        <v>4089964.0</v>
      </c>
      <c r="D215" s="96">
        <f t="shared" si="15"/>
        <v>7.328386265</v>
      </c>
      <c r="E215" s="96">
        <f t="shared" si="16"/>
        <v>7.328386265</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34</v>
      </c>
      <c r="B216" s="159">
        <v>4.846894979E9</v>
      </c>
      <c r="C216" s="33">
        <v>4.85263423E8</v>
      </c>
      <c r="D216" s="96">
        <f t="shared" si="15"/>
        <v>9.988172917</v>
      </c>
      <c r="E216" s="96">
        <f t="shared" si="16"/>
        <v>9.988172917</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36</v>
      </c>
      <c r="B217" s="159">
        <v>4.846894979E9</v>
      </c>
      <c r="C217" s="33">
        <v>4.85263423E8</v>
      </c>
      <c r="D217" s="96">
        <f t="shared" si="15"/>
        <v>9.988172917</v>
      </c>
      <c r="E217" s="96">
        <f t="shared" si="16"/>
        <v>9.988172917</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38</v>
      </c>
      <c r="B218" s="159">
        <v>7.50555944E8</v>
      </c>
      <c r="C218" s="33">
        <v>4.8123561E7</v>
      </c>
      <c r="D218" s="96">
        <f t="shared" si="15"/>
        <v>15.59643402</v>
      </c>
      <c r="E218" s="96">
        <f t="shared" si="16"/>
        <v>15.59643402</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39</v>
      </c>
      <c r="B219" s="159">
        <v>4.846894979E9</v>
      </c>
      <c r="C219" s="33">
        <v>4.85263423E8</v>
      </c>
      <c r="D219" s="96">
        <f t="shared" si="15"/>
        <v>9.988172917</v>
      </c>
      <c r="E219" s="96">
        <f t="shared" si="16"/>
        <v>9.988172917</v>
      </c>
      <c r="F219" s="4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40</v>
      </c>
      <c r="B220" s="159">
        <v>4.846894979E9</v>
      </c>
      <c r="C220" s="33">
        <v>4.85263423E8</v>
      </c>
      <c r="D220" s="96">
        <f t="shared" si="15"/>
        <v>9.988172917</v>
      </c>
      <c r="E220" s="96">
        <f t="shared" si="16"/>
        <v>9.988172917</v>
      </c>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41</v>
      </c>
      <c r="B221" s="159">
        <v>4.846894979E9</v>
      </c>
      <c r="C221" s="33">
        <v>4.85263423E8</v>
      </c>
      <c r="D221" s="96">
        <f t="shared" si="15"/>
        <v>9.988172917</v>
      </c>
      <c r="E221" s="96">
        <f t="shared" si="16"/>
        <v>9.988172917</v>
      </c>
      <c r="F221" s="41"/>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42</v>
      </c>
      <c r="B222" s="159">
        <v>4.846894979E9</v>
      </c>
      <c r="C222" s="33">
        <v>4.85263423E8</v>
      </c>
      <c r="D222" s="96">
        <f t="shared" si="15"/>
        <v>9.988172917</v>
      </c>
      <c r="E222" s="96">
        <f t="shared" si="16"/>
        <v>9.988172917</v>
      </c>
      <c r="F222" s="41"/>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26" t="s">
        <v>43</v>
      </c>
      <c r="B223" s="160">
        <v>3.671223767E9</v>
      </c>
      <c r="C223" s="44">
        <v>2.98593212E8</v>
      </c>
      <c r="D223" s="105">
        <f t="shared" si="15"/>
        <v>12.29506774</v>
      </c>
      <c r="E223" s="96">
        <f t="shared" si="16"/>
        <v>12.29506774</v>
      </c>
      <c r="F223" s="71"/>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1" t="s">
        <v>134</v>
      </c>
      <c r="B224" s="10"/>
      <c r="C224" s="10"/>
      <c r="D224" s="10"/>
      <c r="E224" s="96">
        <v>9.99</v>
      </c>
      <c r="F224" s="41"/>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10"/>
      <c r="B225" s="10"/>
      <c r="C225" s="10"/>
      <c r="D225" s="10"/>
      <c r="E225" s="10"/>
      <c r="F225" s="10"/>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21" t="s">
        <v>62</v>
      </c>
      <c r="B226" s="10"/>
      <c r="C226" s="10"/>
      <c r="D226" s="10"/>
      <c r="E226" s="96">
        <v>7.75</v>
      </c>
      <c r="F226" s="10"/>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10"/>
      <c r="B227" s="10"/>
      <c r="C227" s="10"/>
      <c r="D227" s="10"/>
      <c r="E227" s="41">
        <v>5.808676188</v>
      </c>
      <c r="F227" s="10"/>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21" t="s">
        <v>135</v>
      </c>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10"/>
      <c r="B229" s="10"/>
      <c r="C229" s="10"/>
      <c r="D229" s="10"/>
      <c r="E229" s="10"/>
      <c r="F229" s="10"/>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50"/>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row>
  </sheetData>
  <mergeCells count="42">
    <mergeCell ref="B115:C115"/>
    <mergeCell ref="B104:C104"/>
    <mergeCell ref="B108:C108"/>
    <mergeCell ref="B107:C107"/>
    <mergeCell ref="B109:C109"/>
    <mergeCell ref="B106:C106"/>
    <mergeCell ref="B105:C105"/>
    <mergeCell ref="B112:C112"/>
    <mergeCell ref="B113:C113"/>
    <mergeCell ref="A63:I63"/>
    <mergeCell ref="A64:I64"/>
    <mergeCell ref="B200:F200"/>
    <mergeCell ref="A228:F228"/>
    <mergeCell ref="A194:E194"/>
    <mergeCell ref="A195:E195"/>
    <mergeCell ref="A163:G163"/>
    <mergeCell ref="B3:G3"/>
    <mergeCell ref="J3:K3"/>
    <mergeCell ref="H3:I3"/>
    <mergeCell ref="A3:A4"/>
    <mergeCell ref="E36:H36"/>
    <mergeCell ref="N37:O37"/>
    <mergeCell ref="K69:U69"/>
    <mergeCell ref="V69:AF69"/>
    <mergeCell ref="B36:D36"/>
    <mergeCell ref="L3:L4"/>
    <mergeCell ref="A129:G129"/>
    <mergeCell ref="C130:D130"/>
    <mergeCell ref="A130:B130"/>
    <mergeCell ref="A128:B128"/>
    <mergeCell ref="B118:C118"/>
    <mergeCell ref="B121:C121"/>
    <mergeCell ref="B120:C120"/>
    <mergeCell ref="B124:C124"/>
    <mergeCell ref="B122:C122"/>
    <mergeCell ref="B123:C123"/>
    <mergeCell ref="B117:C117"/>
    <mergeCell ref="B116:C116"/>
    <mergeCell ref="B103:C103"/>
    <mergeCell ref="B96:I96"/>
    <mergeCell ref="B110:C110"/>
    <mergeCell ref="B111:C111"/>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3"/>
      <c r="N36" s="10"/>
      <c r="O36" s="10"/>
      <c r="P36" s="10"/>
      <c r="Q36" s="10"/>
      <c r="R36" s="10"/>
      <c r="S36" s="10"/>
      <c r="T36" s="10"/>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4"/>
      <c r="B37" s="24" t="s">
        <v>50</v>
      </c>
      <c r="C37" s="24" t="s">
        <v>51</v>
      </c>
      <c r="D37" s="24" t="s">
        <v>52</v>
      </c>
      <c r="E37" s="140" t="s">
        <v>50</v>
      </c>
      <c r="F37" s="24" t="s">
        <v>51</v>
      </c>
      <c r="G37" s="24" t="s">
        <v>52</v>
      </c>
      <c r="H37" s="25" t="s">
        <v>53</v>
      </c>
      <c r="I37" s="24" t="s">
        <v>228</v>
      </c>
      <c r="J37" s="24" t="s">
        <v>55</v>
      </c>
      <c r="K37" s="24" t="s">
        <v>56</v>
      </c>
      <c r="L37" s="24" t="s">
        <v>74</v>
      </c>
      <c r="M37" s="27"/>
      <c r="N37" s="28" t="s">
        <v>58</v>
      </c>
      <c r="O37" s="29"/>
      <c r="P37" s="30"/>
      <c r="Q37" s="30"/>
      <c r="R37" s="30"/>
      <c r="S37" s="141"/>
      <c r="T37" s="10"/>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24.5</v>
      </c>
      <c r="C38" s="41">
        <v>33.4</v>
      </c>
      <c r="D38" s="41">
        <v>206.5</v>
      </c>
      <c r="E38" s="142">
        <f t="shared" ref="E38:E58" si="1">B38*1000000*42/1000*$O$38*1000/1000000*3.664</f>
        <v>75028.0944</v>
      </c>
      <c r="F38" s="33">
        <f t="shared" ref="F38:F58" si="2">C38*1000000*42/1000*$Q$38*1000/1000000*3.664</f>
        <v>74013.97248</v>
      </c>
      <c r="G38" s="33">
        <f t="shared" ref="G38:G58" si="3">D38*1000000*42/1000*$S$38*1000/1000000*3.664</f>
        <v>807157.9488</v>
      </c>
      <c r="H38" s="34">
        <f t="shared" ref="H38:H58" si="4">sum(E38:G38)</f>
        <v>956200.0157</v>
      </c>
      <c r="I38" s="33">
        <f t="shared" ref="I38:I58" si="5">C69</f>
        <v>20232346</v>
      </c>
      <c r="J38" s="36">
        <f t="shared" ref="J38:J58" si="6">H38/I38*1000</f>
        <v>47.26095608</v>
      </c>
      <c r="K38" s="143">
        <f t="shared" ref="K38:K58" si="7">J38+D69</f>
        <v>74.56036071</v>
      </c>
      <c r="L38" s="41"/>
      <c r="M38" s="3"/>
      <c r="N38" s="37" t="s">
        <v>59</v>
      </c>
      <c r="O38" s="26">
        <v>19.9</v>
      </c>
      <c r="P38" s="26" t="s">
        <v>60</v>
      </c>
      <c r="Q38" s="26">
        <v>14.4</v>
      </c>
      <c r="R38" s="26" t="s">
        <v>61</v>
      </c>
      <c r="S38" s="40">
        <v>25.4</v>
      </c>
      <c r="T38" s="10"/>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8184691</v>
      </c>
      <c r="J39" s="36">
        <f t="shared" si="6"/>
        <v>0</v>
      </c>
      <c r="K39" s="143">
        <f t="shared" si="7"/>
        <v>10.45818345</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10364388</v>
      </c>
      <c r="J40" s="36">
        <f t="shared" si="6"/>
        <v>0</v>
      </c>
      <c r="K40" s="143">
        <f t="shared" si="7"/>
        <v>13.69834861</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144.9</v>
      </c>
      <c r="C41" s="41">
        <v>168.7</v>
      </c>
      <c r="D41" s="41">
        <v>35.6</v>
      </c>
      <c r="E41" s="142">
        <f t="shared" si="1"/>
        <v>443737.5869</v>
      </c>
      <c r="F41" s="33">
        <f t="shared" si="2"/>
        <v>373837.0406</v>
      </c>
      <c r="G41" s="33">
        <f t="shared" si="3"/>
        <v>139151.6851</v>
      </c>
      <c r="H41" s="34">
        <f t="shared" si="4"/>
        <v>956726.3126</v>
      </c>
      <c r="I41" s="33">
        <f t="shared" si="5"/>
        <v>32386378</v>
      </c>
      <c r="J41" s="36">
        <f t="shared" si="6"/>
        <v>29.54100989</v>
      </c>
      <c r="K41" s="143">
        <f t="shared" si="7"/>
        <v>54.24713788</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18.4</v>
      </c>
      <c r="C42" s="41">
        <v>9.4</v>
      </c>
      <c r="D42" s="41">
        <v>0.0</v>
      </c>
      <c r="E42" s="142">
        <f t="shared" si="1"/>
        <v>56347.63008</v>
      </c>
      <c r="F42" s="33">
        <f t="shared" si="2"/>
        <v>20830.27968</v>
      </c>
      <c r="G42" s="33">
        <f t="shared" si="3"/>
        <v>0</v>
      </c>
      <c r="H42" s="34">
        <f t="shared" si="4"/>
        <v>77177.90976</v>
      </c>
      <c r="I42" s="33">
        <f t="shared" si="5"/>
        <v>5432335</v>
      </c>
      <c r="J42" s="36">
        <f t="shared" si="6"/>
        <v>14.20713372</v>
      </c>
      <c r="K42" s="143">
        <f t="shared" si="7"/>
        <v>27.1098726</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5223442</v>
      </c>
      <c r="J43" s="36">
        <f t="shared" si="6"/>
        <v>0</v>
      </c>
      <c r="K43" s="143">
        <f t="shared" si="7"/>
        <v>7.429775232</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0.2</v>
      </c>
      <c r="E44" s="142">
        <f t="shared" si="1"/>
        <v>0</v>
      </c>
      <c r="F44" s="33">
        <f t="shared" si="2"/>
        <v>0</v>
      </c>
      <c r="G44" s="33">
        <f t="shared" si="3"/>
        <v>781.75104</v>
      </c>
      <c r="H44" s="34">
        <f t="shared" si="4"/>
        <v>781.75104</v>
      </c>
      <c r="I44" s="33">
        <f t="shared" si="5"/>
        <v>62911523</v>
      </c>
      <c r="J44" s="36">
        <f t="shared" si="6"/>
        <v>0.01242619798</v>
      </c>
      <c r="K44" s="143">
        <f t="shared" si="7"/>
        <v>8.294295324</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14.2</v>
      </c>
      <c r="D45" s="41">
        <v>53.2</v>
      </c>
      <c r="E45" s="142">
        <f t="shared" si="1"/>
        <v>0</v>
      </c>
      <c r="F45" s="33">
        <f t="shared" si="2"/>
        <v>31467.01824</v>
      </c>
      <c r="G45" s="33">
        <f t="shared" si="3"/>
        <v>207945.7766</v>
      </c>
      <c r="H45" s="34">
        <f t="shared" si="4"/>
        <v>239412.7949</v>
      </c>
      <c r="I45" s="33">
        <f t="shared" si="5"/>
        <v>82431390</v>
      </c>
      <c r="J45" s="36">
        <f t="shared" si="6"/>
        <v>2.904388667</v>
      </c>
      <c r="K45" s="143">
        <f t="shared" si="7"/>
        <v>15.09999765</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9.4</v>
      </c>
      <c r="E46" s="142">
        <f t="shared" si="1"/>
        <v>0</v>
      </c>
      <c r="F46" s="33">
        <f t="shared" si="2"/>
        <v>0</v>
      </c>
      <c r="G46" s="33">
        <f t="shared" si="3"/>
        <v>36742.29888</v>
      </c>
      <c r="H46" s="34">
        <f t="shared" si="4"/>
        <v>36742.29888</v>
      </c>
      <c r="I46" s="33">
        <f t="shared" si="5"/>
        <v>10668354</v>
      </c>
      <c r="J46" s="36">
        <f t="shared" si="6"/>
        <v>3.444045715</v>
      </c>
      <c r="K46" s="143">
        <f t="shared" si="7"/>
        <v>15.83105499</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4015676</v>
      </c>
      <c r="J47" s="36">
        <f t="shared" si="6"/>
        <v>0</v>
      </c>
      <c r="K47" s="143">
        <f t="shared" si="7"/>
        <v>16.65423206</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6.1</v>
      </c>
      <c r="C48" s="41">
        <v>10.0</v>
      </c>
      <c r="D48" s="41">
        <v>0.0</v>
      </c>
      <c r="E48" s="142">
        <f t="shared" si="1"/>
        <v>18680.46432</v>
      </c>
      <c r="F48" s="33">
        <f t="shared" si="2"/>
        <v>22159.872</v>
      </c>
      <c r="G48" s="33">
        <f t="shared" si="3"/>
        <v>0</v>
      </c>
      <c r="H48" s="34">
        <f t="shared" si="4"/>
        <v>40840.33632</v>
      </c>
      <c r="I48" s="33">
        <f t="shared" si="5"/>
        <v>58103033</v>
      </c>
      <c r="J48" s="36">
        <f t="shared" si="6"/>
        <v>0.702895085</v>
      </c>
      <c r="K48" s="143">
        <f t="shared" si="7"/>
        <v>9.930674984</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0.6</v>
      </c>
      <c r="E49" s="142">
        <f t="shared" si="1"/>
        <v>0</v>
      </c>
      <c r="F49" s="33">
        <f t="shared" si="2"/>
        <v>0</v>
      </c>
      <c r="G49" s="33">
        <f t="shared" si="3"/>
        <v>2345.25312</v>
      </c>
      <c r="H49" s="34">
        <f t="shared" si="4"/>
        <v>2345.25312</v>
      </c>
      <c r="I49" s="33">
        <f t="shared" si="5"/>
        <v>127537189</v>
      </c>
      <c r="J49" s="36">
        <f t="shared" si="6"/>
        <v>0.01838877851</v>
      </c>
      <c r="K49" s="143">
        <f t="shared" si="7"/>
        <v>9.918081644</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56.3</v>
      </c>
      <c r="D50" s="41">
        <v>0.0</v>
      </c>
      <c r="E50" s="142">
        <f t="shared" si="1"/>
        <v>0</v>
      </c>
      <c r="F50" s="33">
        <f t="shared" si="2"/>
        <v>124760.0794</v>
      </c>
      <c r="G50" s="33">
        <f t="shared" si="3"/>
        <v>0</v>
      </c>
      <c r="H50" s="34">
        <f t="shared" si="4"/>
        <v>124760.0794</v>
      </c>
      <c r="I50" s="33">
        <f t="shared" si="5"/>
        <v>16407491</v>
      </c>
      <c r="J50" s="36">
        <f t="shared" si="6"/>
        <v>7.603848715</v>
      </c>
      <c r="K50" s="143">
        <f t="shared" si="7"/>
        <v>20.55457957</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3.2</v>
      </c>
      <c r="D51" s="41">
        <v>3.2</v>
      </c>
      <c r="E51" s="142">
        <f t="shared" si="1"/>
        <v>0</v>
      </c>
      <c r="F51" s="33">
        <f t="shared" si="2"/>
        <v>7091.15904</v>
      </c>
      <c r="G51" s="33">
        <f t="shared" si="3"/>
        <v>12508.01664</v>
      </c>
      <c r="H51" s="34">
        <f t="shared" si="4"/>
        <v>19599.17568</v>
      </c>
      <c r="I51" s="33">
        <f t="shared" si="5"/>
        <v>4048224</v>
      </c>
      <c r="J51" s="36">
        <f t="shared" si="6"/>
        <v>4.841425692</v>
      </c>
      <c r="K51" s="143">
        <f t="shared" si="7"/>
        <v>18.42664232</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138.2</v>
      </c>
      <c r="C52" s="41">
        <v>76.5</v>
      </c>
      <c r="D52" s="41">
        <v>0.0</v>
      </c>
      <c r="E52" s="142">
        <f t="shared" si="1"/>
        <v>423219.6998</v>
      </c>
      <c r="F52" s="33">
        <f t="shared" si="2"/>
        <v>169523.0208</v>
      </c>
      <c r="G52" s="33">
        <f t="shared" si="3"/>
        <v>0</v>
      </c>
      <c r="H52" s="34">
        <f t="shared" si="4"/>
        <v>592742.7206</v>
      </c>
      <c r="I52" s="33">
        <f t="shared" si="5"/>
        <v>4593041</v>
      </c>
      <c r="J52" s="36">
        <f t="shared" si="6"/>
        <v>129.0523469</v>
      </c>
      <c r="K52" s="143">
        <f t="shared" si="7"/>
        <v>135.033134</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10566212</v>
      </c>
      <c r="J53" s="36">
        <f t="shared" si="6"/>
        <v>0</v>
      </c>
      <c r="K53" s="143">
        <f t="shared" si="7"/>
        <v>8.759903738</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39</v>
      </c>
      <c r="B54" s="41">
        <v>0.0</v>
      </c>
      <c r="C54" s="41">
        <v>0.0</v>
      </c>
      <c r="D54" s="41">
        <v>6.4</v>
      </c>
      <c r="E54" s="142">
        <f t="shared" si="1"/>
        <v>0</v>
      </c>
      <c r="F54" s="33">
        <f t="shared" si="2"/>
        <v>0</v>
      </c>
      <c r="G54" s="33">
        <f t="shared" si="3"/>
        <v>25016.03328</v>
      </c>
      <c r="H54" s="34">
        <f t="shared" si="4"/>
        <v>25016.03328</v>
      </c>
      <c r="I54" s="33">
        <f t="shared" si="5"/>
        <v>40341462</v>
      </c>
      <c r="J54" s="36">
        <f t="shared" si="6"/>
        <v>0.6201072554</v>
      </c>
      <c r="K54" s="143">
        <f t="shared" si="7"/>
        <v>10.7409353</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40</v>
      </c>
      <c r="B55" s="41">
        <v>0.0</v>
      </c>
      <c r="C55" s="41">
        <v>0.0</v>
      </c>
      <c r="D55" s="41">
        <v>0.0</v>
      </c>
      <c r="E55" s="142">
        <f t="shared" si="1"/>
        <v>0</v>
      </c>
      <c r="F55" s="33">
        <f t="shared" si="2"/>
        <v>0</v>
      </c>
      <c r="G55" s="33">
        <f t="shared" si="3"/>
        <v>0</v>
      </c>
      <c r="H55" s="34">
        <f t="shared" si="4"/>
        <v>0</v>
      </c>
      <c r="I55" s="33">
        <f t="shared" si="5"/>
        <v>9001774</v>
      </c>
      <c r="J55" s="36">
        <f t="shared" si="6"/>
        <v>0</v>
      </c>
      <c r="K55" s="143">
        <f t="shared" si="7"/>
        <v>4.463342448</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41</v>
      </c>
      <c r="B56" s="41">
        <v>0.0</v>
      </c>
      <c r="C56" s="41">
        <v>0.0</v>
      </c>
      <c r="D56" s="41">
        <v>0.0</v>
      </c>
      <c r="E56" s="142">
        <f t="shared" si="1"/>
        <v>0</v>
      </c>
      <c r="F56" s="33">
        <f t="shared" si="2"/>
        <v>0</v>
      </c>
      <c r="G56" s="33">
        <f t="shared" si="3"/>
        <v>0</v>
      </c>
      <c r="H56" s="34">
        <f t="shared" si="4"/>
        <v>0</v>
      </c>
      <c r="I56" s="33">
        <f t="shared" si="5"/>
        <v>7489370</v>
      </c>
      <c r="J56" s="36">
        <f t="shared" si="6"/>
        <v>0</v>
      </c>
      <c r="K56" s="143">
        <f t="shared" si="7"/>
        <v>6.680134644</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42</v>
      </c>
      <c r="B57" s="41">
        <v>84.7</v>
      </c>
      <c r="C57" s="41">
        <v>79.4</v>
      </c>
      <c r="D57" s="41">
        <v>12.5</v>
      </c>
      <c r="E57" s="142">
        <f t="shared" si="1"/>
        <v>259382.8406</v>
      </c>
      <c r="F57" s="33">
        <f t="shared" si="2"/>
        <v>175949.3837</v>
      </c>
      <c r="G57" s="33">
        <f t="shared" si="3"/>
        <v>48859.44</v>
      </c>
      <c r="H57" s="34">
        <f t="shared" si="4"/>
        <v>484191.6643</v>
      </c>
      <c r="I57" s="33">
        <f t="shared" si="5"/>
        <v>60441457</v>
      </c>
      <c r="J57" s="36">
        <f t="shared" si="6"/>
        <v>8.010919795</v>
      </c>
      <c r="K57" s="143">
        <f t="shared" si="7"/>
        <v>18.91964094</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6" t="s">
        <v>43</v>
      </c>
      <c r="B58" s="71">
        <v>313.3</v>
      </c>
      <c r="C58" s="71">
        <v>468.1</v>
      </c>
      <c r="D58" s="71">
        <v>580.2</v>
      </c>
      <c r="E58" s="146">
        <f t="shared" si="1"/>
        <v>959440.897</v>
      </c>
      <c r="F58" s="44">
        <f t="shared" si="2"/>
        <v>1037303.608</v>
      </c>
      <c r="G58" s="44">
        <f t="shared" si="3"/>
        <v>2267859.767</v>
      </c>
      <c r="H58" s="45">
        <f t="shared" si="4"/>
        <v>4264604.272</v>
      </c>
      <c r="I58" s="44">
        <f t="shared" si="5"/>
        <v>295583436</v>
      </c>
      <c r="J58" s="47">
        <f t="shared" si="6"/>
        <v>14.4277512</v>
      </c>
      <c r="K58" s="147">
        <f t="shared" si="7"/>
        <v>35.39452486</v>
      </c>
      <c r="L58" s="7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18" t="s">
        <v>172</v>
      </c>
      <c r="B61" s="127"/>
      <c r="C61" s="127"/>
      <c r="D61" s="127"/>
      <c r="E61" s="127"/>
      <c r="F61" s="127"/>
      <c r="G61" s="127"/>
      <c r="H61" s="127"/>
      <c r="I61" s="127"/>
      <c r="J61" s="127"/>
      <c r="K61" s="127"/>
      <c r="L61" s="78"/>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7"/>
    </row>
    <row r="62">
      <c r="A62" s="49" t="s">
        <v>64</v>
      </c>
      <c r="H62" s="127"/>
      <c r="I62" s="127"/>
      <c r="J62" s="127"/>
      <c r="K62" s="127"/>
      <c r="L62" s="78"/>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18" t="s">
        <v>174</v>
      </c>
      <c r="I63" s="127"/>
      <c r="J63" s="127"/>
      <c r="K63" s="127"/>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7"/>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20" t="s">
        <v>67</v>
      </c>
      <c r="B67" s="20"/>
      <c r="C67" s="3"/>
      <c r="D67" s="3"/>
      <c r="E67" s="3"/>
      <c r="F67" s="3"/>
      <c r="G67" s="20" t="s">
        <v>68</v>
      </c>
      <c r="H67" s="20"/>
      <c r="I67" s="20"/>
      <c r="J67" s="3"/>
      <c r="K67" s="51" t="s">
        <v>69</v>
      </c>
      <c r="U67" s="19"/>
      <c r="V67" s="51" t="s">
        <v>231</v>
      </c>
      <c r="AF67" s="19"/>
      <c r="AG67" s="73"/>
      <c r="AH67" s="73"/>
      <c r="AI67" s="73"/>
      <c r="AJ67" s="73"/>
      <c r="AK67" s="73"/>
      <c r="AL67" s="73"/>
      <c r="AM67" s="73"/>
      <c r="AN67" s="73"/>
      <c r="AO67" s="73"/>
      <c r="AP67" s="73"/>
      <c r="AQ67" s="73"/>
      <c r="AR67" s="73"/>
      <c r="AS67" s="73"/>
      <c r="AT67" s="73"/>
      <c r="AU67" s="73"/>
      <c r="AV67" s="73"/>
    </row>
    <row r="68">
      <c r="A68" s="40" t="s">
        <v>1</v>
      </c>
      <c r="B68" s="24" t="s">
        <v>232</v>
      </c>
      <c r="C68" s="26" t="s">
        <v>233</v>
      </c>
      <c r="D68" s="24" t="s">
        <v>234</v>
      </c>
      <c r="E68" s="38" t="s">
        <v>74</v>
      </c>
      <c r="F68" s="3"/>
      <c r="G68" s="40" t="s">
        <v>1</v>
      </c>
      <c r="H68" s="148" t="s">
        <v>235</v>
      </c>
      <c r="I68" s="38" t="s">
        <v>74</v>
      </c>
      <c r="J68" s="3"/>
      <c r="K68" s="107">
        <v>1995.0</v>
      </c>
      <c r="L68" s="71">
        <v>1996.0</v>
      </c>
      <c r="M68" s="71">
        <v>1997.0</v>
      </c>
      <c r="N68" s="71">
        <v>1998.0</v>
      </c>
      <c r="O68" s="71">
        <v>1999.0</v>
      </c>
      <c r="P68" s="71">
        <v>2000.0</v>
      </c>
      <c r="Q68" s="71">
        <v>2001.0</v>
      </c>
      <c r="R68" s="71">
        <v>2002.0</v>
      </c>
      <c r="S68" s="71">
        <v>2003.0</v>
      </c>
      <c r="T68" s="71">
        <v>2004.0</v>
      </c>
      <c r="U68" s="40">
        <v>2005.0</v>
      </c>
      <c r="V68" s="37">
        <v>1995.0</v>
      </c>
      <c r="W68" s="26">
        <v>1996.0</v>
      </c>
      <c r="X68" s="26">
        <v>1997.0</v>
      </c>
      <c r="Y68" s="26">
        <v>1998.0</v>
      </c>
      <c r="Z68" s="26">
        <v>1999.0</v>
      </c>
      <c r="AA68" s="26">
        <v>2000.0</v>
      </c>
      <c r="AB68" s="26">
        <v>2001.0</v>
      </c>
      <c r="AC68" s="26">
        <v>2002.0</v>
      </c>
      <c r="AD68" s="26">
        <v>2003.0</v>
      </c>
      <c r="AE68" s="26">
        <v>2004.0</v>
      </c>
      <c r="AF68" s="40">
        <v>2005.0</v>
      </c>
      <c r="AG68" s="21"/>
      <c r="AH68" s="21"/>
      <c r="AI68" s="21"/>
      <c r="AJ68" s="21"/>
      <c r="AK68" s="21"/>
      <c r="AL68" s="21"/>
      <c r="AM68" s="21"/>
      <c r="AN68" s="21"/>
      <c r="AO68" s="21"/>
      <c r="AP68" s="21"/>
      <c r="AQ68" s="21"/>
      <c r="AR68" s="21"/>
      <c r="AS68" s="21"/>
      <c r="AT68" s="21"/>
      <c r="AU68" s="21"/>
      <c r="AV68" s="21"/>
    </row>
    <row r="69">
      <c r="A69" s="77" t="s">
        <v>17</v>
      </c>
      <c r="B69" s="161">
        <v>552331.0</v>
      </c>
      <c r="C69" s="33">
        <v>2.0232346E7</v>
      </c>
      <c r="D69" s="35">
        <f t="shared" ref="D69:D89" si="8">B69/C69*1000</f>
        <v>27.29940463</v>
      </c>
      <c r="E69" s="3"/>
      <c r="F69" s="3"/>
      <c r="G69" s="77" t="s">
        <v>17</v>
      </c>
      <c r="H69" s="80">
        <v>-0.014</v>
      </c>
      <c r="I69" s="3"/>
      <c r="J69" s="3"/>
      <c r="K69" s="41">
        <v>462847.6875</v>
      </c>
      <c r="L69" s="41">
        <v>476597.5625</v>
      </c>
      <c r="M69" s="41">
        <v>478503.6563</v>
      </c>
      <c r="N69" s="41">
        <v>526865.0</v>
      </c>
      <c r="O69" s="41">
        <v>489057.25</v>
      </c>
      <c r="P69" s="41">
        <v>556351.25</v>
      </c>
      <c r="Q69" s="41">
        <v>501337.9688</v>
      </c>
      <c r="R69" s="41">
        <v>601951.5625</v>
      </c>
      <c r="S69" s="41">
        <v>745620.75</v>
      </c>
      <c r="T69" s="41">
        <v>476254.0938</v>
      </c>
      <c r="U69" s="41">
        <v>552331.25</v>
      </c>
      <c r="V69" s="81">
        <v>4.59082E11</v>
      </c>
      <c r="W69" s="81">
        <v>4.77415E11</v>
      </c>
      <c r="X69" s="81">
        <v>4.96037E11</v>
      </c>
      <c r="Y69" s="81">
        <v>5.18479E11</v>
      </c>
      <c r="Z69" s="81">
        <v>5.44166E11</v>
      </c>
      <c r="AA69" s="81">
        <v>5.65095E11</v>
      </c>
      <c r="AB69" s="81">
        <v>5.75828E11</v>
      </c>
      <c r="AC69" s="81">
        <v>5.98362E11</v>
      </c>
      <c r="AD69" s="81">
        <v>6.17218E11</v>
      </c>
      <c r="AE69" s="81">
        <v>6.42817E11</v>
      </c>
      <c r="AF69" s="81">
        <v>6.63302E11</v>
      </c>
      <c r="AG69" s="81"/>
      <c r="AH69" s="81"/>
      <c r="AI69" s="81"/>
      <c r="AJ69" s="81"/>
      <c r="AK69" s="81"/>
      <c r="AL69" s="81"/>
      <c r="AM69" s="81"/>
      <c r="AN69" s="81"/>
      <c r="AO69" s="81"/>
      <c r="AP69" s="81"/>
      <c r="AQ69" s="81"/>
      <c r="AR69" s="81"/>
      <c r="AS69" s="81"/>
      <c r="AT69" s="81"/>
      <c r="AU69" s="81"/>
      <c r="AV69" s="81"/>
    </row>
    <row r="70">
      <c r="A70" s="77" t="s">
        <v>18</v>
      </c>
      <c r="B70" s="149">
        <v>85597.0</v>
      </c>
      <c r="C70" s="33">
        <v>8184691.0</v>
      </c>
      <c r="D70" s="35">
        <f t="shared" si="8"/>
        <v>10.45818345</v>
      </c>
      <c r="E70" s="3"/>
      <c r="F70" s="3"/>
      <c r="G70" s="77" t="s">
        <v>18</v>
      </c>
      <c r="H70" s="80">
        <v>0.004</v>
      </c>
      <c r="I70" s="3"/>
      <c r="J70" s="3"/>
      <c r="K70" s="41">
        <v>68229.14844</v>
      </c>
      <c r="L70" s="41">
        <v>74347.57813</v>
      </c>
      <c r="M70" s="41">
        <v>65211.62891</v>
      </c>
      <c r="N70" s="41">
        <v>66473.41406</v>
      </c>
      <c r="O70" s="41">
        <v>61880.69141</v>
      </c>
      <c r="P70" s="41">
        <v>65262.33984</v>
      </c>
      <c r="Q70" s="41">
        <v>67359.96094</v>
      </c>
      <c r="R70" s="41">
        <v>75001.48438</v>
      </c>
      <c r="S70" s="41">
        <v>91041.82031</v>
      </c>
      <c r="T70" s="41">
        <v>85627.39844</v>
      </c>
      <c r="U70" s="41">
        <v>85597.03906</v>
      </c>
      <c r="V70" s="81">
        <v>2.17988E11</v>
      </c>
      <c r="W70" s="81">
        <v>2.23365E11</v>
      </c>
      <c r="X70" s="81">
        <v>2.28522E11</v>
      </c>
      <c r="Y70" s="81">
        <v>2.37173E11</v>
      </c>
      <c r="Z70" s="81">
        <v>2.45567E11</v>
      </c>
      <c r="AA70" s="81">
        <v>2.54573E11</v>
      </c>
      <c r="AB70" s="81">
        <v>2.56756E11</v>
      </c>
      <c r="AC70" s="81">
        <v>2.61105E11</v>
      </c>
      <c r="AD70" s="81">
        <v>2.63366E11</v>
      </c>
      <c r="AE70" s="81">
        <v>2.70186E11</v>
      </c>
      <c r="AF70" s="81">
        <v>2.76672E11</v>
      </c>
      <c r="AG70" s="81"/>
      <c r="AH70" s="81"/>
      <c r="AI70" s="81"/>
      <c r="AJ70" s="81"/>
      <c r="AK70" s="81"/>
      <c r="AL70" s="81"/>
      <c r="AM70" s="81"/>
      <c r="AN70" s="81"/>
      <c r="AO70" s="81"/>
      <c r="AP70" s="81"/>
      <c r="AQ70" s="81"/>
      <c r="AR70" s="81"/>
      <c r="AS70" s="81"/>
      <c r="AT70" s="81"/>
      <c r="AU70" s="81"/>
      <c r="AV70" s="81"/>
    </row>
    <row r="71">
      <c r="A71" s="77" t="s">
        <v>19</v>
      </c>
      <c r="B71" s="149">
        <v>141975.0</v>
      </c>
      <c r="C71" s="33">
        <v>1.0364388E7</v>
      </c>
      <c r="D71" s="35">
        <f t="shared" si="8"/>
        <v>13.69834861</v>
      </c>
      <c r="E71" s="3"/>
      <c r="F71" s="3"/>
      <c r="G71" s="77" t="s">
        <v>19</v>
      </c>
      <c r="H71" s="80">
        <v>-0.027</v>
      </c>
      <c r="I71" s="3"/>
      <c r="J71" s="3"/>
      <c r="K71" s="41">
        <v>149690.1563</v>
      </c>
      <c r="L71" s="41">
        <v>154177.5469</v>
      </c>
      <c r="M71" s="41">
        <v>145086.6719</v>
      </c>
      <c r="N71" s="41">
        <v>150765.7969</v>
      </c>
      <c r="O71" s="41">
        <v>144524.5781</v>
      </c>
      <c r="P71" s="41">
        <v>145309.9375</v>
      </c>
      <c r="Q71" s="41">
        <v>144543.8125</v>
      </c>
      <c r="R71" s="41">
        <v>142953.0469</v>
      </c>
      <c r="S71" s="41">
        <v>144832.6563</v>
      </c>
      <c r="T71" s="41">
        <v>145886.0938</v>
      </c>
      <c r="U71" s="41">
        <v>141975.2656</v>
      </c>
      <c r="V71" s="81">
        <v>2.70714E11</v>
      </c>
      <c r="W71" s="81">
        <v>2.74571E11</v>
      </c>
      <c r="X71" s="81">
        <v>2.84826E11</v>
      </c>
      <c r="Y71" s="81">
        <v>2.9032E11</v>
      </c>
      <c r="Z71" s="81">
        <v>3.00596E11</v>
      </c>
      <c r="AA71" s="81">
        <v>3.11627E11</v>
      </c>
      <c r="AB71" s="81">
        <v>3.14144E11</v>
      </c>
      <c r="AC71" s="81">
        <v>3.18416E11</v>
      </c>
      <c r="AD71" s="81">
        <v>3.20985E11</v>
      </c>
      <c r="AE71" s="81">
        <v>3.31495E11</v>
      </c>
      <c r="AF71" s="81">
        <v>3.373E11</v>
      </c>
      <c r="AG71" s="81"/>
      <c r="AH71" s="81"/>
      <c r="AI71" s="81"/>
      <c r="AJ71" s="81"/>
      <c r="AK71" s="81"/>
      <c r="AL71" s="81"/>
      <c r="AM71" s="81"/>
      <c r="AN71" s="81"/>
      <c r="AO71" s="81"/>
      <c r="AP71" s="81"/>
      <c r="AQ71" s="81"/>
      <c r="AR71" s="81"/>
      <c r="AS71" s="81"/>
      <c r="AT71" s="81"/>
      <c r="AU71" s="81"/>
      <c r="AV71" s="81"/>
    </row>
    <row r="72">
      <c r="A72" s="77" t="s">
        <v>20</v>
      </c>
      <c r="B72" s="33">
        <v>800142.0</v>
      </c>
      <c r="C72" s="33">
        <v>3.2386378E7</v>
      </c>
      <c r="D72" s="35">
        <f t="shared" si="8"/>
        <v>24.70612799</v>
      </c>
      <c r="E72" s="3"/>
      <c r="F72" s="3"/>
      <c r="G72" s="77" t="s">
        <v>20</v>
      </c>
      <c r="H72" s="80">
        <v>-0.019</v>
      </c>
      <c r="I72" s="3"/>
      <c r="J72" s="3"/>
      <c r="K72" s="41">
        <v>832946.75</v>
      </c>
      <c r="L72" s="41">
        <v>635760.8125</v>
      </c>
      <c r="M72" s="41">
        <v>610041.75</v>
      </c>
      <c r="N72" s="41">
        <v>799911.875</v>
      </c>
      <c r="O72" s="41">
        <v>709416.6875</v>
      </c>
      <c r="P72" s="41">
        <v>665388.1875</v>
      </c>
      <c r="Q72" s="41">
        <v>661755.5</v>
      </c>
      <c r="R72" s="41">
        <v>818928.8125</v>
      </c>
      <c r="S72" s="41">
        <v>787753.375</v>
      </c>
      <c r="T72" s="41">
        <v>851413.4375</v>
      </c>
      <c r="U72" s="41">
        <v>800142.3125</v>
      </c>
      <c r="V72" s="81">
        <v>8.15396E11</v>
      </c>
      <c r="W72" s="81">
        <v>8.28596E11</v>
      </c>
      <c r="X72" s="81">
        <v>8.63612E11</v>
      </c>
      <c r="Y72" s="81">
        <v>8.98998E11</v>
      </c>
      <c r="Z72" s="81">
        <v>9.48728E11</v>
      </c>
      <c r="AA72" s="81">
        <v>9.98378E11</v>
      </c>
      <c r="AB72" s="81">
        <v>1.01619E12</v>
      </c>
      <c r="AC72" s="81">
        <v>1.04591E12</v>
      </c>
      <c r="AD72" s="81">
        <v>1.06558E12</v>
      </c>
      <c r="AE72" s="81">
        <v>1.09883E12</v>
      </c>
      <c r="AF72" s="81">
        <v>1.132E12</v>
      </c>
      <c r="AG72" s="81"/>
      <c r="AH72" s="81"/>
      <c r="AI72" s="81"/>
      <c r="AJ72" s="81"/>
      <c r="AK72" s="81"/>
      <c r="AL72" s="81"/>
      <c r="AM72" s="81"/>
      <c r="AN72" s="81"/>
      <c r="AO72" s="81"/>
      <c r="AP72" s="81"/>
      <c r="AQ72" s="81"/>
      <c r="AR72" s="81"/>
      <c r="AS72" s="81"/>
      <c r="AT72" s="81"/>
      <c r="AU72" s="81"/>
      <c r="AV72" s="81"/>
    </row>
    <row r="73">
      <c r="A73" s="77" t="s">
        <v>22</v>
      </c>
      <c r="B73" s="149">
        <v>70092.0</v>
      </c>
      <c r="C73" s="33">
        <v>5432335.0</v>
      </c>
      <c r="D73" s="35">
        <f t="shared" si="8"/>
        <v>12.90273888</v>
      </c>
      <c r="E73" s="3"/>
      <c r="F73" s="3"/>
      <c r="G73" s="77" t="s">
        <v>22</v>
      </c>
      <c r="H73" s="80">
        <v>-0.035</v>
      </c>
      <c r="I73" s="3"/>
      <c r="J73" s="3"/>
      <c r="K73" s="41">
        <v>80937.96875</v>
      </c>
      <c r="L73" s="41">
        <v>92489.85156</v>
      </c>
      <c r="M73" s="41">
        <v>84342.67188</v>
      </c>
      <c r="N73" s="41">
        <v>79406.39844</v>
      </c>
      <c r="O73" s="41">
        <v>78284.26563</v>
      </c>
      <c r="P73" s="41">
        <v>72867.35938</v>
      </c>
      <c r="Q73" s="41">
        <v>75854.99219</v>
      </c>
      <c r="R73" s="41">
        <v>76685.9375</v>
      </c>
      <c r="S73" s="41">
        <v>80280.65625</v>
      </c>
      <c r="T73" s="41">
        <v>74119.6875</v>
      </c>
      <c r="U73" s="41">
        <v>70092.03906</v>
      </c>
      <c r="V73" s="81">
        <v>1.46819E11</v>
      </c>
      <c r="W73" s="81">
        <v>1.50981E11</v>
      </c>
      <c r="X73" s="81">
        <v>1.5581E11</v>
      </c>
      <c r="Y73" s="81">
        <v>1.59176E11</v>
      </c>
      <c r="Z73" s="81">
        <v>1.63252E11</v>
      </c>
      <c r="AA73" s="81">
        <v>1.69012E11</v>
      </c>
      <c r="AB73" s="81">
        <v>1.70204E11</v>
      </c>
      <c r="AC73" s="81">
        <v>1.70997E11</v>
      </c>
      <c r="AD73" s="81">
        <v>1.71653E11</v>
      </c>
      <c r="AE73" s="81">
        <v>1.75595E11</v>
      </c>
      <c r="AF73" s="81">
        <v>1.79888E11</v>
      </c>
      <c r="AG73" s="81"/>
      <c r="AH73" s="81"/>
      <c r="AI73" s="81"/>
      <c r="AJ73" s="81"/>
      <c r="AK73" s="81"/>
      <c r="AL73" s="81"/>
      <c r="AM73" s="81"/>
      <c r="AN73" s="81"/>
      <c r="AO73" s="81"/>
      <c r="AP73" s="81"/>
      <c r="AQ73" s="81"/>
      <c r="AR73" s="81"/>
      <c r="AS73" s="81"/>
      <c r="AT73" s="81"/>
      <c r="AU73" s="81"/>
      <c r="AV73" s="81"/>
    </row>
    <row r="74">
      <c r="A74" s="77" t="s">
        <v>23</v>
      </c>
      <c r="B74" s="149">
        <v>38809.0</v>
      </c>
      <c r="C74" s="33">
        <v>5223442.0</v>
      </c>
      <c r="D74" s="35">
        <f t="shared" si="8"/>
        <v>7.429775232</v>
      </c>
      <c r="E74" s="3"/>
      <c r="F74" s="3"/>
      <c r="G74" s="77" t="s">
        <v>23</v>
      </c>
      <c r="H74" s="80">
        <v>-0.05</v>
      </c>
      <c r="I74" s="3"/>
      <c r="J74" s="3"/>
      <c r="K74" s="41">
        <v>56746.50781</v>
      </c>
      <c r="L74" s="41">
        <v>53091.21875</v>
      </c>
      <c r="M74" s="41">
        <v>56465.4375</v>
      </c>
      <c r="N74" s="41">
        <v>55044.19141</v>
      </c>
      <c r="O74" s="41">
        <v>51310.79688</v>
      </c>
      <c r="P74" s="41">
        <v>48878.15234</v>
      </c>
      <c r="Q74" s="41">
        <v>50852.82813</v>
      </c>
      <c r="R74" s="41">
        <v>52504.875</v>
      </c>
      <c r="S74" s="41">
        <v>59894.51172</v>
      </c>
      <c r="T74" s="41">
        <v>55006.78906</v>
      </c>
      <c r="U74" s="41">
        <v>38808.50391</v>
      </c>
      <c r="V74" s="81">
        <v>1.11898E11</v>
      </c>
      <c r="W74" s="81">
        <v>1.15892E11</v>
      </c>
      <c r="X74" s="81">
        <v>1.23084E11</v>
      </c>
      <c r="Y74" s="81">
        <v>1.29276E11</v>
      </c>
      <c r="Z74" s="81">
        <v>1.34329E11</v>
      </c>
      <c r="AA74" s="81">
        <v>1.4148E11</v>
      </c>
      <c r="AB74" s="81">
        <v>1.44711E11</v>
      </c>
      <c r="AC74" s="81">
        <v>1.47366E11</v>
      </c>
      <c r="AD74" s="81">
        <v>1.50331E11</v>
      </c>
      <c r="AE74" s="81">
        <v>1.56532E11</v>
      </c>
      <c r="AF74" s="81">
        <v>1.61097E11</v>
      </c>
      <c r="AG74" s="81"/>
      <c r="AH74" s="81"/>
      <c r="AI74" s="81"/>
      <c r="AJ74" s="81"/>
      <c r="AK74" s="81"/>
      <c r="AL74" s="81"/>
      <c r="AM74" s="81"/>
      <c r="AN74" s="81"/>
      <c r="AO74" s="81"/>
      <c r="AP74" s="81"/>
      <c r="AQ74" s="81"/>
      <c r="AR74" s="81"/>
      <c r="AS74" s="81"/>
      <c r="AT74" s="81"/>
      <c r="AU74" s="81"/>
      <c r="AV74" s="81"/>
    </row>
    <row r="75">
      <c r="A75" s="77" t="s">
        <v>24</v>
      </c>
      <c r="B75" s="149">
        <v>521025.0</v>
      </c>
      <c r="C75" s="33">
        <v>6.2911523E7</v>
      </c>
      <c r="D75" s="35">
        <f t="shared" si="8"/>
        <v>8.281869126</v>
      </c>
      <c r="E75" s="3"/>
      <c r="F75" s="3"/>
      <c r="G75" s="77" t="s">
        <v>24</v>
      </c>
      <c r="H75" s="80">
        <v>-0.025</v>
      </c>
      <c r="I75" s="3"/>
      <c r="J75" s="3"/>
      <c r="K75" s="41">
        <v>526684.3125</v>
      </c>
      <c r="L75" s="41">
        <v>540095.25</v>
      </c>
      <c r="M75" s="41">
        <v>530484.9375</v>
      </c>
      <c r="N75" s="41">
        <v>545523.125</v>
      </c>
      <c r="O75" s="41">
        <v>528512.6875</v>
      </c>
      <c r="P75" s="41">
        <v>536564.0625</v>
      </c>
      <c r="Q75" s="41">
        <v>528790.75</v>
      </c>
      <c r="R75" s="41">
        <v>518176.0938</v>
      </c>
      <c r="S75" s="41">
        <v>522355.7188</v>
      </c>
      <c r="T75" s="41">
        <v>519598.5</v>
      </c>
      <c r="U75" s="41">
        <v>521025.2813</v>
      </c>
      <c r="V75" s="81">
        <v>1.50284E12</v>
      </c>
      <c r="W75" s="81">
        <v>1.51889E12</v>
      </c>
      <c r="X75" s="81">
        <v>1.55206E12</v>
      </c>
      <c r="Y75" s="81">
        <v>1.60449E12</v>
      </c>
      <c r="Z75" s="81">
        <v>1.65731E12</v>
      </c>
      <c r="AA75" s="81">
        <v>1.71829E12</v>
      </c>
      <c r="AB75" s="81">
        <v>1.74984E12</v>
      </c>
      <c r="AC75" s="81">
        <v>1.76609E12</v>
      </c>
      <c r="AD75" s="81">
        <v>1.78198E12</v>
      </c>
      <c r="AE75" s="81">
        <v>1.82732E12</v>
      </c>
      <c r="AF75" s="81">
        <v>1.8607E12</v>
      </c>
      <c r="AG75" s="81"/>
      <c r="AH75" s="81"/>
      <c r="AI75" s="81"/>
      <c r="AJ75" s="81"/>
      <c r="AK75" s="81"/>
      <c r="AL75" s="81"/>
      <c r="AM75" s="81"/>
      <c r="AN75" s="81"/>
      <c r="AO75" s="81"/>
      <c r="AP75" s="81"/>
      <c r="AQ75" s="81"/>
      <c r="AR75" s="81"/>
      <c r="AS75" s="81"/>
      <c r="AT75" s="81"/>
      <c r="AU75" s="81"/>
      <c r="AV75" s="81"/>
    </row>
    <row r="76">
      <c r="A76" s="77" t="s">
        <v>25</v>
      </c>
      <c r="B76" s="149">
        <v>1005301.0</v>
      </c>
      <c r="C76" s="33">
        <v>8.243139E7</v>
      </c>
      <c r="D76" s="35">
        <f t="shared" si="8"/>
        <v>12.19560898</v>
      </c>
      <c r="E76" s="3"/>
      <c r="F76" s="3"/>
      <c r="G76" s="77" t="s">
        <v>25</v>
      </c>
      <c r="H76" s="80">
        <v>-0.02</v>
      </c>
      <c r="I76" s="3"/>
      <c r="J76" s="3"/>
      <c r="K76" s="41">
        <v>1082957.375</v>
      </c>
      <c r="L76" s="41">
        <v>1101800.0</v>
      </c>
      <c r="M76" s="41">
        <v>1065925.125</v>
      </c>
      <c r="N76" s="41">
        <v>1040311.313</v>
      </c>
      <c r="O76" s="41">
        <v>1006533.5</v>
      </c>
      <c r="P76" s="41">
        <v>1005793.5</v>
      </c>
      <c r="Q76" s="41">
        <v>1014676.438</v>
      </c>
      <c r="R76" s="41">
        <v>1040886.438</v>
      </c>
      <c r="S76" s="41">
        <v>1038860.188</v>
      </c>
      <c r="T76" s="41">
        <v>1026805.938</v>
      </c>
      <c r="U76" s="41">
        <v>1005300.938</v>
      </c>
      <c r="V76" s="81">
        <v>2.27142E12</v>
      </c>
      <c r="W76" s="81">
        <v>2.28938E12</v>
      </c>
      <c r="X76" s="81">
        <v>2.32916E12</v>
      </c>
      <c r="Y76" s="81">
        <v>2.37252E12</v>
      </c>
      <c r="Z76" s="81">
        <v>2.41691E12</v>
      </c>
      <c r="AA76" s="81">
        <v>2.49081E12</v>
      </c>
      <c r="AB76" s="81">
        <v>2.52853E12</v>
      </c>
      <c r="AC76" s="81">
        <v>2.52879E12</v>
      </c>
      <c r="AD76" s="81">
        <v>2.5193E12</v>
      </c>
      <c r="AE76" s="81">
        <v>2.54855E12</v>
      </c>
      <c r="AF76" s="81">
        <v>2.566E12</v>
      </c>
      <c r="AG76" s="81"/>
      <c r="AH76" s="81"/>
      <c r="AI76" s="81"/>
      <c r="AJ76" s="81"/>
      <c r="AK76" s="81"/>
      <c r="AL76" s="81"/>
      <c r="AM76" s="81"/>
      <c r="AN76" s="81"/>
      <c r="AO76" s="81"/>
      <c r="AP76" s="81"/>
      <c r="AQ76" s="81"/>
      <c r="AR76" s="81"/>
      <c r="AS76" s="81"/>
      <c r="AT76" s="81"/>
      <c r="AU76" s="81"/>
      <c r="AV76" s="81"/>
    </row>
    <row r="77">
      <c r="A77" s="77" t="s">
        <v>26</v>
      </c>
      <c r="B77" s="33">
        <v>132149.0</v>
      </c>
      <c r="C77" s="33">
        <v>1.0668354E7</v>
      </c>
      <c r="D77" s="35">
        <f t="shared" si="8"/>
        <v>12.38700928</v>
      </c>
      <c r="E77" s="3"/>
      <c r="F77" s="3"/>
      <c r="G77" s="77" t="s">
        <v>26</v>
      </c>
      <c r="H77" s="80">
        <v>-0.019</v>
      </c>
      <c r="I77" s="3"/>
      <c r="J77" s="3"/>
      <c r="K77" s="41">
        <v>106134.7813</v>
      </c>
      <c r="L77" s="41">
        <v>109574.1172</v>
      </c>
      <c r="M77" s="41">
        <v>114531.7109</v>
      </c>
      <c r="N77" s="41">
        <v>119849.1563</v>
      </c>
      <c r="O77" s="41">
        <v>119476.2578</v>
      </c>
      <c r="P77" s="41">
        <v>123508.5703</v>
      </c>
      <c r="Q77" s="41">
        <v>124558.2031</v>
      </c>
      <c r="R77" s="41">
        <v>124081.6328</v>
      </c>
      <c r="S77" s="41">
        <v>128242.2734</v>
      </c>
      <c r="T77" s="41">
        <v>128503.5234</v>
      </c>
      <c r="U77" s="41">
        <v>132148.8594</v>
      </c>
      <c r="V77" s="81">
        <v>1.87216E11</v>
      </c>
      <c r="W77" s="81">
        <v>1.91631E11</v>
      </c>
      <c r="X77" s="81">
        <v>1.98602E11</v>
      </c>
      <c r="Y77" s="81">
        <v>2.05283E11</v>
      </c>
      <c r="Z77" s="81">
        <v>2.12302E11</v>
      </c>
      <c r="AA77" s="81">
        <v>2.21808E11</v>
      </c>
      <c r="AB77" s="81">
        <v>2.31117E11</v>
      </c>
      <c r="AC77" s="81">
        <v>2.39065E11</v>
      </c>
      <c r="AD77" s="81">
        <v>2.53274E11</v>
      </c>
      <c r="AE77" s="81">
        <v>2.64336E11</v>
      </c>
      <c r="AF77" s="81">
        <v>2.70364E11</v>
      </c>
      <c r="AG77" s="81"/>
      <c r="AH77" s="81"/>
      <c r="AI77" s="81"/>
      <c r="AJ77" s="81"/>
      <c r="AK77" s="81"/>
      <c r="AL77" s="81"/>
      <c r="AM77" s="81"/>
      <c r="AN77" s="81"/>
      <c r="AO77" s="81"/>
      <c r="AP77" s="81"/>
      <c r="AQ77" s="81"/>
      <c r="AR77" s="81"/>
      <c r="AS77" s="81"/>
      <c r="AT77" s="81"/>
      <c r="AU77" s="81"/>
      <c r="AV77" s="81"/>
    </row>
    <row r="78">
      <c r="A78" s="77" t="s">
        <v>28</v>
      </c>
      <c r="B78" s="149">
        <v>66878.0</v>
      </c>
      <c r="C78" s="33">
        <v>4015676.0</v>
      </c>
      <c r="D78" s="35">
        <f t="shared" si="8"/>
        <v>16.65423206</v>
      </c>
      <c r="E78" s="3"/>
      <c r="F78" s="3"/>
      <c r="G78" s="77" t="s">
        <v>28</v>
      </c>
      <c r="H78" s="80">
        <v>-0.052</v>
      </c>
      <c r="I78" s="3"/>
      <c r="J78" s="3"/>
      <c r="K78" s="41">
        <v>57172.55469</v>
      </c>
      <c r="L78" s="41">
        <v>59365.13281</v>
      </c>
      <c r="M78" s="41">
        <v>60105.01563</v>
      </c>
      <c r="N78" s="41">
        <v>63055.79297</v>
      </c>
      <c r="O78" s="41">
        <v>64141.29297</v>
      </c>
      <c r="P78" s="41">
        <v>66949.32813</v>
      </c>
      <c r="Q78" s="41">
        <v>68796.89844</v>
      </c>
      <c r="R78" s="41">
        <v>66859.375</v>
      </c>
      <c r="S78" s="41">
        <v>66849.57813</v>
      </c>
      <c r="T78" s="41">
        <v>65680.0</v>
      </c>
      <c r="U78" s="41">
        <v>66878.28906</v>
      </c>
      <c r="V78" s="41">
        <v>8.089542656E10</v>
      </c>
      <c r="W78" s="41">
        <v>8.8541888512E10</v>
      </c>
      <c r="X78" s="41">
        <v>9.8208169984E10</v>
      </c>
      <c r="Y78" s="81">
        <v>1.05869E11</v>
      </c>
      <c r="Z78" s="81">
        <v>1.16367E11</v>
      </c>
      <c r="AA78" s="81">
        <v>1.27186E11</v>
      </c>
      <c r="AB78" s="81">
        <v>1.33281E11</v>
      </c>
      <c r="AC78" s="81">
        <v>1.41109E11</v>
      </c>
      <c r="AD78" s="81">
        <v>1.46978E11</v>
      </c>
      <c r="AE78" s="81">
        <v>1.53604E11</v>
      </c>
      <c r="AF78" s="81">
        <v>1.61806E11</v>
      </c>
      <c r="AG78" s="81"/>
      <c r="AH78" s="81"/>
      <c r="AI78" s="81"/>
      <c r="AJ78" s="81"/>
      <c r="AK78" s="81"/>
      <c r="AL78" s="81"/>
      <c r="AM78" s="81"/>
      <c r="AN78" s="81"/>
      <c r="AO78" s="81"/>
      <c r="AP78" s="81"/>
      <c r="AQ78" s="81"/>
      <c r="AR78" s="81"/>
      <c r="AS78" s="81"/>
      <c r="AT78" s="81"/>
      <c r="AU78" s="81"/>
      <c r="AV78" s="81"/>
    </row>
    <row r="79">
      <c r="A79" s="77" t="s">
        <v>29</v>
      </c>
      <c r="B79" s="149">
        <v>536162.0</v>
      </c>
      <c r="C79" s="33">
        <v>5.8103033E7</v>
      </c>
      <c r="D79" s="35">
        <f t="shared" si="8"/>
        <v>9.227779899</v>
      </c>
      <c r="E79" s="3"/>
      <c r="F79" s="3"/>
      <c r="G79" s="77" t="s">
        <v>29</v>
      </c>
      <c r="H79" s="80">
        <v>-0.007</v>
      </c>
      <c r="I79" s="3"/>
      <c r="J79" s="3"/>
      <c r="K79" s="41">
        <v>499857.75</v>
      </c>
      <c r="L79" s="41">
        <v>493575.0</v>
      </c>
      <c r="M79" s="41">
        <v>508469.2813</v>
      </c>
      <c r="N79" s="41">
        <v>522893.8438</v>
      </c>
      <c r="O79" s="41">
        <v>520221.4688</v>
      </c>
      <c r="P79" s="41">
        <v>525466.625</v>
      </c>
      <c r="Q79" s="41">
        <v>523951.8438</v>
      </c>
      <c r="R79" s="41">
        <v>520016.2188</v>
      </c>
      <c r="S79" s="41">
        <v>542955.3125</v>
      </c>
      <c r="T79" s="41">
        <v>540626.4375</v>
      </c>
      <c r="U79" s="41">
        <v>536162.0625</v>
      </c>
      <c r="V79" s="81">
        <v>1.43604E12</v>
      </c>
      <c r="W79" s="81">
        <v>1.45233E12</v>
      </c>
      <c r="X79" s="81">
        <v>1.47943E12</v>
      </c>
      <c r="Y79" s="81">
        <v>1.50086E12</v>
      </c>
      <c r="Z79" s="81">
        <v>1.52264E12</v>
      </c>
      <c r="AA79" s="81">
        <v>1.57827E12</v>
      </c>
      <c r="AB79" s="81">
        <v>1.60767E12</v>
      </c>
      <c r="AC79" s="81">
        <v>1.61492E12</v>
      </c>
      <c r="AD79" s="81">
        <v>1.61417E12</v>
      </c>
      <c r="AE79" s="81">
        <v>1.64211E12</v>
      </c>
      <c r="AF79" s="81">
        <v>1.6574E12</v>
      </c>
      <c r="AG79" s="81"/>
      <c r="AH79" s="81"/>
      <c r="AI79" s="81"/>
      <c r="AJ79" s="81"/>
      <c r="AK79" s="81"/>
      <c r="AL79" s="81"/>
      <c r="AM79" s="81"/>
      <c r="AN79" s="81"/>
      <c r="AO79" s="81"/>
      <c r="AP79" s="81"/>
      <c r="AQ79" s="81"/>
      <c r="AR79" s="81"/>
      <c r="AS79" s="81"/>
      <c r="AT79" s="81"/>
      <c r="AU79" s="81"/>
      <c r="AV79" s="81"/>
    </row>
    <row r="80">
      <c r="A80" s="77" t="s">
        <v>30</v>
      </c>
      <c r="B80" s="33">
        <v>1262579.0</v>
      </c>
      <c r="C80" s="33">
        <v>1.27537189E8</v>
      </c>
      <c r="D80" s="35">
        <f t="shared" si="8"/>
        <v>9.899692865</v>
      </c>
      <c r="E80" s="3"/>
      <c r="F80" s="3"/>
      <c r="G80" s="77" t="s">
        <v>30</v>
      </c>
      <c r="H80" s="80">
        <v>-0.008</v>
      </c>
      <c r="I80" s="3"/>
      <c r="J80" s="3"/>
      <c r="K80" s="41">
        <v>1257132.625</v>
      </c>
      <c r="L80" s="41">
        <v>1266427.0</v>
      </c>
      <c r="M80" s="41">
        <v>1259517.875</v>
      </c>
      <c r="N80" s="41">
        <v>1217163.875</v>
      </c>
      <c r="O80" s="41">
        <v>1238167.375</v>
      </c>
      <c r="P80" s="41">
        <v>1256109.5</v>
      </c>
      <c r="Q80" s="41">
        <v>1231046.75</v>
      </c>
      <c r="R80" s="41">
        <v>1261987.25</v>
      </c>
      <c r="S80" s="41">
        <v>1256627.5</v>
      </c>
      <c r="T80" s="41">
        <v>1253026.5</v>
      </c>
      <c r="U80" s="41">
        <v>1262579.0</v>
      </c>
      <c r="V80" s="81">
        <v>3.51551E12</v>
      </c>
      <c r="W80" s="81">
        <v>3.60727E12</v>
      </c>
      <c r="X80" s="81">
        <v>3.66483E12</v>
      </c>
      <c r="Y80" s="81">
        <v>3.59142E12</v>
      </c>
      <c r="Z80" s="81">
        <v>3.58426E12</v>
      </c>
      <c r="AA80" s="81">
        <v>3.66517E12</v>
      </c>
      <c r="AB80" s="81">
        <v>3.6782E12</v>
      </c>
      <c r="AC80" s="81">
        <v>3.68885E12</v>
      </c>
      <c r="AD80" s="81">
        <v>3.75101E12</v>
      </c>
      <c r="AE80" s="81">
        <v>3.83956E12</v>
      </c>
      <c r="AF80" s="81">
        <v>3.88958E12</v>
      </c>
      <c r="AG80" s="81"/>
      <c r="AH80" s="81"/>
      <c r="AI80" s="81"/>
      <c r="AJ80" s="81"/>
      <c r="AK80" s="81"/>
      <c r="AL80" s="81"/>
      <c r="AM80" s="81"/>
      <c r="AN80" s="81"/>
      <c r="AO80" s="81"/>
      <c r="AP80" s="81"/>
      <c r="AQ80" s="81"/>
      <c r="AR80" s="81"/>
      <c r="AS80" s="81"/>
      <c r="AT80" s="81"/>
      <c r="AU80" s="81"/>
      <c r="AV80" s="81"/>
    </row>
    <row r="81">
      <c r="A81" s="77" t="s">
        <v>32</v>
      </c>
      <c r="B81" s="149">
        <v>212489.0</v>
      </c>
      <c r="C81" s="33">
        <v>1.6407491E7</v>
      </c>
      <c r="D81" s="35">
        <f t="shared" si="8"/>
        <v>12.95073086</v>
      </c>
      <c r="E81" s="3"/>
      <c r="F81" s="3"/>
      <c r="G81" s="77" t="s">
        <v>32</v>
      </c>
      <c r="H81" s="80">
        <v>-0.033</v>
      </c>
      <c r="I81" s="3"/>
      <c r="J81" s="3"/>
      <c r="K81" s="41">
        <v>226046.3125</v>
      </c>
      <c r="L81" s="41">
        <v>233966.0</v>
      </c>
      <c r="M81" s="41">
        <v>227610.9375</v>
      </c>
      <c r="N81" s="41">
        <v>228374.7813</v>
      </c>
      <c r="O81" s="41">
        <v>216271.6563</v>
      </c>
      <c r="P81" s="41">
        <v>215930.9531</v>
      </c>
      <c r="Q81" s="41">
        <v>217117.625</v>
      </c>
      <c r="R81" s="41">
        <v>216092.1094</v>
      </c>
      <c r="S81" s="41">
        <v>217225.0156</v>
      </c>
      <c r="T81" s="41">
        <v>218386.2344</v>
      </c>
      <c r="U81" s="41">
        <v>212488.5781</v>
      </c>
      <c r="V81" s="81">
        <v>4.40027E11</v>
      </c>
      <c r="W81" s="81">
        <v>4.55017E11</v>
      </c>
      <c r="X81" s="81">
        <v>4.74484E11</v>
      </c>
      <c r="Y81" s="81">
        <v>4.93101E11</v>
      </c>
      <c r="Z81" s="81">
        <v>5.16199E11</v>
      </c>
      <c r="AA81" s="81">
        <v>5.36543E11</v>
      </c>
      <c r="AB81" s="81">
        <v>5.46876E11</v>
      </c>
      <c r="AC81" s="81">
        <v>5.47293E11</v>
      </c>
      <c r="AD81" s="81">
        <v>5.4913E11</v>
      </c>
      <c r="AE81" s="81">
        <v>5.61412E11</v>
      </c>
      <c r="AF81" s="81">
        <v>5.72901E11</v>
      </c>
      <c r="AG81" s="81"/>
      <c r="AH81" s="81"/>
      <c r="AI81" s="81"/>
      <c r="AJ81" s="81"/>
      <c r="AK81" s="81"/>
      <c r="AL81" s="81"/>
      <c r="AM81" s="81"/>
      <c r="AN81" s="81"/>
      <c r="AO81" s="81"/>
      <c r="AP81" s="81"/>
      <c r="AQ81" s="81"/>
      <c r="AR81" s="81"/>
      <c r="AS81" s="81"/>
      <c r="AT81" s="81"/>
      <c r="AU81" s="81"/>
      <c r="AV81" s="81"/>
    </row>
    <row r="82">
      <c r="A82" s="77" t="s">
        <v>33</v>
      </c>
      <c r="B82" s="149">
        <v>54996.0</v>
      </c>
      <c r="C82" s="33">
        <v>4048224.0</v>
      </c>
      <c r="D82" s="35">
        <f t="shared" si="8"/>
        <v>13.58521663</v>
      </c>
      <c r="E82" s="3"/>
      <c r="F82" s="3"/>
      <c r="G82" s="77" t="s">
        <v>33</v>
      </c>
      <c r="H82" s="80">
        <v>0.002</v>
      </c>
      <c r="I82" s="3"/>
      <c r="J82" s="3"/>
      <c r="K82" s="41">
        <v>38867.375</v>
      </c>
      <c r="L82" s="41">
        <v>41851.76172</v>
      </c>
      <c r="M82" s="41">
        <v>43941.83594</v>
      </c>
      <c r="N82" s="41">
        <v>40567.18359</v>
      </c>
      <c r="O82" s="41">
        <v>42801.60938</v>
      </c>
      <c r="P82" s="41">
        <v>45505.51953</v>
      </c>
      <c r="Q82" s="41">
        <v>49333.91406</v>
      </c>
      <c r="R82" s="41">
        <v>53275.46875</v>
      </c>
      <c r="S82" s="41">
        <v>54216.31641</v>
      </c>
      <c r="T82" s="41">
        <v>52198.06641</v>
      </c>
      <c r="U82" s="41">
        <v>54995.51563</v>
      </c>
      <c r="V82" s="41">
        <v>7.5311128576E10</v>
      </c>
      <c r="W82" s="41">
        <v>7.8022270976E10</v>
      </c>
      <c r="X82" s="41">
        <v>7.9401312256E10</v>
      </c>
      <c r="Y82" s="41">
        <v>7.9740076032E10</v>
      </c>
      <c r="Z82" s="41">
        <v>8.3866148864E10</v>
      </c>
      <c r="AA82" s="41">
        <v>8.6064029696E10</v>
      </c>
      <c r="AB82" s="41">
        <v>8.9152200704E10</v>
      </c>
      <c r="AC82" s="41">
        <v>9.3532110848E10</v>
      </c>
      <c r="AD82" s="41">
        <v>9.7596227584E10</v>
      </c>
      <c r="AE82" s="81">
        <v>1.01264E11</v>
      </c>
      <c r="AF82" s="81">
        <v>1.04608E11</v>
      </c>
      <c r="AG82" s="81"/>
      <c r="AH82" s="81"/>
      <c r="AI82" s="81"/>
      <c r="AJ82" s="81"/>
      <c r="AK82" s="81"/>
      <c r="AL82" s="81"/>
      <c r="AM82" s="81"/>
      <c r="AN82" s="81"/>
      <c r="AO82" s="81"/>
      <c r="AP82" s="81"/>
      <c r="AQ82" s="81"/>
      <c r="AR82" s="81"/>
      <c r="AS82" s="81"/>
      <c r="AT82" s="81"/>
      <c r="AU82" s="81"/>
      <c r="AV82" s="81"/>
    </row>
    <row r="83">
      <c r="A83" s="77" t="s">
        <v>34</v>
      </c>
      <c r="B83" s="149">
        <v>27470.0</v>
      </c>
      <c r="C83" s="33">
        <v>4593041.0</v>
      </c>
      <c r="D83" s="35">
        <f t="shared" si="8"/>
        <v>5.980787021</v>
      </c>
      <c r="E83" s="3"/>
      <c r="F83" s="3"/>
      <c r="G83" s="77" t="s">
        <v>34</v>
      </c>
      <c r="H83" s="80">
        <v>-0.04</v>
      </c>
      <c r="I83" s="3"/>
      <c r="J83" s="3"/>
      <c r="K83" s="41">
        <v>30434.7832</v>
      </c>
      <c r="L83" s="41">
        <v>33981.48828</v>
      </c>
      <c r="M83" s="41">
        <v>34310.00391</v>
      </c>
      <c r="N83" s="41">
        <v>33590.83203</v>
      </c>
      <c r="O83" s="41">
        <v>39623.26563</v>
      </c>
      <c r="P83" s="41">
        <v>39021.41797</v>
      </c>
      <c r="Q83" s="41">
        <v>36621.04688</v>
      </c>
      <c r="R83" s="41">
        <v>32915.73438</v>
      </c>
      <c r="S83" s="41">
        <v>31620.00586</v>
      </c>
      <c r="T83" s="41">
        <v>28690.21875</v>
      </c>
      <c r="U83" s="41">
        <v>27469.94336</v>
      </c>
      <c r="V83" s="81">
        <v>1.64824E11</v>
      </c>
      <c r="W83" s="81">
        <v>1.73229E11</v>
      </c>
      <c r="X83" s="81">
        <v>1.82571E11</v>
      </c>
      <c r="Y83" s="81">
        <v>1.87469E11</v>
      </c>
      <c r="Z83" s="81">
        <v>1.91266E11</v>
      </c>
      <c r="AA83" s="81">
        <v>1.97489E11</v>
      </c>
      <c r="AB83" s="81">
        <v>2.0142E11</v>
      </c>
      <c r="AC83" s="81">
        <v>2.04445E11</v>
      </c>
      <c r="AD83" s="81">
        <v>2.06456E11</v>
      </c>
      <c r="AE83" s="81">
        <v>2.14633E11</v>
      </c>
      <c r="AF83" s="81">
        <v>2.2019E11</v>
      </c>
      <c r="AG83" s="81"/>
      <c r="AH83" s="81"/>
      <c r="AI83" s="81"/>
      <c r="AJ83" s="81"/>
      <c r="AK83" s="81"/>
      <c r="AL83" s="81"/>
      <c r="AM83" s="81"/>
      <c r="AN83" s="81"/>
      <c r="AO83" s="81"/>
      <c r="AP83" s="81"/>
      <c r="AQ83" s="81"/>
      <c r="AR83" s="81"/>
      <c r="AS83" s="81"/>
      <c r="AT83" s="81"/>
      <c r="AU83" s="81"/>
      <c r="AV83" s="81"/>
    </row>
    <row r="84">
      <c r="A84" s="77" t="s">
        <v>36</v>
      </c>
      <c r="B84" s="149">
        <v>92559.0</v>
      </c>
      <c r="C84" s="33">
        <v>1.0566212E7</v>
      </c>
      <c r="D84" s="35">
        <f t="shared" si="8"/>
        <v>8.759903738</v>
      </c>
      <c r="E84" s="3"/>
      <c r="F84" s="3"/>
      <c r="G84" s="77" t="s">
        <v>36</v>
      </c>
      <c r="H84" s="80">
        <v>-0.003</v>
      </c>
      <c r="I84" s="3"/>
      <c r="J84" s="3"/>
      <c r="K84" s="41">
        <v>75807.96875</v>
      </c>
      <c r="L84" s="41">
        <v>70391.73438</v>
      </c>
      <c r="M84" s="41">
        <v>74540.38281</v>
      </c>
      <c r="N84" s="41">
        <v>80471.42188</v>
      </c>
      <c r="O84" s="41">
        <v>87598.39063</v>
      </c>
      <c r="P84" s="41">
        <v>86564.10156</v>
      </c>
      <c r="Q84" s="41">
        <v>83091.65625</v>
      </c>
      <c r="R84" s="41">
        <v>87231.96094</v>
      </c>
      <c r="S84" s="41">
        <v>88096.3125</v>
      </c>
      <c r="T84" s="41">
        <v>86189.23438</v>
      </c>
      <c r="U84" s="41">
        <v>92558.66406</v>
      </c>
      <c r="V84" s="81">
        <v>1.7574E11</v>
      </c>
      <c r="W84" s="81">
        <v>1.82222E11</v>
      </c>
      <c r="X84" s="81">
        <v>1.90252E11</v>
      </c>
      <c r="Y84" s="81">
        <v>2.00028E11</v>
      </c>
      <c r="Z84" s="81">
        <v>2.08175E11</v>
      </c>
      <c r="AA84" s="81">
        <v>2.16327E11</v>
      </c>
      <c r="AB84" s="81">
        <v>2.20599E11</v>
      </c>
      <c r="AC84" s="81">
        <v>2.22285E11</v>
      </c>
      <c r="AD84" s="81">
        <v>2.2026E11</v>
      </c>
      <c r="AE84" s="81">
        <v>2.23696E11</v>
      </c>
      <c r="AF84" s="81">
        <v>2.2543E11</v>
      </c>
      <c r="AG84" s="81"/>
      <c r="AH84" s="81"/>
      <c r="AI84" s="81"/>
      <c r="AJ84" s="81"/>
      <c r="AK84" s="81"/>
      <c r="AL84" s="81"/>
      <c r="AM84" s="81"/>
      <c r="AN84" s="81"/>
      <c r="AO84" s="81"/>
      <c r="AP84" s="81"/>
      <c r="AQ84" s="81"/>
      <c r="AR84" s="81"/>
      <c r="AS84" s="81"/>
      <c r="AT84" s="81"/>
      <c r="AU84" s="81"/>
      <c r="AV84" s="81"/>
    </row>
    <row r="85">
      <c r="A85" s="77" t="s">
        <v>39</v>
      </c>
      <c r="B85" s="149">
        <v>408289.0</v>
      </c>
      <c r="C85" s="33">
        <v>4.0341462E7</v>
      </c>
      <c r="D85" s="35">
        <f t="shared" si="8"/>
        <v>10.12082805</v>
      </c>
      <c r="E85" s="3"/>
      <c r="F85" s="3"/>
      <c r="G85" s="77" t="s">
        <v>39</v>
      </c>
      <c r="H85" s="80">
        <v>-0.001</v>
      </c>
      <c r="I85" s="3"/>
      <c r="J85" s="3"/>
      <c r="K85" s="41">
        <v>293440.3125</v>
      </c>
      <c r="L85" s="41">
        <v>285158.5</v>
      </c>
      <c r="M85" s="41">
        <v>305137.1563</v>
      </c>
      <c r="N85" s="41">
        <v>314305.1875</v>
      </c>
      <c r="O85" s="41">
        <v>341772.5</v>
      </c>
      <c r="P85" s="41">
        <v>355512.875</v>
      </c>
      <c r="Q85" s="41">
        <v>355989.5</v>
      </c>
      <c r="R85" s="41">
        <v>372273.9688</v>
      </c>
      <c r="S85" s="41">
        <v>380082.5313</v>
      </c>
      <c r="T85" s="41">
        <v>394262.6563</v>
      </c>
      <c r="U85" s="41">
        <v>408289.4375</v>
      </c>
      <c r="V85" s="81">
        <v>8.27987E11</v>
      </c>
      <c r="W85" s="81">
        <v>8.48E11</v>
      </c>
      <c r="X85" s="81">
        <v>8.80806E11</v>
      </c>
      <c r="Y85" s="81">
        <v>9.20162E11</v>
      </c>
      <c r="Z85" s="81">
        <v>9.63832E11</v>
      </c>
      <c r="AA85" s="81">
        <v>1.0125E12</v>
      </c>
      <c r="AB85" s="81">
        <v>1.04966E12</v>
      </c>
      <c r="AC85" s="81">
        <v>1.0781E12</v>
      </c>
      <c r="AD85" s="81">
        <v>1.11141E12</v>
      </c>
      <c r="AE85" s="81">
        <v>1.14764E12</v>
      </c>
      <c r="AF85" s="81">
        <v>1.18876E12</v>
      </c>
      <c r="AG85" s="81"/>
      <c r="AH85" s="81"/>
      <c r="AI85" s="81"/>
      <c r="AJ85" s="81"/>
      <c r="AK85" s="81"/>
      <c r="AL85" s="81"/>
      <c r="AM85" s="81"/>
      <c r="AN85" s="81"/>
      <c r="AO85" s="81"/>
      <c r="AP85" s="81"/>
      <c r="AQ85" s="81"/>
      <c r="AR85" s="81"/>
      <c r="AS85" s="81"/>
      <c r="AT85" s="81"/>
      <c r="AU85" s="81"/>
      <c r="AV85" s="81"/>
    </row>
    <row r="86">
      <c r="A86" s="77" t="s">
        <v>40</v>
      </c>
      <c r="B86" s="149">
        <v>40178.0</v>
      </c>
      <c r="C86" s="33">
        <v>9001774.0</v>
      </c>
      <c r="D86" s="35">
        <f t="shared" si="8"/>
        <v>4.463342448</v>
      </c>
      <c r="E86" s="3"/>
      <c r="F86" s="3"/>
      <c r="G86" s="77" t="s">
        <v>40</v>
      </c>
      <c r="H86" s="80">
        <v>-0.04</v>
      </c>
      <c r="I86" s="3"/>
      <c r="J86" s="3"/>
      <c r="K86" s="41">
        <v>42795.19531</v>
      </c>
      <c r="L86" s="41">
        <v>45299.87109</v>
      </c>
      <c r="M86" s="41">
        <v>37830.875</v>
      </c>
      <c r="N86" s="41">
        <v>39219.26172</v>
      </c>
      <c r="O86" s="41">
        <v>36393.73828</v>
      </c>
      <c r="P86" s="41">
        <v>33360.28125</v>
      </c>
      <c r="Q86" s="41">
        <v>34000.67578</v>
      </c>
      <c r="R86" s="41">
        <v>34695.58594</v>
      </c>
      <c r="S86" s="41">
        <v>38209.95703</v>
      </c>
      <c r="T86" s="41">
        <v>40600.60156</v>
      </c>
      <c r="U86" s="41">
        <v>40177.67188</v>
      </c>
      <c r="V86" s="81">
        <v>2.17501E11</v>
      </c>
      <c r="W86" s="81">
        <v>2.21007E11</v>
      </c>
      <c r="X86" s="81">
        <v>2.26993E11</v>
      </c>
      <c r="Y86" s="81">
        <v>2.36538E11</v>
      </c>
      <c r="Z86" s="81">
        <v>2.4756E11</v>
      </c>
      <c r="AA86" s="81">
        <v>2.58582E11</v>
      </c>
      <c r="AB86" s="81">
        <v>2.61846E11</v>
      </c>
      <c r="AC86" s="81">
        <v>2.68349E11</v>
      </c>
      <c r="AD86" s="81">
        <v>2.74617E11</v>
      </c>
      <c r="AE86" s="81">
        <v>2.86246E11</v>
      </c>
      <c r="AF86" s="81">
        <v>2.95294E11</v>
      </c>
      <c r="AG86" s="81"/>
      <c r="AH86" s="81"/>
      <c r="AI86" s="81"/>
      <c r="AJ86" s="81"/>
      <c r="AK86" s="81"/>
      <c r="AL86" s="81"/>
      <c r="AM86" s="81"/>
      <c r="AN86" s="81"/>
      <c r="AO86" s="81"/>
      <c r="AP86" s="81"/>
      <c r="AQ86" s="81"/>
      <c r="AR86" s="81"/>
      <c r="AS86" s="81"/>
      <c r="AT86" s="81"/>
      <c r="AU86" s="81"/>
      <c r="AV86" s="81"/>
    </row>
    <row r="87">
      <c r="A87" s="77" t="s">
        <v>41</v>
      </c>
      <c r="B87" s="149">
        <v>50030.0</v>
      </c>
      <c r="C87" s="33">
        <v>7489370.0</v>
      </c>
      <c r="D87" s="35">
        <f t="shared" si="8"/>
        <v>6.680134644</v>
      </c>
      <c r="E87" s="3"/>
      <c r="F87" s="3"/>
      <c r="G87" s="77" t="s">
        <v>41</v>
      </c>
      <c r="H87" s="80">
        <v>-0.008</v>
      </c>
      <c r="I87" s="3"/>
      <c r="J87" s="3"/>
      <c r="K87" s="41">
        <v>47574.45313</v>
      </c>
      <c r="L87" s="41">
        <v>47266.95703</v>
      </c>
      <c r="M87" s="41">
        <v>45716.08984</v>
      </c>
      <c r="N87" s="41">
        <v>47322.89063</v>
      </c>
      <c r="O87" s="41">
        <v>49054.20313</v>
      </c>
      <c r="P87" s="41">
        <v>50509.51953</v>
      </c>
      <c r="Q87" s="41">
        <v>53039.62891</v>
      </c>
      <c r="R87" s="41">
        <v>51420.12891</v>
      </c>
      <c r="S87" s="41">
        <v>49867.57031</v>
      </c>
      <c r="T87" s="41">
        <v>48958.60156</v>
      </c>
      <c r="U87" s="41">
        <v>50030.13672</v>
      </c>
      <c r="V87" s="81">
        <v>2.32651E11</v>
      </c>
      <c r="W87" s="81">
        <v>2.33778E11</v>
      </c>
      <c r="X87" s="81">
        <v>2.38553E11</v>
      </c>
      <c r="Y87" s="81">
        <v>2.45075E11</v>
      </c>
      <c r="Z87" s="81">
        <v>2.48497E11</v>
      </c>
      <c r="AA87" s="81">
        <v>2.57619E11</v>
      </c>
      <c r="AB87" s="81">
        <v>2.60822E11</v>
      </c>
      <c r="AC87" s="81">
        <v>2.61305E11</v>
      </c>
      <c r="AD87" s="81">
        <v>2.61361E11</v>
      </c>
      <c r="AE87" s="81">
        <v>2.67688E11</v>
      </c>
      <c r="AF87" s="81">
        <v>2.74902E11</v>
      </c>
      <c r="AG87" s="81"/>
      <c r="AH87" s="81"/>
      <c r="AI87" s="81"/>
      <c r="AJ87" s="81"/>
      <c r="AK87" s="81"/>
      <c r="AL87" s="81"/>
      <c r="AM87" s="81"/>
      <c r="AN87" s="81"/>
      <c r="AO87" s="81"/>
      <c r="AP87" s="81"/>
      <c r="AQ87" s="81"/>
      <c r="AR87" s="81"/>
      <c r="AS87" s="81"/>
      <c r="AT87" s="81"/>
      <c r="AU87" s="81"/>
      <c r="AV87" s="81"/>
    </row>
    <row r="88">
      <c r="A88" s="77" t="s">
        <v>42</v>
      </c>
      <c r="B88" s="149">
        <v>659339.0</v>
      </c>
      <c r="C88" s="33">
        <v>6.0441457E7</v>
      </c>
      <c r="D88" s="35">
        <f t="shared" si="8"/>
        <v>10.90872114</v>
      </c>
      <c r="E88" s="3"/>
      <c r="F88" s="3"/>
      <c r="G88" s="77" t="s">
        <v>42</v>
      </c>
      <c r="H88" s="80">
        <v>-0.041</v>
      </c>
      <c r="I88" s="3"/>
      <c r="J88" s="3"/>
      <c r="K88" s="41">
        <v>715604.6875</v>
      </c>
      <c r="L88" s="41">
        <v>735611.1875</v>
      </c>
      <c r="M88" s="41">
        <v>709095.4375</v>
      </c>
      <c r="N88" s="41">
        <v>706732.9375</v>
      </c>
      <c r="O88" s="41">
        <v>675251.0</v>
      </c>
      <c r="P88" s="41">
        <v>677913.5</v>
      </c>
      <c r="Q88" s="41">
        <v>681218.6875</v>
      </c>
      <c r="R88" s="41">
        <v>660096.375</v>
      </c>
      <c r="S88" s="41">
        <v>666738.375</v>
      </c>
      <c r="T88" s="41">
        <v>665591.6875</v>
      </c>
      <c r="U88" s="41">
        <v>659338.5</v>
      </c>
      <c r="V88" s="81">
        <v>1.44986E12</v>
      </c>
      <c r="W88" s="81">
        <v>1.49161E12</v>
      </c>
      <c r="X88" s="81">
        <v>1.54093E12</v>
      </c>
      <c r="Y88" s="81">
        <v>1.59509E12</v>
      </c>
      <c r="Z88" s="81">
        <v>1.64561E12</v>
      </c>
      <c r="AA88" s="81">
        <v>1.71531E12</v>
      </c>
      <c r="AB88" s="81">
        <v>1.7648E12</v>
      </c>
      <c r="AC88" s="81">
        <v>1.80773E12</v>
      </c>
      <c r="AD88" s="81">
        <v>1.8767E12</v>
      </c>
      <c r="AE88" s="81">
        <v>1.93127E12</v>
      </c>
      <c r="AF88" s="81">
        <v>1.98485E12</v>
      </c>
      <c r="AG88" s="81"/>
      <c r="AH88" s="81"/>
      <c r="AI88" s="81"/>
      <c r="AJ88" s="81"/>
      <c r="AK88" s="81"/>
      <c r="AL88" s="81"/>
      <c r="AM88" s="81"/>
      <c r="AN88" s="81"/>
      <c r="AO88" s="81"/>
      <c r="AP88" s="81"/>
      <c r="AQ88" s="81"/>
      <c r="AR88" s="81"/>
      <c r="AS88" s="81"/>
      <c r="AT88" s="81"/>
      <c r="AU88" s="81"/>
      <c r="AV88" s="81"/>
    </row>
    <row r="89">
      <c r="A89" s="40" t="s">
        <v>43</v>
      </c>
      <c r="B89" s="150">
        <v>6197431.0</v>
      </c>
      <c r="C89" s="44">
        <v>2.95583436E8</v>
      </c>
      <c r="D89" s="46">
        <f t="shared" si="8"/>
        <v>20.96677366</v>
      </c>
      <c r="E89" s="3"/>
      <c r="F89" s="3"/>
      <c r="G89" s="40" t="s">
        <v>43</v>
      </c>
      <c r="H89" s="102">
        <v>-0.027</v>
      </c>
      <c r="I89" s="3"/>
      <c r="J89" s="3"/>
      <c r="K89" s="41">
        <v>5758849.0</v>
      </c>
      <c r="L89" s="41">
        <v>5948156.5</v>
      </c>
      <c r="M89" s="41">
        <v>6033862.5</v>
      </c>
      <c r="N89" s="41">
        <v>6110564.0</v>
      </c>
      <c r="O89" s="41">
        <v>6251294.5</v>
      </c>
      <c r="P89" s="41">
        <v>6394662.5</v>
      </c>
      <c r="Q89" s="41">
        <v>6220157.5</v>
      </c>
      <c r="R89" s="41">
        <v>6149104.5</v>
      </c>
      <c r="S89" s="41">
        <v>6083950.0</v>
      </c>
      <c r="T89" s="41">
        <v>6164473.0</v>
      </c>
      <c r="U89" s="41">
        <v>6197431.0</v>
      </c>
      <c r="V89" s="81">
        <v>9.0199E12</v>
      </c>
      <c r="W89" s="81">
        <v>9.3614E12</v>
      </c>
      <c r="X89" s="81">
        <v>9.7832E12</v>
      </c>
      <c r="Y89" s="81">
        <v>1.02138E13</v>
      </c>
      <c r="Z89" s="81">
        <v>1.07111E13</v>
      </c>
      <c r="AA89" s="81">
        <v>1.11581E13</v>
      </c>
      <c r="AB89" s="81">
        <v>1.12801E13</v>
      </c>
      <c r="AC89" s="81">
        <v>1.14863E13</v>
      </c>
      <c r="AD89" s="81">
        <v>1.17795E13</v>
      </c>
      <c r="AE89" s="81">
        <v>1.21894E13</v>
      </c>
      <c r="AF89" s="81">
        <v>1.25643E13</v>
      </c>
      <c r="AG89" s="81"/>
      <c r="AH89" s="81"/>
      <c r="AI89" s="81"/>
      <c r="AJ89" s="81"/>
      <c r="AK89" s="81"/>
      <c r="AL89" s="81"/>
      <c r="AM89" s="81"/>
      <c r="AN89" s="81"/>
      <c r="AO89" s="81"/>
      <c r="AP89" s="81"/>
      <c r="AQ89" s="81"/>
      <c r="AR89" s="81"/>
      <c r="AS89" s="81"/>
      <c r="AT89" s="81"/>
      <c r="AU89" s="81"/>
      <c r="AV89" s="81"/>
    </row>
    <row r="90">
      <c r="A90" s="21"/>
      <c r="B90" s="21"/>
      <c r="C90" s="21"/>
      <c r="D90" s="79"/>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c r="A91" s="21"/>
      <c r="B91" s="21"/>
      <c r="C91" s="21"/>
      <c r="D91" s="79"/>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c r="A92" s="50" t="s">
        <v>86</v>
      </c>
      <c r="B92" s="93" t="s">
        <v>87</v>
      </c>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20" t="s">
        <v>236</v>
      </c>
      <c r="B98" s="20"/>
      <c r="C98" s="10"/>
      <c r="D98" s="10"/>
      <c r="E98" s="10"/>
      <c r="F98" s="10"/>
      <c r="G98" s="10"/>
      <c r="H98" s="10"/>
      <c r="I98" s="10"/>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10"/>
      <c r="B99" s="10"/>
      <c r="C99" s="10"/>
      <c r="D99" s="10"/>
      <c r="E99" s="10"/>
      <c r="F99" s="10"/>
      <c r="G99" s="10"/>
      <c r="H99" s="10"/>
      <c r="I99" s="10"/>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95"/>
      <c r="B100" s="26" t="s">
        <v>91</v>
      </c>
      <c r="C100" s="95"/>
      <c r="D100" s="26" t="s">
        <v>92</v>
      </c>
      <c r="E100" s="26" t="s">
        <v>93</v>
      </c>
      <c r="F100" s="26" t="s">
        <v>94</v>
      </c>
      <c r="G100" s="21" t="s">
        <v>57</v>
      </c>
      <c r="H100" s="10"/>
      <c r="I100" s="10"/>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21" t="s">
        <v>17</v>
      </c>
      <c r="B101" s="21" t="s">
        <v>95</v>
      </c>
      <c r="D101" s="96">
        <v>0.96</v>
      </c>
      <c r="E101" s="80">
        <v>0.378</v>
      </c>
      <c r="F101" s="96">
        <f t="shared" ref="F101:F121" si="9">D101*E101</f>
        <v>0.36288</v>
      </c>
      <c r="G101" s="124"/>
      <c r="H101" s="10"/>
      <c r="I101" s="10"/>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21" t="s">
        <v>18</v>
      </c>
      <c r="B102" s="21" t="s">
        <v>95</v>
      </c>
      <c r="D102" s="96">
        <v>1.27</v>
      </c>
      <c r="E102" s="80">
        <v>0.557</v>
      </c>
      <c r="F102" s="96">
        <f t="shared" si="9"/>
        <v>0.70739</v>
      </c>
      <c r="G102" s="41"/>
      <c r="H102" s="10"/>
      <c r="I102" s="10"/>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19</v>
      </c>
      <c r="B103" s="21" t="s">
        <v>95</v>
      </c>
      <c r="D103" s="96">
        <v>1.58</v>
      </c>
      <c r="E103" s="80">
        <v>0.611</v>
      </c>
      <c r="F103" s="96">
        <f t="shared" si="9"/>
        <v>0.96538</v>
      </c>
      <c r="G103" s="41"/>
      <c r="H103" s="10"/>
      <c r="I103" s="10"/>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20</v>
      </c>
      <c r="B104" s="21" t="s">
        <v>95</v>
      </c>
      <c r="D104" s="96">
        <v>0.86</v>
      </c>
      <c r="E104" s="80">
        <v>0.303</v>
      </c>
      <c r="F104" s="96">
        <f t="shared" si="9"/>
        <v>0.26058</v>
      </c>
      <c r="G104" s="41"/>
      <c r="H104" s="10"/>
      <c r="I104" s="10"/>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22</v>
      </c>
      <c r="B105" s="21" t="s">
        <v>95</v>
      </c>
      <c r="D105" s="96">
        <v>1.14</v>
      </c>
      <c r="E105" s="80">
        <v>0.621</v>
      </c>
      <c r="F105" s="96">
        <f t="shared" si="9"/>
        <v>0.70794</v>
      </c>
      <c r="G105" s="41"/>
      <c r="H105" s="10"/>
      <c r="I105" s="10"/>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23</v>
      </c>
      <c r="B106" s="21" t="s">
        <v>95</v>
      </c>
      <c r="D106" s="96">
        <v>1.35</v>
      </c>
      <c r="E106" s="80">
        <v>0.637</v>
      </c>
      <c r="F106" s="96">
        <f t="shared" si="9"/>
        <v>0.85995</v>
      </c>
      <c r="G106" s="41"/>
      <c r="H106" s="10"/>
      <c r="I106" s="10"/>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24</v>
      </c>
      <c r="B107" s="21" t="s">
        <v>95</v>
      </c>
      <c r="D107" s="96">
        <v>1.39</v>
      </c>
      <c r="E107" s="80">
        <v>0.64</v>
      </c>
      <c r="F107" s="96">
        <f t="shared" si="9"/>
        <v>0.8896</v>
      </c>
      <c r="G107" s="41"/>
      <c r="H107" s="10"/>
      <c r="I107" s="10"/>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25</v>
      </c>
      <c r="B108" s="21" t="s">
        <v>95</v>
      </c>
      <c r="D108" s="96">
        <v>1.47</v>
      </c>
      <c r="E108" s="80">
        <v>0.646</v>
      </c>
      <c r="F108" s="96">
        <f t="shared" si="9"/>
        <v>0.94962</v>
      </c>
      <c r="G108" s="41"/>
      <c r="H108" s="10"/>
      <c r="I108" s="10"/>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26</v>
      </c>
      <c r="B109" s="21" t="s">
        <v>95</v>
      </c>
      <c r="D109" s="96">
        <v>1.25</v>
      </c>
      <c r="E109" s="80">
        <v>0.49</v>
      </c>
      <c r="F109" s="96">
        <f t="shared" si="9"/>
        <v>0.6125</v>
      </c>
      <c r="G109" s="41"/>
      <c r="H109" s="10"/>
      <c r="I109" s="10"/>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28</v>
      </c>
      <c r="B110" s="21" t="s">
        <v>95</v>
      </c>
      <c r="D110" s="96">
        <v>1.11</v>
      </c>
      <c r="E110" s="80">
        <v>0.57</v>
      </c>
      <c r="F110" s="96">
        <f t="shared" si="9"/>
        <v>0.6327</v>
      </c>
      <c r="G110" s="41"/>
      <c r="H110" s="10"/>
      <c r="I110" s="10"/>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29</v>
      </c>
      <c r="B111" s="21" t="s">
        <v>95</v>
      </c>
      <c r="D111" s="96">
        <v>1.5</v>
      </c>
      <c r="E111" s="80">
        <v>0.605</v>
      </c>
      <c r="F111" s="96">
        <f t="shared" si="9"/>
        <v>0.9075</v>
      </c>
      <c r="G111" s="41"/>
      <c r="H111" s="10"/>
      <c r="I111" s="10"/>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30</v>
      </c>
      <c r="B112" s="21" t="s">
        <v>96</v>
      </c>
      <c r="C112" s="10"/>
      <c r="D112" s="96">
        <v>1.11</v>
      </c>
      <c r="E112" s="80">
        <v>0.439</v>
      </c>
      <c r="F112" s="96">
        <f t="shared" si="9"/>
        <v>0.48729</v>
      </c>
      <c r="G112" s="41"/>
      <c r="H112" s="10"/>
      <c r="I112" s="10"/>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32</v>
      </c>
      <c r="B113" s="21" t="s">
        <v>95</v>
      </c>
      <c r="D113" s="96">
        <v>1.63</v>
      </c>
      <c r="E113" s="80">
        <v>0.638</v>
      </c>
      <c r="F113" s="96">
        <f t="shared" si="9"/>
        <v>1.03994</v>
      </c>
      <c r="G113" s="41"/>
      <c r="H113" s="10"/>
      <c r="I113" s="10"/>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33</v>
      </c>
      <c r="B114" s="21" t="s">
        <v>95</v>
      </c>
      <c r="D114" s="96">
        <v>1.1</v>
      </c>
      <c r="E114" s="80">
        <v>0.397</v>
      </c>
      <c r="F114" s="96">
        <f t="shared" si="9"/>
        <v>0.4367</v>
      </c>
      <c r="G114" s="41"/>
      <c r="H114" s="10"/>
      <c r="I114" s="10"/>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34</v>
      </c>
      <c r="B115" s="21" t="s">
        <v>95</v>
      </c>
      <c r="D115" s="96">
        <v>1.32</v>
      </c>
      <c r="E115" s="80">
        <v>0.627</v>
      </c>
      <c r="F115" s="96">
        <f t="shared" si="9"/>
        <v>0.82764</v>
      </c>
      <c r="G115" s="41"/>
      <c r="H115" s="10"/>
      <c r="I115" s="10"/>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36</v>
      </c>
      <c r="B116" s="21" t="s">
        <v>95</v>
      </c>
      <c r="D116" s="96">
        <v>1.87</v>
      </c>
      <c r="E116" s="80">
        <v>0.598</v>
      </c>
      <c r="F116" s="96">
        <f t="shared" si="9"/>
        <v>1.11826</v>
      </c>
      <c r="G116" s="41"/>
      <c r="H116" s="10"/>
      <c r="I116" s="10"/>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39</v>
      </c>
      <c r="B117" s="21" t="s">
        <v>95</v>
      </c>
      <c r="D117" s="96">
        <v>1.33</v>
      </c>
      <c r="E117" s="80">
        <v>0.526</v>
      </c>
      <c r="F117" s="96">
        <f t="shared" si="9"/>
        <v>0.69958</v>
      </c>
      <c r="G117" s="41"/>
      <c r="H117" s="10"/>
      <c r="I117" s="10"/>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40</v>
      </c>
      <c r="B118" s="21" t="s">
        <v>95</v>
      </c>
      <c r="D118" s="96">
        <v>1.25</v>
      </c>
      <c r="E118" s="80">
        <v>0.634</v>
      </c>
      <c r="F118" s="96">
        <f t="shared" si="9"/>
        <v>0.7925</v>
      </c>
      <c r="G118" s="41"/>
      <c r="H118" s="10"/>
      <c r="I118" s="10"/>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41</v>
      </c>
      <c r="B119" s="21" t="s">
        <v>95</v>
      </c>
      <c r="D119" s="96">
        <v>0.98</v>
      </c>
      <c r="E119" s="80">
        <v>0.518</v>
      </c>
      <c r="F119" s="96">
        <f t="shared" si="9"/>
        <v>0.50764</v>
      </c>
      <c r="G119" s="41"/>
      <c r="H119" s="10"/>
      <c r="I119" s="10"/>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42</v>
      </c>
      <c r="B120" s="21" t="s">
        <v>95</v>
      </c>
      <c r="D120" s="96">
        <v>1.48</v>
      </c>
      <c r="E120" s="80">
        <v>0.666</v>
      </c>
      <c r="F120" s="96">
        <f t="shared" si="9"/>
        <v>0.98568</v>
      </c>
      <c r="G120" s="41"/>
      <c r="H120" s="10"/>
      <c r="I120" s="10"/>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6" t="s">
        <v>43</v>
      </c>
      <c r="B121" s="26" t="s">
        <v>95</v>
      </c>
      <c r="C121" s="103"/>
      <c r="D121" s="105">
        <v>0.71</v>
      </c>
      <c r="E121" s="102">
        <v>0.149</v>
      </c>
      <c r="F121" s="105">
        <f t="shared" si="9"/>
        <v>0.10579</v>
      </c>
      <c r="G121" s="71"/>
      <c r="H121" s="10"/>
      <c r="I121" s="10"/>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10"/>
      <c r="B122" s="10"/>
      <c r="C122" s="10"/>
      <c r="D122" s="10"/>
      <c r="E122" s="10"/>
      <c r="F122" s="10"/>
      <c r="G122" s="10"/>
      <c r="H122" s="10"/>
      <c r="I122" s="10"/>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62</v>
      </c>
      <c r="B123" s="10"/>
      <c r="C123" s="10"/>
      <c r="D123" s="10"/>
      <c r="E123" s="10"/>
      <c r="F123" s="96"/>
      <c r="G123" s="10"/>
      <c r="H123" s="10"/>
      <c r="I123" s="10"/>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10"/>
      <c r="B124" s="10"/>
      <c r="C124" s="10"/>
      <c r="D124" s="10"/>
      <c r="E124" s="10"/>
      <c r="F124" s="10"/>
      <c r="G124" s="10"/>
      <c r="H124" s="10"/>
      <c r="I124" s="10"/>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21" t="s">
        <v>99</v>
      </c>
      <c r="B125" s="10"/>
      <c r="C125" s="10"/>
      <c r="D125" s="10"/>
      <c r="E125" s="10"/>
      <c r="F125" s="41">
        <v>195.3</v>
      </c>
      <c r="G125" s="10"/>
      <c r="H125" s="10"/>
      <c r="I125" s="10"/>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10"/>
      <c r="B126" s="10"/>
      <c r="C126" s="10"/>
      <c r="D126" s="10"/>
      <c r="E126" s="10"/>
      <c r="F126" s="10"/>
      <c r="G126" s="10"/>
      <c r="H126" s="10"/>
      <c r="I126" s="10"/>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21" t="s">
        <v>237</v>
      </c>
      <c r="G127" s="10"/>
      <c r="H127" s="10"/>
      <c r="I127" s="10"/>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20" t="s">
        <v>238</v>
      </c>
      <c r="B130" s="20"/>
      <c r="C130" s="20"/>
      <c r="D130" s="20"/>
      <c r="E130" s="20"/>
      <c r="F130" s="10"/>
      <c r="G130" s="10"/>
      <c r="H130" s="10"/>
      <c r="I130" s="10"/>
      <c r="J130" s="10"/>
      <c r="K130" s="10"/>
      <c r="L130" s="10"/>
      <c r="M130" s="10"/>
      <c r="N130" s="10"/>
      <c r="O130" s="10"/>
      <c r="P130" s="10"/>
      <c r="Q130" s="10"/>
      <c r="R130" s="10"/>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A131" s="10"/>
      <c r="B131" s="10"/>
      <c r="C131" s="10"/>
      <c r="D131" s="10"/>
      <c r="E131" s="10"/>
      <c r="F131" s="10"/>
      <c r="G131" s="10"/>
      <c r="H131" s="10"/>
      <c r="I131" s="10"/>
      <c r="J131" s="10"/>
      <c r="K131" s="10"/>
      <c r="L131" s="10"/>
      <c r="M131" s="10"/>
      <c r="N131" s="10"/>
      <c r="O131" s="10"/>
      <c r="P131" s="10"/>
      <c r="Q131" s="10"/>
      <c r="R131" s="10"/>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9" t="s">
        <v>103</v>
      </c>
      <c r="B132" s="110" t="s">
        <v>104</v>
      </c>
      <c r="C132" s="110" t="s">
        <v>105</v>
      </c>
      <c r="D132" s="110" t="s">
        <v>106</v>
      </c>
      <c r="E132" s="110" t="s">
        <v>107</v>
      </c>
      <c r="F132" s="110" t="s">
        <v>108</v>
      </c>
      <c r="G132" s="110" t="s">
        <v>109</v>
      </c>
      <c r="H132" s="110" t="s">
        <v>110</v>
      </c>
      <c r="I132" s="110" t="s">
        <v>111</v>
      </c>
      <c r="J132" s="110" t="s">
        <v>112</v>
      </c>
      <c r="K132" s="110" t="s">
        <v>113</v>
      </c>
      <c r="L132" s="110" t="s">
        <v>114</v>
      </c>
      <c r="M132" s="110" t="s">
        <v>54</v>
      </c>
      <c r="N132" s="110" t="s">
        <v>115</v>
      </c>
      <c r="O132" s="110" t="s">
        <v>57</v>
      </c>
      <c r="P132" s="110" t="s">
        <v>116</v>
      </c>
      <c r="Q132" s="110" t="s">
        <v>117</v>
      </c>
      <c r="R132" s="111" t="s">
        <v>118</v>
      </c>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21" t="s">
        <v>17</v>
      </c>
      <c r="B133" s="82">
        <v>-51.4</v>
      </c>
      <c r="C133" s="82">
        <v>0.0</v>
      </c>
      <c r="D133" s="82">
        <v>0.0</v>
      </c>
      <c r="E133" s="82">
        <v>0.0</v>
      </c>
      <c r="F133" s="82">
        <v>0.0</v>
      </c>
      <c r="G133" s="82">
        <v>151.1</v>
      </c>
      <c r="H133" s="82">
        <v>0.0</v>
      </c>
      <c r="I133" s="82">
        <v>0.0</v>
      </c>
      <c r="J133" s="82">
        <v>71.3</v>
      </c>
      <c r="K133" s="82">
        <f t="shared" ref="K133:K153" si="10">SUM(B133:J133)</f>
        <v>171</v>
      </c>
      <c r="L133" s="82">
        <f t="shared" ref="L133:L153" si="11">K133-E133</f>
        <v>171</v>
      </c>
      <c r="M133" s="129">
        <v>2.0232346E7</v>
      </c>
      <c r="N133" s="79">
        <f t="shared" ref="N133:N153" si="12">L133/M133*1000000</f>
        <v>8.451812756</v>
      </c>
      <c r="O133" s="21"/>
      <c r="P133" s="21"/>
      <c r="Q133" s="21"/>
      <c r="R133" s="21"/>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1" t="s">
        <v>18</v>
      </c>
      <c r="B134" s="82">
        <v>-1151.6</v>
      </c>
      <c r="C134" s="82">
        <v>-2339.8</v>
      </c>
      <c r="D134" s="82">
        <v>-2.8</v>
      </c>
      <c r="E134" s="82">
        <v>-1992.4</v>
      </c>
      <c r="F134" s="82">
        <v>0.1</v>
      </c>
      <c r="G134" s="82">
        <v>1319.0</v>
      </c>
      <c r="H134" s="82">
        <v>-1.1</v>
      </c>
      <c r="I134" s="82">
        <v>0.0</v>
      </c>
      <c r="J134" s="82">
        <v>1404.7</v>
      </c>
      <c r="K134" s="82">
        <f t="shared" si="10"/>
        <v>-2763.9</v>
      </c>
      <c r="L134" s="82">
        <f t="shared" si="11"/>
        <v>-771.5</v>
      </c>
      <c r="M134" s="129">
        <v>4.93564224E8</v>
      </c>
      <c r="N134" s="79">
        <f t="shared" si="12"/>
        <v>-1.563119777</v>
      </c>
      <c r="O134" s="21"/>
      <c r="P134" s="21"/>
      <c r="Q134" s="21"/>
      <c r="R134" s="21"/>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1" t="s">
        <v>19</v>
      </c>
      <c r="B135" s="82">
        <v>-1151.6</v>
      </c>
      <c r="C135" s="82">
        <v>-2339.8</v>
      </c>
      <c r="D135" s="82">
        <v>-2.8</v>
      </c>
      <c r="E135" s="82">
        <v>-1992.4</v>
      </c>
      <c r="F135" s="82">
        <v>0.1</v>
      </c>
      <c r="G135" s="82">
        <v>1319.0</v>
      </c>
      <c r="H135" s="82">
        <v>-1.1</v>
      </c>
      <c r="I135" s="82">
        <v>0.0</v>
      </c>
      <c r="J135" s="82">
        <v>1404.7</v>
      </c>
      <c r="K135" s="82">
        <f t="shared" si="10"/>
        <v>-2763.9</v>
      </c>
      <c r="L135" s="82">
        <f t="shared" si="11"/>
        <v>-771.5</v>
      </c>
      <c r="M135" s="129">
        <v>4.93564224E8</v>
      </c>
      <c r="N135" s="79">
        <f t="shared" si="12"/>
        <v>-1.563119777</v>
      </c>
      <c r="O135" s="21"/>
      <c r="P135" s="21"/>
      <c r="Q135" s="21"/>
      <c r="R135" s="21"/>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21" t="s">
        <v>20</v>
      </c>
      <c r="B136" s="82">
        <v>0.0</v>
      </c>
      <c r="C136" s="82">
        <v>0.0</v>
      </c>
      <c r="D136" s="82">
        <v>0.0</v>
      </c>
      <c r="E136" s="82">
        <v>0.2</v>
      </c>
      <c r="F136" s="82">
        <v>0.0</v>
      </c>
      <c r="G136" s="82">
        <v>561.5</v>
      </c>
      <c r="H136" s="82">
        <v>0.0</v>
      </c>
      <c r="I136" s="82">
        <v>0.0</v>
      </c>
      <c r="J136" s="82">
        <v>32.4</v>
      </c>
      <c r="K136" s="82">
        <f t="shared" si="10"/>
        <v>594.1</v>
      </c>
      <c r="L136" s="82">
        <f t="shared" si="11"/>
        <v>593.9</v>
      </c>
      <c r="M136" s="129">
        <v>3.2386378E7</v>
      </c>
      <c r="N136" s="79">
        <f t="shared" si="12"/>
        <v>18.33795678</v>
      </c>
      <c r="O136" s="21"/>
      <c r="P136" s="21"/>
      <c r="Q136" s="21"/>
      <c r="R136" s="21"/>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22</v>
      </c>
      <c r="B137" s="82">
        <v>-1151.6</v>
      </c>
      <c r="C137" s="82">
        <v>-2339.8</v>
      </c>
      <c r="D137" s="82">
        <v>-2.8</v>
      </c>
      <c r="E137" s="82">
        <v>-1992.4</v>
      </c>
      <c r="F137" s="82">
        <v>0.1</v>
      </c>
      <c r="G137" s="82">
        <v>1319.0</v>
      </c>
      <c r="H137" s="82">
        <v>-1.1</v>
      </c>
      <c r="I137" s="82">
        <v>0.0</v>
      </c>
      <c r="J137" s="82">
        <v>1404.7</v>
      </c>
      <c r="K137" s="82">
        <f t="shared" si="10"/>
        <v>-2763.9</v>
      </c>
      <c r="L137" s="82">
        <f t="shared" si="11"/>
        <v>-771.5</v>
      </c>
      <c r="M137" s="129">
        <v>4.93564224E8</v>
      </c>
      <c r="N137" s="79">
        <f t="shared" si="12"/>
        <v>-1.563119777</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23</v>
      </c>
      <c r="B138" s="82">
        <v>-1151.6</v>
      </c>
      <c r="C138" s="82">
        <v>-2339.8</v>
      </c>
      <c r="D138" s="82">
        <v>-2.8</v>
      </c>
      <c r="E138" s="82">
        <v>-1992.4</v>
      </c>
      <c r="F138" s="82">
        <v>0.1</v>
      </c>
      <c r="G138" s="82">
        <v>1319.0</v>
      </c>
      <c r="H138" s="82">
        <v>-1.1</v>
      </c>
      <c r="I138" s="82">
        <v>0.0</v>
      </c>
      <c r="J138" s="82">
        <v>1404.7</v>
      </c>
      <c r="K138" s="82">
        <f t="shared" si="10"/>
        <v>-2763.9</v>
      </c>
      <c r="L138" s="82">
        <f t="shared" si="11"/>
        <v>-771.5</v>
      </c>
      <c r="M138" s="129">
        <v>4.93564224E8</v>
      </c>
      <c r="N138" s="79">
        <f t="shared" si="12"/>
        <v>-1.563119777</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24</v>
      </c>
      <c r="B139" s="82">
        <v>-1151.6</v>
      </c>
      <c r="C139" s="82">
        <v>-2339.8</v>
      </c>
      <c r="D139" s="82">
        <v>-2.8</v>
      </c>
      <c r="E139" s="82">
        <v>-1992.4</v>
      </c>
      <c r="F139" s="82">
        <v>0.1</v>
      </c>
      <c r="G139" s="82">
        <v>1319.0</v>
      </c>
      <c r="H139" s="82">
        <v>-1.1</v>
      </c>
      <c r="I139" s="82">
        <v>0.0</v>
      </c>
      <c r="J139" s="82">
        <v>1404.7</v>
      </c>
      <c r="K139" s="82">
        <f t="shared" si="10"/>
        <v>-2763.9</v>
      </c>
      <c r="L139" s="82">
        <f t="shared" si="11"/>
        <v>-771.5</v>
      </c>
      <c r="M139" s="129">
        <v>4.93564224E8</v>
      </c>
      <c r="N139" s="79">
        <f t="shared" si="12"/>
        <v>-1.563119777</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25</v>
      </c>
      <c r="B140" s="82">
        <v>-1151.6</v>
      </c>
      <c r="C140" s="82">
        <v>-2339.8</v>
      </c>
      <c r="D140" s="82">
        <v>-2.8</v>
      </c>
      <c r="E140" s="82">
        <v>-1992.4</v>
      </c>
      <c r="F140" s="82">
        <v>0.1</v>
      </c>
      <c r="G140" s="82">
        <v>1319.0</v>
      </c>
      <c r="H140" s="82">
        <v>-1.1</v>
      </c>
      <c r="I140" s="82">
        <v>0.0</v>
      </c>
      <c r="J140" s="82">
        <v>1404.7</v>
      </c>
      <c r="K140" s="82">
        <f t="shared" si="10"/>
        <v>-2763.9</v>
      </c>
      <c r="L140" s="82">
        <f t="shared" si="11"/>
        <v>-771.5</v>
      </c>
      <c r="M140" s="129">
        <v>4.93564224E8</v>
      </c>
      <c r="N140" s="79">
        <f t="shared" si="12"/>
        <v>-1.563119777</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26</v>
      </c>
      <c r="B141" s="82">
        <v>-1151.6</v>
      </c>
      <c r="C141" s="82">
        <v>-2339.8</v>
      </c>
      <c r="D141" s="82">
        <v>-2.8</v>
      </c>
      <c r="E141" s="82">
        <v>-1992.4</v>
      </c>
      <c r="F141" s="82">
        <v>0.1</v>
      </c>
      <c r="G141" s="82">
        <v>1319.0</v>
      </c>
      <c r="H141" s="82">
        <v>-1.1</v>
      </c>
      <c r="I141" s="82">
        <v>0.0</v>
      </c>
      <c r="J141" s="82">
        <v>1404.7</v>
      </c>
      <c r="K141" s="82">
        <f t="shared" si="10"/>
        <v>-2763.9</v>
      </c>
      <c r="L141" s="82">
        <f t="shared" si="11"/>
        <v>-771.5</v>
      </c>
      <c r="M141" s="129">
        <v>4.93564224E8</v>
      </c>
      <c r="N141" s="79">
        <f t="shared" si="12"/>
        <v>-1.563119777</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28</v>
      </c>
      <c r="B142" s="82">
        <v>-1151.6</v>
      </c>
      <c r="C142" s="82">
        <v>-2339.8</v>
      </c>
      <c r="D142" s="82">
        <v>-2.8</v>
      </c>
      <c r="E142" s="82">
        <v>-1992.4</v>
      </c>
      <c r="F142" s="82">
        <v>0.1</v>
      </c>
      <c r="G142" s="82">
        <v>1319.0</v>
      </c>
      <c r="H142" s="82">
        <v>-1.1</v>
      </c>
      <c r="I142" s="82">
        <v>0.0</v>
      </c>
      <c r="J142" s="82">
        <v>1404.7</v>
      </c>
      <c r="K142" s="82">
        <f t="shared" si="10"/>
        <v>-2763.9</v>
      </c>
      <c r="L142" s="82">
        <f t="shared" si="11"/>
        <v>-771.5</v>
      </c>
      <c r="M142" s="129">
        <v>4.93564224E8</v>
      </c>
      <c r="N142" s="79">
        <f t="shared" si="12"/>
        <v>-1.563119777</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29</v>
      </c>
      <c r="B143" s="82">
        <v>-1151.6</v>
      </c>
      <c r="C143" s="82">
        <v>-2339.8</v>
      </c>
      <c r="D143" s="82">
        <v>-2.8</v>
      </c>
      <c r="E143" s="82">
        <v>-1992.4</v>
      </c>
      <c r="F143" s="82">
        <v>0.1</v>
      </c>
      <c r="G143" s="82">
        <v>1319.0</v>
      </c>
      <c r="H143" s="82">
        <v>-1.1</v>
      </c>
      <c r="I143" s="82">
        <v>0.0</v>
      </c>
      <c r="J143" s="82">
        <v>1404.7</v>
      </c>
      <c r="K143" s="82">
        <f t="shared" si="10"/>
        <v>-2763.9</v>
      </c>
      <c r="L143" s="82">
        <f t="shared" si="11"/>
        <v>-771.5</v>
      </c>
      <c r="M143" s="129">
        <v>4.93564224E8</v>
      </c>
      <c r="N143" s="79">
        <f t="shared" si="12"/>
        <v>-1.563119777</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30</v>
      </c>
      <c r="B144" s="82">
        <v>0.0</v>
      </c>
      <c r="C144" s="82">
        <v>0.0</v>
      </c>
      <c r="D144" s="82">
        <v>0.0</v>
      </c>
      <c r="E144" s="82">
        <v>31.5</v>
      </c>
      <c r="F144" s="82">
        <v>0.1</v>
      </c>
      <c r="G144" s="82">
        <v>679.3</v>
      </c>
      <c r="H144" s="82">
        <v>0.0</v>
      </c>
      <c r="I144" s="82">
        <v>0.0</v>
      </c>
      <c r="J144" s="82">
        <v>357.0</v>
      </c>
      <c r="K144" s="82">
        <f t="shared" si="10"/>
        <v>1067.9</v>
      </c>
      <c r="L144" s="82">
        <f t="shared" si="11"/>
        <v>1036.4</v>
      </c>
      <c r="M144" s="129">
        <v>1.27715356E8</v>
      </c>
      <c r="N144" s="79">
        <f t="shared" si="12"/>
        <v>8.114920809</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32</v>
      </c>
      <c r="B145" s="82">
        <v>-1151.6</v>
      </c>
      <c r="C145" s="82">
        <v>-2339.8</v>
      </c>
      <c r="D145" s="82">
        <v>-2.8</v>
      </c>
      <c r="E145" s="82">
        <v>-1992.4</v>
      </c>
      <c r="F145" s="82">
        <v>0.1</v>
      </c>
      <c r="G145" s="82">
        <v>1319.0</v>
      </c>
      <c r="H145" s="82">
        <v>-1.1</v>
      </c>
      <c r="I145" s="82">
        <v>0.0</v>
      </c>
      <c r="J145" s="82">
        <v>1404.7</v>
      </c>
      <c r="K145" s="82">
        <f t="shared" si="10"/>
        <v>-2763.9</v>
      </c>
      <c r="L145" s="82">
        <f t="shared" si="11"/>
        <v>-771.5</v>
      </c>
      <c r="M145" s="129">
        <v>4.93564224E8</v>
      </c>
      <c r="N145" s="79">
        <f t="shared" si="12"/>
        <v>-1.563119777</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33</v>
      </c>
      <c r="B146" s="82">
        <v>0.0</v>
      </c>
      <c r="C146" s="82">
        <v>0.0</v>
      </c>
      <c r="D146" s="82">
        <v>0.0</v>
      </c>
      <c r="E146" s="82">
        <v>0.0</v>
      </c>
      <c r="F146" s="82">
        <v>0.0</v>
      </c>
      <c r="G146" s="82">
        <v>24.3</v>
      </c>
      <c r="H146" s="82">
        <v>0.0</v>
      </c>
      <c r="I146" s="82">
        <v>0.0</v>
      </c>
      <c r="J146" s="82">
        <v>17.8</v>
      </c>
      <c r="K146" s="82">
        <f t="shared" si="10"/>
        <v>42.1</v>
      </c>
      <c r="L146" s="82">
        <f t="shared" si="11"/>
        <v>42.1</v>
      </c>
      <c r="M146" s="129">
        <v>4048224.0</v>
      </c>
      <c r="N146" s="79">
        <f t="shared" si="12"/>
        <v>10.39962216</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34</v>
      </c>
      <c r="B147" s="82">
        <v>-21.8</v>
      </c>
      <c r="C147" s="82">
        <v>0.0</v>
      </c>
      <c r="D147" s="82">
        <v>0.0</v>
      </c>
      <c r="E147" s="82">
        <v>0.0</v>
      </c>
      <c r="F147" s="82">
        <v>0.0</v>
      </c>
      <c r="G147" s="82">
        <v>14.7</v>
      </c>
      <c r="H147" s="82">
        <v>0.0</v>
      </c>
      <c r="I147" s="82">
        <v>0.0</v>
      </c>
      <c r="J147" s="82">
        <v>0.0</v>
      </c>
      <c r="K147" s="82">
        <f t="shared" si="10"/>
        <v>-7.1</v>
      </c>
      <c r="L147" s="82">
        <f t="shared" si="11"/>
        <v>-7.1</v>
      </c>
      <c r="M147" s="129">
        <v>4593041.0</v>
      </c>
      <c r="N147" s="79">
        <f t="shared" si="12"/>
        <v>-1.545816813</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36</v>
      </c>
      <c r="B148" s="82">
        <v>-1151.6</v>
      </c>
      <c r="C148" s="82">
        <v>-2339.8</v>
      </c>
      <c r="D148" s="82">
        <v>-2.8</v>
      </c>
      <c r="E148" s="82">
        <v>-1992.4</v>
      </c>
      <c r="F148" s="82">
        <v>0.1</v>
      </c>
      <c r="G148" s="82">
        <v>1319.0</v>
      </c>
      <c r="H148" s="82">
        <v>-1.1</v>
      </c>
      <c r="I148" s="82">
        <v>0.0</v>
      </c>
      <c r="J148" s="82">
        <v>1404.7</v>
      </c>
      <c r="K148" s="82">
        <f t="shared" si="10"/>
        <v>-2763.9</v>
      </c>
      <c r="L148" s="82">
        <f t="shared" si="11"/>
        <v>-771.5</v>
      </c>
      <c r="M148" s="129">
        <v>4.93564224E8</v>
      </c>
      <c r="N148" s="79">
        <f t="shared" si="12"/>
        <v>-1.563119777</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39</v>
      </c>
      <c r="B149" s="82">
        <v>-1151.6</v>
      </c>
      <c r="C149" s="82">
        <v>-2339.8</v>
      </c>
      <c r="D149" s="82">
        <v>-2.8</v>
      </c>
      <c r="E149" s="82">
        <v>-1992.4</v>
      </c>
      <c r="F149" s="82">
        <v>0.1</v>
      </c>
      <c r="G149" s="82">
        <v>1319.0</v>
      </c>
      <c r="H149" s="82">
        <v>-1.1</v>
      </c>
      <c r="I149" s="82">
        <v>0.0</v>
      </c>
      <c r="J149" s="82">
        <v>1404.7</v>
      </c>
      <c r="K149" s="82">
        <f t="shared" si="10"/>
        <v>-2763.9</v>
      </c>
      <c r="L149" s="82">
        <f t="shared" si="11"/>
        <v>-771.5</v>
      </c>
      <c r="M149" s="129">
        <v>4.93564224E8</v>
      </c>
      <c r="N149" s="79">
        <f t="shared" si="12"/>
        <v>-1.563119777</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40</v>
      </c>
      <c r="B150" s="82">
        <v>-1151.6</v>
      </c>
      <c r="C150" s="82">
        <v>-2339.8</v>
      </c>
      <c r="D150" s="82">
        <v>-2.8</v>
      </c>
      <c r="E150" s="82">
        <v>-1992.4</v>
      </c>
      <c r="F150" s="82">
        <v>0.1</v>
      </c>
      <c r="G150" s="82">
        <v>1319.0</v>
      </c>
      <c r="H150" s="82">
        <v>-1.1</v>
      </c>
      <c r="I150" s="82">
        <v>0.0</v>
      </c>
      <c r="J150" s="82">
        <v>1404.7</v>
      </c>
      <c r="K150" s="82">
        <f t="shared" si="10"/>
        <v>-2763.9</v>
      </c>
      <c r="L150" s="82">
        <f t="shared" si="11"/>
        <v>-771.5</v>
      </c>
      <c r="M150" s="129">
        <v>4.93564224E8</v>
      </c>
      <c r="N150" s="79">
        <f t="shared" si="12"/>
        <v>-1.563119777</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41</v>
      </c>
      <c r="B151" s="82">
        <v>-30.0</v>
      </c>
      <c r="C151" s="82">
        <v>0.0</v>
      </c>
      <c r="D151" s="82">
        <v>0.0</v>
      </c>
      <c r="E151" s="82">
        <v>1.9</v>
      </c>
      <c r="F151" s="82">
        <v>-0.1</v>
      </c>
      <c r="G151" s="82">
        <v>9.5</v>
      </c>
      <c r="H151" s="82">
        <v>0.0</v>
      </c>
      <c r="I151" s="82">
        <v>0.0</v>
      </c>
      <c r="J151" s="82">
        <v>2.6</v>
      </c>
      <c r="K151" s="82">
        <f t="shared" si="10"/>
        <v>-16.1</v>
      </c>
      <c r="L151" s="82">
        <f t="shared" si="11"/>
        <v>-18</v>
      </c>
      <c r="M151" s="129">
        <v>7489370.0</v>
      </c>
      <c r="N151" s="79">
        <f t="shared" si="12"/>
        <v>-2.403406428</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42</v>
      </c>
      <c r="B152" s="82">
        <v>-1151.6</v>
      </c>
      <c r="C152" s="82">
        <v>-2339.8</v>
      </c>
      <c r="D152" s="82">
        <v>-2.8</v>
      </c>
      <c r="E152" s="82">
        <v>-1992.4</v>
      </c>
      <c r="F152" s="82">
        <v>0.1</v>
      </c>
      <c r="G152" s="82">
        <v>1319.0</v>
      </c>
      <c r="H152" s="82">
        <v>-1.1</v>
      </c>
      <c r="I152" s="82">
        <v>0.0</v>
      </c>
      <c r="J152" s="82">
        <v>1404.7</v>
      </c>
      <c r="K152" s="82">
        <f t="shared" si="10"/>
        <v>-2763.9</v>
      </c>
      <c r="L152" s="82">
        <f t="shared" si="11"/>
        <v>-771.5</v>
      </c>
      <c r="M152" s="129">
        <v>4.93564224E8</v>
      </c>
      <c r="N152" s="79">
        <f t="shared" si="12"/>
        <v>-1.563119777</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43</v>
      </c>
      <c r="B153" s="82">
        <v>1496.6</v>
      </c>
      <c r="C153" s="82">
        <v>0.0</v>
      </c>
      <c r="D153" s="82">
        <v>0.0</v>
      </c>
      <c r="E153" s="82">
        <v>-1718.2</v>
      </c>
      <c r="F153" s="82">
        <v>0.0</v>
      </c>
      <c r="G153" s="82">
        <v>6769.8</v>
      </c>
      <c r="H153" s="82">
        <v>0.0</v>
      </c>
      <c r="I153" s="82">
        <v>-41.5</v>
      </c>
      <c r="J153" s="82">
        <v>4353.0</v>
      </c>
      <c r="K153" s="82">
        <f t="shared" si="10"/>
        <v>10859.7</v>
      </c>
      <c r="L153" s="82">
        <f t="shared" si="11"/>
        <v>12577.9</v>
      </c>
      <c r="M153" s="129">
        <v>2.95753151E8</v>
      </c>
      <c r="N153" s="79">
        <f t="shared" si="12"/>
        <v>42.52837191</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c r="B154" s="21"/>
      <c r="C154" s="21"/>
      <c r="D154" s="21"/>
      <c r="E154" s="21"/>
      <c r="F154" s="21"/>
      <c r="G154" s="21"/>
      <c r="H154" s="21"/>
      <c r="I154" s="21"/>
      <c r="J154" s="21"/>
      <c r="K154" s="21"/>
      <c r="L154" s="21"/>
      <c r="M154" s="21"/>
      <c r="N154" s="21"/>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t="s">
        <v>62</v>
      </c>
      <c r="B155" s="21"/>
      <c r="C155" s="21"/>
      <c r="D155" s="21"/>
      <c r="E155" s="21"/>
      <c r="F155" s="21"/>
      <c r="G155" s="21"/>
      <c r="H155" s="21"/>
      <c r="I155" s="21"/>
      <c r="J155" s="21"/>
      <c r="K155" s="21"/>
      <c r="L155" s="21"/>
      <c r="M155">
        <v>-0.2</v>
      </c>
      <c r="O155" s="21">
        <v>33.16013319</v>
      </c>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120</v>
      </c>
      <c r="B156" s="21"/>
      <c r="C156" s="21"/>
      <c r="D156" s="21"/>
      <c r="E156" s="21"/>
      <c r="F156" s="21"/>
      <c r="G156" s="21"/>
      <c r="H156" s="21"/>
      <c r="I156" s="21"/>
      <c r="J156" s="21"/>
      <c r="K156" s="21"/>
      <c r="L156" s="21"/>
      <c r="M156">
        <v>7.452731104</v>
      </c>
      <c r="O156" s="21"/>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c r="B157" s="21"/>
      <c r="C157" s="21"/>
      <c r="D157" s="21"/>
      <c r="E157" s="21"/>
      <c r="F157" s="21"/>
      <c r="G157" s="21"/>
      <c r="H157" s="21"/>
      <c r="I157" s="21"/>
      <c r="J157" s="21"/>
      <c r="K157" s="21"/>
      <c r="L157" s="21"/>
      <c r="M157" s="21"/>
      <c r="N157" s="21"/>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3" t="s">
        <v>121</v>
      </c>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0" t="s">
        <v>122</v>
      </c>
      <c r="B162" s="20"/>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95"/>
      <c r="B163" s="26" t="s">
        <v>219</v>
      </c>
      <c r="C163" s="26" t="s">
        <v>220</v>
      </c>
      <c r="D163" s="26" t="s">
        <v>221</v>
      </c>
      <c r="E163" s="26" t="s">
        <v>222</v>
      </c>
      <c r="F163" s="26" t="s">
        <v>127</v>
      </c>
      <c r="G163" s="38" t="s">
        <v>74</v>
      </c>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21" t="s">
        <v>17</v>
      </c>
      <c r="B164" s="41">
        <v>0.0</v>
      </c>
      <c r="C164" s="41">
        <v>64.0</v>
      </c>
      <c r="D164" s="41">
        <f t="shared" ref="D164:D184" si="13">sum(B164:C164)</f>
        <v>64</v>
      </c>
      <c r="E164" s="33">
        <v>1.9995075E7</v>
      </c>
      <c r="F164" s="92">
        <f t="shared" ref="F164:F184" si="14">D164/E164*1000000</f>
        <v>3.200788194</v>
      </c>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21" t="s">
        <v>18</v>
      </c>
      <c r="B165" s="41">
        <v>0.0</v>
      </c>
      <c r="C165" s="21">
        <v>0.0</v>
      </c>
      <c r="D165" s="41">
        <f t="shared" si="13"/>
        <v>0</v>
      </c>
      <c r="E165" s="33">
        <v>8174762.0</v>
      </c>
      <c r="F165" s="92">
        <f t="shared" si="14"/>
        <v>0</v>
      </c>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21" t="s">
        <v>19</v>
      </c>
      <c r="B166" s="41">
        <v>6.0</v>
      </c>
      <c r="C166" s="10"/>
      <c r="D166" s="41">
        <f t="shared" si="13"/>
        <v>6</v>
      </c>
      <c r="E166" s="33">
        <v>1.0348276E7</v>
      </c>
      <c r="F166" s="92">
        <f t="shared" si="14"/>
        <v>0.5798067234</v>
      </c>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21" t="s">
        <v>20</v>
      </c>
      <c r="B167" s="41">
        <v>256.0</v>
      </c>
      <c r="C167" s="41">
        <v>46.0</v>
      </c>
      <c r="D167" s="41">
        <f t="shared" si="13"/>
        <v>302</v>
      </c>
      <c r="E167" s="33">
        <v>3.2134763E7</v>
      </c>
      <c r="F167" s="92">
        <f t="shared" si="14"/>
        <v>9.397922119</v>
      </c>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1" t="s">
        <v>22</v>
      </c>
      <c r="B168" s="41">
        <v>11.0</v>
      </c>
      <c r="C168" s="41">
        <v>0.0</v>
      </c>
      <c r="D168" s="41">
        <f t="shared" si="13"/>
        <v>11</v>
      </c>
      <c r="E168" s="33">
        <v>5413392.0</v>
      </c>
      <c r="F168" s="92">
        <f t="shared" si="14"/>
        <v>2.031997683</v>
      </c>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21" t="s">
        <v>23</v>
      </c>
      <c r="B169" s="10"/>
      <c r="C169" s="41">
        <v>4.0</v>
      </c>
      <c r="D169" s="41">
        <f t="shared" si="13"/>
        <v>4</v>
      </c>
      <c r="E169" s="33">
        <v>5214512.0</v>
      </c>
      <c r="F169" s="92">
        <f t="shared" si="14"/>
        <v>0.7670899981</v>
      </c>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24</v>
      </c>
      <c r="B170" s="41">
        <v>62.0</v>
      </c>
      <c r="C170" s="41">
        <v>10.0</v>
      </c>
      <c r="D170" s="41">
        <f t="shared" si="13"/>
        <v>72</v>
      </c>
      <c r="E170" s="33">
        <v>6.2534159E7</v>
      </c>
      <c r="F170" s="92">
        <f t="shared" si="14"/>
        <v>1.151370725</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25</v>
      </c>
      <c r="B171" s="41">
        <v>2.0</v>
      </c>
      <c r="C171" s="41">
        <v>4.0</v>
      </c>
      <c r="D171" s="41">
        <f t="shared" si="13"/>
        <v>6</v>
      </c>
      <c r="E171" s="33">
        <v>8.2424609E7</v>
      </c>
      <c r="F171" s="92">
        <f t="shared" si="14"/>
        <v>0.0727937939</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26</v>
      </c>
      <c r="B172" s="41">
        <v>30.0</v>
      </c>
      <c r="C172" s="41">
        <v>24.0</v>
      </c>
      <c r="D172" s="41">
        <f t="shared" si="13"/>
        <v>54</v>
      </c>
      <c r="E172" s="33">
        <v>1.0647529E7</v>
      </c>
      <c r="F172" s="92">
        <f t="shared" si="14"/>
        <v>5.071599241</v>
      </c>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28</v>
      </c>
      <c r="B173" s="41">
        <v>6.0</v>
      </c>
      <c r="C173" s="10"/>
      <c r="D173" s="41">
        <f t="shared" si="13"/>
        <v>6</v>
      </c>
      <c r="E173" s="33">
        <v>3969558.0</v>
      </c>
      <c r="F173" s="92">
        <f t="shared" si="14"/>
        <v>1.511503296</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29</v>
      </c>
      <c r="B174" s="41">
        <v>105.0</v>
      </c>
      <c r="C174" s="41">
        <v>0.0</v>
      </c>
      <c r="D174" s="41">
        <f t="shared" si="13"/>
        <v>105</v>
      </c>
      <c r="E174" s="33">
        <v>5.8057477E7</v>
      </c>
      <c r="F174" s="92">
        <f t="shared" si="14"/>
        <v>1.808552583</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30</v>
      </c>
      <c r="B175" s="41">
        <v>18.0</v>
      </c>
      <c r="C175" s="41">
        <v>13.0</v>
      </c>
      <c r="D175" s="41">
        <f t="shared" si="13"/>
        <v>31</v>
      </c>
      <c r="E175" s="33">
        <v>1.27480498E8</v>
      </c>
      <c r="F175" s="92">
        <f t="shared" si="14"/>
        <v>0.2431744501</v>
      </c>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32</v>
      </c>
      <c r="B176" s="41">
        <v>1.0</v>
      </c>
      <c r="C176" s="41">
        <v>0.0</v>
      </c>
      <c r="D176" s="41">
        <f t="shared" si="13"/>
        <v>1</v>
      </c>
      <c r="E176" s="33">
        <v>1.6318199E7</v>
      </c>
      <c r="F176" s="92">
        <f t="shared" si="14"/>
        <v>0.06128127252</v>
      </c>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33</v>
      </c>
      <c r="B177" s="41">
        <v>0.0</v>
      </c>
      <c r="C177" s="41">
        <v>0.0</v>
      </c>
      <c r="D177" s="41">
        <f t="shared" si="13"/>
        <v>0</v>
      </c>
      <c r="E177" s="33">
        <v>4008166.0</v>
      </c>
      <c r="F177" s="92">
        <f t="shared" si="14"/>
        <v>0</v>
      </c>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34</v>
      </c>
      <c r="B178" s="41">
        <v>4.0</v>
      </c>
      <c r="C178" s="41">
        <v>13.0</v>
      </c>
      <c r="D178" s="41">
        <f t="shared" si="13"/>
        <v>17</v>
      </c>
      <c r="E178" s="33">
        <v>4574560.0</v>
      </c>
      <c r="F178" s="92">
        <f t="shared" si="14"/>
        <v>3.7162044</v>
      </c>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36</v>
      </c>
      <c r="B179" s="41">
        <v>1.0</v>
      </c>
      <c r="C179" s="10"/>
      <c r="D179" s="41">
        <f t="shared" si="13"/>
        <v>1</v>
      </c>
      <c r="E179" s="33">
        <v>1.0524145E7</v>
      </c>
      <c r="F179" s="92">
        <f t="shared" si="14"/>
        <v>0.09501959542</v>
      </c>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39</v>
      </c>
      <c r="B180" s="41">
        <v>63.0</v>
      </c>
      <c r="C180" s="41">
        <v>131.0</v>
      </c>
      <c r="D180" s="41">
        <f t="shared" si="13"/>
        <v>194</v>
      </c>
      <c r="E180" s="33">
        <v>4.028078E7</v>
      </c>
      <c r="F180" s="92">
        <f t="shared" si="14"/>
        <v>4.816192735</v>
      </c>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40</v>
      </c>
      <c r="B181" s="10"/>
      <c r="C181" s="41">
        <v>3.0</v>
      </c>
      <c r="D181" s="41">
        <f t="shared" si="13"/>
        <v>3</v>
      </c>
      <c r="E181" s="33">
        <v>8986400.0</v>
      </c>
      <c r="F181" s="92">
        <f t="shared" si="14"/>
        <v>0.3338377993</v>
      </c>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41</v>
      </c>
      <c r="B182" s="41">
        <v>0.0</v>
      </c>
      <c r="C182" s="21">
        <v>0.0</v>
      </c>
      <c r="D182" s="41">
        <f t="shared" si="13"/>
        <v>0</v>
      </c>
      <c r="E182" s="33">
        <v>7450867.0</v>
      </c>
      <c r="F182" s="92">
        <f t="shared" si="14"/>
        <v>0</v>
      </c>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42</v>
      </c>
      <c r="B183" s="41">
        <v>0.0</v>
      </c>
      <c r="C183" s="41">
        <v>8.0</v>
      </c>
      <c r="D183" s="41">
        <f t="shared" si="13"/>
        <v>8</v>
      </c>
      <c r="E183" s="33">
        <v>6.0270708E7</v>
      </c>
      <c r="F183" s="92">
        <f t="shared" si="14"/>
        <v>0.132734462</v>
      </c>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6" t="s">
        <v>43</v>
      </c>
      <c r="B184" s="71">
        <v>41.0</v>
      </c>
      <c r="C184" s="71">
        <v>3.0</v>
      </c>
      <c r="D184" s="71">
        <f t="shared" si="13"/>
        <v>44</v>
      </c>
      <c r="E184" s="44">
        <v>2.92805643E8</v>
      </c>
      <c r="F184" s="162">
        <f t="shared" si="14"/>
        <v>0.150270328</v>
      </c>
      <c r="G184" s="48"/>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10"/>
      <c r="B185" s="10"/>
      <c r="C185" s="10"/>
      <c r="D185" s="10"/>
      <c r="E185" s="10"/>
      <c r="F185" s="10"/>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62</v>
      </c>
      <c r="B186" s="10"/>
      <c r="C186" s="10"/>
      <c r="D186" s="10"/>
      <c r="E186" s="10"/>
      <c r="F186" s="41">
        <v>1.77</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10"/>
      <c r="B187" s="10"/>
      <c r="C187" s="10"/>
      <c r="D187" s="10"/>
      <c r="E187" s="10"/>
      <c r="F187" s="21">
        <v>3.364595782</v>
      </c>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239</v>
      </c>
      <c r="F188" s="10"/>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10"/>
      <c r="B189" s="10"/>
      <c r="C189" s="10"/>
      <c r="D189" s="10"/>
      <c r="E189" s="10"/>
      <c r="F189" s="10"/>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10"/>
      <c r="B190" s="10"/>
      <c r="C190" s="10"/>
      <c r="D190" s="10"/>
      <c r="E190" s="10"/>
      <c r="F190" s="10"/>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20" t="s">
        <v>130</v>
      </c>
      <c r="B193" s="20"/>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10"/>
      <c r="B194" s="26" t="s">
        <v>240</v>
      </c>
      <c r="C194" s="103"/>
      <c r="D194" s="103"/>
      <c r="E194" s="103"/>
      <c r="F194" s="10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24" t="s">
        <v>1</v>
      </c>
      <c r="B195" s="24" t="s">
        <v>185</v>
      </c>
      <c r="C195" s="24" t="s">
        <v>54</v>
      </c>
      <c r="D195" s="24" t="s">
        <v>201</v>
      </c>
      <c r="E195" s="24" t="s">
        <v>132</v>
      </c>
      <c r="F195" s="24" t="s">
        <v>57</v>
      </c>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row>
    <row r="196">
      <c r="A196" s="21" t="s">
        <v>17</v>
      </c>
      <c r="B196" s="163">
        <v>2.82411817E8</v>
      </c>
      <c r="C196" s="33">
        <v>2.0232346E7</v>
      </c>
      <c r="D196" s="96">
        <f t="shared" ref="D196:D216" si="15">B196/C196</f>
        <v>13.95843156</v>
      </c>
      <c r="E196" s="96">
        <f>D196</f>
        <v>13.95843156</v>
      </c>
      <c r="F196" s="124"/>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21" t="s">
        <v>18</v>
      </c>
      <c r="B197" s="163">
        <v>2.1896879E7</v>
      </c>
      <c r="C197" s="33">
        <v>8184691.0</v>
      </c>
      <c r="D197" s="96">
        <f t="shared" si="15"/>
        <v>2.675345838</v>
      </c>
      <c r="E197" s="96">
        <f t="shared" ref="E197:E198" si="16">average($D$197:$D$198,$D$200:$D$206,$D$208,$D$210:$D$215)</f>
        <v>14.03734432</v>
      </c>
      <c r="F197" s="41"/>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21" t="s">
        <v>19</v>
      </c>
      <c r="B198" s="163">
        <v>5.24351429E8</v>
      </c>
      <c r="C198" s="33">
        <v>1.0364388E7</v>
      </c>
      <c r="D198" s="96">
        <f t="shared" si="15"/>
        <v>50.5916441</v>
      </c>
      <c r="E198" s="96">
        <f t="shared" si="16"/>
        <v>14.03734432</v>
      </c>
      <c r="F198" s="41"/>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21" t="s">
        <v>20</v>
      </c>
      <c r="B199" s="163">
        <v>2.16188945E8</v>
      </c>
      <c r="C199" s="33">
        <v>3.2386378E7</v>
      </c>
      <c r="D199" s="96">
        <f t="shared" si="15"/>
        <v>6.675304815</v>
      </c>
      <c r="E199" s="96">
        <f>D199</f>
        <v>6.675304815</v>
      </c>
      <c r="F199" s="41"/>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21" t="s">
        <v>22</v>
      </c>
      <c r="B200" s="163">
        <v>1.06815906E8</v>
      </c>
      <c r="C200" s="33">
        <v>5432335.0</v>
      </c>
      <c r="D200" s="96">
        <f t="shared" si="15"/>
        <v>19.66298212</v>
      </c>
      <c r="E200" s="96">
        <f t="shared" ref="E200:E206" si="17">average($D$197:$D$198,$D$200:$D$206,$D$208,$D$210:$D$215)</f>
        <v>14.03734432</v>
      </c>
      <c r="F200" s="41"/>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1" t="s">
        <v>23</v>
      </c>
      <c r="B201" s="163">
        <v>1.5407066E7</v>
      </c>
      <c r="C201" s="33">
        <v>5223442.0</v>
      </c>
      <c r="D201" s="96">
        <f t="shared" si="15"/>
        <v>2.949600283</v>
      </c>
      <c r="E201" s="96">
        <f t="shared" si="17"/>
        <v>14.03734432</v>
      </c>
      <c r="F201" s="41"/>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21" t="s">
        <v>24</v>
      </c>
      <c r="B202" s="163">
        <v>7.30101605E8</v>
      </c>
      <c r="C202" s="33">
        <v>6.2911523E7</v>
      </c>
      <c r="D202" s="96">
        <f t="shared" si="15"/>
        <v>11.60521269</v>
      </c>
      <c r="E202" s="96">
        <f t="shared" si="17"/>
        <v>14.03734432</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1" t="s">
        <v>25</v>
      </c>
      <c r="B203" s="163">
        <v>5.213E8</v>
      </c>
      <c r="C203" s="33">
        <v>8.243139E7</v>
      </c>
      <c r="D203" s="96">
        <f t="shared" si="15"/>
        <v>6.324047186</v>
      </c>
      <c r="E203" s="96">
        <f t="shared" si="17"/>
        <v>14.03734432</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26</v>
      </c>
      <c r="B204" s="163">
        <v>6.532089E7</v>
      </c>
      <c r="C204" s="33">
        <v>1.0668354E7</v>
      </c>
      <c r="D204" s="96">
        <f t="shared" si="15"/>
        <v>6.122864877</v>
      </c>
      <c r="E204" s="96">
        <f t="shared" si="17"/>
        <v>14.03734432</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28</v>
      </c>
      <c r="B205" s="163">
        <v>1.07212934E8</v>
      </c>
      <c r="C205" s="33">
        <v>4015676.0</v>
      </c>
      <c r="D205" s="96">
        <f t="shared" si="15"/>
        <v>26.69860168</v>
      </c>
      <c r="E205" s="96">
        <f t="shared" si="17"/>
        <v>14.03734432</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29</v>
      </c>
      <c r="B206" s="163">
        <v>7.12198264E8</v>
      </c>
      <c r="C206" s="33">
        <v>5.8103033E7</v>
      </c>
      <c r="D206" s="96">
        <f t="shared" si="15"/>
        <v>12.2575058</v>
      </c>
      <c r="E206" s="96">
        <f t="shared" si="17"/>
        <v>14.03734432</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30</v>
      </c>
      <c r="B207" s="163">
        <v>3.206493126E9</v>
      </c>
      <c r="C207" s="33">
        <v>1.27537189E8</v>
      </c>
      <c r="D207" s="96">
        <f t="shared" si="15"/>
        <v>25.14163242</v>
      </c>
      <c r="E207" s="96">
        <f>D207</f>
        <v>25.14163242</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32</v>
      </c>
      <c r="B208" s="163">
        <v>4.69198453E8</v>
      </c>
      <c r="C208" s="33">
        <v>1.6407491E7</v>
      </c>
      <c r="D208" s="96">
        <f t="shared" si="15"/>
        <v>28.59659975</v>
      </c>
      <c r="E208" s="96">
        <f>average($D$197:$D$198,$D$200:$D$206,$D$208,$D$210:$D$215)</f>
        <v>14.03734432</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33</v>
      </c>
      <c r="B209" s="163">
        <v>3.1810238E7</v>
      </c>
      <c r="C209" s="33">
        <v>4048224.0</v>
      </c>
      <c r="D209" s="96">
        <f t="shared" si="15"/>
        <v>7.857825555</v>
      </c>
      <c r="E209" s="96">
        <f>D209</f>
        <v>7.857825555</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34</v>
      </c>
      <c r="B210" s="163">
        <v>5.3861049E7</v>
      </c>
      <c r="C210" s="33">
        <v>4593041.0</v>
      </c>
      <c r="D210" s="96">
        <f t="shared" si="15"/>
        <v>11.7266641</v>
      </c>
      <c r="E210" s="96">
        <f t="shared" ref="E210:E215" si="18">average($D$197:$D$198,$D$200:$D$206,$D$208,$D$210:$D$215)</f>
        <v>14.03734432</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36</v>
      </c>
      <c r="B211" s="163">
        <v>1.72139931E8</v>
      </c>
      <c r="C211" s="33">
        <v>1.0566212E7</v>
      </c>
      <c r="D211" s="96">
        <f t="shared" si="15"/>
        <v>16.2915462</v>
      </c>
      <c r="E211" s="96">
        <f t="shared" si="18"/>
        <v>14.03734432</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39</v>
      </c>
      <c r="B212" s="163">
        <v>4.43899085E8</v>
      </c>
      <c r="C212" s="33">
        <v>4.0341462E7</v>
      </c>
      <c r="D212" s="96">
        <f t="shared" si="15"/>
        <v>11.00354481</v>
      </c>
      <c r="E212" s="96">
        <f t="shared" si="18"/>
        <v>14.03734432</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40</v>
      </c>
      <c r="B213" s="163">
        <v>4.2057067E7</v>
      </c>
      <c r="C213" s="33">
        <v>9001774.0</v>
      </c>
      <c r="D213" s="96">
        <f t="shared" si="15"/>
        <v>4.672086524</v>
      </c>
      <c r="E213" s="96">
        <f t="shared" si="18"/>
        <v>14.03734432</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41</v>
      </c>
      <c r="B214" s="163">
        <v>2.1678972E7</v>
      </c>
      <c r="C214" s="33">
        <v>7489370.0</v>
      </c>
      <c r="D214" s="96">
        <f t="shared" si="15"/>
        <v>2.894632259</v>
      </c>
      <c r="E214" s="96">
        <f t="shared" si="18"/>
        <v>14.03734432</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42</v>
      </c>
      <c r="B215" s="163">
        <v>6.36124027E8</v>
      </c>
      <c r="C215" s="33">
        <v>6.0441457E7</v>
      </c>
      <c r="D215" s="96">
        <f t="shared" si="15"/>
        <v>10.52463092</v>
      </c>
      <c r="E215" s="96">
        <f t="shared" si="18"/>
        <v>14.03734432</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6" t="s">
        <v>43</v>
      </c>
      <c r="B216" s="164">
        <v>3.723114042E9</v>
      </c>
      <c r="C216" s="44">
        <v>2.95583436E8</v>
      </c>
      <c r="D216" s="105">
        <f t="shared" si="15"/>
        <v>12.59581421</v>
      </c>
      <c r="E216" s="105">
        <f>D216</f>
        <v>12.59581421</v>
      </c>
      <c r="F216" s="7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134</v>
      </c>
      <c r="B217" s="10"/>
      <c r="C217" s="10"/>
      <c r="D217" s="10"/>
      <c r="E217" s="96">
        <f>average($D$197:$D$198,$D$200:$D$206,$D$208,$D$210:$D$215)</f>
        <v>14.03734432</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10"/>
      <c r="B218" s="10"/>
      <c r="C218" s="10"/>
      <c r="D218" s="10"/>
      <c r="E218" s="10"/>
      <c r="F218" s="10"/>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62</v>
      </c>
      <c r="B219" s="10"/>
      <c r="C219" s="10"/>
      <c r="D219" s="10"/>
      <c r="E219" s="96">
        <v>7.75</v>
      </c>
      <c r="F219" s="10"/>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10"/>
      <c r="B220" s="10"/>
      <c r="C220" s="10"/>
      <c r="D220" s="10"/>
      <c r="E220" s="41">
        <v>5.808676188</v>
      </c>
      <c r="F220" s="10"/>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135</v>
      </c>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10"/>
      <c r="B222" s="10"/>
      <c r="C222" s="10"/>
      <c r="D222" s="10"/>
      <c r="E222" s="10"/>
      <c r="F222" s="10"/>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10"/>
      <c r="B223" s="10"/>
      <c r="C223" s="10"/>
      <c r="D223" s="10"/>
      <c r="E223" s="10"/>
      <c r="F223" s="10"/>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10"/>
      <c r="B224" s="10"/>
      <c r="C224" s="10"/>
      <c r="D224" s="10"/>
      <c r="E224" s="10"/>
      <c r="F224" s="10"/>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sheetData>
  <mergeCells count="38">
    <mergeCell ref="B102:C102"/>
    <mergeCell ref="B92:I92"/>
    <mergeCell ref="B101:C101"/>
    <mergeCell ref="B114:C114"/>
    <mergeCell ref="B115:C115"/>
    <mergeCell ref="B109:C109"/>
    <mergeCell ref="B108:C108"/>
    <mergeCell ref="K67:U67"/>
    <mergeCell ref="V67:AF67"/>
    <mergeCell ref="B107:C107"/>
    <mergeCell ref="B3:G3"/>
    <mergeCell ref="A3:A4"/>
    <mergeCell ref="H3:I3"/>
    <mergeCell ref="J3:K3"/>
    <mergeCell ref="N37:O37"/>
    <mergeCell ref="B105:C105"/>
    <mergeCell ref="B106:C106"/>
    <mergeCell ref="B110:C110"/>
    <mergeCell ref="B111:C111"/>
    <mergeCell ref="B117:C117"/>
    <mergeCell ref="B116:C116"/>
    <mergeCell ref="E36:H36"/>
    <mergeCell ref="B36:D36"/>
    <mergeCell ref="A62:G62"/>
    <mergeCell ref="A63:H63"/>
    <mergeCell ref="L3:L4"/>
    <mergeCell ref="B103:C103"/>
    <mergeCell ref="B104:C104"/>
    <mergeCell ref="B119:C119"/>
    <mergeCell ref="B121:C121"/>
    <mergeCell ref="B120:C120"/>
    <mergeCell ref="A188:E188"/>
    <mergeCell ref="B194:F194"/>
    <mergeCell ref="B118:C118"/>
    <mergeCell ref="B113:C113"/>
    <mergeCell ref="A158:G158"/>
    <mergeCell ref="A221:F221"/>
    <mergeCell ref="A127:F127"/>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20" t="s">
        <v>44</v>
      </c>
      <c r="B35" s="20"/>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1"/>
      <c r="B36" s="21" t="s">
        <v>45</v>
      </c>
      <c r="E36" s="22" t="s">
        <v>46</v>
      </c>
      <c r="I36" s="10"/>
      <c r="J36" s="10"/>
      <c r="K36" s="10"/>
      <c r="L36" s="10"/>
      <c r="M36" s="3"/>
      <c r="N36" s="10"/>
      <c r="O36" s="10"/>
      <c r="P36" s="10"/>
      <c r="Q36" s="10"/>
      <c r="R36" s="10"/>
      <c r="S36" s="10"/>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row>
    <row r="37">
      <c r="A37" s="24"/>
      <c r="B37" s="24" t="s">
        <v>50</v>
      </c>
      <c r="C37" s="24" t="s">
        <v>51</v>
      </c>
      <c r="D37" s="24" t="s">
        <v>52</v>
      </c>
      <c r="E37" s="140" t="s">
        <v>50</v>
      </c>
      <c r="F37" s="24" t="s">
        <v>51</v>
      </c>
      <c r="G37" s="24" t="s">
        <v>52</v>
      </c>
      <c r="H37" s="25" t="s">
        <v>53</v>
      </c>
      <c r="I37" s="24" t="s">
        <v>222</v>
      </c>
      <c r="J37" s="24" t="s">
        <v>55</v>
      </c>
      <c r="K37" s="24" t="s">
        <v>56</v>
      </c>
      <c r="L37" s="24" t="s">
        <v>74</v>
      </c>
      <c r="M37" s="27"/>
      <c r="N37" s="28" t="s">
        <v>58</v>
      </c>
      <c r="O37" s="29"/>
      <c r="P37" s="30"/>
      <c r="Q37" s="30"/>
      <c r="R37" s="30"/>
      <c r="S37" s="141"/>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row>
    <row r="38">
      <c r="A38" s="21" t="s">
        <v>17</v>
      </c>
      <c r="B38" s="41">
        <v>24.8</v>
      </c>
      <c r="C38" s="41">
        <v>31.7</v>
      </c>
      <c r="D38" s="41">
        <v>198.8</v>
      </c>
      <c r="E38" s="142">
        <f t="shared" ref="E38:E58" si="1">B38*1000000*42/1000*$O$38*1000/1000000*3.664</f>
        <v>75946.80576</v>
      </c>
      <c r="F38" s="33">
        <f t="shared" ref="F38:F58" si="2">C38*1000000*42/1000*$Q$38*1000/1000000*3.664</f>
        <v>70246.79424</v>
      </c>
      <c r="G38" s="33">
        <f t="shared" ref="G38:G58" si="3">D38*1000000*42/1000*$S$38*1000/1000000*3.664</f>
        <v>777060.5338</v>
      </c>
      <c r="H38" s="34">
        <f t="shared" ref="H38:H58" si="4">sum(E38:G38)
</f>
        <v>923254.1338</v>
      </c>
      <c r="I38" s="33">
        <f t="shared" ref="I38:I58" si="5">C70</f>
        <v>19995075</v>
      </c>
      <c r="J38" s="36">
        <f t="shared" ref="J38:J58" si="6">H38/I38*1000</f>
        <v>46.17407705</v>
      </c>
      <c r="K38" s="143">
        <f t="shared" ref="K38:K58" si="7">J38+D70</f>
        <v>69.99264238</v>
      </c>
      <c r="L38" s="41"/>
      <c r="M38" s="3"/>
      <c r="N38" s="37" t="s">
        <v>59</v>
      </c>
      <c r="O38" s="26">
        <v>19.9</v>
      </c>
      <c r="P38" s="26" t="s">
        <v>60</v>
      </c>
      <c r="Q38" s="26">
        <v>14.4</v>
      </c>
      <c r="R38" s="26" t="s">
        <v>61</v>
      </c>
      <c r="S38" s="40">
        <v>25.4</v>
      </c>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18</v>
      </c>
      <c r="B39" s="41">
        <v>0.0</v>
      </c>
      <c r="C39" s="41">
        <v>0.0</v>
      </c>
      <c r="D39" s="41">
        <v>0.0</v>
      </c>
      <c r="E39" s="142">
        <f t="shared" si="1"/>
        <v>0</v>
      </c>
      <c r="F39" s="33">
        <f t="shared" si="2"/>
        <v>0</v>
      </c>
      <c r="G39" s="33">
        <f t="shared" si="3"/>
        <v>0</v>
      </c>
      <c r="H39" s="34">
        <f t="shared" si="4"/>
        <v>0</v>
      </c>
      <c r="I39" s="33">
        <f t="shared" si="5"/>
        <v>8174762</v>
      </c>
      <c r="J39" s="36">
        <f t="shared" si="6"/>
        <v>0</v>
      </c>
      <c r="K39" s="143">
        <f t="shared" si="7"/>
        <v>10.47455571</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19</v>
      </c>
      <c r="B40" s="41">
        <v>0.0</v>
      </c>
      <c r="C40" s="41">
        <v>0.0</v>
      </c>
      <c r="D40" s="41">
        <v>0.0</v>
      </c>
      <c r="E40" s="142">
        <f t="shared" si="1"/>
        <v>0</v>
      </c>
      <c r="F40" s="33">
        <f t="shared" si="2"/>
        <v>0</v>
      </c>
      <c r="G40" s="33">
        <f t="shared" si="3"/>
        <v>0</v>
      </c>
      <c r="H40" s="34">
        <f t="shared" si="4"/>
        <v>0</v>
      </c>
      <c r="I40" s="33">
        <f t="shared" si="5"/>
        <v>10348276</v>
      </c>
      <c r="J40" s="36">
        <f t="shared" si="6"/>
        <v>0</v>
      </c>
      <c r="K40" s="143">
        <f t="shared" si="7"/>
        <v>14.09761394</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20</v>
      </c>
      <c r="B41" s="41">
        <v>147.6</v>
      </c>
      <c r="C41" s="41">
        <v>165.3</v>
      </c>
      <c r="D41" s="41">
        <v>34.7</v>
      </c>
      <c r="E41" s="142">
        <f t="shared" si="1"/>
        <v>452005.9891</v>
      </c>
      <c r="F41" s="33">
        <f t="shared" si="2"/>
        <v>366302.6842</v>
      </c>
      <c r="G41" s="33">
        <f t="shared" si="3"/>
        <v>135633.8054</v>
      </c>
      <c r="H41" s="34">
        <f t="shared" si="4"/>
        <v>953942.4787</v>
      </c>
      <c r="I41" s="33">
        <f t="shared" si="5"/>
        <v>32134763</v>
      </c>
      <c r="J41" s="36">
        <f t="shared" si="6"/>
        <v>29.68568583</v>
      </c>
      <c r="K41" s="143">
        <f t="shared" si="7"/>
        <v>56.18076221</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22</v>
      </c>
      <c r="B42" s="41">
        <v>19.1</v>
      </c>
      <c r="C42" s="41">
        <v>8.5</v>
      </c>
      <c r="D42" s="41">
        <v>0.0</v>
      </c>
      <c r="E42" s="142">
        <f t="shared" si="1"/>
        <v>58491.28992</v>
      </c>
      <c r="F42" s="33">
        <f t="shared" si="2"/>
        <v>18835.8912</v>
      </c>
      <c r="G42" s="33">
        <f t="shared" si="3"/>
        <v>0</v>
      </c>
      <c r="H42" s="34">
        <f t="shared" si="4"/>
        <v>77327.18112</v>
      </c>
      <c r="I42" s="33">
        <f t="shared" si="5"/>
        <v>5413392</v>
      </c>
      <c r="J42" s="36">
        <f t="shared" si="6"/>
        <v>14.28442299</v>
      </c>
      <c r="K42" s="143">
        <f t="shared" si="7"/>
        <v>27.97639283</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23</v>
      </c>
      <c r="B43" s="41">
        <v>0.0</v>
      </c>
      <c r="C43" s="41">
        <v>0.0</v>
      </c>
      <c r="D43" s="41">
        <v>0.0</v>
      </c>
      <c r="E43" s="142">
        <f t="shared" si="1"/>
        <v>0</v>
      </c>
      <c r="F43" s="33">
        <f t="shared" si="2"/>
        <v>0</v>
      </c>
      <c r="G43" s="33">
        <f t="shared" si="3"/>
        <v>0</v>
      </c>
      <c r="H43" s="34">
        <f t="shared" si="4"/>
        <v>0</v>
      </c>
      <c r="I43" s="33">
        <f t="shared" si="5"/>
        <v>5214512</v>
      </c>
      <c r="J43" s="36">
        <f t="shared" si="6"/>
        <v>0</v>
      </c>
      <c r="K43" s="143">
        <f t="shared" si="7"/>
        <v>10.54882988</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24</v>
      </c>
      <c r="B44" s="41">
        <v>0.0</v>
      </c>
      <c r="C44" s="41">
        <v>0.0</v>
      </c>
      <c r="D44" s="41">
        <v>0.4</v>
      </c>
      <c r="E44" s="142">
        <f t="shared" si="1"/>
        <v>0</v>
      </c>
      <c r="F44" s="33">
        <f t="shared" si="2"/>
        <v>0</v>
      </c>
      <c r="G44" s="33">
        <f t="shared" si="3"/>
        <v>1563.50208</v>
      </c>
      <c r="H44" s="34">
        <f t="shared" si="4"/>
        <v>1563.50208</v>
      </c>
      <c r="I44" s="33">
        <f t="shared" si="5"/>
        <v>62534159</v>
      </c>
      <c r="J44" s="36">
        <f t="shared" si="6"/>
        <v>0.02500236839</v>
      </c>
      <c r="K44" s="143">
        <f t="shared" si="7"/>
        <v>8.334045111</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25</v>
      </c>
      <c r="B45" s="41">
        <v>0.0</v>
      </c>
      <c r="C45" s="41">
        <v>14.7</v>
      </c>
      <c r="D45" s="41">
        <v>54.7</v>
      </c>
      <c r="E45" s="142">
        <f t="shared" si="1"/>
        <v>0</v>
      </c>
      <c r="F45" s="33">
        <f t="shared" si="2"/>
        <v>32575.01184</v>
      </c>
      <c r="G45" s="33">
        <f t="shared" si="3"/>
        <v>213808.9094</v>
      </c>
      <c r="H45" s="34">
        <f t="shared" si="4"/>
        <v>246383.9213</v>
      </c>
      <c r="I45" s="33">
        <f t="shared" si="5"/>
        <v>82424609</v>
      </c>
      <c r="J45" s="36">
        <f t="shared" si="6"/>
        <v>2.989203398</v>
      </c>
      <c r="K45" s="143">
        <f t="shared" si="7"/>
        <v>15.44672079</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26</v>
      </c>
      <c r="B46" s="41">
        <v>0.0</v>
      </c>
      <c r="C46" s="41">
        <v>0.0</v>
      </c>
      <c r="D46" s="41">
        <v>9.6</v>
      </c>
      <c r="E46" s="142">
        <f t="shared" si="1"/>
        <v>0</v>
      </c>
      <c r="F46" s="33">
        <f t="shared" si="2"/>
        <v>0</v>
      </c>
      <c r="G46" s="33">
        <f t="shared" si="3"/>
        <v>37524.04992</v>
      </c>
      <c r="H46" s="34">
        <f t="shared" si="4"/>
        <v>37524.04992</v>
      </c>
      <c r="I46" s="33">
        <f t="shared" si="5"/>
        <v>10647529</v>
      </c>
      <c r="J46" s="36">
        <f t="shared" si="6"/>
        <v>3.52420265</v>
      </c>
      <c r="K46" s="143">
        <f t="shared" si="7"/>
        <v>15.59310615</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28</v>
      </c>
      <c r="B47" s="41">
        <v>0.0</v>
      </c>
      <c r="C47" s="41">
        <v>0.0</v>
      </c>
      <c r="D47" s="41">
        <v>0.0</v>
      </c>
      <c r="E47" s="142">
        <f t="shared" si="1"/>
        <v>0</v>
      </c>
      <c r="F47" s="33">
        <f t="shared" si="2"/>
        <v>0</v>
      </c>
      <c r="G47" s="33">
        <f t="shared" si="3"/>
        <v>0</v>
      </c>
      <c r="H47" s="34">
        <f t="shared" si="4"/>
        <v>0</v>
      </c>
      <c r="I47" s="33">
        <f t="shared" si="5"/>
        <v>3969558</v>
      </c>
      <c r="J47" s="36">
        <f t="shared" si="6"/>
        <v>0</v>
      </c>
      <c r="K47" s="143">
        <f t="shared" si="7"/>
        <v>16.54592275</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29</v>
      </c>
      <c r="B48" s="41">
        <v>5.5</v>
      </c>
      <c r="C48" s="41">
        <v>10.7</v>
      </c>
      <c r="D48" s="41">
        <v>0.0</v>
      </c>
      <c r="E48" s="142">
        <f t="shared" si="1"/>
        <v>16843.0416</v>
      </c>
      <c r="F48" s="33">
        <f t="shared" si="2"/>
        <v>23711.06304</v>
      </c>
      <c r="G48" s="33">
        <f t="shared" si="3"/>
        <v>0</v>
      </c>
      <c r="H48" s="34">
        <f t="shared" si="4"/>
        <v>40554.10464</v>
      </c>
      <c r="I48" s="33">
        <f t="shared" si="5"/>
        <v>58057477</v>
      </c>
      <c r="J48" s="36">
        <f t="shared" si="6"/>
        <v>0.6985164829</v>
      </c>
      <c r="K48" s="143">
        <f t="shared" si="7"/>
        <v>10.01042647</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30</v>
      </c>
      <c r="B49" s="41">
        <v>0.0</v>
      </c>
      <c r="C49" s="41">
        <v>0.0</v>
      </c>
      <c r="D49" s="41">
        <v>0.7</v>
      </c>
      <c r="E49" s="142">
        <f t="shared" si="1"/>
        <v>0</v>
      </c>
      <c r="F49" s="33">
        <f t="shared" si="2"/>
        <v>0</v>
      </c>
      <c r="G49" s="33">
        <f t="shared" si="3"/>
        <v>2736.12864</v>
      </c>
      <c r="H49" s="34">
        <f t="shared" si="4"/>
        <v>2736.12864</v>
      </c>
      <c r="I49" s="33">
        <f t="shared" si="5"/>
        <v>127480498</v>
      </c>
      <c r="J49" s="36">
        <f t="shared" si="6"/>
        <v>0.0214631154</v>
      </c>
      <c r="K49" s="143">
        <f t="shared" si="7"/>
        <v>9.850629299</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32</v>
      </c>
      <c r="B50" s="41">
        <v>0.0</v>
      </c>
      <c r="C50" s="41">
        <v>61.6</v>
      </c>
      <c r="D50" s="41">
        <v>0.0</v>
      </c>
      <c r="E50" s="142">
        <f t="shared" si="1"/>
        <v>0</v>
      </c>
      <c r="F50" s="33">
        <f t="shared" si="2"/>
        <v>136504.8115</v>
      </c>
      <c r="G50" s="33">
        <f t="shared" si="3"/>
        <v>0</v>
      </c>
      <c r="H50" s="34">
        <f t="shared" si="4"/>
        <v>136504.8115</v>
      </c>
      <c r="I50" s="33">
        <f t="shared" si="5"/>
        <v>16318199</v>
      </c>
      <c r="J50" s="36">
        <f t="shared" si="6"/>
        <v>8.365188555</v>
      </c>
      <c r="K50" s="143">
        <f t="shared" si="7"/>
        <v>21.74816054</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33</v>
      </c>
      <c r="B51" s="41">
        <v>0.0</v>
      </c>
      <c r="C51" s="41">
        <v>3.5</v>
      </c>
      <c r="D51" s="41">
        <v>3.2</v>
      </c>
      <c r="E51" s="142">
        <f t="shared" si="1"/>
        <v>0</v>
      </c>
      <c r="F51" s="33">
        <f t="shared" si="2"/>
        <v>7755.9552</v>
      </c>
      <c r="G51" s="33">
        <f t="shared" si="3"/>
        <v>12508.01664</v>
      </c>
      <c r="H51" s="34">
        <f t="shared" si="4"/>
        <v>20263.97184</v>
      </c>
      <c r="I51" s="33">
        <f t="shared" si="5"/>
        <v>4008166</v>
      </c>
      <c r="J51" s="36">
        <f t="shared" si="6"/>
        <v>5.055671806</v>
      </c>
      <c r="K51" s="143">
        <f t="shared" si="7"/>
        <v>18.07858553</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34</v>
      </c>
      <c r="B52" s="41">
        <v>149.9</v>
      </c>
      <c r="C52" s="41">
        <v>70.6</v>
      </c>
      <c r="D52" s="41">
        <v>0.0</v>
      </c>
      <c r="E52" s="142">
        <f t="shared" si="1"/>
        <v>459049.4429</v>
      </c>
      <c r="F52" s="33">
        <f t="shared" si="2"/>
        <v>156448.6963</v>
      </c>
      <c r="G52" s="33">
        <f t="shared" si="3"/>
        <v>0</v>
      </c>
      <c r="H52" s="34">
        <f t="shared" si="4"/>
        <v>615498.1392</v>
      </c>
      <c r="I52" s="33">
        <f t="shared" si="5"/>
        <v>4574560</v>
      </c>
      <c r="J52" s="36">
        <f t="shared" si="6"/>
        <v>134.5480525</v>
      </c>
      <c r="K52" s="143">
        <f t="shared" si="7"/>
        <v>140.819694</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36</v>
      </c>
      <c r="B53" s="41">
        <v>0.0</v>
      </c>
      <c r="C53" s="41">
        <v>0.0</v>
      </c>
      <c r="D53" s="41">
        <v>0.0</v>
      </c>
      <c r="E53" s="142">
        <f t="shared" si="1"/>
        <v>0</v>
      </c>
      <c r="F53" s="33">
        <f t="shared" si="2"/>
        <v>0</v>
      </c>
      <c r="G53" s="33">
        <f t="shared" si="3"/>
        <v>0</v>
      </c>
      <c r="H53" s="34">
        <f t="shared" si="4"/>
        <v>0</v>
      </c>
      <c r="I53" s="33">
        <f t="shared" si="5"/>
        <v>10524145</v>
      </c>
      <c r="J53" s="36">
        <f t="shared" si="6"/>
        <v>0</v>
      </c>
      <c r="K53" s="143">
        <f t="shared" si="7"/>
        <v>8.189643909</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39</v>
      </c>
      <c r="B54" s="41">
        <v>0.0</v>
      </c>
      <c r="C54" s="41">
        <v>0.0</v>
      </c>
      <c r="D54" s="41">
        <v>6.7</v>
      </c>
      <c r="E54" s="142">
        <f t="shared" si="1"/>
        <v>0</v>
      </c>
      <c r="F54" s="33">
        <f t="shared" si="2"/>
        <v>0</v>
      </c>
      <c r="G54" s="33">
        <f t="shared" si="3"/>
        <v>26188.65984</v>
      </c>
      <c r="H54" s="34">
        <f t="shared" si="4"/>
        <v>26188.65984</v>
      </c>
      <c r="I54" s="33">
        <f t="shared" si="5"/>
        <v>40280780</v>
      </c>
      <c r="J54" s="36">
        <f t="shared" si="6"/>
        <v>0.6501527488</v>
      </c>
      <c r="K54" s="143">
        <f t="shared" si="7"/>
        <v>10.4380218</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40</v>
      </c>
      <c r="B55" s="41">
        <v>0.0</v>
      </c>
      <c r="C55" s="41">
        <v>0.0</v>
      </c>
      <c r="D55" s="41">
        <v>0.0</v>
      </c>
      <c r="E55" s="142">
        <f t="shared" si="1"/>
        <v>0</v>
      </c>
      <c r="F55" s="33">
        <f t="shared" si="2"/>
        <v>0</v>
      </c>
      <c r="G55" s="33">
        <f t="shared" si="3"/>
        <v>0</v>
      </c>
      <c r="H55" s="34">
        <f t="shared" si="4"/>
        <v>0</v>
      </c>
      <c r="I55" s="33">
        <f t="shared" si="5"/>
        <v>8986400</v>
      </c>
      <c r="J55" s="36">
        <f t="shared" si="6"/>
        <v>0</v>
      </c>
      <c r="K55" s="143">
        <f t="shared" si="7"/>
        <v>4.518049497</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41</v>
      </c>
      <c r="B56" s="41">
        <v>0.0</v>
      </c>
      <c r="C56" s="41">
        <v>0.0</v>
      </c>
      <c r="D56" s="41">
        <v>0.0</v>
      </c>
      <c r="E56" s="142">
        <f t="shared" si="1"/>
        <v>0</v>
      </c>
      <c r="F56" s="33">
        <f t="shared" si="2"/>
        <v>0</v>
      </c>
      <c r="G56" s="33">
        <f t="shared" si="3"/>
        <v>0</v>
      </c>
      <c r="H56" s="34">
        <f t="shared" si="4"/>
        <v>0</v>
      </c>
      <c r="I56" s="33">
        <f t="shared" si="5"/>
        <v>7450867</v>
      </c>
      <c r="J56" s="36">
        <f t="shared" si="6"/>
        <v>0</v>
      </c>
      <c r="K56" s="143">
        <f t="shared" si="7"/>
        <v>6.570913157</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1" t="s">
        <v>42</v>
      </c>
      <c r="B57" s="41">
        <v>95.4</v>
      </c>
      <c r="C57" s="41">
        <v>86.7</v>
      </c>
      <c r="D57" s="41">
        <v>15.3</v>
      </c>
      <c r="E57" s="142">
        <f t="shared" si="1"/>
        <v>292150.2125</v>
      </c>
      <c r="F57" s="33">
        <f t="shared" si="2"/>
        <v>192126.0902</v>
      </c>
      <c r="G57" s="33">
        <f t="shared" si="3"/>
        <v>59803.95456</v>
      </c>
      <c r="H57" s="34">
        <f t="shared" si="4"/>
        <v>544080.2573</v>
      </c>
      <c r="I57" s="33">
        <f t="shared" si="5"/>
        <v>60270708</v>
      </c>
      <c r="J57" s="36">
        <f t="shared" si="6"/>
        <v>9.027275029</v>
      </c>
      <c r="K57" s="143">
        <f t="shared" si="7"/>
        <v>20.07064953</v>
      </c>
      <c r="L57" s="4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26" t="s">
        <v>43</v>
      </c>
      <c r="B58" s="71">
        <v>329.2</v>
      </c>
      <c r="C58" s="71">
        <v>481.1</v>
      </c>
      <c r="D58" s="71">
        <v>572.4</v>
      </c>
      <c r="E58" s="146">
        <f t="shared" si="1"/>
        <v>1008132.599</v>
      </c>
      <c r="F58" s="44">
        <f t="shared" si="2"/>
        <v>1066111.442</v>
      </c>
      <c r="G58" s="44">
        <f t="shared" si="3"/>
        <v>2237371.476</v>
      </c>
      <c r="H58" s="45">
        <f t="shared" si="4"/>
        <v>4311615.517</v>
      </c>
      <c r="I58" s="44">
        <f t="shared" si="5"/>
        <v>292805643</v>
      </c>
      <c r="J58" s="47">
        <f t="shared" si="6"/>
        <v>14.72517904</v>
      </c>
      <c r="K58" s="147">
        <f t="shared" si="7"/>
        <v>35.7783013</v>
      </c>
      <c r="L58" s="71"/>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row>
    <row r="61">
      <c r="A61" s="18" t="s">
        <v>172</v>
      </c>
      <c r="B61" s="127"/>
      <c r="C61" s="127"/>
      <c r="D61" s="127"/>
      <c r="E61" s="127"/>
      <c r="F61" s="127"/>
      <c r="G61" s="127"/>
      <c r="H61" s="127"/>
      <c r="I61" s="127"/>
      <c r="J61" s="127"/>
      <c r="K61" s="127"/>
      <c r="L61" s="78"/>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7"/>
    </row>
    <row r="62">
      <c r="A62" s="49" t="s">
        <v>64</v>
      </c>
      <c r="J62" s="127"/>
      <c r="K62" s="127"/>
      <c r="L62" s="78"/>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18" t="s">
        <v>174</v>
      </c>
      <c r="J63" s="127"/>
      <c r="K63" s="127"/>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c r="AL63" s="127"/>
      <c r="AM63" s="127"/>
      <c r="AN63" s="127"/>
      <c r="AO63" s="127"/>
      <c r="AP63" s="127"/>
      <c r="AQ63" s="127"/>
      <c r="AR63" s="127"/>
      <c r="AS63" s="127"/>
      <c r="AT63" s="127"/>
      <c r="AU63" s="127"/>
      <c r="AV63" s="127"/>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row>
    <row r="68">
      <c r="A68" s="20" t="s">
        <v>67</v>
      </c>
      <c r="B68" s="20"/>
      <c r="C68" s="3"/>
      <c r="D68" s="3"/>
      <c r="E68" s="3"/>
      <c r="F68" s="3"/>
      <c r="G68" s="20" t="s">
        <v>68</v>
      </c>
      <c r="H68" s="20"/>
      <c r="I68" s="20"/>
      <c r="J68" s="3"/>
      <c r="K68" s="51" t="s">
        <v>69</v>
      </c>
      <c r="U68" s="19"/>
      <c r="V68" s="51" t="s">
        <v>231</v>
      </c>
      <c r="AF68" s="19"/>
      <c r="AG68" s="73"/>
      <c r="AH68" s="73"/>
      <c r="AI68" s="73"/>
      <c r="AJ68" s="73"/>
      <c r="AK68" s="73"/>
      <c r="AL68" s="73"/>
      <c r="AM68" s="73"/>
      <c r="AN68" s="73"/>
      <c r="AO68" s="73"/>
      <c r="AP68" s="73"/>
      <c r="AQ68" s="73"/>
      <c r="AR68" s="73"/>
      <c r="AS68" s="73"/>
      <c r="AT68" s="73"/>
      <c r="AU68" s="73"/>
      <c r="AV68" s="73"/>
    </row>
    <row r="69">
      <c r="A69" s="40" t="s">
        <v>1</v>
      </c>
      <c r="B69" s="24" t="s">
        <v>242</v>
      </c>
      <c r="C69" s="26" t="s">
        <v>243</v>
      </c>
      <c r="D69" s="24" t="s">
        <v>244</v>
      </c>
      <c r="E69" s="38" t="s">
        <v>74</v>
      </c>
      <c r="F69" s="3"/>
      <c r="G69" s="40" t="s">
        <v>1</v>
      </c>
      <c r="H69" s="148" t="s">
        <v>245</v>
      </c>
      <c r="I69" s="38" t="s">
        <v>74</v>
      </c>
      <c r="J69" s="3"/>
      <c r="K69" s="107">
        <v>1994.0</v>
      </c>
      <c r="L69" s="71">
        <v>1995.0</v>
      </c>
      <c r="M69" s="71">
        <v>1996.0</v>
      </c>
      <c r="N69" s="71">
        <v>1997.0</v>
      </c>
      <c r="O69" s="71">
        <v>1998.0</v>
      </c>
      <c r="P69" s="71">
        <v>1999.0</v>
      </c>
      <c r="Q69" s="71">
        <v>2000.0</v>
      </c>
      <c r="R69" s="71">
        <v>2001.0</v>
      </c>
      <c r="S69" s="71">
        <v>2002.0</v>
      </c>
      <c r="T69" s="71">
        <v>2003.0</v>
      </c>
      <c r="U69" s="40">
        <v>2004.0</v>
      </c>
      <c r="V69" s="37">
        <v>1994.0</v>
      </c>
      <c r="W69" s="26">
        <v>1995.0</v>
      </c>
      <c r="X69" s="26">
        <v>1996.0</v>
      </c>
      <c r="Y69" s="26">
        <v>1997.0</v>
      </c>
      <c r="Z69" s="26">
        <v>1998.0</v>
      </c>
      <c r="AA69" s="26">
        <v>1999.0</v>
      </c>
      <c r="AB69" s="26">
        <v>2000.0</v>
      </c>
      <c r="AC69" s="26">
        <v>2001.0</v>
      </c>
      <c r="AD69" s="26">
        <v>2002.0</v>
      </c>
      <c r="AE69" s="26">
        <v>2003.0</v>
      </c>
      <c r="AF69" s="40">
        <v>2004.0</v>
      </c>
      <c r="AG69" s="21"/>
      <c r="AH69" s="21"/>
      <c r="AI69" s="21"/>
      <c r="AJ69" s="21"/>
      <c r="AK69" s="21"/>
      <c r="AL69" s="21"/>
      <c r="AM69" s="21"/>
      <c r="AN69" s="21"/>
      <c r="AO69" s="21"/>
      <c r="AP69" s="21"/>
      <c r="AQ69" s="21"/>
      <c r="AR69" s="21"/>
      <c r="AS69" s="21"/>
      <c r="AT69" s="21"/>
      <c r="AU69" s="21"/>
      <c r="AV69" s="21"/>
    </row>
    <row r="70">
      <c r="A70" s="77" t="s">
        <v>17</v>
      </c>
      <c r="B70" s="125">
        <v>476254.0</v>
      </c>
      <c r="C70" s="33">
        <v>1.9995075E7</v>
      </c>
      <c r="D70" s="35">
        <f t="shared" ref="D70:D90" si="8">B70/C70*1000</f>
        <v>23.81856532</v>
      </c>
      <c r="E70" s="3"/>
      <c r="F70" s="3"/>
      <c r="G70" s="77" t="s">
        <v>17</v>
      </c>
      <c r="H70" s="80">
        <v>-0.009</v>
      </c>
      <c r="I70" s="3"/>
      <c r="J70" s="3"/>
      <c r="K70" s="41">
        <v>441374.75</v>
      </c>
      <c r="L70" s="41">
        <v>462847.6875</v>
      </c>
      <c r="M70" s="41">
        <v>476597.5625</v>
      </c>
      <c r="N70" s="41">
        <v>478503.6563</v>
      </c>
      <c r="O70" s="41">
        <v>526865.0</v>
      </c>
      <c r="P70" s="41">
        <v>489057.25</v>
      </c>
      <c r="Q70" s="41">
        <v>556351.25</v>
      </c>
      <c r="R70" s="41">
        <v>501337.9688</v>
      </c>
      <c r="S70" s="41">
        <v>601951.5625</v>
      </c>
      <c r="T70" s="41">
        <v>745620.75</v>
      </c>
      <c r="U70" s="41">
        <v>476254.0938</v>
      </c>
      <c r="V70" s="81">
        <v>4.41453E11</v>
      </c>
      <c r="W70" s="81">
        <v>4.59082E11</v>
      </c>
      <c r="X70" s="81">
        <v>4.77415E11</v>
      </c>
      <c r="Y70" s="81">
        <v>4.96037E11</v>
      </c>
      <c r="Z70" s="81">
        <v>5.18479E11</v>
      </c>
      <c r="AA70" s="81">
        <v>5.44166E11</v>
      </c>
      <c r="AB70" s="81">
        <v>5.65095E11</v>
      </c>
      <c r="AC70" s="81">
        <v>5.75828E11</v>
      </c>
      <c r="AD70" s="81">
        <v>5.98362E11</v>
      </c>
      <c r="AE70" s="81">
        <v>6.17218E11</v>
      </c>
      <c r="AF70" s="81">
        <v>6.42817E11</v>
      </c>
      <c r="AG70" s="81"/>
      <c r="AH70" s="81"/>
      <c r="AI70" s="81"/>
      <c r="AJ70" s="81"/>
      <c r="AK70" s="81"/>
      <c r="AL70" s="81"/>
      <c r="AM70" s="81"/>
      <c r="AN70" s="81"/>
      <c r="AO70" s="81"/>
      <c r="AP70" s="81"/>
      <c r="AQ70" s="81"/>
      <c r="AR70" s="81"/>
      <c r="AS70" s="81"/>
      <c r="AT70" s="81"/>
      <c r="AU70" s="81"/>
      <c r="AV70" s="81"/>
    </row>
    <row r="71">
      <c r="A71" s="77" t="s">
        <v>18</v>
      </c>
      <c r="B71" s="33">
        <v>85627.0</v>
      </c>
      <c r="C71" s="33">
        <v>8174762.0</v>
      </c>
      <c r="D71" s="35">
        <f t="shared" si="8"/>
        <v>10.47455571</v>
      </c>
      <c r="E71" s="3"/>
      <c r="F71" s="3"/>
      <c r="G71" s="77" t="s">
        <v>18</v>
      </c>
      <c r="H71" s="80">
        <v>-0.002</v>
      </c>
      <c r="I71" s="3"/>
      <c r="J71" s="3"/>
      <c r="K71" s="41">
        <v>66188.78906</v>
      </c>
      <c r="L71" s="41">
        <v>68229.14844</v>
      </c>
      <c r="M71" s="41">
        <v>74347.57813</v>
      </c>
      <c r="N71" s="41">
        <v>65211.62891</v>
      </c>
      <c r="O71" s="41">
        <v>66473.41406</v>
      </c>
      <c r="P71" s="41">
        <v>61880.69141</v>
      </c>
      <c r="Q71" s="41">
        <v>65262.33984</v>
      </c>
      <c r="R71" s="41">
        <v>67359.96094</v>
      </c>
      <c r="S71" s="41">
        <v>75001.48438</v>
      </c>
      <c r="T71" s="41">
        <v>91041.82031</v>
      </c>
      <c r="U71" s="41">
        <v>85627.39844</v>
      </c>
      <c r="V71" s="81">
        <v>2.12323E11</v>
      </c>
      <c r="W71" s="81">
        <v>2.17988E11</v>
      </c>
      <c r="X71" s="81">
        <v>2.23365E11</v>
      </c>
      <c r="Y71" s="81">
        <v>2.28522E11</v>
      </c>
      <c r="Z71" s="81">
        <v>2.37173E11</v>
      </c>
      <c r="AA71" s="81">
        <v>2.45567E11</v>
      </c>
      <c r="AB71" s="81">
        <v>2.54573E11</v>
      </c>
      <c r="AC71" s="81">
        <v>2.56756E11</v>
      </c>
      <c r="AD71" s="81">
        <v>2.61105E11</v>
      </c>
      <c r="AE71" s="81">
        <v>2.63366E11</v>
      </c>
      <c r="AF71" s="81">
        <v>2.70186E11</v>
      </c>
      <c r="AG71" s="81"/>
      <c r="AH71" s="81"/>
      <c r="AI71" s="81"/>
      <c r="AJ71" s="81"/>
      <c r="AK71" s="81"/>
      <c r="AL71" s="81"/>
      <c r="AM71" s="81"/>
      <c r="AN71" s="81"/>
      <c r="AO71" s="81"/>
      <c r="AP71" s="81"/>
      <c r="AQ71" s="81"/>
      <c r="AR71" s="81"/>
      <c r="AS71" s="81"/>
      <c r="AT71" s="81"/>
      <c r="AU71" s="81"/>
      <c r="AV71" s="81"/>
    </row>
    <row r="72">
      <c r="A72" s="77" t="s">
        <v>19</v>
      </c>
      <c r="B72" s="33">
        <v>145886.0</v>
      </c>
      <c r="C72" s="33">
        <v>1.0348276E7</v>
      </c>
      <c r="D72" s="35">
        <f t="shared" si="8"/>
        <v>14.09761394</v>
      </c>
      <c r="E72" s="3"/>
      <c r="F72" s="3"/>
      <c r="G72" s="77" t="s">
        <v>19</v>
      </c>
      <c r="H72" s="80">
        <v>-0.027</v>
      </c>
      <c r="I72" s="3"/>
      <c r="J72" s="3"/>
      <c r="K72" s="41">
        <v>147701.4063</v>
      </c>
      <c r="L72" s="41">
        <v>149690.1563</v>
      </c>
      <c r="M72" s="41">
        <v>154177.5469</v>
      </c>
      <c r="N72" s="41">
        <v>145086.6719</v>
      </c>
      <c r="O72" s="41">
        <v>150765.7969</v>
      </c>
      <c r="P72" s="41">
        <v>144524.5781</v>
      </c>
      <c r="Q72" s="41">
        <v>145309.9375</v>
      </c>
      <c r="R72" s="41">
        <v>144543.8125</v>
      </c>
      <c r="S72" s="41">
        <v>142953.0469</v>
      </c>
      <c r="T72" s="41">
        <v>144832.6563</v>
      </c>
      <c r="U72" s="41">
        <v>145886.0938</v>
      </c>
      <c r="V72" s="81">
        <v>2.64408E11</v>
      </c>
      <c r="W72" s="81">
        <v>2.70714E11</v>
      </c>
      <c r="X72" s="81">
        <v>2.74571E11</v>
      </c>
      <c r="Y72" s="81">
        <v>2.84826E11</v>
      </c>
      <c r="Z72" s="81">
        <v>2.9032E11</v>
      </c>
      <c r="AA72" s="81">
        <v>3.00596E11</v>
      </c>
      <c r="AB72" s="81">
        <v>3.11627E11</v>
      </c>
      <c r="AC72" s="81">
        <v>3.14144E11</v>
      </c>
      <c r="AD72" s="81">
        <v>3.18416E11</v>
      </c>
      <c r="AE72" s="81">
        <v>3.20985E11</v>
      </c>
      <c r="AF72" s="81">
        <v>3.31495E11</v>
      </c>
      <c r="AG72" s="81"/>
      <c r="AH72" s="81"/>
      <c r="AI72" s="81"/>
      <c r="AJ72" s="81"/>
      <c r="AK72" s="81"/>
      <c r="AL72" s="81"/>
      <c r="AM72" s="81"/>
      <c r="AN72" s="81"/>
      <c r="AO72" s="81"/>
      <c r="AP72" s="81"/>
      <c r="AQ72" s="81"/>
      <c r="AR72" s="81"/>
      <c r="AS72" s="81"/>
      <c r="AT72" s="81"/>
      <c r="AU72" s="81"/>
      <c r="AV72" s="81"/>
    </row>
    <row r="73">
      <c r="A73" s="77" t="s">
        <v>20</v>
      </c>
      <c r="B73" s="33">
        <v>851413.0</v>
      </c>
      <c r="C73" s="33">
        <v>3.2134763E7</v>
      </c>
      <c r="D73" s="35">
        <f t="shared" si="8"/>
        <v>26.49507638</v>
      </c>
      <c r="E73" s="3"/>
      <c r="F73" s="3"/>
      <c r="G73" s="77" t="s">
        <v>20</v>
      </c>
      <c r="H73" s="80">
        <v>-0.015</v>
      </c>
      <c r="I73" s="3"/>
      <c r="J73" s="3"/>
      <c r="K73" s="41">
        <v>605551.6875</v>
      </c>
      <c r="L73" s="41">
        <v>832946.75</v>
      </c>
      <c r="M73" s="41">
        <v>635760.8125</v>
      </c>
      <c r="N73" s="41">
        <v>610041.75</v>
      </c>
      <c r="O73" s="41">
        <v>799911.875</v>
      </c>
      <c r="P73" s="41">
        <v>709416.6875</v>
      </c>
      <c r="Q73" s="41">
        <v>665388.1875</v>
      </c>
      <c r="R73" s="41">
        <v>661755.5</v>
      </c>
      <c r="S73" s="41">
        <v>818928.8125</v>
      </c>
      <c r="T73" s="41">
        <v>787753.375</v>
      </c>
      <c r="U73" s="41">
        <v>851413.4375</v>
      </c>
      <c r="V73" s="81">
        <v>7.93122E11</v>
      </c>
      <c r="W73" s="81">
        <v>8.15396E11</v>
      </c>
      <c r="X73" s="81">
        <v>8.28596E11</v>
      </c>
      <c r="Y73" s="81">
        <v>8.63612E11</v>
      </c>
      <c r="Z73" s="81">
        <v>8.98998E11</v>
      </c>
      <c r="AA73" s="81">
        <v>9.48728E11</v>
      </c>
      <c r="AB73" s="81">
        <v>9.98378E11</v>
      </c>
      <c r="AC73" s="81">
        <v>1.01619E12</v>
      </c>
      <c r="AD73" s="81">
        <v>1.04591E12</v>
      </c>
      <c r="AE73" s="81">
        <v>1.06558E12</v>
      </c>
      <c r="AF73" s="81">
        <v>1.09883E12</v>
      </c>
      <c r="AG73" s="81"/>
      <c r="AH73" s="81"/>
      <c r="AI73" s="81"/>
      <c r="AJ73" s="81"/>
      <c r="AK73" s="81"/>
      <c r="AL73" s="81"/>
      <c r="AM73" s="81"/>
      <c r="AN73" s="81"/>
      <c r="AO73" s="81"/>
      <c r="AP73" s="81"/>
      <c r="AQ73" s="81"/>
      <c r="AR73" s="81"/>
      <c r="AS73" s="81"/>
      <c r="AT73" s="81"/>
      <c r="AU73" s="81"/>
      <c r="AV73" s="81"/>
    </row>
    <row r="74">
      <c r="A74" s="77" t="s">
        <v>22</v>
      </c>
      <c r="B74" s="33">
        <v>74120.0</v>
      </c>
      <c r="C74" s="33">
        <v>5413392.0</v>
      </c>
      <c r="D74" s="35">
        <f t="shared" si="8"/>
        <v>13.69196984</v>
      </c>
      <c r="E74" s="3"/>
      <c r="F74" s="3"/>
      <c r="G74" s="77" t="s">
        <v>22</v>
      </c>
      <c r="H74" s="80">
        <v>-0.034</v>
      </c>
      <c r="I74" s="3"/>
      <c r="J74" s="3"/>
      <c r="K74" s="41">
        <v>85009.375</v>
      </c>
      <c r="L74" s="41">
        <v>80937.96875</v>
      </c>
      <c r="M74" s="41">
        <v>92489.85156</v>
      </c>
      <c r="N74" s="41">
        <v>84342.67188</v>
      </c>
      <c r="O74" s="41">
        <v>79406.39844</v>
      </c>
      <c r="P74" s="41">
        <v>78284.26563</v>
      </c>
      <c r="Q74" s="41">
        <v>72867.35938</v>
      </c>
      <c r="R74" s="41">
        <v>75854.99219</v>
      </c>
      <c r="S74" s="41">
        <v>76685.9375</v>
      </c>
      <c r="T74" s="41">
        <v>80280.65625</v>
      </c>
      <c r="U74" s="41">
        <v>74119.6875</v>
      </c>
      <c r="V74" s="81">
        <v>1.42453E11</v>
      </c>
      <c r="W74" s="81">
        <v>1.46819E11</v>
      </c>
      <c r="X74" s="81">
        <v>1.50981E11</v>
      </c>
      <c r="Y74" s="81">
        <v>1.5581E11</v>
      </c>
      <c r="Z74" s="81">
        <v>1.59176E11</v>
      </c>
      <c r="AA74" s="81">
        <v>1.63252E11</v>
      </c>
      <c r="AB74" s="81">
        <v>1.69012E11</v>
      </c>
      <c r="AC74" s="81">
        <v>1.70204E11</v>
      </c>
      <c r="AD74" s="81">
        <v>1.70997E11</v>
      </c>
      <c r="AE74" s="81">
        <v>1.71653E11</v>
      </c>
      <c r="AF74" s="81">
        <v>1.75595E11</v>
      </c>
      <c r="AG74" s="81"/>
      <c r="AH74" s="81"/>
      <c r="AI74" s="81"/>
      <c r="AJ74" s="81"/>
      <c r="AK74" s="81"/>
      <c r="AL74" s="81"/>
      <c r="AM74" s="81"/>
      <c r="AN74" s="81"/>
      <c r="AO74" s="81"/>
      <c r="AP74" s="81"/>
      <c r="AQ74" s="81"/>
      <c r="AR74" s="81"/>
      <c r="AS74" s="81"/>
      <c r="AT74" s="81"/>
      <c r="AU74" s="81"/>
      <c r="AV74" s="81"/>
    </row>
    <row r="75">
      <c r="A75" s="77" t="s">
        <v>23</v>
      </c>
      <c r="B75" s="33">
        <v>55007.0</v>
      </c>
      <c r="C75" s="33">
        <v>5214512.0</v>
      </c>
      <c r="D75" s="35">
        <f t="shared" si="8"/>
        <v>10.54882988</v>
      </c>
      <c r="E75" s="3"/>
      <c r="F75" s="3"/>
      <c r="G75" s="77" t="s">
        <v>23</v>
      </c>
      <c r="H75" s="80">
        <v>-0.042</v>
      </c>
      <c r="I75" s="3"/>
      <c r="J75" s="3"/>
      <c r="K75" s="41">
        <v>59910.12109</v>
      </c>
      <c r="L75" s="41">
        <v>56746.50781</v>
      </c>
      <c r="M75" s="41">
        <v>53091.21875</v>
      </c>
      <c r="N75" s="41">
        <v>56465.4375</v>
      </c>
      <c r="O75" s="41">
        <v>55044.19141</v>
      </c>
      <c r="P75" s="41">
        <v>51310.79688</v>
      </c>
      <c r="Q75" s="41">
        <v>48878.15234</v>
      </c>
      <c r="R75" s="41">
        <v>50852.82813</v>
      </c>
      <c r="S75" s="41">
        <v>52504.875</v>
      </c>
      <c r="T75" s="41">
        <v>59894.51172</v>
      </c>
      <c r="U75" s="41">
        <v>55006.78906</v>
      </c>
      <c r="V75" s="81">
        <v>1.07633E11</v>
      </c>
      <c r="W75" s="81">
        <v>1.11898E11</v>
      </c>
      <c r="X75" s="81">
        <v>1.15892E11</v>
      </c>
      <c r="Y75" s="81">
        <v>1.23084E11</v>
      </c>
      <c r="Z75" s="81">
        <v>1.29276E11</v>
      </c>
      <c r="AA75" s="81">
        <v>1.34329E11</v>
      </c>
      <c r="AB75" s="81">
        <v>1.4148E11</v>
      </c>
      <c r="AC75" s="81">
        <v>1.44711E11</v>
      </c>
      <c r="AD75" s="81">
        <v>1.47366E11</v>
      </c>
      <c r="AE75" s="81">
        <v>1.50331E11</v>
      </c>
      <c r="AF75" s="81">
        <v>1.56532E11</v>
      </c>
      <c r="AG75" s="81"/>
      <c r="AH75" s="81"/>
      <c r="AI75" s="81"/>
      <c r="AJ75" s="81"/>
      <c r="AK75" s="81"/>
      <c r="AL75" s="81"/>
      <c r="AM75" s="81"/>
      <c r="AN75" s="81"/>
      <c r="AO75" s="81"/>
      <c r="AP75" s="81"/>
      <c r="AQ75" s="81"/>
      <c r="AR75" s="81"/>
      <c r="AS75" s="81"/>
      <c r="AT75" s="81"/>
      <c r="AU75" s="81"/>
      <c r="AV75" s="81"/>
    </row>
    <row r="76">
      <c r="A76" s="77" t="s">
        <v>24</v>
      </c>
      <c r="B76" s="33">
        <v>519599.0</v>
      </c>
      <c r="C76" s="33">
        <v>6.2534159E7</v>
      </c>
      <c r="D76" s="35">
        <f t="shared" si="8"/>
        <v>8.309042743</v>
      </c>
      <c r="E76" s="3"/>
      <c r="F76" s="3"/>
      <c r="G76" s="77" t="s">
        <v>24</v>
      </c>
      <c r="H76" s="80">
        <v>-0.024</v>
      </c>
      <c r="I76" s="3"/>
      <c r="J76" s="3"/>
      <c r="K76" s="41">
        <v>517033.1563</v>
      </c>
      <c r="L76" s="41">
        <v>526684.3125</v>
      </c>
      <c r="M76" s="41">
        <v>540095.25</v>
      </c>
      <c r="N76" s="41">
        <v>530484.9375</v>
      </c>
      <c r="O76" s="41">
        <v>545523.125</v>
      </c>
      <c r="P76" s="41">
        <v>528512.6875</v>
      </c>
      <c r="Q76" s="41">
        <v>536564.0625</v>
      </c>
      <c r="R76" s="41">
        <v>528790.75</v>
      </c>
      <c r="S76" s="41">
        <v>518176.0938</v>
      </c>
      <c r="T76" s="41">
        <v>522355.7188</v>
      </c>
      <c r="U76" s="41">
        <v>519598.5</v>
      </c>
      <c r="V76" s="81">
        <v>1.4727E12</v>
      </c>
      <c r="W76" s="81">
        <v>1.50284E12</v>
      </c>
      <c r="X76" s="81">
        <v>1.51889E12</v>
      </c>
      <c r="Y76" s="81">
        <v>1.55206E12</v>
      </c>
      <c r="Z76" s="81">
        <v>1.60449E12</v>
      </c>
      <c r="AA76" s="81">
        <v>1.65731E12</v>
      </c>
      <c r="AB76" s="81">
        <v>1.71829E12</v>
      </c>
      <c r="AC76" s="81">
        <v>1.74984E12</v>
      </c>
      <c r="AD76" s="81">
        <v>1.76609E12</v>
      </c>
      <c r="AE76" s="81">
        <v>1.78198E12</v>
      </c>
      <c r="AF76" s="81">
        <v>1.82732E12</v>
      </c>
      <c r="AG76" s="81"/>
      <c r="AH76" s="81"/>
      <c r="AI76" s="81"/>
      <c r="AJ76" s="81"/>
      <c r="AK76" s="81"/>
      <c r="AL76" s="81"/>
      <c r="AM76" s="81"/>
      <c r="AN76" s="81"/>
      <c r="AO76" s="81"/>
      <c r="AP76" s="81"/>
      <c r="AQ76" s="81"/>
      <c r="AR76" s="81"/>
      <c r="AS76" s="81"/>
      <c r="AT76" s="81"/>
      <c r="AU76" s="81"/>
      <c r="AV76" s="81"/>
    </row>
    <row r="77">
      <c r="A77" s="77" t="s">
        <v>25</v>
      </c>
      <c r="B77" s="33">
        <v>1026806.0</v>
      </c>
      <c r="C77" s="33">
        <v>8.2424609E7</v>
      </c>
      <c r="D77" s="35">
        <f t="shared" si="8"/>
        <v>12.45751739</v>
      </c>
      <c r="E77" s="3"/>
      <c r="F77" s="3"/>
      <c r="G77" s="77" t="s">
        <v>25</v>
      </c>
      <c r="H77" s="80">
        <v>-0.021</v>
      </c>
      <c r="I77" s="3"/>
      <c r="J77" s="3"/>
      <c r="K77" s="41">
        <v>1088491.25</v>
      </c>
      <c r="L77" s="41">
        <v>1082957.375</v>
      </c>
      <c r="M77" s="41">
        <v>1101800.0</v>
      </c>
      <c r="N77" s="41">
        <v>1065925.125</v>
      </c>
      <c r="O77" s="41">
        <v>1040311.313</v>
      </c>
      <c r="P77" s="41">
        <v>1006533.5</v>
      </c>
      <c r="Q77" s="41">
        <v>1005793.5</v>
      </c>
      <c r="R77" s="41">
        <v>1014676.438</v>
      </c>
      <c r="S77" s="41">
        <v>1040886.438</v>
      </c>
      <c r="T77" s="41">
        <v>1038860.188</v>
      </c>
      <c r="U77" s="41">
        <v>1026805.938</v>
      </c>
      <c r="V77" s="81">
        <v>2.23396E12</v>
      </c>
      <c r="W77" s="81">
        <v>2.27142E12</v>
      </c>
      <c r="X77" s="81">
        <v>2.28938E12</v>
      </c>
      <c r="Y77" s="81">
        <v>2.32916E12</v>
      </c>
      <c r="Z77" s="81">
        <v>2.37252E12</v>
      </c>
      <c r="AA77" s="81">
        <v>2.41691E12</v>
      </c>
      <c r="AB77" s="81">
        <v>2.49081E12</v>
      </c>
      <c r="AC77" s="81">
        <v>2.52853E12</v>
      </c>
      <c r="AD77" s="81">
        <v>2.52879E12</v>
      </c>
      <c r="AE77" s="81">
        <v>2.5193E12</v>
      </c>
      <c r="AF77" s="81">
        <v>2.54855E12</v>
      </c>
      <c r="AG77" s="81"/>
      <c r="AH77" s="81"/>
      <c r="AI77" s="81"/>
      <c r="AJ77" s="81"/>
      <c r="AK77" s="81"/>
      <c r="AL77" s="81"/>
      <c r="AM77" s="81"/>
      <c r="AN77" s="81"/>
      <c r="AO77" s="81"/>
      <c r="AP77" s="81"/>
      <c r="AQ77" s="81"/>
      <c r="AR77" s="81"/>
      <c r="AS77" s="81"/>
      <c r="AT77" s="81"/>
      <c r="AU77" s="81"/>
      <c r="AV77" s="81"/>
    </row>
    <row r="78">
      <c r="A78" s="77" t="s">
        <v>26</v>
      </c>
      <c r="B78" s="33">
        <v>128504.0</v>
      </c>
      <c r="C78" s="33">
        <v>1.0647529E7</v>
      </c>
      <c r="D78" s="35">
        <f t="shared" si="8"/>
        <v>12.0689035</v>
      </c>
      <c r="E78" s="3"/>
      <c r="F78" s="3"/>
      <c r="G78" s="77" t="s">
        <v>26</v>
      </c>
      <c r="H78" s="80">
        <v>-0.016</v>
      </c>
      <c r="I78" s="3"/>
      <c r="J78" s="3"/>
      <c r="K78" s="41">
        <v>104576.9063</v>
      </c>
      <c r="L78" s="41">
        <v>106134.7813</v>
      </c>
      <c r="M78" s="41">
        <v>109574.1172</v>
      </c>
      <c r="N78" s="41">
        <v>114531.7109</v>
      </c>
      <c r="O78" s="41">
        <v>119849.1563</v>
      </c>
      <c r="P78" s="41">
        <v>119476.2578</v>
      </c>
      <c r="Q78" s="41">
        <v>123508.5703</v>
      </c>
      <c r="R78" s="41">
        <v>124558.2031</v>
      </c>
      <c r="S78" s="41">
        <v>124081.6328</v>
      </c>
      <c r="T78" s="41">
        <v>128242.2734</v>
      </c>
      <c r="U78" s="41">
        <v>128503.5234</v>
      </c>
      <c r="V78" s="81">
        <v>1.83366E11</v>
      </c>
      <c r="W78" s="81">
        <v>1.87216E11</v>
      </c>
      <c r="X78" s="81">
        <v>1.91631E11</v>
      </c>
      <c r="Y78" s="81">
        <v>1.98602E11</v>
      </c>
      <c r="Z78" s="81">
        <v>2.05283E11</v>
      </c>
      <c r="AA78" s="81">
        <v>2.12302E11</v>
      </c>
      <c r="AB78" s="81">
        <v>2.21808E11</v>
      </c>
      <c r="AC78" s="81">
        <v>2.31117E11</v>
      </c>
      <c r="AD78" s="81">
        <v>2.39065E11</v>
      </c>
      <c r="AE78" s="81">
        <v>2.53274E11</v>
      </c>
      <c r="AF78" s="81">
        <v>2.64336E11</v>
      </c>
      <c r="AG78" s="81"/>
      <c r="AH78" s="81"/>
      <c r="AI78" s="81"/>
      <c r="AJ78" s="81"/>
      <c r="AK78" s="81"/>
      <c r="AL78" s="81"/>
      <c r="AM78" s="81"/>
      <c r="AN78" s="81"/>
      <c r="AO78" s="81"/>
      <c r="AP78" s="81"/>
      <c r="AQ78" s="81"/>
      <c r="AR78" s="81"/>
      <c r="AS78" s="81"/>
      <c r="AT78" s="81"/>
      <c r="AU78" s="81"/>
      <c r="AV78" s="81"/>
    </row>
    <row r="79">
      <c r="A79" s="77" t="s">
        <v>28</v>
      </c>
      <c r="B79" s="33">
        <v>65680.0</v>
      </c>
      <c r="C79" s="33">
        <v>3969558.0</v>
      </c>
      <c r="D79" s="35">
        <f t="shared" si="8"/>
        <v>16.54592275</v>
      </c>
      <c r="E79" s="3"/>
      <c r="F79" s="3"/>
      <c r="G79" s="77" t="s">
        <v>28</v>
      </c>
      <c r="H79" s="80">
        <v>-0.054</v>
      </c>
      <c r="I79" s="3"/>
      <c r="J79" s="3"/>
      <c r="K79" s="41">
        <v>55430.62891</v>
      </c>
      <c r="L79" s="41">
        <v>57172.55469</v>
      </c>
      <c r="M79" s="41">
        <v>59365.13281</v>
      </c>
      <c r="N79" s="41">
        <v>60105.01563</v>
      </c>
      <c r="O79" s="41">
        <v>63055.79297</v>
      </c>
      <c r="P79" s="41">
        <v>64141.29297</v>
      </c>
      <c r="Q79" s="41">
        <v>66949.32813</v>
      </c>
      <c r="R79" s="41">
        <v>68796.89844</v>
      </c>
      <c r="S79" s="41">
        <v>66859.375</v>
      </c>
      <c r="T79" s="41">
        <v>66849.57813</v>
      </c>
      <c r="U79" s="41">
        <v>65680.0</v>
      </c>
      <c r="V79" s="41">
        <v>7.3786523648E10</v>
      </c>
      <c r="W79" s="41">
        <v>8.089542656E10</v>
      </c>
      <c r="X79" s="41">
        <v>8.8541888512E10</v>
      </c>
      <c r="Y79" s="41">
        <v>9.8208169984E10</v>
      </c>
      <c r="Z79" s="81">
        <v>1.05869E11</v>
      </c>
      <c r="AA79" s="81">
        <v>1.16367E11</v>
      </c>
      <c r="AB79" s="81">
        <v>1.27186E11</v>
      </c>
      <c r="AC79" s="81">
        <v>1.33281E11</v>
      </c>
      <c r="AD79" s="81">
        <v>1.41109E11</v>
      </c>
      <c r="AE79" s="81">
        <v>1.46978E11</v>
      </c>
      <c r="AF79" s="81">
        <v>1.53604E11</v>
      </c>
      <c r="AG79" s="81"/>
      <c r="AH79" s="81"/>
      <c r="AI79" s="81"/>
      <c r="AJ79" s="81"/>
      <c r="AK79" s="81"/>
      <c r="AL79" s="81"/>
      <c r="AM79" s="81"/>
      <c r="AN79" s="81"/>
      <c r="AO79" s="81"/>
      <c r="AP79" s="81"/>
      <c r="AQ79" s="81"/>
      <c r="AR79" s="81"/>
      <c r="AS79" s="81"/>
      <c r="AT79" s="81"/>
      <c r="AU79" s="81"/>
      <c r="AV79" s="81"/>
    </row>
    <row r="80">
      <c r="A80" s="77" t="s">
        <v>29</v>
      </c>
      <c r="B80" s="33">
        <v>540626.0</v>
      </c>
      <c r="C80" s="33">
        <v>5.8057477E7</v>
      </c>
      <c r="D80" s="35">
        <f t="shared" si="8"/>
        <v>9.311909989</v>
      </c>
      <c r="E80" s="3"/>
      <c r="F80" s="3"/>
      <c r="G80" s="77" t="s">
        <v>29</v>
      </c>
      <c r="H80" s="80">
        <v>-0.006</v>
      </c>
      <c r="I80" s="3"/>
      <c r="J80" s="3"/>
      <c r="K80" s="41">
        <v>479915.0625</v>
      </c>
      <c r="L80" s="41">
        <v>499857.75</v>
      </c>
      <c r="M80" s="41">
        <v>493575.0</v>
      </c>
      <c r="N80" s="41">
        <v>508469.2813</v>
      </c>
      <c r="O80" s="41">
        <v>522893.8438</v>
      </c>
      <c r="P80" s="41">
        <v>520221.4688</v>
      </c>
      <c r="Q80" s="41">
        <v>525466.625</v>
      </c>
      <c r="R80" s="41">
        <v>523951.8438</v>
      </c>
      <c r="S80" s="41">
        <v>520016.2188</v>
      </c>
      <c r="T80" s="41">
        <v>542955.3125</v>
      </c>
      <c r="U80" s="41">
        <v>540626.4375</v>
      </c>
      <c r="V80" s="81">
        <v>1.39575E12</v>
      </c>
      <c r="W80" s="81">
        <v>1.43604E12</v>
      </c>
      <c r="X80" s="81">
        <v>1.45233E12</v>
      </c>
      <c r="Y80" s="81">
        <v>1.47943E12</v>
      </c>
      <c r="Z80" s="81">
        <v>1.50086E12</v>
      </c>
      <c r="AA80" s="81">
        <v>1.52264E12</v>
      </c>
      <c r="AB80" s="81">
        <v>1.57827E12</v>
      </c>
      <c r="AC80" s="81">
        <v>1.60767E12</v>
      </c>
      <c r="AD80" s="81">
        <v>1.61492E12</v>
      </c>
      <c r="AE80" s="81">
        <v>1.61417E12</v>
      </c>
      <c r="AF80" s="81">
        <v>1.64211E12</v>
      </c>
      <c r="AG80" s="81"/>
      <c r="AH80" s="81"/>
      <c r="AI80" s="81"/>
      <c r="AJ80" s="81"/>
      <c r="AK80" s="81"/>
      <c r="AL80" s="81"/>
      <c r="AM80" s="81"/>
      <c r="AN80" s="81"/>
      <c r="AO80" s="81"/>
      <c r="AP80" s="81"/>
      <c r="AQ80" s="81"/>
      <c r="AR80" s="81"/>
      <c r="AS80" s="81"/>
      <c r="AT80" s="81"/>
      <c r="AU80" s="81"/>
      <c r="AV80" s="81"/>
    </row>
    <row r="81">
      <c r="A81" s="77" t="s">
        <v>30</v>
      </c>
      <c r="B81" s="33">
        <v>1253027.0</v>
      </c>
      <c r="C81" s="33">
        <v>1.27480498E8</v>
      </c>
      <c r="D81" s="35">
        <f t="shared" si="8"/>
        <v>9.829166184</v>
      </c>
      <c r="E81" s="3"/>
      <c r="F81" s="3"/>
      <c r="G81" s="77" t="s">
        <v>30</v>
      </c>
      <c r="H81" s="80">
        <v>-0.009</v>
      </c>
      <c r="I81" s="3"/>
      <c r="J81" s="3"/>
      <c r="K81" s="41">
        <v>1279818.375</v>
      </c>
      <c r="L81" s="41">
        <v>1257132.625</v>
      </c>
      <c r="M81" s="41">
        <v>1266427.0</v>
      </c>
      <c r="N81" s="41">
        <v>1259517.875</v>
      </c>
      <c r="O81" s="41">
        <v>1217163.875</v>
      </c>
      <c r="P81" s="41">
        <v>1238167.375</v>
      </c>
      <c r="Q81" s="41">
        <v>1256109.5</v>
      </c>
      <c r="R81" s="41">
        <v>1231046.75</v>
      </c>
      <c r="S81" s="41">
        <v>1261987.25</v>
      </c>
      <c r="T81" s="41">
        <v>1256627.5</v>
      </c>
      <c r="U81" s="41">
        <v>1253026.5</v>
      </c>
      <c r="V81" s="81">
        <v>3.44853E12</v>
      </c>
      <c r="W81" s="81">
        <v>3.51551E12</v>
      </c>
      <c r="X81" s="81">
        <v>3.60727E12</v>
      </c>
      <c r="Y81" s="81">
        <v>3.66483E12</v>
      </c>
      <c r="Z81" s="81">
        <v>3.59142E12</v>
      </c>
      <c r="AA81" s="81">
        <v>3.58426E12</v>
      </c>
      <c r="AB81" s="81">
        <v>3.66517E12</v>
      </c>
      <c r="AC81" s="81">
        <v>3.6782E12</v>
      </c>
      <c r="AD81" s="81">
        <v>3.68885E12</v>
      </c>
      <c r="AE81" s="81">
        <v>3.75101E12</v>
      </c>
      <c r="AF81" s="81">
        <v>3.83956E12</v>
      </c>
      <c r="AG81" s="81"/>
      <c r="AH81" s="81"/>
      <c r="AI81" s="81"/>
      <c r="AJ81" s="81"/>
      <c r="AK81" s="81"/>
      <c r="AL81" s="81"/>
      <c r="AM81" s="81"/>
      <c r="AN81" s="81"/>
      <c r="AO81" s="81"/>
      <c r="AP81" s="81"/>
      <c r="AQ81" s="81"/>
      <c r="AR81" s="81"/>
      <c r="AS81" s="81"/>
      <c r="AT81" s="81"/>
      <c r="AU81" s="81"/>
      <c r="AV81" s="81"/>
    </row>
    <row r="82">
      <c r="A82" s="77" t="s">
        <v>32</v>
      </c>
      <c r="B82" s="33">
        <v>218386.0</v>
      </c>
      <c r="C82" s="33">
        <v>1.6318199E7</v>
      </c>
      <c r="D82" s="35">
        <f t="shared" si="8"/>
        <v>13.38297198</v>
      </c>
      <c r="E82" s="3"/>
      <c r="F82" s="3"/>
      <c r="G82" s="77" t="s">
        <v>32</v>
      </c>
      <c r="H82" s="80">
        <v>-0.034</v>
      </c>
      <c r="I82" s="3"/>
      <c r="J82" s="3"/>
      <c r="K82" s="41">
        <v>222675.7031</v>
      </c>
      <c r="L82" s="41">
        <v>226046.3125</v>
      </c>
      <c r="M82" s="41">
        <v>233966.0</v>
      </c>
      <c r="N82" s="41">
        <v>227610.9375</v>
      </c>
      <c r="O82" s="41">
        <v>228374.7813</v>
      </c>
      <c r="P82" s="41">
        <v>216271.6563</v>
      </c>
      <c r="Q82" s="41">
        <v>215930.9531</v>
      </c>
      <c r="R82" s="41">
        <v>217117.625</v>
      </c>
      <c r="S82" s="41">
        <v>216092.1094</v>
      </c>
      <c r="T82" s="41">
        <v>217225.0156</v>
      </c>
      <c r="U82" s="41">
        <v>218386.2344</v>
      </c>
      <c r="V82" s="81">
        <v>4.2673E11</v>
      </c>
      <c r="W82" s="81">
        <v>4.40027E11</v>
      </c>
      <c r="X82" s="81">
        <v>4.55017E11</v>
      </c>
      <c r="Y82" s="81">
        <v>4.74484E11</v>
      </c>
      <c r="Z82" s="81">
        <v>4.93101E11</v>
      </c>
      <c r="AA82" s="81">
        <v>5.16199E11</v>
      </c>
      <c r="AB82" s="81">
        <v>5.36543E11</v>
      </c>
      <c r="AC82" s="81">
        <v>5.46876E11</v>
      </c>
      <c r="AD82" s="81">
        <v>5.47293E11</v>
      </c>
      <c r="AE82" s="81">
        <v>5.4913E11</v>
      </c>
      <c r="AF82" s="81">
        <v>5.61412E11</v>
      </c>
      <c r="AG82" s="81"/>
      <c r="AH82" s="81"/>
      <c r="AI82" s="81"/>
      <c r="AJ82" s="81"/>
      <c r="AK82" s="81"/>
      <c r="AL82" s="81"/>
      <c r="AM82" s="81"/>
      <c r="AN82" s="81"/>
      <c r="AO82" s="81"/>
      <c r="AP82" s="81"/>
      <c r="AQ82" s="81"/>
      <c r="AR82" s="81"/>
      <c r="AS82" s="81"/>
      <c r="AT82" s="81"/>
      <c r="AU82" s="81"/>
      <c r="AV82" s="81"/>
    </row>
    <row r="83">
      <c r="A83" s="77" t="s">
        <v>33</v>
      </c>
      <c r="B83" s="33">
        <v>52198.0</v>
      </c>
      <c r="C83" s="33">
        <v>4008166.0</v>
      </c>
      <c r="D83" s="35">
        <f t="shared" si="8"/>
        <v>13.02291372</v>
      </c>
      <c r="E83" s="3"/>
      <c r="F83" s="3"/>
      <c r="G83" s="77" t="s">
        <v>33</v>
      </c>
      <c r="H83" s="80">
        <v>0.006</v>
      </c>
      <c r="I83" s="3"/>
      <c r="J83" s="3"/>
      <c r="K83" s="41">
        <v>36181.92969</v>
      </c>
      <c r="L83" s="41">
        <v>38867.375</v>
      </c>
      <c r="M83" s="41">
        <v>41851.76172</v>
      </c>
      <c r="N83" s="41">
        <v>43941.83594</v>
      </c>
      <c r="O83" s="41">
        <v>40567.18359</v>
      </c>
      <c r="P83" s="41">
        <v>42801.60938</v>
      </c>
      <c r="Q83" s="41">
        <v>45505.51953</v>
      </c>
      <c r="R83" s="41">
        <v>49333.91406</v>
      </c>
      <c r="S83" s="41">
        <v>53275.46875</v>
      </c>
      <c r="T83" s="41">
        <v>54216.31641</v>
      </c>
      <c r="U83" s="41">
        <v>52198.06641</v>
      </c>
      <c r="V83" s="41">
        <v>7.2186781696E10</v>
      </c>
      <c r="W83" s="41">
        <v>7.5311128576E10</v>
      </c>
      <c r="X83" s="41">
        <v>7.8022270976E10</v>
      </c>
      <c r="Y83" s="41">
        <v>7.9401312256E10</v>
      </c>
      <c r="Z83" s="41">
        <v>7.9740076032E10</v>
      </c>
      <c r="AA83" s="41">
        <v>8.3866148864E10</v>
      </c>
      <c r="AB83" s="41">
        <v>8.6064029696E10</v>
      </c>
      <c r="AC83" s="41">
        <v>8.9152200704E10</v>
      </c>
      <c r="AD83" s="41">
        <v>9.3532110848E10</v>
      </c>
      <c r="AE83" s="41">
        <v>9.7596227584E10</v>
      </c>
      <c r="AF83" s="81">
        <v>1.01264E11</v>
      </c>
      <c r="AG83" s="81"/>
      <c r="AH83" s="81"/>
      <c r="AI83" s="81"/>
      <c r="AJ83" s="81"/>
      <c r="AK83" s="81"/>
      <c r="AL83" s="81"/>
      <c r="AM83" s="81"/>
      <c r="AN83" s="81"/>
      <c r="AO83" s="81"/>
      <c r="AP83" s="81"/>
      <c r="AQ83" s="81"/>
      <c r="AR83" s="81"/>
      <c r="AS83" s="81"/>
      <c r="AT83" s="81"/>
      <c r="AU83" s="81"/>
      <c r="AV83" s="81"/>
    </row>
    <row r="84">
      <c r="A84" s="77" t="s">
        <v>34</v>
      </c>
      <c r="B84" s="33">
        <v>28690.0</v>
      </c>
      <c r="C84" s="33">
        <v>4574560.0</v>
      </c>
      <c r="D84" s="35">
        <f t="shared" si="8"/>
        <v>6.271641426</v>
      </c>
      <c r="E84" s="3"/>
      <c r="F84" s="3"/>
      <c r="G84" s="77" t="s">
        <v>34</v>
      </c>
      <c r="H84" s="80">
        <v>-0.032</v>
      </c>
      <c r="I84" s="3"/>
      <c r="J84" s="3"/>
      <c r="K84" s="41">
        <v>33304.23828</v>
      </c>
      <c r="L84" s="41">
        <v>30434.7832</v>
      </c>
      <c r="M84" s="41">
        <v>33981.48828</v>
      </c>
      <c r="N84" s="41">
        <v>34310.00391</v>
      </c>
      <c r="O84" s="41">
        <v>33590.83203</v>
      </c>
      <c r="P84" s="41">
        <v>39623.26563</v>
      </c>
      <c r="Q84" s="41">
        <v>39021.41797</v>
      </c>
      <c r="R84" s="41">
        <v>36621.04688</v>
      </c>
      <c r="S84" s="41">
        <v>32915.73438</v>
      </c>
      <c r="T84" s="41">
        <v>31620.00586</v>
      </c>
      <c r="U84" s="41">
        <v>28690.21875</v>
      </c>
      <c r="V84" s="81">
        <v>1.58201E11</v>
      </c>
      <c r="W84" s="81">
        <v>1.64824E11</v>
      </c>
      <c r="X84" s="81">
        <v>1.73229E11</v>
      </c>
      <c r="Y84" s="81">
        <v>1.82571E11</v>
      </c>
      <c r="Z84" s="81">
        <v>1.87469E11</v>
      </c>
      <c r="AA84" s="81">
        <v>1.91266E11</v>
      </c>
      <c r="AB84" s="81">
        <v>1.97489E11</v>
      </c>
      <c r="AC84" s="81">
        <v>2.0142E11</v>
      </c>
      <c r="AD84" s="81">
        <v>2.04445E11</v>
      </c>
      <c r="AE84" s="81">
        <v>2.06456E11</v>
      </c>
      <c r="AF84" s="81">
        <v>2.14633E11</v>
      </c>
      <c r="AG84" s="81"/>
      <c r="AH84" s="81"/>
      <c r="AI84" s="81"/>
      <c r="AJ84" s="81"/>
      <c r="AK84" s="81"/>
      <c r="AL84" s="81"/>
      <c r="AM84" s="81"/>
      <c r="AN84" s="81"/>
      <c r="AO84" s="81"/>
      <c r="AP84" s="81"/>
      <c r="AQ84" s="81"/>
      <c r="AR84" s="81"/>
      <c r="AS84" s="81"/>
      <c r="AT84" s="81"/>
      <c r="AU84" s="81"/>
      <c r="AV84" s="81"/>
    </row>
    <row r="85">
      <c r="A85" s="77" t="s">
        <v>36</v>
      </c>
      <c r="B85" s="33">
        <v>86189.0</v>
      </c>
      <c r="C85" s="33">
        <v>1.0524145E7</v>
      </c>
      <c r="D85" s="35">
        <f t="shared" si="8"/>
        <v>8.189643909</v>
      </c>
      <c r="E85" s="3"/>
      <c r="F85" s="3"/>
      <c r="G85" s="77" t="s">
        <v>36</v>
      </c>
      <c r="H85" s="80">
        <v>-0.005</v>
      </c>
      <c r="I85" s="3"/>
      <c r="J85" s="3"/>
      <c r="K85" s="41">
        <v>67679.20313</v>
      </c>
      <c r="L85" s="41">
        <v>75807.96875</v>
      </c>
      <c r="M85" s="41">
        <v>70391.73438</v>
      </c>
      <c r="N85" s="41">
        <v>74540.38281</v>
      </c>
      <c r="O85" s="41">
        <v>80471.42188</v>
      </c>
      <c r="P85" s="41">
        <v>87598.39063</v>
      </c>
      <c r="Q85" s="41">
        <v>86564.10156</v>
      </c>
      <c r="R85" s="41">
        <v>83091.65625</v>
      </c>
      <c r="S85" s="41">
        <v>87231.96094</v>
      </c>
      <c r="T85" s="41">
        <v>88096.3125</v>
      </c>
      <c r="U85" s="41">
        <v>86189.23438</v>
      </c>
      <c r="V85" s="81">
        <v>1.68523E11</v>
      </c>
      <c r="W85" s="81">
        <v>1.7574E11</v>
      </c>
      <c r="X85" s="81">
        <v>1.82222E11</v>
      </c>
      <c r="Y85" s="81">
        <v>1.90252E11</v>
      </c>
      <c r="Z85" s="81">
        <v>2.00028E11</v>
      </c>
      <c r="AA85" s="81">
        <v>2.08175E11</v>
      </c>
      <c r="AB85" s="81">
        <v>2.16327E11</v>
      </c>
      <c r="AC85" s="81">
        <v>2.20599E11</v>
      </c>
      <c r="AD85" s="81">
        <v>2.22285E11</v>
      </c>
      <c r="AE85" s="81">
        <v>2.2026E11</v>
      </c>
      <c r="AF85" s="81">
        <v>2.23696E11</v>
      </c>
      <c r="AG85" s="81"/>
      <c r="AH85" s="81"/>
      <c r="AI85" s="81"/>
      <c r="AJ85" s="81"/>
      <c r="AK85" s="81"/>
      <c r="AL85" s="81"/>
      <c r="AM85" s="81"/>
      <c r="AN85" s="81"/>
      <c r="AO85" s="81"/>
      <c r="AP85" s="81"/>
      <c r="AQ85" s="81"/>
      <c r="AR85" s="81"/>
      <c r="AS85" s="81"/>
      <c r="AT85" s="81"/>
      <c r="AU85" s="81"/>
      <c r="AV85" s="81"/>
    </row>
    <row r="86">
      <c r="A86" s="77" t="s">
        <v>39</v>
      </c>
      <c r="B86" s="33">
        <v>394263.0</v>
      </c>
      <c r="C86" s="33">
        <v>4.028078E7</v>
      </c>
      <c r="D86" s="35">
        <f t="shared" si="8"/>
        <v>9.787869053</v>
      </c>
      <c r="E86" s="3"/>
      <c r="F86" s="3"/>
      <c r="G86" s="77" t="s">
        <v>39</v>
      </c>
      <c r="H86" s="80">
        <v>-0.002</v>
      </c>
      <c r="I86" s="3"/>
      <c r="J86" s="3"/>
      <c r="K86" s="41">
        <v>282220.0313</v>
      </c>
      <c r="L86" s="41">
        <v>293440.3125</v>
      </c>
      <c r="M86" s="41">
        <v>285158.5</v>
      </c>
      <c r="N86" s="41">
        <v>305137.1563</v>
      </c>
      <c r="O86" s="41">
        <v>314305.1875</v>
      </c>
      <c r="P86" s="41">
        <v>341772.5</v>
      </c>
      <c r="Q86" s="41">
        <v>355512.875</v>
      </c>
      <c r="R86" s="41">
        <v>355989.5</v>
      </c>
      <c r="S86" s="41">
        <v>372273.9688</v>
      </c>
      <c r="T86" s="41">
        <v>380082.5313</v>
      </c>
      <c r="U86" s="41">
        <v>394262.6563</v>
      </c>
      <c r="V86" s="81">
        <v>8.05768E11</v>
      </c>
      <c r="W86" s="81">
        <v>8.27987E11</v>
      </c>
      <c r="X86" s="81">
        <v>8.48E11</v>
      </c>
      <c r="Y86" s="81">
        <v>8.80806E11</v>
      </c>
      <c r="Z86" s="81">
        <v>9.20162E11</v>
      </c>
      <c r="AA86" s="81">
        <v>9.63832E11</v>
      </c>
      <c r="AB86" s="81">
        <v>1.0125E12</v>
      </c>
      <c r="AC86" s="81">
        <v>1.04966E12</v>
      </c>
      <c r="AD86" s="81">
        <v>1.0781E12</v>
      </c>
      <c r="AE86" s="81">
        <v>1.11141E12</v>
      </c>
      <c r="AF86" s="81">
        <v>1.14764E12</v>
      </c>
      <c r="AG86" s="81"/>
      <c r="AH86" s="81"/>
      <c r="AI86" s="81"/>
      <c r="AJ86" s="81"/>
      <c r="AK86" s="81"/>
      <c r="AL86" s="81"/>
      <c r="AM86" s="81"/>
      <c r="AN86" s="81"/>
      <c r="AO86" s="81"/>
      <c r="AP86" s="81"/>
      <c r="AQ86" s="81"/>
      <c r="AR86" s="81"/>
      <c r="AS86" s="81"/>
      <c r="AT86" s="81"/>
      <c r="AU86" s="81"/>
      <c r="AV86" s="81"/>
    </row>
    <row r="87">
      <c r="A87" s="77" t="s">
        <v>40</v>
      </c>
      <c r="B87" s="33">
        <v>40601.0</v>
      </c>
      <c r="C87" s="33">
        <v>8986400.0</v>
      </c>
      <c r="D87" s="35">
        <f t="shared" si="8"/>
        <v>4.518049497</v>
      </c>
      <c r="E87" s="3"/>
      <c r="F87" s="3"/>
      <c r="G87" s="77" t="s">
        <v>40</v>
      </c>
      <c r="H87" s="80">
        <v>-0.048</v>
      </c>
      <c r="I87" s="3"/>
      <c r="J87" s="3"/>
      <c r="K87" s="41">
        <v>42847.22266</v>
      </c>
      <c r="L87" s="41">
        <v>42795.19531</v>
      </c>
      <c r="M87" s="41">
        <v>45299.87109</v>
      </c>
      <c r="N87" s="41">
        <v>37830.875</v>
      </c>
      <c r="O87" s="41">
        <v>39219.26172</v>
      </c>
      <c r="P87" s="41">
        <v>36393.73828</v>
      </c>
      <c r="Q87" s="41">
        <v>33360.28125</v>
      </c>
      <c r="R87" s="41">
        <v>34000.67578</v>
      </c>
      <c r="S87" s="41">
        <v>34695.58594</v>
      </c>
      <c r="T87" s="41">
        <v>38209.95703</v>
      </c>
      <c r="U87" s="41">
        <v>40600.60156</v>
      </c>
      <c r="V87" s="81">
        <v>2.09259E11</v>
      </c>
      <c r="W87" s="81">
        <v>2.17501E11</v>
      </c>
      <c r="X87" s="81">
        <v>2.21007E11</v>
      </c>
      <c r="Y87" s="81">
        <v>2.26993E11</v>
      </c>
      <c r="Z87" s="81">
        <v>2.36538E11</v>
      </c>
      <c r="AA87" s="81">
        <v>2.4756E11</v>
      </c>
      <c r="AB87" s="81">
        <v>2.58582E11</v>
      </c>
      <c r="AC87" s="81">
        <v>2.61846E11</v>
      </c>
      <c r="AD87" s="81">
        <v>2.68349E11</v>
      </c>
      <c r="AE87" s="81">
        <v>2.74617E11</v>
      </c>
      <c r="AF87" s="81">
        <v>2.86246E11</v>
      </c>
      <c r="AG87" s="81"/>
      <c r="AH87" s="81"/>
      <c r="AI87" s="81"/>
      <c r="AJ87" s="81"/>
      <c r="AK87" s="81"/>
      <c r="AL87" s="81"/>
      <c r="AM87" s="81"/>
      <c r="AN87" s="81"/>
      <c r="AO87" s="81"/>
      <c r="AP87" s="81"/>
      <c r="AQ87" s="81"/>
      <c r="AR87" s="81"/>
      <c r="AS87" s="81"/>
      <c r="AT87" s="81"/>
      <c r="AU87" s="81"/>
      <c r="AV87" s="81"/>
    </row>
    <row r="88">
      <c r="A88" s="77" t="s">
        <v>41</v>
      </c>
      <c r="B88" s="33">
        <v>48959.0</v>
      </c>
      <c r="C88" s="33">
        <v>7450867.0</v>
      </c>
      <c r="D88" s="35">
        <f t="shared" si="8"/>
        <v>6.570913157</v>
      </c>
      <c r="E88" s="3"/>
      <c r="F88" s="3"/>
      <c r="G88" s="77" t="s">
        <v>41</v>
      </c>
      <c r="H88" s="80">
        <v>-0.007</v>
      </c>
      <c r="I88" s="3"/>
      <c r="J88" s="3"/>
      <c r="K88" s="41">
        <v>47580.58203</v>
      </c>
      <c r="L88" s="41">
        <v>47574.45313</v>
      </c>
      <c r="M88" s="41">
        <v>47266.95703</v>
      </c>
      <c r="N88" s="41">
        <v>45716.08984</v>
      </c>
      <c r="O88" s="41">
        <v>47322.89063</v>
      </c>
      <c r="P88" s="41">
        <v>49054.20313</v>
      </c>
      <c r="Q88" s="41">
        <v>50509.51953</v>
      </c>
      <c r="R88" s="41">
        <v>53039.62891</v>
      </c>
      <c r="S88" s="41">
        <v>51420.12891</v>
      </c>
      <c r="T88" s="41">
        <v>49867.57031</v>
      </c>
      <c r="U88" s="41">
        <v>48958.60156</v>
      </c>
      <c r="V88" s="81">
        <v>2.31537E11</v>
      </c>
      <c r="W88" s="81">
        <v>2.32651E11</v>
      </c>
      <c r="X88" s="81">
        <v>2.33778E11</v>
      </c>
      <c r="Y88" s="81">
        <v>2.38553E11</v>
      </c>
      <c r="Z88" s="81">
        <v>2.45075E11</v>
      </c>
      <c r="AA88" s="81">
        <v>2.48497E11</v>
      </c>
      <c r="AB88" s="81">
        <v>2.57619E11</v>
      </c>
      <c r="AC88" s="81">
        <v>2.60822E11</v>
      </c>
      <c r="AD88" s="81">
        <v>2.61305E11</v>
      </c>
      <c r="AE88" s="81">
        <v>2.61361E11</v>
      </c>
      <c r="AF88" s="81">
        <v>2.67688E11</v>
      </c>
      <c r="AG88" s="81"/>
      <c r="AH88" s="81"/>
      <c r="AI88" s="81"/>
      <c r="AJ88" s="81"/>
      <c r="AK88" s="81"/>
      <c r="AL88" s="81"/>
      <c r="AM88" s="81"/>
      <c r="AN88" s="81"/>
      <c r="AO88" s="81"/>
      <c r="AP88" s="81"/>
      <c r="AQ88" s="81"/>
      <c r="AR88" s="81"/>
      <c r="AS88" s="81"/>
      <c r="AT88" s="81"/>
      <c r="AU88" s="81"/>
      <c r="AV88" s="81"/>
    </row>
    <row r="89">
      <c r="A89" s="77" t="s">
        <v>42</v>
      </c>
      <c r="B89" s="33">
        <v>665592.0</v>
      </c>
      <c r="C89" s="33">
        <v>6.0270708E7</v>
      </c>
      <c r="D89" s="35">
        <f t="shared" si="8"/>
        <v>11.0433745</v>
      </c>
      <c r="E89" s="3"/>
      <c r="F89" s="3"/>
      <c r="G89" s="77" t="s">
        <v>42</v>
      </c>
      <c r="H89" s="80">
        <v>-0.042</v>
      </c>
      <c r="I89" s="3"/>
      <c r="J89" s="3"/>
      <c r="K89" s="41">
        <v>723564.0625</v>
      </c>
      <c r="L89" s="41">
        <v>715604.6875</v>
      </c>
      <c r="M89" s="41">
        <v>735611.1875</v>
      </c>
      <c r="N89" s="41">
        <v>709095.4375</v>
      </c>
      <c r="O89" s="41">
        <v>706732.9375</v>
      </c>
      <c r="P89" s="41">
        <v>675251.0</v>
      </c>
      <c r="Q89" s="41">
        <v>677913.5</v>
      </c>
      <c r="R89" s="41">
        <v>681218.6875</v>
      </c>
      <c r="S89" s="41">
        <v>660096.375</v>
      </c>
      <c r="T89" s="41">
        <v>666738.375</v>
      </c>
      <c r="U89" s="41">
        <v>665591.6875</v>
      </c>
      <c r="V89" s="81">
        <v>1.40705E12</v>
      </c>
      <c r="W89" s="81">
        <v>1.44986E12</v>
      </c>
      <c r="X89" s="81">
        <v>1.49161E12</v>
      </c>
      <c r="Y89" s="81">
        <v>1.54093E12</v>
      </c>
      <c r="Z89" s="81">
        <v>1.59509E12</v>
      </c>
      <c r="AA89" s="81">
        <v>1.64561E12</v>
      </c>
      <c r="AB89" s="81">
        <v>1.71531E12</v>
      </c>
      <c r="AC89" s="81">
        <v>1.7648E12</v>
      </c>
      <c r="AD89" s="81">
        <v>1.80773E12</v>
      </c>
      <c r="AE89" s="81">
        <v>1.8767E12</v>
      </c>
      <c r="AF89" s="81">
        <v>1.93127E12</v>
      </c>
      <c r="AG89" s="81"/>
      <c r="AH89" s="81"/>
      <c r="AI89" s="81"/>
      <c r="AJ89" s="81"/>
      <c r="AK89" s="81"/>
      <c r="AL89" s="81"/>
      <c r="AM89" s="81"/>
      <c r="AN89" s="81"/>
      <c r="AO89" s="81"/>
      <c r="AP89" s="81"/>
      <c r="AQ89" s="81"/>
      <c r="AR89" s="81"/>
      <c r="AS89" s="81"/>
      <c r="AT89" s="81"/>
      <c r="AU89" s="81"/>
      <c r="AV89" s="81"/>
    </row>
    <row r="90">
      <c r="A90" s="40" t="s">
        <v>43</v>
      </c>
      <c r="B90" s="44">
        <v>6164473.0</v>
      </c>
      <c r="C90" s="44">
        <v>2.92805643E8</v>
      </c>
      <c r="D90" s="46">
        <f t="shared" si="8"/>
        <v>21.05312226</v>
      </c>
      <c r="E90" s="3"/>
      <c r="F90" s="3"/>
      <c r="G90" s="40" t="s">
        <v>43</v>
      </c>
      <c r="H90" s="102">
        <v>-0.025</v>
      </c>
      <c r="I90" s="3"/>
      <c r="J90" s="3"/>
      <c r="K90" s="41">
        <v>5643490.0</v>
      </c>
      <c r="L90" s="41">
        <v>5758849.0</v>
      </c>
      <c r="M90" s="41">
        <v>5948156.5</v>
      </c>
      <c r="N90" s="41">
        <v>6033862.5</v>
      </c>
      <c r="O90" s="41">
        <v>6110564.0</v>
      </c>
      <c r="P90" s="41">
        <v>6251294.5</v>
      </c>
      <c r="Q90" s="41">
        <v>6394662.5</v>
      </c>
      <c r="R90" s="41">
        <v>6220157.5</v>
      </c>
      <c r="S90" s="41">
        <v>6149104.5</v>
      </c>
      <c r="T90" s="41">
        <v>6083950.0</v>
      </c>
      <c r="U90" s="41">
        <v>6164473.0</v>
      </c>
      <c r="V90" s="81">
        <v>8.7957E12</v>
      </c>
      <c r="W90" s="81">
        <v>9.0199E12</v>
      </c>
      <c r="X90" s="81">
        <v>9.3614E12</v>
      </c>
      <c r="Y90" s="81">
        <v>9.7832E12</v>
      </c>
      <c r="Z90" s="81">
        <v>1.02138E13</v>
      </c>
      <c r="AA90" s="81">
        <v>1.07111E13</v>
      </c>
      <c r="AB90" s="81">
        <v>1.11581E13</v>
      </c>
      <c r="AC90" s="81">
        <v>1.12801E13</v>
      </c>
      <c r="AD90" s="81">
        <v>1.14863E13</v>
      </c>
      <c r="AE90" s="81">
        <v>1.17795E13</v>
      </c>
      <c r="AF90" s="81">
        <v>1.21894E13</v>
      </c>
      <c r="AG90" s="81"/>
      <c r="AH90" s="81"/>
      <c r="AI90" s="81"/>
      <c r="AJ90" s="81"/>
      <c r="AK90" s="81"/>
      <c r="AL90" s="81"/>
      <c r="AM90" s="81"/>
      <c r="AN90" s="81"/>
      <c r="AO90" s="81"/>
      <c r="AP90" s="81"/>
      <c r="AQ90" s="81"/>
      <c r="AR90" s="81"/>
      <c r="AS90" s="81"/>
      <c r="AT90" s="81"/>
      <c r="AU90" s="81"/>
      <c r="AV90" s="81"/>
    </row>
    <row r="91">
      <c r="A91" s="21"/>
      <c r="B91" s="21"/>
      <c r="C91" s="21"/>
      <c r="D91" s="79"/>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50" t="s">
        <v>86</v>
      </c>
      <c r="B93" s="93" t="s">
        <v>87</v>
      </c>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20" t="s">
        <v>246</v>
      </c>
      <c r="B98" s="20"/>
      <c r="C98" s="3"/>
      <c r="D98" s="10"/>
      <c r="E98" s="10"/>
      <c r="F98" s="10"/>
      <c r="G98" s="10"/>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10"/>
      <c r="B99" s="10"/>
      <c r="C99" s="10"/>
      <c r="D99" s="10"/>
      <c r="E99" s="10"/>
      <c r="F99" s="10"/>
      <c r="G99" s="10"/>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95"/>
      <c r="B100" s="26" t="s">
        <v>91</v>
      </c>
      <c r="C100" s="95"/>
      <c r="D100" s="26" t="s">
        <v>92</v>
      </c>
      <c r="E100" s="26" t="s">
        <v>93</v>
      </c>
      <c r="F100" s="26" t="s">
        <v>94</v>
      </c>
      <c r="G100" s="21" t="s">
        <v>57</v>
      </c>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21" t="s">
        <v>17</v>
      </c>
      <c r="B101" s="21" t="s">
        <v>96</v>
      </c>
      <c r="C101" s="10"/>
      <c r="D101" s="96">
        <v>0.81</v>
      </c>
      <c r="E101" s="167">
        <v>0.43</v>
      </c>
      <c r="F101" s="96">
        <f t="shared" ref="F101:F121" si="9">D101*E101</f>
        <v>0.3483</v>
      </c>
      <c r="G101" s="124"/>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21" t="s">
        <v>18</v>
      </c>
      <c r="B102" s="21" t="s">
        <v>95</v>
      </c>
      <c r="D102" s="96">
        <v>1.17</v>
      </c>
      <c r="E102" s="167">
        <v>0.58</v>
      </c>
      <c r="F102" s="96">
        <f t="shared" si="9"/>
        <v>0.6786</v>
      </c>
      <c r="G102" s="41"/>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19</v>
      </c>
      <c r="B103" s="21" t="s">
        <v>95</v>
      </c>
      <c r="D103" s="96">
        <v>1.46</v>
      </c>
      <c r="E103" s="167">
        <v>0.63</v>
      </c>
      <c r="F103" s="96">
        <f t="shared" si="9"/>
        <v>0.9198</v>
      </c>
      <c r="G103" s="4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20</v>
      </c>
      <c r="B104" s="21" t="s">
        <v>96</v>
      </c>
      <c r="C104" s="10"/>
      <c r="D104" s="96">
        <v>0.79</v>
      </c>
      <c r="E104" s="167">
        <v>0.34</v>
      </c>
      <c r="F104" s="96">
        <f t="shared" si="9"/>
        <v>0.2686</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22</v>
      </c>
      <c r="B105" s="21" t="s">
        <v>95</v>
      </c>
      <c r="D105" s="96">
        <v>1.08</v>
      </c>
      <c r="E105" s="167">
        <v>0.65</v>
      </c>
      <c r="F105" s="96">
        <f t="shared" si="9"/>
        <v>0.702</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23</v>
      </c>
      <c r="B106" s="21" t="s">
        <v>95</v>
      </c>
      <c r="D106" s="96">
        <v>1.27</v>
      </c>
      <c r="E106" s="167">
        <v>0.67</v>
      </c>
      <c r="F106" s="96">
        <f t="shared" si="9"/>
        <v>0.8509</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24</v>
      </c>
      <c r="B107" s="21" t="s">
        <v>95</v>
      </c>
      <c r="D107" s="96">
        <v>1.29</v>
      </c>
      <c r="E107" s="167">
        <v>0.67</v>
      </c>
      <c r="F107" s="96">
        <f t="shared" si="9"/>
        <v>0.8643</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25</v>
      </c>
      <c r="B108" s="21" t="s">
        <v>95</v>
      </c>
      <c r="D108" s="96">
        <v>1.34</v>
      </c>
      <c r="E108" s="167">
        <v>0.67</v>
      </c>
      <c r="F108" s="96">
        <f t="shared" si="9"/>
        <v>0.8978</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26</v>
      </c>
      <c r="B109" s="21" t="s">
        <v>95</v>
      </c>
      <c r="D109" s="96">
        <v>1.25</v>
      </c>
      <c r="E109" s="167">
        <v>0.49</v>
      </c>
      <c r="F109" s="96">
        <f t="shared" si="9"/>
        <v>0.6125</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28</v>
      </c>
      <c r="B110" s="21" t="s">
        <v>95</v>
      </c>
      <c r="D110" s="96">
        <v>1.04</v>
      </c>
      <c r="E110" s="167">
        <v>0.6</v>
      </c>
      <c r="F110" s="96">
        <f t="shared" si="9"/>
        <v>0.624</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29</v>
      </c>
      <c r="B111" s="21" t="s">
        <v>95</v>
      </c>
      <c r="D111" s="96">
        <v>1.43</v>
      </c>
      <c r="E111" s="167">
        <v>0.63</v>
      </c>
      <c r="F111" s="96">
        <f t="shared" si="9"/>
        <v>0.9009</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30</v>
      </c>
      <c r="B112" s="21" t="s">
        <v>96</v>
      </c>
      <c r="C112" s="10"/>
      <c r="D112" s="96">
        <v>0.97</v>
      </c>
      <c r="E112" s="167">
        <v>0.48</v>
      </c>
      <c r="F112" s="96">
        <f t="shared" si="9"/>
        <v>0.4656</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32</v>
      </c>
      <c r="B113" s="21" t="s">
        <v>95</v>
      </c>
      <c r="D113" s="96">
        <v>1.5</v>
      </c>
      <c r="E113" s="167">
        <v>0.66</v>
      </c>
      <c r="F113" s="96">
        <f t="shared" si="9"/>
        <v>0.99</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33</v>
      </c>
      <c r="B114" s="21" t="s">
        <v>95</v>
      </c>
      <c r="D114" s="96">
        <v>0.93</v>
      </c>
      <c r="E114" s="167">
        <v>0.45</v>
      </c>
      <c r="F114" s="96">
        <f t="shared" si="9"/>
        <v>0.4185</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34</v>
      </c>
      <c r="B115" s="21" t="s">
        <v>95</v>
      </c>
      <c r="D115" s="96">
        <v>1.13</v>
      </c>
      <c r="E115" s="167">
        <v>0.65</v>
      </c>
      <c r="F115" s="96">
        <f t="shared" si="9"/>
        <v>0.7345</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36</v>
      </c>
      <c r="B116" s="21" t="s">
        <v>95</v>
      </c>
      <c r="D116" s="96">
        <v>1.63</v>
      </c>
      <c r="E116" s="167">
        <v>0.63</v>
      </c>
      <c r="F116" s="96">
        <f t="shared" si="9"/>
        <v>1.0269</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39</v>
      </c>
      <c r="B117" s="21" t="s">
        <v>95</v>
      </c>
      <c r="D117" s="96">
        <v>1.25</v>
      </c>
      <c r="E117" s="167">
        <v>0.55</v>
      </c>
      <c r="F117" s="96">
        <f t="shared" si="9"/>
        <v>0.6875</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40</v>
      </c>
      <c r="B118" s="21" t="s">
        <v>95</v>
      </c>
      <c r="D118" s="96">
        <v>1.21</v>
      </c>
      <c r="E118" s="167">
        <v>0.65</v>
      </c>
      <c r="F118" s="96">
        <f t="shared" si="9"/>
        <v>0.7865</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41</v>
      </c>
      <c r="B119" s="21" t="s">
        <v>95</v>
      </c>
      <c r="D119" s="96">
        <v>0.91</v>
      </c>
      <c r="E119" s="167">
        <v>0.55</v>
      </c>
      <c r="F119" s="96">
        <f t="shared" si="9"/>
        <v>0.5005</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42</v>
      </c>
      <c r="B120" s="21" t="s">
        <v>95</v>
      </c>
      <c r="D120" s="96">
        <v>1.38</v>
      </c>
      <c r="E120" s="167">
        <v>0.69</v>
      </c>
      <c r="F120" s="96">
        <f t="shared" si="9"/>
        <v>0.9522</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6" t="s">
        <v>43</v>
      </c>
      <c r="B121" s="26" t="s">
        <v>95</v>
      </c>
      <c r="C121" s="103"/>
      <c r="D121" s="105">
        <v>0.63</v>
      </c>
      <c r="E121" s="168">
        <v>0.17</v>
      </c>
      <c r="F121" s="105">
        <f t="shared" si="9"/>
        <v>0.1071</v>
      </c>
      <c r="G121" s="7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10"/>
      <c r="B122" s="10"/>
      <c r="C122" s="10"/>
      <c r="D122" s="10"/>
      <c r="E122" s="10"/>
      <c r="F122" s="10"/>
      <c r="G122" s="10"/>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62</v>
      </c>
      <c r="B123" s="10"/>
      <c r="C123" s="10"/>
      <c r="D123" s="10"/>
      <c r="E123" s="10"/>
      <c r="F123" s="96"/>
      <c r="G123" s="10"/>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10"/>
      <c r="B124" s="10"/>
      <c r="C124" s="10"/>
      <c r="D124" s="10"/>
      <c r="E124" s="10"/>
      <c r="F124" s="10"/>
      <c r="G124" s="10"/>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21" t="s">
        <v>99</v>
      </c>
      <c r="C125" s="10"/>
      <c r="D125" s="10"/>
      <c r="E125" s="10"/>
      <c r="F125" s="41">
        <v>188.9</v>
      </c>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10"/>
      <c r="B126" s="10"/>
      <c r="C126" s="10"/>
      <c r="D126" s="10"/>
      <c r="E126" s="10"/>
      <c r="F126" s="10"/>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21" t="s">
        <v>237</v>
      </c>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A131" s="20" t="s">
        <v>251</v>
      </c>
      <c r="B131" s="20"/>
      <c r="C131" s="20"/>
      <c r="D131" s="20"/>
      <c r="E131" s="20"/>
      <c r="F131" s="10"/>
      <c r="G131" s="10"/>
      <c r="H131" s="10"/>
      <c r="I131" s="10"/>
      <c r="J131" s="10"/>
      <c r="K131" s="10"/>
      <c r="L131" s="10"/>
      <c r="M131" s="10"/>
      <c r="N131" s="10"/>
      <c r="O131" s="10"/>
      <c r="P131" s="10"/>
      <c r="Q131" s="10"/>
      <c r="R131" s="10"/>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
      <c r="B132" s="10"/>
      <c r="C132" s="10"/>
      <c r="D132" s="10"/>
      <c r="E132" s="10"/>
      <c r="F132" s="10"/>
      <c r="G132" s="10"/>
      <c r="H132" s="10"/>
      <c r="I132" s="10"/>
      <c r="J132" s="10"/>
      <c r="K132" s="10"/>
      <c r="L132" s="10"/>
      <c r="M132" s="10"/>
      <c r="N132" s="10"/>
      <c r="O132" s="10"/>
      <c r="P132" s="10"/>
      <c r="Q132" s="10"/>
      <c r="R132" s="10"/>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109" t="s">
        <v>103</v>
      </c>
      <c r="B133" s="110" t="s">
        <v>104</v>
      </c>
      <c r="C133" s="110" t="s">
        <v>105</v>
      </c>
      <c r="D133" s="110" t="s">
        <v>106</v>
      </c>
      <c r="E133" s="110" t="s">
        <v>107</v>
      </c>
      <c r="F133" s="110" t="s">
        <v>108</v>
      </c>
      <c r="G133" s="110" t="s">
        <v>109</v>
      </c>
      <c r="H133" s="110" t="s">
        <v>110</v>
      </c>
      <c r="I133" s="110" t="s">
        <v>111</v>
      </c>
      <c r="J133" s="110" t="s">
        <v>112</v>
      </c>
      <c r="K133" s="110" t="s">
        <v>113</v>
      </c>
      <c r="L133" s="110" t="s">
        <v>114</v>
      </c>
      <c r="M133" s="110" t="s">
        <v>54</v>
      </c>
      <c r="N133" s="110" t="s">
        <v>115</v>
      </c>
      <c r="O133" s="110" t="s">
        <v>57</v>
      </c>
      <c r="P133" s="110" t="s">
        <v>116</v>
      </c>
      <c r="Q133" s="110" t="s">
        <v>117</v>
      </c>
      <c r="R133" s="111" t="s">
        <v>118</v>
      </c>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1" t="s">
        <v>17</v>
      </c>
      <c r="B134" s="82">
        <v>-61.8</v>
      </c>
      <c r="C134" s="82">
        <v>-33.0</v>
      </c>
      <c r="D134" s="82">
        <v>0.0</v>
      </c>
      <c r="E134" s="82">
        <v>0.0</v>
      </c>
      <c r="F134" s="82">
        <v>0.0</v>
      </c>
      <c r="G134" s="82">
        <v>160.5</v>
      </c>
      <c r="H134" s="82">
        <v>0.0</v>
      </c>
      <c r="I134" s="82">
        <v>0.0</v>
      </c>
      <c r="J134" s="82">
        <v>124.1</v>
      </c>
      <c r="K134" s="82">
        <f t="shared" ref="K134:K154" si="10">SUM(B134:J134)</f>
        <v>189.8</v>
      </c>
      <c r="L134" s="82">
        <f t="shared" ref="L134:L154" si="11">K134-E134</f>
        <v>189.8</v>
      </c>
      <c r="M134" s="82">
        <v>1.9995075E7</v>
      </c>
      <c r="N134" s="79">
        <f t="shared" ref="N134:N154" si="12">L134/M134*1000000</f>
        <v>9.492337488</v>
      </c>
      <c r="O134" s="21"/>
      <c r="P134" s="21"/>
      <c r="Q134" s="21"/>
      <c r="R134" s="21"/>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1" t="s">
        <v>18</v>
      </c>
      <c r="B135" s="82">
        <v>195.8</v>
      </c>
      <c r="C135" s="82">
        <v>-7837.0</v>
      </c>
      <c r="D135" s="82">
        <v>-1441.0</v>
      </c>
      <c r="E135" s="82">
        <v>-887.7</v>
      </c>
      <c r="F135" s="82">
        <v>0.2</v>
      </c>
      <c r="G135" s="82">
        <v>1450.9</v>
      </c>
      <c r="H135" s="82">
        <v>0.0</v>
      </c>
      <c r="I135" s="82">
        <v>-32.2</v>
      </c>
      <c r="J135" s="82">
        <v>2873.3</v>
      </c>
      <c r="K135" s="82">
        <f t="shared" si="10"/>
        <v>-5677.7</v>
      </c>
      <c r="L135" s="82">
        <f t="shared" si="11"/>
        <v>-4790</v>
      </c>
      <c r="M135" s="82">
        <v>4.91733471E8</v>
      </c>
      <c r="N135" s="79">
        <f t="shared" si="12"/>
        <v>-9.741049334</v>
      </c>
      <c r="O135" s="21"/>
      <c r="P135" s="21"/>
      <c r="Q135" s="21"/>
      <c r="R135" s="21"/>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21" t="s">
        <v>19</v>
      </c>
      <c r="B136" s="82">
        <v>195.8</v>
      </c>
      <c r="C136" s="82">
        <v>-7837.0</v>
      </c>
      <c r="D136" s="82">
        <v>-1441.0</v>
      </c>
      <c r="E136" s="82">
        <v>-887.7</v>
      </c>
      <c r="F136" s="82">
        <v>0.2</v>
      </c>
      <c r="G136" s="82">
        <v>1450.9</v>
      </c>
      <c r="H136" s="82">
        <v>0.0</v>
      </c>
      <c r="I136" s="82">
        <v>-32.2</v>
      </c>
      <c r="J136" s="82">
        <v>2873.3</v>
      </c>
      <c r="K136" s="82">
        <f t="shared" si="10"/>
        <v>-5677.7</v>
      </c>
      <c r="L136" s="82">
        <f t="shared" si="11"/>
        <v>-4790</v>
      </c>
      <c r="M136" s="82">
        <v>4.91733471E8</v>
      </c>
      <c r="N136" s="79">
        <f t="shared" si="12"/>
        <v>-9.741049334</v>
      </c>
      <c r="O136" s="21"/>
      <c r="P136" s="21"/>
      <c r="Q136" s="21"/>
      <c r="R136" s="21"/>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20</v>
      </c>
      <c r="B137" s="82">
        <v>0.0</v>
      </c>
      <c r="C137" s="82">
        <v>0.0</v>
      </c>
      <c r="D137" s="82">
        <v>0.0</v>
      </c>
      <c r="E137" s="82">
        <v>0.3</v>
      </c>
      <c r="F137" s="82">
        <v>0.0</v>
      </c>
      <c r="G137" s="82">
        <v>567.9</v>
      </c>
      <c r="H137" s="82">
        <v>0.0</v>
      </c>
      <c r="I137" s="82">
        <v>0.0</v>
      </c>
      <c r="J137" s="82">
        <v>34.6</v>
      </c>
      <c r="K137" s="82">
        <f t="shared" si="10"/>
        <v>602.8</v>
      </c>
      <c r="L137" s="82">
        <f t="shared" si="11"/>
        <v>602.5</v>
      </c>
      <c r="M137" s="82">
        <v>3.2134763E7</v>
      </c>
      <c r="N137" s="79">
        <f t="shared" si="12"/>
        <v>18.74916582</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22</v>
      </c>
      <c r="B138" s="82">
        <v>195.8</v>
      </c>
      <c r="C138" s="82">
        <v>-7837.0</v>
      </c>
      <c r="D138" s="82">
        <v>-1441.0</v>
      </c>
      <c r="E138" s="82">
        <v>-887.7</v>
      </c>
      <c r="F138" s="82">
        <v>0.2</v>
      </c>
      <c r="G138" s="82">
        <v>1450.9</v>
      </c>
      <c r="H138" s="82">
        <v>0.0</v>
      </c>
      <c r="I138" s="82">
        <v>-32.2</v>
      </c>
      <c r="J138" s="82">
        <v>2873.3</v>
      </c>
      <c r="K138" s="82">
        <f t="shared" si="10"/>
        <v>-5677.7</v>
      </c>
      <c r="L138" s="82">
        <f t="shared" si="11"/>
        <v>-4790</v>
      </c>
      <c r="M138" s="82">
        <v>4.91733471E8</v>
      </c>
      <c r="N138" s="79">
        <f t="shared" si="12"/>
        <v>-9.741049334</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23</v>
      </c>
      <c r="B139" s="82">
        <v>195.8</v>
      </c>
      <c r="C139" s="82">
        <v>-7837.0</v>
      </c>
      <c r="D139" s="82">
        <v>-1441.0</v>
      </c>
      <c r="E139" s="82">
        <v>-887.7</v>
      </c>
      <c r="F139" s="82">
        <v>0.2</v>
      </c>
      <c r="G139" s="82">
        <v>1450.9</v>
      </c>
      <c r="H139" s="82">
        <v>0.0</v>
      </c>
      <c r="I139" s="82">
        <v>-32.2</v>
      </c>
      <c r="J139" s="82">
        <v>2873.3</v>
      </c>
      <c r="K139" s="82">
        <f t="shared" si="10"/>
        <v>-5677.7</v>
      </c>
      <c r="L139" s="82">
        <f t="shared" si="11"/>
        <v>-4790</v>
      </c>
      <c r="M139" s="82">
        <v>4.91733471E8</v>
      </c>
      <c r="N139" s="79">
        <f t="shared" si="12"/>
        <v>-9.741049334</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24</v>
      </c>
      <c r="B140" s="82">
        <v>195.8</v>
      </c>
      <c r="C140" s="82">
        <v>-7837.0</v>
      </c>
      <c r="D140" s="82">
        <v>-1441.0</v>
      </c>
      <c r="E140" s="82">
        <v>-887.7</v>
      </c>
      <c r="F140" s="82">
        <v>0.2</v>
      </c>
      <c r="G140" s="82">
        <v>1450.9</v>
      </c>
      <c r="H140" s="82">
        <v>0.0</v>
      </c>
      <c r="I140" s="82">
        <v>-32.2</v>
      </c>
      <c r="J140" s="82">
        <v>2873.3</v>
      </c>
      <c r="K140" s="82">
        <f t="shared" si="10"/>
        <v>-5677.7</v>
      </c>
      <c r="L140" s="82">
        <f t="shared" si="11"/>
        <v>-4790</v>
      </c>
      <c r="M140" s="82">
        <v>4.91733471E8</v>
      </c>
      <c r="N140" s="79">
        <f t="shared" si="12"/>
        <v>-9.741049334</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25</v>
      </c>
      <c r="B141" s="82">
        <v>195.8</v>
      </c>
      <c r="C141" s="82">
        <v>-7837.0</v>
      </c>
      <c r="D141" s="82">
        <v>-1441.0</v>
      </c>
      <c r="E141" s="82">
        <v>-887.7</v>
      </c>
      <c r="F141" s="82">
        <v>0.2</v>
      </c>
      <c r="G141" s="82">
        <v>1450.9</v>
      </c>
      <c r="H141" s="82">
        <v>0.0</v>
      </c>
      <c r="I141" s="82">
        <v>-32.2</v>
      </c>
      <c r="J141" s="82">
        <v>2873.3</v>
      </c>
      <c r="K141" s="82">
        <f t="shared" si="10"/>
        <v>-5677.7</v>
      </c>
      <c r="L141" s="82">
        <f t="shared" si="11"/>
        <v>-4790</v>
      </c>
      <c r="M141" s="82">
        <v>4.91733471E8</v>
      </c>
      <c r="N141" s="79">
        <f t="shared" si="12"/>
        <v>-9.741049334</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26</v>
      </c>
      <c r="B142" s="82">
        <v>195.8</v>
      </c>
      <c r="C142" s="82">
        <v>-7837.0</v>
      </c>
      <c r="D142" s="82">
        <v>-1441.0</v>
      </c>
      <c r="E142" s="82">
        <v>-887.7</v>
      </c>
      <c r="F142" s="82">
        <v>0.2</v>
      </c>
      <c r="G142" s="82">
        <v>1450.9</v>
      </c>
      <c r="H142" s="82">
        <v>0.0</v>
      </c>
      <c r="I142" s="82">
        <v>-32.2</v>
      </c>
      <c r="J142" s="82">
        <v>2873.3</v>
      </c>
      <c r="K142" s="82">
        <f t="shared" si="10"/>
        <v>-5677.7</v>
      </c>
      <c r="L142" s="82">
        <f t="shared" si="11"/>
        <v>-4790</v>
      </c>
      <c r="M142" s="82">
        <v>4.91733471E8</v>
      </c>
      <c r="N142" s="79">
        <f t="shared" si="12"/>
        <v>-9.741049334</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28</v>
      </c>
      <c r="B143" s="82">
        <v>195.8</v>
      </c>
      <c r="C143" s="82">
        <v>-7837.0</v>
      </c>
      <c r="D143" s="82">
        <v>-1441.0</v>
      </c>
      <c r="E143" s="82">
        <v>-887.7</v>
      </c>
      <c r="F143" s="82">
        <v>0.2</v>
      </c>
      <c r="G143" s="82">
        <v>1450.9</v>
      </c>
      <c r="H143" s="82">
        <v>0.0</v>
      </c>
      <c r="I143" s="82">
        <v>-32.2</v>
      </c>
      <c r="J143" s="82">
        <v>2873.3</v>
      </c>
      <c r="K143" s="82">
        <f t="shared" si="10"/>
        <v>-5677.7</v>
      </c>
      <c r="L143" s="82">
        <f t="shared" si="11"/>
        <v>-4790</v>
      </c>
      <c r="M143" s="82">
        <v>4.91733471E8</v>
      </c>
      <c r="N143" s="79">
        <f t="shared" si="12"/>
        <v>-9.741049334</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29</v>
      </c>
      <c r="B144" s="82">
        <v>195.8</v>
      </c>
      <c r="C144" s="82">
        <v>-7837.0</v>
      </c>
      <c r="D144" s="82">
        <v>-1441.0</v>
      </c>
      <c r="E144" s="82">
        <v>-887.7</v>
      </c>
      <c r="F144" s="82">
        <v>0.2</v>
      </c>
      <c r="G144" s="82">
        <v>1450.9</v>
      </c>
      <c r="H144" s="82">
        <v>0.0</v>
      </c>
      <c r="I144" s="82">
        <v>-32.2</v>
      </c>
      <c r="J144" s="82">
        <v>2873.3</v>
      </c>
      <c r="K144" s="82">
        <f t="shared" si="10"/>
        <v>-5677.7</v>
      </c>
      <c r="L144" s="82">
        <f t="shared" si="11"/>
        <v>-4790</v>
      </c>
      <c r="M144" s="82">
        <v>4.91733471E8</v>
      </c>
      <c r="N144" s="79">
        <f t="shared" si="12"/>
        <v>-9.741049334</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30</v>
      </c>
      <c r="B145" s="82">
        <v>0.0</v>
      </c>
      <c r="C145" s="82">
        <v>0.0</v>
      </c>
      <c r="D145" s="82">
        <v>0.0</v>
      </c>
      <c r="E145" s="82">
        <v>19.8</v>
      </c>
      <c r="F145" s="82">
        <v>-505.1</v>
      </c>
      <c r="G145" s="82">
        <v>1425.7</v>
      </c>
      <c r="H145" s="82">
        <v>0.0</v>
      </c>
      <c r="I145" s="82">
        <v>0.0</v>
      </c>
      <c r="J145" s="82">
        <v>1019.0</v>
      </c>
      <c r="K145" s="82">
        <f t="shared" si="10"/>
        <v>1959.4</v>
      </c>
      <c r="L145" s="82">
        <f t="shared" si="11"/>
        <v>1939.6</v>
      </c>
      <c r="M145" s="82">
        <v>1.27693749E8</v>
      </c>
      <c r="N145" s="79">
        <f t="shared" si="12"/>
        <v>15.18946711</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32</v>
      </c>
      <c r="B146" s="82">
        <v>195.8</v>
      </c>
      <c r="C146" s="82">
        <v>-7837.0</v>
      </c>
      <c r="D146" s="82">
        <v>-1441.0</v>
      </c>
      <c r="E146" s="82">
        <v>-887.7</v>
      </c>
      <c r="F146" s="82">
        <v>0.2</v>
      </c>
      <c r="G146" s="82">
        <v>1450.9</v>
      </c>
      <c r="H146" s="82">
        <v>0.0</v>
      </c>
      <c r="I146" s="82">
        <v>-32.2</v>
      </c>
      <c r="J146" s="82">
        <v>2873.3</v>
      </c>
      <c r="K146" s="82">
        <f t="shared" si="10"/>
        <v>-5677.7</v>
      </c>
      <c r="L146" s="82">
        <f t="shared" si="11"/>
        <v>-4790</v>
      </c>
      <c r="M146" s="82">
        <v>4.91733471E8</v>
      </c>
      <c r="N146" s="79">
        <f t="shared" si="12"/>
        <v>-9.741049334</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33</v>
      </c>
      <c r="B147" s="82">
        <v>-1.1</v>
      </c>
      <c r="C147" s="82">
        <v>0.0</v>
      </c>
      <c r="D147" s="82">
        <v>0.0</v>
      </c>
      <c r="E147" s="82">
        <v>0.0</v>
      </c>
      <c r="F147" s="82">
        <v>0.0</v>
      </c>
      <c r="G147" s="82">
        <v>23.5</v>
      </c>
      <c r="H147" s="82">
        <v>0.0</v>
      </c>
      <c r="I147" s="82">
        <v>0.0</v>
      </c>
      <c r="J147" s="82">
        <v>10.2</v>
      </c>
      <c r="K147" s="82">
        <f t="shared" si="10"/>
        <v>32.6</v>
      </c>
      <c r="L147" s="82">
        <f t="shared" si="11"/>
        <v>32.6</v>
      </c>
      <c r="M147" s="82">
        <v>4008166.0</v>
      </c>
      <c r="N147" s="79">
        <f t="shared" si="12"/>
        <v>8.133395673</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34</v>
      </c>
      <c r="B148" s="82">
        <v>-54.6</v>
      </c>
      <c r="C148" s="82">
        <v>-20.6</v>
      </c>
      <c r="D148" s="82">
        <v>0.0</v>
      </c>
      <c r="E148" s="82">
        <v>-28.0</v>
      </c>
      <c r="F148" s="82">
        <v>0.0</v>
      </c>
      <c r="G148" s="82">
        <v>17.5</v>
      </c>
      <c r="H148" s="82">
        <v>0.0</v>
      </c>
      <c r="I148" s="82">
        <v>0.0</v>
      </c>
      <c r="J148" s="82">
        <v>1.4</v>
      </c>
      <c r="K148" s="82">
        <f t="shared" si="10"/>
        <v>-84.3</v>
      </c>
      <c r="L148" s="82">
        <f t="shared" si="11"/>
        <v>-56.3</v>
      </c>
      <c r="M148" s="82">
        <v>4574560.0</v>
      </c>
      <c r="N148" s="79">
        <f t="shared" si="12"/>
        <v>-12.30719457</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36</v>
      </c>
      <c r="B149" s="82">
        <v>195.8</v>
      </c>
      <c r="C149" s="82">
        <v>-7837.0</v>
      </c>
      <c r="D149" s="82">
        <v>-1441.0</v>
      </c>
      <c r="E149" s="82">
        <v>-887.7</v>
      </c>
      <c r="F149" s="82">
        <v>0.2</v>
      </c>
      <c r="G149" s="82">
        <v>1450.9</v>
      </c>
      <c r="H149" s="82">
        <v>0.0</v>
      </c>
      <c r="I149" s="82">
        <v>-32.2</v>
      </c>
      <c r="J149" s="82">
        <v>2873.3</v>
      </c>
      <c r="K149" s="82">
        <f t="shared" si="10"/>
        <v>-5677.7</v>
      </c>
      <c r="L149" s="82">
        <f t="shared" si="11"/>
        <v>-4790</v>
      </c>
      <c r="M149" s="82">
        <v>4.91733471E8</v>
      </c>
      <c r="N149" s="79">
        <f t="shared" si="12"/>
        <v>-9.741049334</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39</v>
      </c>
      <c r="B150" s="82">
        <v>195.8</v>
      </c>
      <c r="C150" s="82">
        <v>-7837.0</v>
      </c>
      <c r="D150" s="82">
        <v>-1441.0</v>
      </c>
      <c r="E150" s="82">
        <v>-887.7</v>
      </c>
      <c r="F150" s="82">
        <v>0.2</v>
      </c>
      <c r="G150" s="82">
        <v>1450.9</v>
      </c>
      <c r="H150" s="82">
        <v>0.0</v>
      </c>
      <c r="I150" s="82">
        <v>-32.2</v>
      </c>
      <c r="J150" s="82">
        <v>2873.3</v>
      </c>
      <c r="K150" s="82">
        <f t="shared" si="10"/>
        <v>-5677.7</v>
      </c>
      <c r="L150" s="82">
        <f t="shared" si="11"/>
        <v>-4790</v>
      </c>
      <c r="M150" s="82">
        <v>4.91733471E8</v>
      </c>
      <c r="N150" s="79">
        <f t="shared" si="12"/>
        <v>-9.741049334</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40</v>
      </c>
      <c r="B151" s="82">
        <v>195.8</v>
      </c>
      <c r="C151" s="82">
        <v>-7837.0</v>
      </c>
      <c r="D151" s="82">
        <v>-1441.0</v>
      </c>
      <c r="E151" s="82">
        <v>-887.7</v>
      </c>
      <c r="F151" s="82">
        <v>0.2</v>
      </c>
      <c r="G151" s="82">
        <v>1450.9</v>
      </c>
      <c r="H151" s="82">
        <v>0.0</v>
      </c>
      <c r="I151" s="82">
        <v>-32.2</v>
      </c>
      <c r="J151" s="82">
        <v>2873.3</v>
      </c>
      <c r="K151" s="82">
        <f t="shared" si="10"/>
        <v>-5677.7</v>
      </c>
      <c r="L151" s="82">
        <f t="shared" si="11"/>
        <v>-4790</v>
      </c>
      <c r="M151" s="82">
        <v>4.91733471E8</v>
      </c>
      <c r="N151" s="79">
        <f t="shared" si="12"/>
        <v>-9.741049334</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41</v>
      </c>
      <c r="B152" s="82">
        <v>-19.0</v>
      </c>
      <c r="C152" s="82">
        <v>0.0</v>
      </c>
      <c r="D152" s="82">
        <v>0.0</v>
      </c>
      <c r="E152" s="82">
        <v>2.7</v>
      </c>
      <c r="F152" s="82">
        <v>0.1</v>
      </c>
      <c r="G152" s="82">
        <v>10.9</v>
      </c>
      <c r="H152" s="82">
        <v>0.0</v>
      </c>
      <c r="I152" s="82">
        <v>0.0</v>
      </c>
      <c r="J152" s="82">
        <v>7.4</v>
      </c>
      <c r="K152" s="82">
        <f t="shared" si="10"/>
        <v>2.1</v>
      </c>
      <c r="L152" s="82">
        <f t="shared" si="11"/>
        <v>-0.6</v>
      </c>
      <c r="M152" s="82">
        <v>7450867.0</v>
      </c>
      <c r="N152" s="79">
        <f t="shared" si="12"/>
        <v>-0.08052754129</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42</v>
      </c>
      <c r="B153" s="82">
        <v>195.8</v>
      </c>
      <c r="C153" s="82">
        <v>-7837.0</v>
      </c>
      <c r="D153" s="82">
        <v>-1441.0</v>
      </c>
      <c r="E153" s="82">
        <v>-887.7</v>
      </c>
      <c r="F153" s="82">
        <v>0.2</v>
      </c>
      <c r="G153" s="82">
        <v>1450.9</v>
      </c>
      <c r="H153" s="82">
        <v>0.0</v>
      </c>
      <c r="I153" s="82">
        <v>-32.2</v>
      </c>
      <c r="J153" s="82">
        <v>2873.3</v>
      </c>
      <c r="K153" s="82">
        <f t="shared" si="10"/>
        <v>-5677.7</v>
      </c>
      <c r="L153" s="82">
        <f t="shared" si="11"/>
        <v>-4790</v>
      </c>
      <c r="M153" s="82">
        <v>4.91733471E8</v>
      </c>
      <c r="N153" s="79">
        <f t="shared" si="12"/>
        <v>-9.741049334</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t="s">
        <v>43</v>
      </c>
      <c r="B154" s="82">
        <v>1153.6</v>
      </c>
      <c r="C154" s="82">
        <v>0.0</v>
      </c>
      <c r="D154" s="82">
        <v>0.0</v>
      </c>
      <c r="E154" s="82">
        <v>9.4</v>
      </c>
      <c r="F154" s="82">
        <v>11.1</v>
      </c>
      <c r="G154" s="82">
        <v>6280.2</v>
      </c>
      <c r="H154" s="82">
        <v>0.0</v>
      </c>
      <c r="I154" s="82">
        <v>0.0</v>
      </c>
      <c r="J154" s="82">
        <v>6353.3</v>
      </c>
      <c r="K154" s="82">
        <f t="shared" si="10"/>
        <v>13807.6</v>
      </c>
      <c r="L154" s="82">
        <f t="shared" si="11"/>
        <v>13798.2</v>
      </c>
      <c r="M154" s="82">
        <v>2.93045739E8</v>
      </c>
      <c r="N154" s="79">
        <f t="shared" si="12"/>
        <v>47.08548245</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c r="B155" s="21"/>
      <c r="C155" s="21"/>
      <c r="D155" s="21"/>
      <c r="E155" s="21"/>
      <c r="F155" s="21"/>
      <c r="G155" s="21"/>
      <c r="H155" s="21"/>
      <c r="I155" s="21"/>
      <c r="J155" s="21"/>
      <c r="K155" s="21"/>
      <c r="L155" s="21"/>
      <c r="M155" s="21"/>
      <c r="N155" s="21"/>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62</v>
      </c>
      <c r="B156" s="21"/>
      <c r="C156" s="21"/>
      <c r="D156" s="21"/>
      <c r="E156" s="21"/>
      <c r="F156" s="21"/>
      <c r="G156" s="21"/>
      <c r="H156" s="21"/>
      <c r="I156" s="21"/>
      <c r="J156" s="21"/>
      <c r="K156" s="21"/>
      <c r="L156" s="21"/>
      <c r="M156">
        <v>-0.2</v>
      </c>
      <c r="O156" s="21">
        <v>33.16013319</v>
      </c>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120</v>
      </c>
      <c r="B157" s="21"/>
      <c r="C157" s="21"/>
      <c r="D157" s="21"/>
      <c r="E157" s="21"/>
      <c r="F157" s="21"/>
      <c r="G157" s="21"/>
      <c r="H157" s="21"/>
      <c r="I157" s="21"/>
      <c r="J157" s="21"/>
      <c r="K157" s="21"/>
      <c r="L157" s="21"/>
      <c r="M157">
        <v>7.452731104</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c r="B158" s="21"/>
      <c r="C158" s="21"/>
      <c r="D158" s="21"/>
      <c r="E158" s="21"/>
      <c r="F158" s="21"/>
      <c r="G158" s="21"/>
      <c r="H158" s="21"/>
      <c r="I158" s="21"/>
      <c r="J158" s="21"/>
      <c r="K158" s="21"/>
      <c r="L158" s="21"/>
      <c r="M158" s="21"/>
      <c r="N158" s="21"/>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3" t="s">
        <v>121</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20" t="s">
        <v>122</v>
      </c>
      <c r="B163" s="20"/>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95"/>
      <c r="B164" s="26" t="s">
        <v>253</v>
      </c>
      <c r="C164" s="26" t="s">
        <v>254</v>
      </c>
      <c r="D164" s="26" t="s">
        <v>255</v>
      </c>
      <c r="E164" s="26" t="s">
        <v>241</v>
      </c>
      <c r="F164" s="26" t="s">
        <v>127</v>
      </c>
      <c r="G164" s="26" t="s">
        <v>57</v>
      </c>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21" t="s">
        <v>17</v>
      </c>
      <c r="B165" s="10"/>
      <c r="C165" s="41">
        <v>64.0</v>
      </c>
      <c r="D165" s="41">
        <f t="shared" ref="D165:D185" si="13">sum(B165:C165)
</f>
        <v>64</v>
      </c>
      <c r="E165" s="33">
        <v>1.976654E7</v>
      </c>
      <c r="F165" s="92">
        <f t="shared" ref="F165:F185" si="14">D165/E165*1000000</f>
        <v>3.237794778</v>
      </c>
      <c r="G165" s="41"/>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21" t="s">
        <v>18</v>
      </c>
      <c r="B166" s="41">
        <v>0.0</v>
      </c>
      <c r="C166" s="21">
        <v>0.0</v>
      </c>
      <c r="D166" s="41">
        <f t="shared" si="13"/>
        <v>0</v>
      </c>
      <c r="E166" s="33">
        <v>8162656.0</v>
      </c>
      <c r="F166" s="92">
        <f t="shared" si="14"/>
        <v>0</v>
      </c>
      <c r="G166" s="41"/>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21" t="s">
        <v>19</v>
      </c>
      <c r="B167" s="41">
        <v>2.0</v>
      </c>
      <c r="C167" s="10"/>
      <c r="D167" s="41">
        <f t="shared" si="13"/>
        <v>2</v>
      </c>
      <c r="E167" s="33">
        <v>1.0330824E7</v>
      </c>
      <c r="F167" s="92">
        <f t="shared" si="14"/>
        <v>0.1935953996</v>
      </c>
      <c r="G167" s="41"/>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1" t="s">
        <v>20</v>
      </c>
      <c r="B168" s="41">
        <v>258.0</v>
      </c>
      <c r="C168" s="41">
        <v>34.0</v>
      </c>
      <c r="D168" s="41">
        <f t="shared" si="13"/>
        <v>292</v>
      </c>
      <c r="E168" s="33">
        <v>3.1889309E7</v>
      </c>
      <c r="F168" s="92">
        <f t="shared" si="14"/>
        <v>9.156673793</v>
      </c>
      <c r="G168" s="41"/>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21" t="s">
        <v>22</v>
      </c>
      <c r="B169" s="41">
        <v>29.0</v>
      </c>
      <c r="C169" s="41">
        <v>0.0</v>
      </c>
      <c r="D169" s="41">
        <f t="shared" si="13"/>
        <v>29</v>
      </c>
      <c r="E169" s="33">
        <v>5394138.0</v>
      </c>
      <c r="F169" s="92">
        <f t="shared" si="14"/>
        <v>5.376206541</v>
      </c>
      <c r="G169" s="41"/>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23</v>
      </c>
      <c r="B170" s="41">
        <v>2.0</v>
      </c>
      <c r="C170" s="41">
        <v>4.0</v>
      </c>
      <c r="D170" s="41">
        <f t="shared" si="13"/>
        <v>6</v>
      </c>
      <c r="E170" s="33">
        <v>5204405.0</v>
      </c>
      <c r="F170" s="92">
        <f t="shared" si="14"/>
        <v>1.15286954</v>
      </c>
      <c r="G170" s="41"/>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24</v>
      </c>
      <c r="B171" s="41">
        <v>26.0</v>
      </c>
      <c r="C171" s="41">
        <v>12.0</v>
      </c>
      <c r="D171" s="41">
        <f t="shared" si="13"/>
        <v>38</v>
      </c>
      <c r="E171" s="33">
        <v>6.217139E7</v>
      </c>
      <c r="F171" s="92">
        <f t="shared" si="14"/>
        <v>0.6112136145</v>
      </c>
      <c r="G171" s="4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25</v>
      </c>
      <c r="B172" s="41">
        <v>2.0</v>
      </c>
      <c r="C172" s="41">
        <v>5.0</v>
      </c>
      <c r="D172" s="41">
        <f t="shared" si="13"/>
        <v>7</v>
      </c>
      <c r="E172" s="33">
        <v>8.2398326E7</v>
      </c>
      <c r="F172" s="92">
        <f t="shared" si="14"/>
        <v>0.08495318218</v>
      </c>
      <c r="G172" s="41"/>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26</v>
      </c>
      <c r="B173" s="41">
        <v>54.0</v>
      </c>
      <c r="C173" s="41">
        <v>21.0</v>
      </c>
      <c r="D173" s="41">
        <f t="shared" si="13"/>
        <v>75</v>
      </c>
      <c r="E173" s="33">
        <v>1.0625945E7</v>
      </c>
      <c r="F173" s="92">
        <f t="shared" si="14"/>
        <v>7.058195765</v>
      </c>
      <c r="G173" s="41"/>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28</v>
      </c>
      <c r="B174" s="41">
        <v>6.0</v>
      </c>
      <c r="C174" s="10"/>
      <c r="D174" s="41">
        <f t="shared" si="13"/>
        <v>6</v>
      </c>
      <c r="E174" s="33">
        <v>3924023.0</v>
      </c>
      <c r="F174" s="92">
        <f t="shared" si="14"/>
        <v>1.529043025</v>
      </c>
      <c r="G174" s="41"/>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29</v>
      </c>
      <c r="B175" s="41">
        <v>127.0</v>
      </c>
      <c r="C175" s="41">
        <v>0.0</v>
      </c>
      <c r="D175" s="41">
        <f t="shared" si="13"/>
        <v>127</v>
      </c>
      <c r="E175" s="33">
        <v>5.7998353E7</v>
      </c>
      <c r="F175" s="92">
        <f t="shared" si="14"/>
        <v>2.189717353</v>
      </c>
      <c r="G175" s="41"/>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30</v>
      </c>
      <c r="B176" s="41">
        <v>18.0</v>
      </c>
      <c r="C176" s="41">
        <v>26.0</v>
      </c>
      <c r="D176" s="41">
        <f t="shared" si="13"/>
        <v>44</v>
      </c>
      <c r="E176" s="33">
        <v>1.27357744E8</v>
      </c>
      <c r="F176" s="92">
        <f t="shared" si="14"/>
        <v>0.3454835067</v>
      </c>
      <c r="G176" s="41"/>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32</v>
      </c>
      <c r="B177" s="41">
        <v>4.0</v>
      </c>
      <c r="C177" s="41">
        <v>0.0</v>
      </c>
      <c r="D177" s="41">
        <f t="shared" si="13"/>
        <v>4</v>
      </c>
      <c r="E177" s="33">
        <v>1.6223248E7</v>
      </c>
      <c r="F177" s="92">
        <f t="shared" si="14"/>
        <v>0.2465597518</v>
      </c>
      <c r="G177" s="41"/>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33</v>
      </c>
      <c r="B178" s="41">
        <v>0.0</v>
      </c>
      <c r="C178" s="41">
        <v>0.0</v>
      </c>
      <c r="D178" s="41">
        <f t="shared" si="13"/>
        <v>0</v>
      </c>
      <c r="E178" s="33">
        <v>3960281.0</v>
      </c>
      <c r="F178" s="92">
        <f t="shared" si="14"/>
        <v>0</v>
      </c>
      <c r="G178" s="41"/>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34</v>
      </c>
      <c r="B179" s="41">
        <v>4.0</v>
      </c>
      <c r="C179" s="41">
        <v>13.0</v>
      </c>
      <c r="D179" s="41">
        <f t="shared" si="13"/>
        <v>17</v>
      </c>
      <c r="E179" s="33">
        <v>4555400.0</v>
      </c>
      <c r="F179" s="92">
        <f t="shared" si="14"/>
        <v>3.731834746</v>
      </c>
      <c r="G179" s="41"/>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36</v>
      </c>
      <c r="B180" s="41">
        <v>1.0</v>
      </c>
      <c r="C180" s="10"/>
      <c r="D180" s="41">
        <f t="shared" si="13"/>
        <v>1</v>
      </c>
      <c r="E180" s="33">
        <v>1.0479955E7</v>
      </c>
      <c r="F180" s="92">
        <f t="shared" si="14"/>
        <v>0.09542025705</v>
      </c>
      <c r="G180" s="41"/>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39</v>
      </c>
      <c r="B181" s="41">
        <v>201.0</v>
      </c>
      <c r="C181" s="41">
        <v>108.0</v>
      </c>
      <c r="D181" s="41">
        <f t="shared" si="13"/>
        <v>309</v>
      </c>
      <c r="E181" s="33">
        <v>4.0217413E7</v>
      </c>
      <c r="F181" s="92">
        <f t="shared" si="14"/>
        <v>7.683239098</v>
      </c>
      <c r="G181" s="41"/>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40</v>
      </c>
      <c r="B182" s="41">
        <v>3.0</v>
      </c>
      <c r="C182" s="41">
        <v>2.0</v>
      </c>
      <c r="D182" s="41">
        <f t="shared" si="13"/>
        <v>5</v>
      </c>
      <c r="E182" s="33">
        <v>8970306.0</v>
      </c>
      <c r="F182" s="92">
        <f t="shared" si="14"/>
        <v>0.5573945861</v>
      </c>
      <c r="G182" s="41"/>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41</v>
      </c>
      <c r="B183" s="41">
        <v>0.0</v>
      </c>
      <c r="C183" s="21">
        <v>0.0</v>
      </c>
      <c r="D183" s="41">
        <f t="shared" si="13"/>
        <v>0</v>
      </c>
      <c r="E183" s="33">
        <v>7408319.0</v>
      </c>
      <c r="F183" s="92">
        <f t="shared" si="14"/>
        <v>0</v>
      </c>
      <c r="G183" s="41"/>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42</v>
      </c>
      <c r="B184" s="41">
        <v>0.0</v>
      </c>
      <c r="C184" s="41">
        <v>11.0</v>
      </c>
      <c r="D184" s="41">
        <f t="shared" si="13"/>
        <v>11</v>
      </c>
      <c r="E184" s="33">
        <v>6.0094648E7</v>
      </c>
      <c r="F184" s="92">
        <f t="shared" si="14"/>
        <v>0.1830445866</v>
      </c>
      <c r="G184" s="41"/>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6" t="s">
        <v>43</v>
      </c>
      <c r="B185" s="71">
        <v>105.0</v>
      </c>
      <c r="C185" s="71">
        <v>4.0</v>
      </c>
      <c r="D185" s="71">
        <f t="shared" si="13"/>
        <v>109</v>
      </c>
      <c r="E185" s="44">
        <v>2.89985771E8</v>
      </c>
      <c r="F185" s="162">
        <f t="shared" si="14"/>
        <v>0.3758805117</v>
      </c>
      <c r="G185" s="71"/>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10"/>
      <c r="B186" s="10"/>
      <c r="C186" s="10"/>
      <c r="D186" s="10"/>
      <c r="E186" s="10"/>
      <c r="F186" s="10"/>
      <c r="G186" s="10"/>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10"/>
      <c r="B187" s="10"/>
      <c r="C187" s="10"/>
      <c r="D187" s="10"/>
      <c r="E187" s="10"/>
      <c r="F187" s="10"/>
      <c r="G187" s="10"/>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21" t="s">
        <v>62</v>
      </c>
      <c r="B188" s="10"/>
      <c r="C188" s="10"/>
      <c r="D188" s="10"/>
      <c r="E188" s="10"/>
      <c r="F188" s="41">
        <v>1.77</v>
      </c>
      <c r="G188" s="10"/>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10"/>
      <c r="B189" s="10"/>
      <c r="C189" s="10"/>
      <c r="D189" s="10"/>
      <c r="E189" s="10"/>
      <c r="F189" s="41">
        <v>3.364595782</v>
      </c>
      <c r="G189" s="10"/>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21" t="s">
        <v>239</v>
      </c>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10"/>
      <c r="B191" s="10"/>
      <c r="C191" s="10"/>
      <c r="D191" s="10"/>
      <c r="E191" s="10"/>
      <c r="F191" s="10"/>
      <c r="G191" s="10"/>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10"/>
      <c r="B192" s="10"/>
      <c r="C192" s="10"/>
      <c r="D192" s="10"/>
      <c r="E192" s="10"/>
      <c r="F192" s="10"/>
      <c r="G192" s="10"/>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20" t="s">
        <v>130</v>
      </c>
      <c r="B196" s="20"/>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10"/>
      <c r="B197" s="26" t="s">
        <v>257</v>
      </c>
      <c r="C197" s="103"/>
      <c r="D197" s="103"/>
      <c r="E197" s="103"/>
      <c r="F197" s="10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24" t="s">
        <v>1</v>
      </c>
      <c r="B198" s="24" t="s">
        <v>185</v>
      </c>
      <c r="C198" s="24" t="s">
        <v>54</v>
      </c>
      <c r="D198" s="24" t="s">
        <v>201</v>
      </c>
      <c r="E198" s="24" t="s">
        <v>132</v>
      </c>
      <c r="F198" s="24" t="s">
        <v>57</v>
      </c>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row>
    <row r="199">
      <c r="A199" s="21" t="s">
        <v>17</v>
      </c>
      <c r="B199" s="163">
        <v>2.67431184E8</v>
      </c>
      <c r="C199" s="33">
        <v>1.9995075E7</v>
      </c>
      <c r="D199" s="96">
        <f t="shared" ref="D199:D219" si="15">B199/C199</f>
        <v>13.37485276</v>
      </c>
      <c r="E199" s="96">
        <f>D199</f>
        <v>13.37485276</v>
      </c>
      <c r="F199" s="124"/>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21" t="s">
        <v>18</v>
      </c>
      <c r="B200" s="163">
        <v>1.4350334E7</v>
      </c>
      <c r="C200" s="33">
        <v>8174762.0</v>
      </c>
      <c r="D200" s="96">
        <f t="shared" si="15"/>
        <v>1.755443645</v>
      </c>
      <c r="E200" s="96">
        <f t="shared" ref="E200:E201" si="16">average($D$200:$D$201,$D$203:$D$209,$D$211,$D$213:$D$218)</f>
        <v>13.23266324</v>
      </c>
      <c r="F200" s="41"/>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1" t="s">
        <v>19</v>
      </c>
      <c r="B201" s="163">
        <v>4.97761191E8</v>
      </c>
      <c r="C201" s="33">
        <v>1.0348276E7</v>
      </c>
      <c r="D201" s="96">
        <f t="shared" si="15"/>
        <v>48.10088086</v>
      </c>
      <c r="E201" s="96">
        <f t="shared" si="16"/>
        <v>13.23266324</v>
      </c>
      <c r="F201" s="41"/>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21" t="s">
        <v>20</v>
      </c>
      <c r="B202" s="163">
        <v>1.93393038E8</v>
      </c>
      <c r="C202" s="33">
        <v>3.2134763E7</v>
      </c>
      <c r="D202" s="96">
        <f t="shared" si="15"/>
        <v>6.01818778</v>
      </c>
      <c r="E202" s="96">
        <f>D202</f>
        <v>6.01818778</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1" t="s">
        <v>22</v>
      </c>
      <c r="B203" s="163">
        <v>8.4163825E7</v>
      </c>
      <c r="C203" s="33">
        <v>5413392.0</v>
      </c>
      <c r="D203" s="96">
        <f t="shared" si="15"/>
        <v>15.54733612</v>
      </c>
      <c r="E203" s="96">
        <f t="shared" ref="E203:E209" si="17">average($D$200:$D$201,$D$203:$D$209,$D$211,$D$213:$D$218)</f>
        <v>13.23266324</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23</v>
      </c>
      <c r="B204" s="163">
        <v>1.3685175E7</v>
      </c>
      <c r="C204" s="33">
        <v>5214512.0</v>
      </c>
      <c r="D204" s="96">
        <f t="shared" si="15"/>
        <v>2.624440216</v>
      </c>
      <c r="E204" s="96">
        <f t="shared" si="17"/>
        <v>13.23266324</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24</v>
      </c>
      <c r="B205" s="163">
        <v>6.5552396E8</v>
      </c>
      <c r="C205" s="33">
        <v>6.2534159E7</v>
      </c>
      <c r="D205" s="96">
        <f t="shared" si="15"/>
        <v>10.48265413</v>
      </c>
      <c r="E205" s="96">
        <f t="shared" si="17"/>
        <v>13.23266324</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25</v>
      </c>
      <c r="B206" s="163">
        <v>4.71277E8</v>
      </c>
      <c r="C206" s="33">
        <v>8.2424609E7</v>
      </c>
      <c r="D206" s="96">
        <f t="shared" si="15"/>
        <v>5.717673468</v>
      </c>
      <c r="E206" s="96">
        <f t="shared" si="17"/>
        <v>13.23266324</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26</v>
      </c>
      <c r="B207" s="163">
        <v>6.2880769E7</v>
      </c>
      <c r="C207" s="33">
        <v>1.0647529E7</v>
      </c>
      <c r="D207" s="96">
        <f t="shared" si="15"/>
        <v>5.905667785</v>
      </c>
      <c r="E207" s="96">
        <f t="shared" si="17"/>
        <v>13.23266324</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28</v>
      </c>
      <c r="B208" s="163">
        <v>1.16832057E8</v>
      </c>
      <c r="C208" s="33">
        <v>3969558.0</v>
      </c>
      <c r="D208" s="96">
        <f t="shared" si="15"/>
        <v>29.43200654</v>
      </c>
      <c r="E208" s="96">
        <f t="shared" si="17"/>
        <v>13.23266324</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29</v>
      </c>
      <c r="B209" s="163">
        <v>7.06716803E8</v>
      </c>
      <c r="C209" s="33">
        <v>5.8057477E7</v>
      </c>
      <c r="D209" s="96">
        <f t="shared" si="15"/>
        <v>12.17270952</v>
      </c>
      <c r="E209" s="96">
        <f t="shared" si="17"/>
        <v>13.23266324</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30</v>
      </c>
      <c r="B210" s="163">
        <v>3.402148196E9</v>
      </c>
      <c r="C210" s="33">
        <v>1.27480498E8</v>
      </c>
      <c r="D210" s="96">
        <f t="shared" si="15"/>
        <v>26.68759731</v>
      </c>
      <c r="E210" s="96">
        <f>D210</f>
        <v>26.68759731</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32</v>
      </c>
      <c r="B211" s="163">
        <v>4.33093566E8</v>
      </c>
      <c r="C211" s="33">
        <v>1.6318199E7</v>
      </c>
      <c r="D211" s="96">
        <f t="shared" si="15"/>
        <v>26.54052485</v>
      </c>
      <c r="E211" s="169">
        <f>average($D$200:$D$201,$D$203:$D$209,$D$211,$D$213:$D$218)</f>
        <v>13.23266324</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33</v>
      </c>
      <c r="B212" s="163">
        <v>2.9194464E7</v>
      </c>
      <c r="C212" s="33">
        <v>4008166.0</v>
      </c>
      <c r="D212" s="96">
        <f t="shared" si="15"/>
        <v>7.283746232</v>
      </c>
      <c r="E212" s="96">
        <f>D212</f>
        <v>7.283746232</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34</v>
      </c>
      <c r="B213" s="163">
        <v>3.559759E7</v>
      </c>
      <c r="C213" s="33">
        <v>4574560.0</v>
      </c>
      <c r="D213" s="96">
        <f t="shared" si="15"/>
        <v>7.781642387</v>
      </c>
      <c r="E213" s="96">
        <f t="shared" ref="E213:E218" si="18">average($D$200:$D$201,$D$203:$D$209,$D$211,$D$213:$D$218)</f>
        <v>13.23266324</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36</v>
      </c>
      <c r="B214" s="163">
        <v>1.88837436E8</v>
      </c>
      <c r="C214" s="33">
        <v>1.0524145E7</v>
      </c>
      <c r="D214" s="96">
        <f t="shared" si="15"/>
        <v>17.94325677</v>
      </c>
      <c r="E214" s="96">
        <f t="shared" si="18"/>
        <v>13.23266324</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39</v>
      </c>
      <c r="B215" s="163">
        <v>4.08855469E8</v>
      </c>
      <c r="C215" s="33">
        <v>4.028078E7</v>
      </c>
      <c r="D215" s="96">
        <f t="shared" si="15"/>
        <v>10.15013783</v>
      </c>
      <c r="E215" s="96">
        <f t="shared" si="18"/>
        <v>13.23266324</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40</v>
      </c>
      <c r="B216" s="163">
        <v>2.8991534E7</v>
      </c>
      <c r="C216" s="33">
        <v>8986400.0</v>
      </c>
      <c r="D216" s="96">
        <f t="shared" si="15"/>
        <v>3.226156637</v>
      </c>
      <c r="E216" s="96">
        <f t="shared" si="18"/>
        <v>13.23266324</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41</v>
      </c>
      <c r="B217" s="163">
        <v>1.8556608E7</v>
      </c>
      <c r="C217" s="33">
        <v>7450867.0</v>
      </c>
      <c r="D217" s="96">
        <f t="shared" si="15"/>
        <v>2.490530028</v>
      </c>
      <c r="E217" s="96">
        <f t="shared" si="18"/>
        <v>13.23266324</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42</v>
      </c>
      <c r="B218" s="163">
        <v>7.14301375E8</v>
      </c>
      <c r="C218" s="33">
        <v>6.0270708E7</v>
      </c>
      <c r="D218" s="96">
        <f t="shared" si="15"/>
        <v>11.85155109</v>
      </c>
      <c r="E218" s="96">
        <f t="shared" si="18"/>
        <v>13.23266324</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6" t="s">
        <v>43</v>
      </c>
      <c r="B219" s="164">
        <v>3.638022169E9</v>
      </c>
      <c r="C219" s="44">
        <v>2.92805643E8</v>
      </c>
      <c r="D219" s="105">
        <f t="shared" si="15"/>
        <v>12.42469965</v>
      </c>
      <c r="E219" s="105">
        <f>D219</f>
        <v>12.42469965</v>
      </c>
      <c r="F219" s="7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134</v>
      </c>
      <c r="B220" s="10"/>
      <c r="C220" s="10"/>
      <c r="D220" s="10"/>
      <c r="E220" s="96">
        <f>average($D$200:$D$201,$D$203:$D$209,$D$211,$D$213:$D$218)</f>
        <v>13.23266324</v>
      </c>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10"/>
      <c r="B221" s="10"/>
      <c r="C221" s="10"/>
      <c r="D221" s="10"/>
      <c r="E221" s="10"/>
      <c r="F221" s="10"/>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62</v>
      </c>
      <c r="B222" s="10"/>
      <c r="C222" s="10"/>
      <c r="D222" s="10"/>
      <c r="E222" s="96">
        <v>7.75</v>
      </c>
      <c r="F222" s="10"/>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10"/>
      <c r="B223" s="10"/>
      <c r="C223" s="10"/>
      <c r="D223" s="10"/>
      <c r="E223" s="41">
        <v>5.808676188</v>
      </c>
      <c r="F223" s="10"/>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1" t="s">
        <v>135</v>
      </c>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10"/>
      <c r="B225" s="10"/>
      <c r="C225" s="10"/>
      <c r="D225" s="10"/>
      <c r="E225" s="10"/>
      <c r="F225" s="10"/>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row>
  </sheetData>
  <mergeCells count="37">
    <mergeCell ref="B3:G3"/>
    <mergeCell ref="A3:A4"/>
    <mergeCell ref="B36:D36"/>
    <mergeCell ref="N37:O37"/>
    <mergeCell ref="E36:H36"/>
    <mergeCell ref="J3:K3"/>
    <mergeCell ref="H3:I3"/>
    <mergeCell ref="K68:U68"/>
    <mergeCell ref="V68:AF68"/>
    <mergeCell ref="L3:L4"/>
    <mergeCell ref="A62:I62"/>
    <mergeCell ref="A63:I63"/>
    <mergeCell ref="B93:I93"/>
    <mergeCell ref="B107:C107"/>
    <mergeCell ref="B105:C105"/>
    <mergeCell ref="B102:C102"/>
    <mergeCell ref="B103:C103"/>
    <mergeCell ref="B106:C106"/>
    <mergeCell ref="A127:G127"/>
    <mergeCell ref="A190:G190"/>
    <mergeCell ref="A159:G159"/>
    <mergeCell ref="B197:F197"/>
    <mergeCell ref="A224:F224"/>
    <mergeCell ref="B120:C120"/>
    <mergeCell ref="B118:C118"/>
    <mergeCell ref="B119:C119"/>
    <mergeCell ref="B117:C117"/>
    <mergeCell ref="B121:C121"/>
    <mergeCell ref="B115:C115"/>
    <mergeCell ref="B116:C116"/>
    <mergeCell ref="B108:C108"/>
    <mergeCell ref="B109:C109"/>
    <mergeCell ref="B114:C114"/>
    <mergeCell ref="B113:C113"/>
    <mergeCell ref="B110:C110"/>
    <mergeCell ref="B111:C111"/>
    <mergeCell ref="A125:B12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8"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8" t="s">
        <v>18</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8" t="s">
        <v>19</v>
      </c>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8" t="s">
        <v>20</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8" t="s">
        <v>21</v>
      </c>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8" t="s">
        <v>22</v>
      </c>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8" t="s">
        <v>23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8" t="s">
        <v>24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8" t="s">
        <v>25</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8" t="s">
        <v>26</v>
      </c>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8" t="s">
        <v>27</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8" t="s">
        <v>28</v>
      </c>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8" t="s">
        <v>29</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8" t="s">
        <v>30</v>
      </c>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8" t="s">
        <v>31</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8" t="s">
        <v>32</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8" t="s">
        <v>33</v>
      </c>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8" t="s">
        <v>34</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8" t="s">
        <v>35</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8" t="s">
        <v>36</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8" t="s">
        <v>37</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8" t="s">
        <v>38</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8" t="s">
        <v>39</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8" t="s">
        <v>40</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8" t="s">
        <v>41</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8" t="s">
        <v>42</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8" t="s">
        <v>43</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20" t="s">
        <v>44</v>
      </c>
      <c r="B34" s="20"/>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3"/>
      <c r="B35" s="21" t="s">
        <v>45</v>
      </c>
      <c r="E35" s="22" t="s">
        <v>46</v>
      </c>
      <c r="I35" s="10"/>
      <c r="J35" s="10"/>
      <c r="K35" s="10"/>
      <c r="L35" s="10"/>
      <c r="M35" s="3"/>
      <c r="N35" s="10"/>
      <c r="O35" s="10"/>
      <c r="P35" s="10"/>
      <c r="Q35" s="10"/>
      <c r="R35" s="10"/>
      <c r="S35" s="10"/>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7"/>
      <c r="B36" s="23" t="s">
        <v>50</v>
      </c>
      <c r="C36" s="23" t="s">
        <v>51</v>
      </c>
      <c r="D36" s="23" t="s">
        <v>52</v>
      </c>
      <c r="E36" s="165" t="s">
        <v>50</v>
      </c>
      <c r="F36" s="23" t="s">
        <v>51</v>
      </c>
      <c r="G36" s="23" t="s">
        <v>52</v>
      </c>
      <c r="H36" s="166" t="s">
        <v>53</v>
      </c>
      <c r="I36" s="23" t="s">
        <v>241</v>
      </c>
      <c r="J36" s="23" t="s">
        <v>55</v>
      </c>
      <c r="K36" s="23" t="s">
        <v>56</v>
      </c>
      <c r="L36" s="23" t="s">
        <v>74</v>
      </c>
      <c r="M36" s="27"/>
      <c r="N36" s="28" t="s">
        <v>58</v>
      </c>
      <c r="O36" s="29"/>
      <c r="P36" s="30"/>
      <c r="Q36" s="30"/>
      <c r="R36" s="30"/>
      <c r="S36" s="141"/>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row>
    <row r="37">
      <c r="A37" s="21" t="s">
        <v>17</v>
      </c>
      <c r="B37" s="41">
        <v>26.6</v>
      </c>
      <c r="C37" s="41">
        <v>29.9</v>
      </c>
      <c r="D37" s="41">
        <v>190.1</v>
      </c>
      <c r="E37" s="142">
        <f t="shared" ref="E37:E57" si="1">B37*1000000*42/1000*$O$37*1000/1000000*3.664</f>
        <v>81459.07392</v>
      </c>
      <c r="F37" s="33">
        <f t="shared" ref="F37:F57" si="2">C37*1000000*42/1000*$Q$37*1000/1000000*3.664</f>
        <v>66258.01728</v>
      </c>
      <c r="G37" s="33">
        <f t="shared" ref="G37:G57" si="3">D37*1000000*42/1000*$S$37*1000/1000000*3.664</f>
        <v>743054.3635</v>
      </c>
      <c r="H37" s="34">
        <f t="shared" ref="H37:H57" si="4">sum(E37:G37)</f>
        <v>890771.4547</v>
      </c>
      <c r="I37" s="33">
        <f t="shared" ref="I37:I57" si="5">C68</f>
        <v>19766540</v>
      </c>
      <c r="J37" s="36">
        <f t="shared" ref="J37:J57" si="6">H37/I37*1000</f>
        <v>45.06461195</v>
      </c>
      <c r="K37" s="143">
        <f t="shared" ref="K37:K57" si="7">J37+D68</f>
        <v>82.78598352</v>
      </c>
      <c r="L37" s="41"/>
      <c r="M37" s="3"/>
      <c r="N37" s="37" t="s">
        <v>59</v>
      </c>
      <c r="O37" s="26">
        <v>19.9</v>
      </c>
      <c r="P37" s="26" t="s">
        <v>60</v>
      </c>
      <c r="Q37" s="26">
        <v>14.4</v>
      </c>
      <c r="R37" s="26" t="s">
        <v>61</v>
      </c>
      <c r="S37" s="40">
        <v>25.4</v>
      </c>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c r="A38" s="21" t="s">
        <v>18</v>
      </c>
      <c r="B38" s="41">
        <v>0.0</v>
      </c>
      <c r="C38" s="41">
        <v>0.0</v>
      </c>
      <c r="D38" s="41">
        <v>0.0</v>
      </c>
      <c r="E38" s="142">
        <f t="shared" si="1"/>
        <v>0</v>
      </c>
      <c r="F38" s="33">
        <f t="shared" si="2"/>
        <v>0</v>
      </c>
      <c r="G38" s="33">
        <f t="shared" si="3"/>
        <v>0</v>
      </c>
      <c r="H38" s="34">
        <f t="shared" si="4"/>
        <v>0</v>
      </c>
      <c r="I38" s="33">
        <f t="shared" si="5"/>
        <v>8162656</v>
      </c>
      <c r="J38" s="36">
        <f t="shared" si="6"/>
        <v>0</v>
      </c>
      <c r="K38" s="143">
        <f t="shared" si="7"/>
        <v>11.1534775</v>
      </c>
      <c r="L38" s="41"/>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19</v>
      </c>
      <c r="B39" s="41">
        <v>0.0</v>
      </c>
      <c r="C39" s="41">
        <v>0.0</v>
      </c>
      <c r="D39" s="41">
        <v>0.0</v>
      </c>
      <c r="E39" s="142">
        <f t="shared" si="1"/>
        <v>0</v>
      </c>
      <c r="F39" s="33">
        <f t="shared" si="2"/>
        <v>0</v>
      </c>
      <c r="G39" s="33">
        <f t="shared" si="3"/>
        <v>0</v>
      </c>
      <c r="H39" s="34">
        <f t="shared" si="4"/>
        <v>0</v>
      </c>
      <c r="I39" s="33">
        <f t="shared" si="5"/>
        <v>10330824</v>
      </c>
      <c r="J39" s="36">
        <f t="shared" si="6"/>
        <v>0</v>
      </c>
      <c r="K39" s="143">
        <f t="shared" si="7"/>
        <v>14.01950125</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20</v>
      </c>
      <c r="B40" s="41">
        <v>142.6</v>
      </c>
      <c r="C40" s="41">
        <v>166.2</v>
      </c>
      <c r="D40" s="41">
        <v>32.2</v>
      </c>
      <c r="E40" s="142">
        <f t="shared" si="1"/>
        <v>436694.1331</v>
      </c>
      <c r="F40" s="33">
        <f t="shared" si="2"/>
        <v>368297.0726</v>
      </c>
      <c r="G40" s="33">
        <f t="shared" si="3"/>
        <v>125861.9174</v>
      </c>
      <c r="H40" s="34">
        <f t="shared" si="4"/>
        <v>930853.1232</v>
      </c>
      <c r="I40" s="33">
        <f t="shared" si="5"/>
        <v>31889309</v>
      </c>
      <c r="J40" s="36">
        <f t="shared" si="6"/>
        <v>29.1901315</v>
      </c>
      <c r="K40" s="143">
        <f t="shared" si="7"/>
        <v>53.89286181</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22</v>
      </c>
      <c r="B41" s="41">
        <v>17.9</v>
      </c>
      <c r="C41" s="41">
        <v>7.2</v>
      </c>
      <c r="D41" s="41">
        <v>0.0</v>
      </c>
      <c r="E41" s="142">
        <f t="shared" si="1"/>
        <v>54816.44448</v>
      </c>
      <c r="F41" s="33">
        <f t="shared" si="2"/>
        <v>15955.10784</v>
      </c>
      <c r="G41" s="33">
        <f t="shared" si="3"/>
        <v>0</v>
      </c>
      <c r="H41" s="34">
        <f t="shared" si="4"/>
        <v>70771.55232</v>
      </c>
      <c r="I41" s="33">
        <f t="shared" si="5"/>
        <v>5394138</v>
      </c>
      <c r="J41" s="36">
        <f t="shared" si="6"/>
        <v>13.1200856</v>
      </c>
      <c r="K41" s="143">
        <f t="shared" si="7"/>
        <v>28.00309379</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23</v>
      </c>
      <c r="B42" s="41">
        <v>0.0</v>
      </c>
      <c r="C42" s="41">
        <v>0.0</v>
      </c>
      <c r="D42" s="41">
        <v>0.0</v>
      </c>
      <c r="E42" s="142">
        <f t="shared" si="1"/>
        <v>0</v>
      </c>
      <c r="F42" s="33">
        <f t="shared" si="2"/>
        <v>0</v>
      </c>
      <c r="G42" s="33">
        <f t="shared" si="3"/>
        <v>0</v>
      </c>
      <c r="H42" s="34">
        <f t="shared" si="4"/>
        <v>0</v>
      </c>
      <c r="I42" s="33">
        <f t="shared" si="5"/>
        <v>5204405</v>
      </c>
      <c r="J42" s="36">
        <f t="shared" si="6"/>
        <v>0</v>
      </c>
      <c r="K42" s="143">
        <f t="shared" si="7"/>
        <v>11.50852019</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24</v>
      </c>
      <c r="B43" s="41">
        <v>0.0</v>
      </c>
      <c r="C43" s="41">
        <v>0.0</v>
      </c>
      <c r="D43" s="41">
        <v>1.3</v>
      </c>
      <c r="E43" s="142">
        <f t="shared" si="1"/>
        <v>0</v>
      </c>
      <c r="F43" s="33">
        <f t="shared" si="2"/>
        <v>0</v>
      </c>
      <c r="G43" s="33">
        <f t="shared" si="3"/>
        <v>5081.38176</v>
      </c>
      <c r="H43" s="34">
        <f t="shared" si="4"/>
        <v>5081.38176</v>
      </c>
      <c r="I43" s="33">
        <f t="shared" si="5"/>
        <v>62171390</v>
      </c>
      <c r="J43" s="36">
        <f t="shared" si="6"/>
        <v>0.08173183453</v>
      </c>
      <c r="K43" s="143">
        <f t="shared" si="7"/>
        <v>8.483602856</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25</v>
      </c>
      <c r="B44" s="41">
        <v>0.0</v>
      </c>
      <c r="C44" s="41">
        <v>15.9</v>
      </c>
      <c r="D44" s="41">
        <v>54.1</v>
      </c>
      <c r="E44" s="142">
        <f t="shared" si="1"/>
        <v>0</v>
      </c>
      <c r="F44" s="33">
        <f t="shared" si="2"/>
        <v>35234.19648</v>
      </c>
      <c r="G44" s="33">
        <f t="shared" si="3"/>
        <v>211463.6563</v>
      </c>
      <c r="H44" s="34">
        <f t="shared" si="4"/>
        <v>246697.8528</v>
      </c>
      <c r="I44" s="33">
        <f t="shared" si="5"/>
        <v>82398326</v>
      </c>
      <c r="J44" s="36">
        <f t="shared" si="6"/>
        <v>2.993966805</v>
      </c>
      <c r="K44" s="143">
        <f t="shared" si="7"/>
        <v>15.60174721</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26</v>
      </c>
      <c r="B45" s="41">
        <v>0.0</v>
      </c>
      <c r="C45" s="41">
        <v>0.0</v>
      </c>
      <c r="D45" s="41">
        <v>9.5</v>
      </c>
      <c r="E45" s="142">
        <f t="shared" si="1"/>
        <v>0</v>
      </c>
      <c r="F45" s="33">
        <f t="shared" si="2"/>
        <v>0</v>
      </c>
      <c r="G45" s="33">
        <f t="shared" si="3"/>
        <v>37133.1744</v>
      </c>
      <c r="H45" s="34">
        <f t="shared" si="4"/>
        <v>37133.1744</v>
      </c>
      <c r="I45" s="33">
        <f t="shared" si="5"/>
        <v>10625945</v>
      </c>
      <c r="J45" s="36">
        <f t="shared" si="6"/>
        <v>3.494576191</v>
      </c>
      <c r="K45" s="143">
        <f t="shared" si="7"/>
        <v>15.56333807</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28</v>
      </c>
      <c r="B46" s="41">
        <v>0.0</v>
      </c>
      <c r="C46" s="41">
        <v>0.0</v>
      </c>
      <c r="D46" s="41">
        <v>0.0</v>
      </c>
      <c r="E46" s="142">
        <f t="shared" si="1"/>
        <v>0</v>
      </c>
      <c r="F46" s="33">
        <f t="shared" si="2"/>
        <v>0</v>
      </c>
      <c r="G46" s="33">
        <f t="shared" si="3"/>
        <v>0</v>
      </c>
      <c r="H46" s="34">
        <f t="shared" si="4"/>
        <v>0</v>
      </c>
      <c r="I46" s="33">
        <f t="shared" si="5"/>
        <v>3924023</v>
      </c>
      <c r="J46" s="36">
        <f t="shared" si="6"/>
        <v>0</v>
      </c>
      <c r="K46" s="143">
        <f t="shared" si="7"/>
        <v>17.03608771</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29</v>
      </c>
      <c r="B47" s="41">
        <v>5.6</v>
      </c>
      <c r="C47" s="41">
        <v>11.5</v>
      </c>
      <c r="D47" s="41">
        <v>0.0</v>
      </c>
      <c r="E47" s="142">
        <f t="shared" si="1"/>
        <v>17149.27872</v>
      </c>
      <c r="F47" s="33">
        <f t="shared" si="2"/>
        <v>25483.8528</v>
      </c>
      <c r="G47" s="33">
        <f t="shared" si="3"/>
        <v>0</v>
      </c>
      <c r="H47" s="34">
        <f t="shared" si="4"/>
        <v>42633.13152</v>
      </c>
      <c r="I47" s="33">
        <f t="shared" si="5"/>
        <v>57998353</v>
      </c>
      <c r="J47" s="36">
        <f t="shared" si="6"/>
        <v>0.7350748653</v>
      </c>
      <c r="K47" s="143">
        <f t="shared" si="7"/>
        <v>10.0966338</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30</v>
      </c>
      <c r="B48" s="41">
        <v>0.0</v>
      </c>
      <c r="C48" s="41">
        <v>0.0</v>
      </c>
      <c r="D48" s="41">
        <v>0.7</v>
      </c>
      <c r="E48" s="142">
        <f t="shared" si="1"/>
        <v>0</v>
      </c>
      <c r="F48" s="33">
        <f t="shared" si="2"/>
        <v>0</v>
      </c>
      <c r="G48" s="33">
        <f t="shared" si="3"/>
        <v>2736.12864</v>
      </c>
      <c r="H48" s="34">
        <f t="shared" si="4"/>
        <v>2736.12864</v>
      </c>
      <c r="I48" s="33">
        <f t="shared" si="5"/>
        <v>127357744</v>
      </c>
      <c r="J48" s="36">
        <f t="shared" si="6"/>
        <v>0.02148380267</v>
      </c>
      <c r="K48" s="143">
        <f t="shared" si="7"/>
        <v>9.888398531</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32</v>
      </c>
      <c r="B49" s="41">
        <v>0.0</v>
      </c>
      <c r="C49" s="41">
        <v>52.2</v>
      </c>
      <c r="D49" s="41">
        <v>0.0</v>
      </c>
      <c r="E49" s="142">
        <f t="shared" si="1"/>
        <v>0</v>
      </c>
      <c r="F49" s="33">
        <f t="shared" si="2"/>
        <v>115674.5318</v>
      </c>
      <c r="G49" s="33">
        <f t="shared" si="3"/>
        <v>0</v>
      </c>
      <c r="H49" s="34">
        <f t="shared" si="4"/>
        <v>115674.5318</v>
      </c>
      <c r="I49" s="33">
        <f t="shared" si="5"/>
        <v>16223248</v>
      </c>
      <c r="J49" s="36">
        <f t="shared" si="6"/>
        <v>7.130170965</v>
      </c>
      <c r="K49" s="143">
        <f t="shared" si="7"/>
        <v>20.51990648</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33</v>
      </c>
      <c r="B50" s="41">
        <v>0.0</v>
      </c>
      <c r="C50" s="41">
        <v>3.9</v>
      </c>
      <c r="D50" s="41">
        <v>3.2</v>
      </c>
      <c r="E50" s="142">
        <f t="shared" si="1"/>
        <v>0</v>
      </c>
      <c r="F50" s="33">
        <f t="shared" si="2"/>
        <v>8642.35008</v>
      </c>
      <c r="G50" s="33">
        <f t="shared" si="3"/>
        <v>12508.01664</v>
      </c>
      <c r="H50" s="34">
        <f t="shared" si="4"/>
        <v>21150.36672</v>
      </c>
      <c r="I50" s="33">
        <f t="shared" si="5"/>
        <v>3960281</v>
      </c>
      <c r="J50" s="36">
        <f t="shared" si="6"/>
        <v>5.340622729</v>
      </c>
      <c r="K50" s="143">
        <f t="shared" si="7"/>
        <v>19.03056039</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34</v>
      </c>
      <c r="B51" s="41">
        <v>153.0</v>
      </c>
      <c r="C51" s="41">
        <v>65.8</v>
      </c>
      <c r="D51" s="41">
        <v>0.0</v>
      </c>
      <c r="E51" s="142">
        <f t="shared" si="1"/>
        <v>468542.7936</v>
      </c>
      <c r="F51" s="33">
        <f t="shared" si="2"/>
        <v>145811.9578</v>
      </c>
      <c r="G51" s="33">
        <f t="shared" si="3"/>
        <v>0</v>
      </c>
      <c r="H51" s="34">
        <f t="shared" si="4"/>
        <v>614354.7514</v>
      </c>
      <c r="I51" s="33">
        <f t="shared" si="5"/>
        <v>4555400</v>
      </c>
      <c r="J51" s="36">
        <f t="shared" si="6"/>
        <v>134.8629651</v>
      </c>
      <c r="K51" s="143">
        <f t="shared" si="7"/>
        <v>141.8041778</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36</v>
      </c>
      <c r="B52" s="41">
        <v>0.0</v>
      </c>
      <c r="C52" s="41">
        <v>0.0</v>
      </c>
      <c r="D52" s="41">
        <v>0.0</v>
      </c>
      <c r="E52" s="142">
        <f t="shared" si="1"/>
        <v>0</v>
      </c>
      <c r="F52" s="33">
        <f t="shared" si="2"/>
        <v>0</v>
      </c>
      <c r="G52" s="33">
        <f t="shared" si="3"/>
        <v>0</v>
      </c>
      <c r="H52" s="34">
        <f t="shared" si="4"/>
        <v>0</v>
      </c>
      <c r="I52" s="33">
        <f t="shared" si="5"/>
        <v>10479955</v>
      </c>
      <c r="J52" s="36">
        <f t="shared" si="6"/>
        <v>0</v>
      </c>
      <c r="K52" s="143">
        <f t="shared" si="7"/>
        <v>8.406142965</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39</v>
      </c>
      <c r="B53" s="41">
        <v>0.0</v>
      </c>
      <c r="C53" s="41">
        <v>0.0</v>
      </c>
      <c r="D53" s="41">
        <v>6.8</v>
      </c>
      <c r="E53" s="142">
        <f t="shared" si="1"/>
        <v>0</v>
      </c>
      <c r="F53" s="33">
        <f t="shared" si="2"/>
        <v>0</v>
      </c>
      <c r="G53" s="33">
        <f t="shared" si="3"/>
        <v>26579.53536</v>
      </c>
      <c r="H53" s="34">
        <f t="shared" si="4"/>
        <v>26579.53536</v>
      </c>
      <c r="I53" s="33">
        <f t="shared" si="5"/>
        <v>40217413</v>
      </c>
      <c r="J53" s="36">
        <f t="shared" si="6"/>
        <v>0.6608961984</v>
      </c>
      <c r="K53" s="143">
        <f t="shared" si="7"/>
        <v>10.11160353</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40</v>
      </c>
      <c r="B54" s="41">
        <v>0.0</v>
      </c>
      <c r="C54" s="41">
        <v>0.0</v>
      </c>
      <c r="D54" s="41">
        <v>0.0</v>
      </c>
      <c r="E54" s="142">
        <f t="shared" si="1"/>
        <v>0</v>
      </c>
      <c r="F54" s="33">
        <f t="shared" si="2"/>
        <v>0</v>
      </c>
      <c r="G54" s="33">
        <f t="shared" si="3"/>
        <v>0</v>
      </c>
      <c r="H54" s="34">
        <f t="shared" si="4"/>
        <v>0</v>
      </c>
      <c r="I54" s="33">
        <f t="shared" si="5"/>
        <v>8970306</v>
      </c>
      <c r="J54" s="36">
        <f t="shared" si="6"/>
        <v>0</v>
      </c>
      <c r="K54" s="143">
        <f t="shared" si="7"/>
        <v>4.259609427</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41</v>
      </c>
      <c r="B55" s="41">
        <v>0.0</v>
      </c>
      <c r="C55" s="41">
        <v>0.0</v>
      </c>
      <c r="D55" s="41">
        <v>0.0</v>
      </c>
      <c r="E55" s="142">
        <f t="shared" si="1"/>
        <v>0</v>
      </c>
      <c r="F55" s="33">
        <f t="shared" si="2"/>
        <v>0</v>
      </c>
      <c r="G55" s="33">
        <f t="shared" si="3"/>
        <v>0</v>
      </c>
      <c r="H55" s="34">
        <f t="shared" si="4"/>
        <v>0</v>
      </c>
      <c r="I55" s="33">
        <f t="shared" si="5"/>
        <v>7408319</v>
      </c>
      <c r="J55" s="36">
        <f t="shared" si="6"/>
        <v>0</v>
      </c>
      <c r="K55" s="143">
        <f t="shared" si="7"/>
        <v>6.731351606</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42</v>
      </c>
      <c r="B56" s="41">
        <v>106.1</v>
      </c>
      <c r="C56" s="41">
        <v>92.6</v>
      </c>
      <c r="D56" s="41">
        <v>17.2</v>
      </c>
      <c r="E56" s="142">
        <f t="shared" si="1"/>
        <v>324917.5843</v>
      </c>
      <c r="F56" s="33">
        <f t="shared" si="2"/>
        <v>205200.4147</v>
      </c>
      <c r="G56" s="33">
        <f t="shared" si="3"/>
        <v>67230.58944</v>
      </c>
      <c r="H56" s="34">
        <f t="shared" si="4"/>
        <v>597348.5885</v>
      </c>
      <c r="I56" s="33">
        <f t="shared" si="5"/>
        <v>60094648</v>
      </c>
      <c r="J56" s="36">
        <f t="shared" si="6"/>
        <v>9.940129585</v>
      </c>
      <c r="K56" s="143">
        <f t="shared" si="7"/>
        <v>21.03492791</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6" t="s">
        <v>43</v>
      </c>
      <c r="B57" s="71">
        <v>338.4</v>
      </c>
      <c r="C57" s="71">
        <v>496.2</v>
      </c>
      <c r="D57" s="71">
        <v>553.6</v>
      </c>
      <c r="E57" s="146">
        <f t="shared" si="1"/>
        <v>1036306.414</v>
      </c>
      <c r="F57" s="44">
        <f t="shared" si="2"/>
        <v>1099572.849</v>
      </c>
      <c r="G57" s="44">
        <f t="shared" si="3"/>
        <v>2163886.879</v>
      </c>
      <c r="H57" s="45">
        <f t="shared" si="4"/>
        <v>4299766.141</v>
      </c>
      <c r="I57" s="44">
        <f t="shared" si="5"/>
        <v>289985771</v>
      </c>
      <c r="J57" s="47">
        <f t="shared" si="6"/>
        <v>14.82750732</v>
      </c>
      <c r="K57" s="147">
        <f t="shared" si="7"/>
        <v>35.80767465</v>
      </c>
      <c r="L57" s="7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18" t="s">
        <v>172</v>
      </c>
      <c r="B60" s="127"/>
      <c r="C60" s="127"/>
      <c r="D60" s="127"/>
      <c r="E60" s="127"/>
      <c r="F60" s="127"/>
      <c r="G60" s="127"/>
      <c r="H60" s="127"/>
      <c r="I60" s="127"/>
      <c r="J60" s="127"/>
      <c r="K60" s="127"/>
      <c r="L60" s="78"/>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7"/>
    </row>
    <row r="61">
      <c r="A61" s="49" t="s">
        <v>64</v>
      </c>
      <c r="J61" s="127"/>
      <c r="K61" s="127"/>
      <c r="L61" s="78"/>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7"/>
    </row>
    <row r="62">
      <c r="A62" s="18" t="s">
        <v>174</v>
      </c>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20" t="s">
        <v>67</v>
      </c>
      <c r="B66" s="20"/>
      <c r="C66" s="3"/>
      <c r="D66" s="3"/>
      <c r="E66" s="3"/>
      <c r="F66" s="3"/>
      <c r="G66" s="20" t="s">
        <v>68</v>
      </c>
      <c r="H66" s="20"/>
      <c r="I66" s="20"/>
      <c r="J66" s="3"/>
      <c r="K66" s="51" t="s">
        <v>69</v>
      </c>
      <c r="U66" s="19"/>
      <c r="V66" s="51" t="s">
        <v>231</v>
      </c>
      <c r="AF66" s="19"/>
      <c r="AG66" s="73"/>
      <c r="AH66" s="73"/>
      <c r="AI66" s="73"/>
      <c r="AJ66" s="73"/>
      <c r="AK66" s="73"/>
      <c r="AL66" s="73"/>
      <c r="AM66" s="73"/>
      <c r="AN66" s="73"/>
      <c r="AO66" s="73"/>
      <c r="AP66" s="73"/>
      <c r="AQ66" s="73"/>
      <c r="AR66" s="73"/>
      <c r="AS66" s="73"/>
      <c r="AT66" s="73"/>
      <c r="AU66" s="73"/>
      <c r="AV66" s="73"/>
    </row>
    <row r="67">
      <c r="A67" s="40" t="s">
        <v>1</v>
      </c>
      <c r="B67" s="24" t="s">
        <v>247</v>
      </c>
      <c r="C67" s="24" t="s">
        <v>248</v>
      </c>
      <c r="D67" s="24" t="s">
        <v>249</v>
      </c>
      <c r="E67" s="38" t="s">
        <v>74</v>
      </c>
      <c r="F67" s="3"/>
      <c r="G67" s="40" t="s">
        <v>1</v>
      </c>
      <c r="H67" s="148" t="s">
        <v>250</v>
      </c>
      <c r="I67" s="38" t="s">
        <v>74</v>
      </c>
      <c r="J67" s="3"/>
      <c r="K67" s="107">
        <v>1993.0</v>
      </c>
      <c r="L67" s="71">
        <v>1994.0</v>
      </c>
      <c r="M67" s="71">
        <v>1995.0</v>
      </c>
      <c r="N67" s="71">
        <v>1996.0</v>
      </c>
      <c r="O67" s="71">
        <v>1997.0</v>
      </c>
      <c r="P67" s="71">
        <v>1998.0</v>
      </c>
      <c r="Q67" s="71">
        <v>1999.0</v>
      </c>
      <c r="R67" s="71">
        <v>2000.0</v>
      </c>
      <c r="S67" s="71">
        <v>2001.0</v>
      </c>
      <c r="T67" s="71">
        <v>2002.0</v>
      </c>
      <c r="U67" s="40">
        <v>2003.0</v>
      </c>
      <c r="V67" s="37">
        <v>1993.0</v>
      </c>
      <c r="W67" s="26">
        <v>1994.0</v>
      </c>
      <c r="X67" s="26">
        <v>1995.0</v>
      </c>
      <c r="Y67" s="26">
        <v>1996.0</v>
      </c>
      <c r="Z67" s="26">
        <v>1997.0</v>
      </c>
      <c r="AA67" s="26">
        <v>1998.0</v>
      </c>
      <c r="AB67" s="26">
        <v>1999.0</v>
      </c>
      <c r="AC67" s="26">
        <v>2000.0</v>
      </c>
      <c r="AD67" s="26">
        <v>2001.0</v>
      </c>
      <c r="AE67" s="26">
        <v>2002.0</v>
      </c>
      <c r="AF67" s="40">
        <v>2003.0</v>
      </c>
      <c r="AG67" s="21"/>
      <c r="AH67" s="21"/>
      <c r="AI67" s="21"/>
      <c r="AJ67" s="21"/>
      <c r="AK67" s="21"/>
      <c r="AL67" s="21"/>
      <c r="AM67" s="21"/>
      <c r="AN67" s="21"/>
      <c r="AO67" s="21"/>
      <c r="AP67" s="21"/>
      <c r="AQ67" s="21"/>
      <c r="AR67" s="21"/>
      <c r="AS67" s="21"/>
      <c r="AT67" s="21"/>
      <c r="AU67" s="21"/>
      <c r="AV67" s="21"/>
    </row>
    <row r="68">
      <c r="A68" s="77" t="s">
        <v>17</v>
      </c>
      <c r="B68" s="125">
        <v>745621.0</v>
      </c>
      <c r="C68" s="33">
        <v>1.976654E7</v>
      </c>
      <c r="D68" s="35">
        <f t="shared" ref="D68:D88" si="8">B68/C68*1000</f>
        <v>37.72137157</v>
      </c>
      <c r="E68" s="3"/>
      <c r="F68" s="3"/>
      <c r="G68" s="77" t="s">
        <v>17</v>
      </c>
      <c r="H68" s="80">
        <v>0.002</v>
      </c>
      <c r="I68" s="3"/>
      <c r="J68" s="3"/>
      <c r="K68" s="41">
        <v>443078.8438</v>
      </c>
      <c r="L68" s="41">
        <v>441374.75</v>
      </c>
      <c r="M68" s="41">
        <v>462847.6875</v>
      </c>
      <c r="N68" s="41">
        <v>476597.5625</v>
      </c>
      <c r="O68" s="41">
        <v>478503.6563</v>
      </c>
      <c r="P68" s="41">
        <v>526865.0</v>
      </c>
      <c r="Q68" s="41">
        <v>489057.25</v>
      </c>
      <c r="R68" s="41">
        <v>556351.25</v>
      </c>
      <c r="S68" s="41">
        <v>501337.9688</v>
      </c>
      <c r="T68" s="41">
        <v>601951.5625</v>
      </c>
      <c r="U68" s="41">
        <v>745620.75</v>
      </c>
      <c r="V68" s="81">
        <v>4.24274E11</v>
      </c>
      <c r="W68" s="81">
        <v>4.41453E11</v>
      </c>
      <c r="X68" s="81">
        <v>4.59082E11</v>
      </c>
      <c r="Y68" s="81">
        <v>4.77415E11</v>
      </c>
      <c r="Z68" s="81">
        <v>4.96037E11</v>
      </c>
      <c r="AA68" s="81">
        <v>5.18479E11</v>
      </c>
      <c r="AB68" s="81">
        <v>5.44166E11</v>
      </c>
      <c r="AC68" s="81">
        <v>5.65095E11</v>
      </c>
      <c r="AD68" s="81">
        <v>5.75828E11</v>
      </c>
      <c r="AE68" s="81">
        <v>5.98362E11</v>
      </c>
      <c r="AF68" s="81">
        <v>6.17218E11</v>
      </c>
      <c r="AG68" s="81"/>
      <c r="AH68" s="81"/>
      <c r="AI68" s="81"/>
      <c r="AJ68" s="81"/>
      <c r="AK68" s="81"/>
      <c r="AL68" s="81"/>
      <c r="AM68" s="81"/>
      <c r="AN68" s="81"/>
      <c r="AO68" s="81"/>
      <c r="AP68" s="81"/>
      <c r="AQ68" s="81"/>
      <c r="AR68" s="81"/>
      <c r="AS68" s="81"/>
      <c r="AT68" s="81"/>
      <c r="AU68" s="81"/>
      <c r="AV68" s="81"/>
    </row>
    <row r="69">
      <c r="A69" s="77" t="s">
        <v>18</v>
      </c>
      <c r="B69" s="33">
        <v>91042.0</v>
      </c>
      <c r="C69" s="33">
        <v>8162656.0</v>
      </c>
      <c r="D69" s="35">
        <f t="shared" si="8"/>
        <v>11.1534775</v>
      </c>
      <c r="E69" s="3"/>
      <c r="F69" s="3"/>
      <c r="G69" s="77" t="s">
        <v>18</v>
      </c>
      <c r="H69" s="80">
        <v>-0.009</v>
      </c>
      <c r="I69" s="3"/>
      <c r="J69" s="3"/>
      <c r="K69" s="41">
        <v>64197.79688</v>
      </c>
      <c r="L69" s="41">
        <v>66188.78906</v>
      </c>
      <c r="M69" s="41">
        <v>68229.14844</v>
      </c>
      <c r="N69" s="41">
        <v>74347.57813</v>
      </c>
      <c r="O69" s="41">
        <v>65211.62891</v>
      </c>
      <c r="P69" s="41">
        <v>66473.41406</v>
      </c>
      <c r="Q69" s="41">
        <v>61880.69141</v>
      </c>
      <c r="R69" s="41">
        <v>65262.33984</v>
      </c>
      <c r="S69" s="41">
        <v>67359.96094</v>
      </c>
      <c r="T69" s="41">
        <v>75001.48438</v>
      </c>
      <c r="U69" s="41">
        <v>91041.82031</v>
      </c>
      <c r="V69" s="81">
        <v>2.07343E11</v>
      </c>
      <c r="W69" s="81">
        <v>2.12323E11</v>
      </c>
      <c r="X69" s="81">
        <v>2.17988E11</v>
      </c>
      <c r="Y69" s="81">
        <v>2.23365E11</v>
      </c>
      <c r="Z69" s="81">
        <v>2.28522E11</v>
      </c>
      <c r="AA69" s="81">
        <v>2.37173E11</v>
      </c>
      <c r="AB69" s="81">
        <v>2.45567E11</v>
      </c>
      <c r="AC69" s="81">
        <v>2.54573E11</v>
      </c>
      <c r="AD69" s="81">
        <v>2.56756E11</v>
      </c>
      <c r="AE69" s="81">
        <v>2.61105E11</v>
      </c>
      <c r="AF69" s="81">
        <v>2.63366E11</v>
      </c>
      <c r="AG69" s="81"/>
      <c r="AH69" s="81"/>
      <c r="AI69" s="81"/>
      <c r="AJ69" s="81"/>
      <c r="AK69" s="81"/>
      <c r="AL69" s="81"/>
      <c r="AM69" s="81"/>
      <c r="AN69" s="81"/>
      <c r="AO69" s="81"/>
      <c r="AP69" s="81"/>
      <c r="AQ69" s="81"/>
      <c r="AR69" s="81"/>
      <c r="AS69" s="81"/>
      <c r="AT69" s="81"/>
      <c r="AU69" s="81"/>
      <c r="AV69" s="81"/>
    </row>
    <row r="70">
      <c r="A70" s="77" t="s">
        <v>19</v>
      </c>
      <c r="B70" s="33">
        <v>144833.0</v>
      </c>
      <c r="C70" s="33">
        <v>1.0330824E7</v>
      </c>
      <c r="D70" s="35">
        <f t="shared" si="8"/>
        <v>14.01950125</v>
      </c>
      <c r="E70" s="3"/>
      <c r="F70" s="3"/>
      <c r="G70" s="77" t="s">
        <v>19</v>
      </c>
      <c r="H70" s="80">
        <v>-0.026</v>
      </c>
      <c r="I70" s="3"/>
      <c r="J70" s="3"/>
      <c r="K70" s="41">
        <v>141989.9688</v>
      </c>
      <c r="L70" s="41">
        <v>147701.4063</v>
      </c>
      <c r="M70" s="41">
        <v>149690.1563</v>
      </c>
      <c r="N70" s="41">
        <v>154177.5469</v>
      </c>
      <c r="O70" s="41">
        <v>145086.6719</v>
      </c>
      <c r="P70" s="41">
        <v>150765.7969</v>
      </c>
      <c r="Q70" s="41">
        <v>144524.5781</v>
      </c>
      <c r="R70" s="41">
        <v>145309.9375</v>
      </c>
      <c r="S70" s="41">
        <v>144543.8125</v>
      </c>
      <c r="T70" s="41">
        <v>142953.0469</v>
      </c>
      <c r="U70" s="41">
        <v>144832.6563</v>
      </c>
      <c r="V70" s="81">
        <v>2.56143E11</v>
      </c>
      <c r="W70" s="81">
        <v>2.64408E11</v>
      </c>
      <c r="X70" s="81">
        <v>2.70714E11</v>
      </c>
      <c r="Y70" s="81">
        <v>2.74571E11</v>
      </c>
      <c r="Z70" s="81">
        <v>2.84826E11</v>
      </c>
      <c r="AA70" s="81">
        <v>2.9032E11</v>
      </c>
      <c r="AB70" s="81">
        <v>3.00596E11</v>
      </c>
      <c r="AC70" s="81">
        <v>3.11627E11</v>
      </c>
      <c r="AD70" s="81">
        <v>3.14144E11</v>
      </c>
      <c r="AE70" s="81">
        <v>3.18416E11</v>
      </c>
      <c r="AF70" s="81">
        <v>3.20985E11</v>
      </c>
      <c r="AG70" s="81"/>
      <c r="AH70" s="81"/>
      <c r="AI70" s="81"/>
      <c r="AJ70" s="81"/>
      <c r="AK70" s="81"/>
      <c r="AL70" s="81"/>
      <c r="AM70" s="81"/>
      <c r="AN70" s="81"/>
      <c r="AO70" s="81"/>
      <c r="AP70" s="81"/>
      <c r="AQ70" s="81"/>
      <c r="AR70" s="81"/>
      <c r="AS70" s="81"/>
      <c r="AT70" s="81"/>
      <c r="AU70" s="81"/>
      <c r="AV70" s="81"/>
    </row>
    <row r="71">
      <c r="A71" s="77" t="s">
        <v>20</v>
      </c>
      <c r="B71" s="33">
        <v>787753.0</v>
      </c>
      <c r="C71" s="33">
        <v>3.1889309E7</v>
      </c>
      <c r="D71" s="35">
        <f t="shared" si="8"/>
        <v>24.70273031</v>
      </c>
      <c r="E71" s="3"/>
      <c r="F71" s="3"/>
      <c r="G71" s="77" t="s">
        <v>20</v>
      </c>
      <c r="H71" s="80">
        <v>-0.016</v>
      </c>
      <c r="I71" s="3"/>
      <c r="J71" s="3"/>
      <c r="K71" s="41">
        <v>591211.0</v>
      </c>
      <c r="L71" s="41">
        <v>605551.6875</v>
      </c>
      <c r="M71" s="41">
        <v>832946.75</v>
      </c>
      <c r="N71" s="41">
        <v>635760.8125</v>
      </c>
      <c r="O71" s="41">
        <v>610041.75</v>
      </c>
      <c r="P71" s="41">
        <v>799911.875</v>
      </c>
      <c r="Q71" s="41">
        <v>709416.6875</v>
      </c>
      <c r="R71" s="41">
        <v>665388.1875</v>
      </c>
      <c r="S71" s="41">
        <v>661755.5</v>
      </c>
      <c r="T71" s="41">
        <v>818928.8125</v>
      </c>
      <c r="U71" s="41">
        <v>787753.375</v>
      </c>
      <c r="V71" s="81">
        <v>7.56766E11</v>
      </c>
      <c r="W71" s="81">
        <v>7.93122E11</v>
      </c>
      <c r="X71" s="81">
        <v>8.15396E11</v>
      </c>
      <c r="Y71" s="81">
        <v>8.28596E11</v>
      </c>
      <c r="Z71" s="81">
        <v>8.63612E11</v>
      </c>
      <c r="AA71" s="81">
        <v>8.98998E11</v>
      </c>
      <c r="AB71" s="81">
        <v>9.48728E11</v>
      </c>
      <c r="AC71" s="81">
        <v>9.98378E11</v>
      </c>
      <c r="AD71" s="81">
        <v>1.01619E12</v>
      </c>
      <c r="AE71" s="81">
        <v>1.04591E12</v>
      </c>
      <c r="AF71" s="81">
        <v>1.06558E12</v>
      </c>
      <c r="AG71" s="81"/>
      <c r="AH71" s="81"/>
      <c r="AI71" s="81"/>
      <c r="AJ71" s="81"/>
      <c r="AK71" s="81"/>
      <c r="AL71" s="81"/>
      <c r="AM71" s="81"/>
      <c r="AN71" s="81"/>
      <c r="AO71" s="81"/>
      <c r="AP71" s="81"/>
      <c r="AQ71" s="81"/>
      <c r="AR71" s="81"/>
      <c r="AS71" s="81"/>
      <c r="AT71" s="81"/>
      <c r="AU71" s="81"/>
      <c r="AV71" s="81"/>
    </row>
    <row r="72">
      <c r="A72" s="77" t="s">
        <v>22</v>
      </c>
      <c r="B72" s="33">
        <v>80281.0</v>
      </c>
      <c r="C72" s="33">
        <v>5394138.0</v>
      </c>
      <c r="D72" s="35">
        <f t="shared" si="8"/>
        <v>14.88300818</v>
      </c>
      <c r="E72" s="3"/>
      <c r="F72" s="3"/>
      <c r="G72" s="77" t="s">
        <v>22</v>
      </c>
      <c r="H72" s="80">
        <v>-0.034</v>
      </c>
      <c r="I72" s="3"/>
      <c r="J72" s="3"/>
      <c r="K72" s="41">
        <v>79470.52344</v>
      </c>
      <c r="L72" s="41">
        <v>85009.375</v>
      </c>
      <c r="M72" s="41">
        <v>80937.96875</v>
      </c>
      <c r="N72" s="41">
        <v>92489.85156</v>
      </c>
      <c r="O72" s="41">
        <v>84342.67188</v>
      </c>
      <c r="P72" s="41">
        <v>79406.39844</v>
      </c>
      <c r="Q72" s="41">
        <v>78284.26563</v>
      </c>
      <c r="R72" s="41">
        <v>72867.35938</v>
      </c>
      <c r="S72" s="41">
        <v>75854.99219</v>
      </c>
      <c r="T72" s="41">
        <v>76685.9375</v>
      </c>
      <c r="U72" s="41">
        <v>80280.65625</v>
      </c>
      <c r="V72" s="81">
        <v>1.34994E11</v>
      </c>
      <c r="W72" s="81">
        <v>1.42453E11</v>
      </c>
      <c r="X72" s="81">
        <v>1.46819E11</v>
      </c>
      <c r="Y72" s="81">
        <v>1.50981E11</v>
      </c>
      <c r="Z72" s="81">
        <v>1.5581E11</v>
      </c>
      <c r="AA72" s="81">
        <v>1.59176E11</v>
      </c>
      <c r="AB72" s="81">
        <v>1.63252E11</v>
      </c>
      <c r="AC72" s="81">
        <v>1.69012E11</v>
      </c>
      <c r="AD72" s="81">
        <v>1.70204E11</v>
      </c>
      <c r="AE72" s="81">
        <v>1.70997E11</v>
      </c>
      <c r="AF72" s="81">
        <v>1.71653E11</v>
      </c>
      <c r="AG72" s="81"/>
      <c r="AH72" s="81"/>
      <c r="AI72" s="81"/>
      <c r="AJ72" s="81"/>
      <c r="AK72" s="81"/>
      <c r="AL72" s="81"/>
      <c r="AM72" s="81"/>
      <c r="AN72" s="81"/>
      <c r="AO72" s="81"/>
      <c r="AP72" s="81"/>
      <c r="AQ72" s="81"/>
      <c r="AR72" s="81"/>
      <c r="AS72" s="81"/>
      <c r="AT72" s="81"/>
      <c r="AU72" s="81"/>
      <c r="AV72" s="81"/>
    </row>
    <row r="73">
      <c r="A73" s="77" t="s">
        <v>23</v>
      </c>
      <c r="B73" s="33">
        <v>59895.0</v>
      </c>
      <c r="C73" s="33">
        <v>5204405.0</v>
      </c>
      <c r="D73" s="35">
        <f t="shared" si="8"/>
        <v>11.50852019</v>
      </c>
      <c r="E73" s="3"/>
      <c r="F73" s="3"/>
      <c r="G73" s="77" t="s">
        <v>23</v>
      </c>
      <c r="H73" s="80">
        <v>-0.039</v>
      </c>
      <c r="I73" s="3"/>
      <c r="J73" s="3"/>
      <c r="K73" s="41">
        <v>47640.76172</v>
      </c>
      <c r="L73" s="41">
        <v>59910.12109</v>
      </c>
      <c r="M73" s="41">
        <v>56746.50781</v>
      </c>
      <c r="N73" s="41">
        <v>53091.21875</v>
      </c>
      <c r="O73" s="41">
        <v>56465.4375</v>
      </c>
      <c r="P73" s="41">
        <v>55044.19141</v>
      </c>
      <c r="Q73" s="41">
        <v>51310.79688</v>
      </c>
      <c r="R73" s="41">
        <v>48878.15234</v>
      </c>
      <c r="S73" s="41">
        <v>50852.82813</v>
      </c>
      <c r="T73" s="41">
        <v>52504.875</v>
      </c>
      <c r="U73" s="41">
        <v>59894.51172</v>
      </c>
      <c r="V73" s="81">
        <v>1.03839E11</v>
      </c>
      <c r="W73" s="81">
        <v>1.07633E11</v>
      </c>
      <c r="X73" s="81">
        <v>1.11898E11</v>
      </c>
      <c r="Y73" s="81">
        <v>1.15892E11</v>
      </c>
      <c r="Z73" s="81">
        <v>1.23084E11</v>
      </c>
      <c r="AA73" s="81">
        <v>1.29276E11</v>
      </c>
      <c r="AB73" s="81">
        <v>1.34329E11</v>
      </c>
      <c r="AC73" s="81">
        <v>1.4148E11</v>
      </c>
      <c r="AD73" s="81">
        <v>1.44711E11</v>
      </c>
      <c r="AE73" s="81">
        <v>1.47366E11</v>
      </c>
      <c r="AF73" s="81">
        <v>1.50331E11</v>
      </c>
      <c r="AG73" s="81"/>
      <c r="AH73" s="81"/>
      <c r="AI73" s="81"/>
      <c r="AJ73" s="81"/>
      <c r="AK73" s="81"/>
      <c r="AL73" s="81"/>
      <c r="AM73" s="81"/>
      <c r="AN73" s="81"/>
      <c r="AO73" s="81"/>
      <c r="AP73" s="81"/>
      <c r="AQ73" s="81"/>
      <c r="AR73" s="81"/>
      <c r="AS73" s="81"/>
      <c r="AT73" s="81"/>
      <c r="AU73" s="81"/>
      <c r="AV73" s="81"/>
    </row>
    <row r="74">
      <c r="A74" s="77" t="s">
        <v>24</v>
      </c>
      <c r="B74" s="33">
        <v>522356.0</v>
      </c>
      <c r="C74" s="33">
        <v>6.217139E7</v>
      </c>
      <c r="D74" s="35">
        <f t="shared" si="8"/>
        <v>8.401871021</v>
      </c>
      <c r="E74" s="3"/>
      <c r="F74" s="3"/>
      <c r="G74" s="77" t="s">
        <v>24</v>
      </c>
      <c r="H74" s="80">
        <v>-0.023</v>
      </c>
      <c r="I74" s="3"/>
      <c r="J74" s="3"/>
      <c r="K74" s="41">
        <v>517373.25</v>
      </c>
      <c r="L74" s="41">
        <v>517033.1563</v>
      </c>
      <c r="M74" s="41">
        <v>526684.3125</v>
      </c>
      <c r="N74" s="41">
        <v>540095.25</v>
      </c>
      <c r="O74" s="41">
        <v>530484.9375</v>
      </c>
      <c r="P74" s="41">
        <v>545523.125</v>
      </c>
      <c r="Q74" s="41">
        <v>528512.6875</v>
      </c>
      <c r="R74" s="41">
        <v>536564.0625</v>
      </c>
      <c r="S74" s="41">
        <v>528790.75</v>
      </c>
      <c r="T74" s="41">
        <v>518176.0938</v>
      </c>
      <c r="U74" s="41">
        <v>522355.7188</v>
      </c>
      <c r="V74" s="81">
        <v>1.44033E12</v>
      </c>
      <c r="W74" s="81">
        <v>1.4727E12</v>
      </c>
      <c r="X74" s="81">
        <v>1.50284E12</v>
      </c>
      <c r="Y74" s="81">
        <v>1.51889E12</v>
      </c>
      <c r="Z74" s="81">
        <v>1.55206E12</v>
      </c>
      <c r="AA74" s="81">
        <v>1.60449E12</v>
      </c>
      <c r="AB74" s="81">
        <v>1.65731E12</v>
      </c>
      <c r="AC74" s="81">
        <v>1.71829E12</v>
      </c>
      <c r="AD74" s="81">
        <v>1.74984E12</v>
      </c>
      <c r="AE74" s="81">
        <v>1.76609E12</v>
      </c>
      <c r="AF74" s="81">
        <v>1.78198E12</v>
      </c>
      <c r="AG74" s="81"/>
      <c r="AH74" s="81"/>
      <c r="AI74" s="81"/>
      <c r="AJ74" s="81"/>
      <c r="AK74" s="81"/>
      <c r="AL74" s="81"/>
      <c r="AM74" s="81"/>
      <c r="AN74" s="81"/>
      <c r="AO74" s="81"/>
      <c r="AP74" s="81"/>
      <c r="AQ74" s="81"/>
      <c r="AR74" s="81"/>
      <c r="AS74" s="81"/>
      <c r="AT74" s="81"/>
      <c r="AU74" s="81"/>
      <c r="AV74" s="81"/>
    </row>
    <row r="75">
      <c r="A75" s="77" t="s">
        <v>25</v>
      </c>
      <c r="B75" s="33">
        <v>1038860.0</v>
      </c>
      <c r="C75" s="33">
        <v>8.2398326E7</v>
      </c>
      <c r="D75" s="35">
        <f t="shared" si="8"/>
        <v>12.60778041</v>
      </c>
      <c r="E75" s="3"/>
      <c r="F75" s="3"/>
      <c r="G75" s="77" t="s">
        <v>25</v>
      </c>
      <c r="H75" s="80">
        <v>-0.024</v>
      </c>
      <c r="I75" s="3"/>
      <c r="J75" s="3"/>
      <c r="K75" s="41">
        <v>1108031.25</v>
      </c>
      <c r="L75" s="41">
        <v>1088491.25</v>
      </c>
      <c r="M75" s="41">
        <v>1082957.375</v>
      </c>
      <c r="N75" s="41">
        <v>1101800.0</v>
      </c>
      <c r="O75" s="41">
        <v>1065925.125</v>
      </c>
      <c r="P75" s="41">
        <v>1040311.313</v>
      </c>
      <c r="Q75" s="41">
        <v>1006533.5</v>
      </c>
      <c r="R75" s="41">
        <v>1005793.5</v>
      </c>
      <c r="S75" s="41">
        <v>1014676.438</v>
      </c>
      <c r="T75" s="41">
        <v>1040886.438</v>
      </c>
      <c r="U75" s="41">
        <v>1038860.188</v>
      </c>
      <c r="V75" s="81">
        <v>2.18007E12</v>
      </c>
      <c r="W75" s="81">
        <v>2.23396E12</v>
      </c>
      <c r="X75" s="81">
        <v>2.27142E12</v>
      </c>
      <c r="Y75" s="81">
        <v>2.28938E12</v>
      </c>
      <c r="Z75" s="81">
        <v>2.32916E12</v>
      </c>
      <c r="AA75" s="81">
        <v>2.37252E12</v>
      </c>
      <c r="AB75" s="81">
        <v>2.41691E12</v>
      </c>
      <c r="AC75" s="81">
        <v>2.49081E12</v>
      </c>
      <c r="AD75" s="81">
        <v>2.52853E12</v>
      </c>
      <c r="AE75" s="81">
        <v>2.52879E12</v>
      </c>
      <c r="AF75" s="81">
        <v>2.5193E12</v>
      </c>
      <c r="AG75" s="81"/>
      <c r="AH75" s="81"/>
      <c r="AI75" s="81"/>
      <c r="AJ75" s="81"/>
      <c r="AK75" s="81"/>
      <c r="AL75" s="81"/>
      <c r="AM75" s="81"/>
      <c r="AN75" s="81"/>
      <c r="AO75" s="81"/>
      <c r="AP75" s="81"/>
      <c r="AQ75" s="81"/>
      <c r="AR75" s="81"/>
      <c r="AS75" s="81"/>
      <c r="AT75" s="81"/>
      <c r="AU75" s="81"/>
      <c r="AV75" s="81"/>
    </row>
    <row r="76">
      <c r="A76" s="77" t="s">
        <v>26</v>
      </c>
      <c r="B76" s="33">
        <v>128242.0</v>
      </c>
      <c r="C76" s="33">
        <v>1.0625945E7</v>
      </c>
      <c r="D76" s="35">
        <f t="shared" si="8"/>
        <v>12.06876188</v>
      </c>
      <c r="E76" s="3"/>
      <c r="F76" s="3"/>
      <c r="G76" s="77" t="s">
        <v>26</v>
      </c>
      <c r="H76" s="80">
        <v>-0.01</v>
      </c>
      <c r="I76" s="3"/>
      <c r="J76" s="3"/>
      <c r="K76" s="41">
        <v>101465.3281</v>
      </c>
      <c r="L76" s="41">
        <v>104576.9063</v>
      </c>
      <c r="M76" s="41">
        <v>106134.7813</v>
      </c>
      <c r="N76" s="41">
        <v>109574.1172</v>
      </c>
      <c r="O76" s="41">
        <v>114531.7109</v>
      </c>
      <c r="P76" s="41">
        <v>119849.1563</v>
      </c>
      <c r="Q76" s="41">
        <v>119476.2578</v>
      </c>
      <c r="R76" s="41">
        <v>123508.5703</v>
      </c>
      <c r="S76" s="41">
        <v>124558.2031</v>
      </c>
      <c r="T76" s="41">
        <v>124081.6328</v>
      </c>
      <c r="U76" s="41">
        <v>128242.2734</v>
      </c>
      <c r="V76" s="81">
        <v>1.79771E11</v>
      </c>
      <c r="W76" s="81">
        <v>1.83366E11</v>
      </c>
      <c r="X76" s="81">
        <v>1.87216E11</v>
      </c>
      <c r="Y76" s="81">
        <v>1.91631E11</v>
      </c>
      <c r="Z76" s="81">
        <v>1.98602E11</v>
      </c>
      <c r="AA76" s="81">
        <v>2.05283E11</v>
      </c>
      <c r="AB76" s="81">
        <v>2.12302E11</v>
      </c>
      <c r="AC76" s="81">
        <v>2.21808E11</v>
      </c>
      <c r="AD76" s="81">
        <v>2.31117E11</v>
      </c>
      <c r="AE76" s="81">
        <v>2.39065E11</v>
      </c>
      <c r="AF76" s="81">
        <v>2.53274E11</v>
      </c>
      <c r="AG76" s="81"/>
      <c r="AH76" s="81"/>
      <c r="AI76" s="81"/>
      <c r="AJ76" s="81"/>
      <c r="AK76" s="81"/>
      <c r="AL76" s="81"/>
      <c r="AM76" s="81"/>
      <c r="AN76" s="81"/>
      <c r="AO76" s="81"/>
      <c r="AP76" s="81"/>
      <c r="AQ76" s="81"/>
      <c r="AR76" s="81"/>
      <c r="AS76" s="81"/>
      <c r="AT76" s="81"/>
      <c r="AU76" s="81"/>
      <c r="AV76" s="81"/>
    </row>
    <row r="77">
      <c r="A77" s="77" t="s">
        <v>28</v>
      </c>
      <c r="B77" s="33">
        <v>66850.0</v>
      </c>
      <c r="C77" s="33">
        <v>3924023.0</v>
      </c>
      <c r="D77" s="35">
        <f t="shared" si="8"/>
        <v>17.03608771</v>
      </c>
      <c r="E77" s="3"/>
      <c r="F77" s="3"/>
      <c r="G77" s="77" t="s">
        <v>28</v>
      </c>
      <c r="H77" s="80">
        <v>-0.053</v>
      </c>
      <c r="I77" s="3"/>
      <c r="J77" s="3"/>
      <c r="K77" s="41">
        <v>53655.94922</v>
      </c>
      <c r="L77" s="41">
        <v>55430.62891</v>
      </c>
      <c r="M77" s="41">
        <v>57172.55469</v>
      </c>
      <c r="N77" s="41">
        <v>59365.13281</v>
      </c>
      <c r="O77" s="41">
        <v>60105.01563</v>
      </c>
      <c r="P77" s="41">
        <v>63055.79297</v>
      </c>
      <c r="Q77" s="41">
        <v>64141.29297</v>
      </c>
      <c r="R77" s="41">
        <v>66949.32813</v>
      </c>
      <c r="S77" s="41">
        <v>68796.89844</v>
      </c>
      <c r="T77" s="41">
        <v>66859.375</v>
      </c>
      <c r="U77" s="41">
        <v>66849.57813</v>
      </c>
      <c r="V77" s="41">
        <v>6.9770641408E10</v>
      </c>
      <c r="W77" s="41">
        <v>7.3786523648E10</v>
      </c>
      <c r="X77" s="41">
        <v>8.089542656E10</v>
      </c>
      <c r="Y77" s="41">
        <v>8.8541888512E10</v>
      </c>
      <c r="Z77" s="41">
        <v>9.8208169984E10</v>
      </c>
      <c r="AA77" s="81">
        <v>1.05869E11</v>
      </c>
      <c r="AB77" s="81">
        <v>1.16367E11</v>
      </c>
      <c r="AC77" s="81">
        <v>1.27186E11</v>
      </c>
      <c r="AD77" s="81">
        <v>1.33281E11</v>
      </c>
      <c r="AE77" s="81">
        <v>1.41109E11</v>
      </c>
      <c r="AF77" s="81">
        <v>1.46978E11</v>
      </c>
      <c r="AG77" s="81"/>
      <c r="AH77" s="81"/>
      <c r="AI77" s="81"/>
      <c r="AJ77" s="81"/>
      <c r="AK77" s="81"/>
      <c r="AL77" s="81"/>
      <c r="AM77" s="81"/>
      <c r="AN77" s="81"/>
      <c r="AO77" s="81"/>
      <c r="AP77" s="81"/>
      <c r="AQ77" s="81"/>
      <c r="AR77" s="81"/>
      <c r="AS77" s="81"/>
      <c r="AT77" s="81"/>
      <c r="AU77" s="81"/>
      <c r="AV77" s="81"/>
    </row>
    <row r="78">
      <c r="A78" s="77" t="s">
        <v>29</v>
      </c>
      <c r="B78" s="33">
        <v>542955.0</v>
      </c>
      <c r="C78" s="33">
        <v>5.7998353E7</v>
      </c>
      <c r="D78" s="35">
        <f t="shared" si="8"/>
        <v>9.361558939</v>
      </c>
      <c r="E78" s="3"/>
      <c r="F78" s="3"/>
      <c r="G78" s="77" t="s">
        <v>29</v>
      </c>
      <c r="H78" s="80">
        <v>-0.008</v>
      </c>
      <c r="I78" s="3"/>
      <c r="J78" s="3"/>
      <c r="K78" s="41">
        <v>499956.6563</v>
      </c>
      <c r="L78" s="41">
        <v>479915.0625</v>
      </c>
      <c r="M78" s="41">
        <v>499857.75</v>
      </c>
      <c r="N78" s="41">
        <v>493575.0</v>
      </c>
      <c r="O78" s="41">
        <v>508469.2813</v>
      </c>
      <c r="P78" s="41">
        <v>522893.8438</v>
      </c>
      <c r="Q78" s="41">
        <v>520221.4688</v>
      </c>
      <c r="R78" s="41">
        <v>525466.625</v>
      </c>
      <c r="S78" s="41">
        <v>523951.8438</v>
      </c>
      <c r="T78" s="41">
        <v>520016.2188</v>
      </c>
      <c r="U78" s="41">
        <v>542955.3125</v>
      </c>
      <c r="V78" s="81">
        <v>1.36636E12</v>
      </c>
      <c r="W78" s="81">
        <v>1.39575E12</v>
      </c>
      <c r="X78" s="81">
        <v>1.43604E12</v>
      </c>
      <c r="Y78" s="81">
        <v>1.45233E12</v>
      </c>
      <c r="Z78" s="81">
        <v>1.47943E12</v>
      </c>
      <c r="AA78" s="81">
        <v>1.50086E12</v>
      </c>
      <c r="AB78" s="81">
        <v>1.52264E12</v>
      </c>
      <c r="AC78" s="81">
        <v>1.57827E12</v>
      </c>
      <c r="AD78" s="81">
        <v>1.60767E12</v>
      </c>
      <c r="AE78" s="81">
        <v>1.61492E12</v>
      </c>
      <c r="AF78" s="81">
        <v>1.61417E12</v>
      </c>
      <c r="AG78" s="81"/>
      <c r="AH78" s="81"/>
      <c r="AI78" s="81"/>
      <c r="AJ78" s="81"/>
      <c r="AK78" s="81"/>
      <c r="AL78" s="81"/>
      <c r="AM78" s="81"/>
      <c r="AN78" s="81"/>
      <c r="AO78" s="81"/>
      <c r="AP78" s="81"/>
      <c r="AQ78" s="81"/>
      <c r="AR78" s="81"/>
      <c r="AS78" s="81"/>
      <c r="AT78" s="81"/>
      <c r="AU78" s="81"/>
      <c r="AV78" s="81"/>
    </row>
    <row r="79">
      <c r="A79" s="77" t="s">
        <v>30</v>
      </c>
      <c r="B79" s="33">
        <v>1256628.0</v>
      </c>
      <c r="C79" s="33">
        <v>1.27357744E8</v>
      </c>
      <c r="D79" s="35">
        <f t="shared" si="8"/>
        <v>9.866914728</v>
      </c>
      <c r="E79" s="3"/>
      <c r="F79" s="3"/>
      <c r="G79" s="77" t="s">
        <v>30</v>
      </c>
      <c r="H79" s="80">
        <v>-0.008</v>
      </c>
      <c r="I79" s="3"/>
      <c r="J79" s="3"/>
      <c r="K79" s="41">
        <v>1210013.0</v>
      </c>
      <c r="L79" s="41">
        <v>1279818.375</v>
      </c>
      <c r="M79" s="41">
        <v>1257132.625</v>
      </c>
      <c r="N79" s="41">
        <v>1266427.0</v>
      </c>
      <c r="O79" s="41">
        <v>1259517.875</v>
      </c>
      <c r="P79" s="41">
        <v>1217163.875</v>
      </c>
      <c r="Q79" s="41">
        <v>1238167.375</v>
      </c>
      <c r="R79" s="41">
        <v>1256109.5</v>
      </c>
      <c r="S79" s="41">
        <v>1231046.75</v>
      </c>
      <c r="T79" s="41">
        <v>1261987.25</v>
      </c>
      <c r="U79" s="41">
        <v>1256627.5</v>
      </c>
      <c r="V79" s="81">
        <v>3.41901E12</v>
      </c>
      <c r="W79" s="81">
        <v>3.44853E12</v>
      </c>
      <c r="X79" s="81">
        <v>3.51551E12</v>
      </c>
      <c r="Y79" s="81">
        <v>3.60727E12</v>
      </c>
      <c r="Z79" s="81">
        <v>3.66483E12</v>
      </c>
      <c r="AA79" s="81">
        <v>3.59142E12</v>
      </c>
      <c r="AB79" s="81">
        <v>3.58426E12</v>
      </c>
      <c r="AC79" s="81">
        <v>3.66517E12</v>
      </c>
      <c r="AD79" s="81">
        <v>3.6782E12</v>
      </c>
      <c r="AE79" s="81">
        <v>3.68885E12</v>
      </c>
      <c r="AF79" s="81">
        <v>3.75101E12</v>
      </c>
      <c r="AG79" s="81"/>
      <c r="AH79" s="81"/>
      <c r="AI79" s="81"/>
      <c r="AJ79" s="81"/>
      <c r="AK79" s="81"/>
      <c r="AL79" s="81"/>
      <c r="AM79" s="81"/>
      <c r="AN79" s="81"/>
      <c r="AO79" s="81"/>
      <c r="AP79" s="81"/>
      <c r="AQ79" s="81"/>
      <c r="AR79" s="81"/>
      <c r="AS79" s="81"/>
      <c r="AT79" s="81"/>
      <c r="AU79" s="81"/>
      <c r="AV79" s="81"/>
    </row>
    <row r="80">
      <c r="A80" s="77" t="s">
        <v>32</v>
      </c>
      <c r="B80" s="33">
        <v>217225.0</v>
      </c>
      <c r="C80" s="33">
        <v>1.6223248E7</v>
      </c>
      <c r="D80" s="35">
        <f t="shared" si="8"/>
        <v>13.38973552</v>
      </c>
      <c r="E80" s="3"/>
      <c r="F80" s="3"/>
      <c r="G80" s="77" t="s">
        <v>32</v>
      </c>
      <c r="H80" s="80">
        <v>-0.036</v>
      </c>
      <c r="I80" s="3"/>
      <c r="J80" s="3"/>
      <c r="K80" s="41">
        <v>222735.6719</v>
      </c>
      <c r="L80" s="41">
        <v>222675.7031</v>
      </c>
      <c r="M80" s="41">
        <v>226046.3125</v>
      </c>
      <c r="N80" s="41">
        <v>233966.0</v>
      </c>
      <c r="O80" s="41">
        <v>227610.9375</v>
      </c>
      <c r="P80" s="41">
        <v>228374.7813</v>
      </c>
      <c r="Q80" s="41">
        <v>216271.6563</v>
      </c>
      <c r="R80" s="41">
        <v>215930.9531</v>
      </c>
      <c r="S80" s="41">
        <v>217117.625</v>
      </c>
      <c r="T80" s="41">
        <v>216092.1094</v>
      </c>
      <c r="U80" s="41">
        <v>217225.0156</v>
      </c>
      <c r="V80" s="81">
        <v>4.14458E11</v>
      </c>
      <c r="W80" s="81">
        <v>4.2673E11</v>
      </c>
      <c r="X80" s="81">
        <v>4.40027E11</v>
      </c>
      <c r="Y80" s="81">
        <v>4.55017E11</v>
      </c>
      <c r="Z80" s="81">
        <v>4.74484E11</v>
      </c>
      <c r="AA80" s="81">
        <v>4.93101E11</v>
      </c>
      <c r="AB80" s="81">
        <v>5.16199E11</v>
      </c>
      <c r="AC80" s="81">
        <v>5.36543E11</v>
      </c>
      <c r="AD80" s="81">
        <v>5.46876E11</v>
      </c>
      <c r="AE80" s="81">
        <v>5.47293E11</v>
      </c>
      <c r="AF80" s="81">
        <v>5.4913E11</v>
      </c>
      <c r="AG80" s="81"/>
      <c r="AH80" s="81"/>
      <c r="AI80" s="81"/>
      <c r="AJ80" s="81"/>
      <c r="AK80" s="81"/>
      <c r="AL80" s="81"/>
      <c r="AM80" s="81"/>
      <c r="AN80" s="81"/>
      <c r="AO80" s="81"/>
      <c r="AP80" s="81"/>
      <c r="AQ80" s="81"/>
      <c r="AR80" s="81"/>
      <c r="AS80" s="81"/>
      <c r="AT80" s="81"/>
      <c r="AU80" s="81"/>
      <c r="AV80" s="81"/>
    </row>
    <row r="81">
      <c r="A81" s="77" t="s">
        <v>33</v>
      </c>
      <c r="B81" s="33">
        <v>54216.0</v>
      </c>
      <c r="C81" s="33">
        <v>3960281.0</v>
      </c>
      <c r="D81" s="35">
        <f t="shared" si="8"/>
        <v>13.68993766</v>
      </c>
      <c r="E81" s="3"/>
      <c r="F81" s="3"/>
      <c r="G81" s="77" t="s">
        <v>33</v>
      </c>
      <c r="H81" s="80">
        <v>0.011</v>
      </c>
      <c r="I81" s="3"/>
      <c r="J81" s="3"/>
      <c r="K81" s="41">
        <v>33788.26953</v>
      </c>
      <c r="L81" s="41">
        <v>36181.92969</v>
      </c>
      <c r="M81" s="41">
        <v>38867.375</v>
      </c>
      <c r="N81" s="41">
        <v>41851.76172</v>
      </c>
      <c r="O81" s="41">
        <v>43941.83594</v>
      </c>
      <c r="P81" s="41">
        <v>40567.18359</v>
      </c>
      <c r="Q81" s="41">
        <v>42801.60938</v>
      </c>
      <c r="R81" s="41">
        <v>45505.51953</v>
      </c>
      <c r="S81" s="41">
        <v>49333.91406</v>
      </c>
      <c r="T81" s="41">
        <v>53275.46875</v>
      </c>
      <c r="U81" s="41">
        <v>54216.31641</v>
      </c>
      <c r="V81" s="41">
        <v>6.8561649664E10</v>
      </c>
      <c r="W81" s="41">
        <v>7.2186781696E10</v>
      </c>
      <c r="X81" s="41">
        <v>7.5311128576E10</v>
      </c>
      <c r="Y81" s="41">
        <v>7.8022270976E10</v>
      </c>
      <c r="Z81" s="41">
        <v>7.9401312256E10</v>
      </c>
      <c r="AA81" s="41">
        <v>7.9740076032E10</v>
      </c>
      <c r="AB81" s="41">
        <v>8.3866148864E10</v>
      </c>
      <c r="AC81" s="41">
        <v>8.6064029696E10</v>
      </c>
      <c r="AD81" s="41">
        <v>8.9152200704E10</v>
      </c>
      <c r="AE81" s="41">
        <v>9.3532110848E10</v>
      </c>
      <c r="AF81" s="41">
        <v>9.7596227584E10</v>
      </c>
      <c r="AG81" s="41"/>
      <c r="AH81" s="41"/>
      <c r="AI81" s="41"/>
      <c r="AJ81" s="41"/>
      <c r="AK81" s="41"/>
      <c r="AL81" s="41"/>
      <c r="AM81" s="41"/>
      <c r="AN81" s="41"/>
      <c r="AO81" s="41"/>
      <c r="AP81" s="41"/>
      <c r="AQ81" s="41"/>
      <c r="AR81" s="41"/>
      <c r="AS81" s="41"/>
      <c r="AT81" s="41"/>
      <c r="AU81" s="41"/>
      <c r="AV81" s="41"/>
    </row>
    <row r="82">
      <c r="A82" s="77" t="s">
        <v>34</v>
      </c>
      <c r="B82" s="33">
        <v>31620.0</v>
      </c>
      <c r="C82" s="33">
        <v>4555400.0</v>
      </c>
      <c r="D82" s="35">
        <f t="shared" si="8"/>
        <v>6.941212627</v>
      </c>
      <c r="E82" s="3"/>
      <c r="F82" s="3"/>
      <c r="G82" s="77" t="s">
        <v>34</v>
      </c>
      <c r="H82" s="80">
        <v>-0.021</v>
      </c>
      <c r="I82" s="3"/>
      <c r="J82" s="3"/>
      <c r="K82" s="41">
        <v>30259.19336</v>
      </c>
      <c r="L82" s="41">
        <v>33304.23828</v>
      </c>
      <c r="M82" s="41">
        <v>30434.7832</v>
      </c>
      <c r="N82" s="41">
        <v>33981.48828</v>
      </c>
      <c r="O82" s="41">
        <v>34310.00391</v>
      </c>
      <c r="P82" s="41">
        <v>33590.83203</v>
      </c>
      <c r="Q82" s="41">
        <v>39623.26563</v>
      </c>
      <c r="R82" s="41">
        <v>39021.41797</v>
      </c>
      <c r="S82" s="41">
        <v>36621.04688</v>
      </c>
      <c r="T82" s="41">
        <v>32915.73438</v>
      </c>
      <c r="U82" s="41">
        <v>31620.00586</v>
      </c>
      <c r="V82" s="81">
        <v>1.50594E11</v>
      </c>
      <c r="W82" s="81">
        <v>1.58201E11</v>
      </c>
      <c r="X82" s="81">
        <v>1.64824E11</v>
      </c>
      <c r="Y82" s="81">
        <v>1.73229E11</v>
      </c>
      <c r="Z82" s="81">
        <v>1.82571E11</v>
      </c>
      <c r="AA82" s="81">
        <v>1.87469E11</v>
      </c>
      <c r="AB82" s="81">
        <v>1.91266E11</v>
      </c>
      <c r="AC82" s="81">
        <v>1.97489E11</v>
      </c>
      <c r="AD82" s="81">
        <v>2.0142E11</v>
      </c>
      <c r="AE82" s="81">
        <v>2.04445E11</v>
      </c>
      <c r="AF82" s="81">
        <v>2.06456E11</v>
      </c>
      <c r="AG82" s="81"/>
      <c r="AH82" s="81"/>
      <c r="AI82" s="81"/>
      <c r="AJ82" s="81"/>
      <c r="AK82" s="81"/>
      <c r="AL82" s="81"/>
      <c r="AM82" s="81"/>
      <c r="AN82" s="81"/>
      <c r="AO82" s="81"/>
      <c r="AP82" s="81"/>
      <c r="AQ82" s="81"/>
      <c r="AR82" s="81"/>
      <c r="AS82" s="81"/>
      <c r="AT82" s="81"/>
      <c r="AU82" s="81"/>
      <c r="AV82" s="81"/>
    </row>
    <row r="83">
      <c r="A83" s="77" t="s">
        <v>36</v>
      </c>
      <c r="B83" s="33">
        <v>88096.0</v>
      </c>
      <c r="C83" s="33">
        <v>1.0479955E7</v>
      </c>
      <c r="D83" s="35">
        <f t="shared" si="8"/>
        <v>8.406142965</v>
      </c>
      <c r="E83" s="3"/>
      <c r="F83" s="3"/>
      <c r="G83" s="77" t="s">
        <v>36</v>
      </c>
      <c r="H83" s="80">
        <v>-0.005</v>
      </c>
      <c r="I83" s="3"/>
      <c r="J83" s="3"/>
      <c r="K83" s="41">
        <v>68695.51563</v>
      </c>
      <c r="L83" s="41">
        <v>67679.20313</v>
      </c>
      <c r="M83" s="41">
        <v>75807.96875</v>
      </c>
      <c r="N83" s="41">
        <v>70391.73438</v>
      </c>
      <c r="O83" s="41">
        <v>74540.38281</v>
      </c>
      <c r="P83" s="41">
        <v>80471.42188</v>
      </c>
      <c r="Q83" s="41">
        <v>87598.39063</v>
      </c>
      <c r="R83" s="41">
        <v>86564.10156</v>
      </c>
      <c r="S83" s="41">
        <v>83091.65625</v>
      </c>
      <c r="T83" s="41">
        <v>87231.96094</v>
      </c>
      <c r="U83" s="41">
        <v>88096.3125</v>
      </c>
      <c r="V83" s="81">
        <v>1.66912E11</v>
      </c>
      <c r="W83" s="81">
        <v>1.68523E11</v>
      </c>
      <c r="X83" s="81">
        <v>1.7574E11</v>
      </c>
      <c r="Y83" s="81">
        <v>1.82222E11</v>
      </c>
      <c r="Z83" s="81">
        <v>1.90252E11</v>
      </c>
      <c r="AA83" s="81">
        <v>2.00028E11</v>
      </c>
      <c r="AB83" s="81">
        <v>2.08175E11</v>
      </c>
      <c r="AC83" s="81">
        <v>2.16327E11</v>
      </c>
      <c r="AD83" s="81">
        <v>2.20599E11</v>
      </c>
      <c r="AE83" s="81">
        <v>2.22285E11</v>
      </c>
      <c r="AF83" s="81">
        <v>2.2026E11</v>
      </c>
      <c r="AG83" s="81"/>
      <c r="AH83" s="81"/>
      <c r="AI83" s="81"/>
      <c r="AJ83" s="81"/>
      <c r="AK83" s="81"/>
      <c r="AL83" s="81"/>
      <c r="AM83" s="81"/>
      <c r="AN83" s="81"/>
      <c r="AO83" s="81"/>
      <c r="AP83" s="81"/>
      <c r="AQ83" s="81"/>
      <c r="AR83" s="81"/>
      <c r="AS83" s="81"/>
      <c r="AT83" s="81"/>
      <c r="AU83" s="81"/>
      <c r="AV83" s="81"/>
    </row>
    <row r="84">
      <c r="A84" s="77" t="s">
        <v>39</v>
      </c>
      <c r="B84" s="33">
        <v>380083.0</v>
      </c>
      <c r="C84" s="33">
        <v>4.0217413E7</v>
      </c>
      <c r="D84" s="35">
        <f t="shared" si="8"/>
        <v>9.450707334</v>
      </c>
      <c r="E84" s="3"/>
      <c r="F84" s="3"/>
      <c r="G84" s="77" t="s">
        <v>39</v>
      </c>
      <c r="H84" s="80">
        <v>-0.001</v>
      </c>
      <c r="I84" s="3"/>
      <c r="J84" s="3"/>
      <c r="K84" s="41">
        <v>268026.4688</v>
      </c>
      <c r="L84" s="41">
        <v>282220.0313</v>
      </c>
      <c r="M84" s="41">
        <v>293440.3125</v>
      </c>
      <c r="N84" s="41">
        <v>285158.5</v>
      </c>
      <c r="O84" s="41">
        <v>305137.1563</v>
      </c>
      <c r="P84" s="41">
        <v>314305.1875</v>
      </c>
      <c r="Q84" s="41">
        <v>341772.5</v>
      </c>
      <c r="R84" s="41">
        <v>355512.875</v>
      </c>
      <c r="S84" s="41">
        <v>355989.5</v>
      </c>
      <c r="T84" s="41">
        <v>372273.9688</v>
      </c>
      <c r="U84" s="41">
        <v>380082.5313</v>
      </c>
      <c r="V84" s="81">
        <v>7.87012E11</v>
      </c>
      <c r="W84" s="81">
        <v>8.05768E11</v>
      </c>
      <c r="X84" s="81">
        <v>8.27987E11</v>
      </c>
      <c r="Y84" s="81">
        <v>8.48E11</v>
      </c>
      <c r="Z84" s="81">
        <v>8.80806E11</v>
      </c>
      <c r="AA84" s="81">
        <v>9.20162E11</v>
      </c>
      <c r="AB84" s="81">
        <v>9.63832E11</v>
      </c>
      <c r="AC84" s="81">
        <v>1.0125E12</v>
      </c>
      <c r="AD84" s="81">
        <v>1.04966E12</v>
      </c>
      <c r="AE84" s="81">
        <v>1.0781E12</v>
      </c>
      <c r="AF84" s="81">
        <v>1.11141E12</v>
      </c>
      <c r="AG84" s="81"/>
      <c r="AH84" s="81"/>
      <c r="AI84" s="81"/>
      <c r="AJ84" s="81"/>
      <c r="AK84" s="81"/>
      <c r="AL84" s="81"/>
      <c r="AM84" s="81"/>
      <c r="AN84" s="81"/>
      <c r="AO84" s="81"/>
      <c r="AP84" s="81"/>
      <c r="AQ84" s="81"/>
      <c r="AR84" s="81"/>
      <c r="AS84" s="81"/>
      <c r="AT84" s="81"/>
      <c r="AU84" s="81"/>
      <c r="AV84" s="81"/>
    </row>
    <row r="85">
      <c r="A85" s="77" t="s">
        <v>40</v>
      </c>
      <c r="B85" s="33">
        <v>38210.0</v>
      </c>
      <c r="C85" s="33">
        <v>8970306.0</v>
      </c>
      <c r="D85" s="35">
        <f t="shared" si="8"/>
        <v>4.259609427</v>
      </c>
      <c r="E85" s="3"/>
      <c r="F85" s="3"/>
      <c r="G85" s="77" t="s">
        <v>40</v>
      </c>
      <c r="H85" s="80">
        <v>-0.053</v>
      </c>
      <c r="I85" s="3"/>
      <c r="J85" s="3"/>
      <c r="K85" s="41">
        <v>40361.48047</v>
      </c>
      <c r="L85" s="41">
        <v>42847.22266</v>
      </c>
      <c r="M85" s="41">
        <v>42795.19531</v>
      </c>
      <c r="N85" s="41">
        <v>45299.87109</v>
      </c>
      <c r="O85" s="41">
        <v>37830.875</v>
      </c>
      <c r="P85" s="41">
        <v>39219.26172</v>
      </c>
      <c r="Q85" s="41">
        <v>36393.73828</v>
      </c>
      <c r="R85" s="41">
        <v>33360.28125</v>
      </c>
      <c r="S85" s="41">
        <v>34000.67578</v>
      </c>
      <c r="T85" s="41">
        <v>34695.58594</v>
      </c>
      <c r="U85" s="41">
        <v>38209.95703</v>
      </c>
      <c r="V85" s="81">
        <v>2.01186E11</v>
      </c>
      <c r="W85" s="81">
        <v>2.09259E11</v>
      </c>
      <c r="X85" s="81">
        <v>2.17501E11</v>
      </c>
      <c r="Y85" s="81">
        <v>2.21007E11</v>
      </c>
      <c r="Z85" s="81">
        <v>2.26993E11</v>
      </c>
      <c r="AA85" s="81">
        <v>2.36538E11</v>
      </c>
      <c r="AB85" s="81">
        <v>2.4756E11</v>
      </c>
      <c r="AC85" s="81">
        <v>2.58582E11</v>
      </c>
      <c r="AD85" s="81">
        <v>2.61846E11</v>
      </c>
      <c r="AE85" s="81">
        <v>2.68349E11</v>
      </c>
      <c r="AF85" s="81">
        <v>2.74617E11</v>
      </c>
      <c r="AG85" s="81"/>
      <c r="AH85" s="81"/>
      <c r="AI85" s="81"/>
      <c r="AJ85" s="81"/>
      <c r="AK85" s="81"/>
      <c r="AL85" s="81"/>
      <c r="AM85" s="81"/>
      <c r="AN85" s="81"/>
      <c r="AO85" s="81"/>
      <c r="AP85" s="81"/>
      <c r="AQ85" s="81"/>
      <c r="AR85" s="81"/>
      <c r="AS85" s="81"/>
      <c r="AT85" s="81"/>
      <c r="AU85" s="81"/>
      <c r="AV85" s="81"/>
    </row>
    <row r="86">
      <c r="A86" s="77" t="s">
        <v>41</v>
      </c>
      <c r="B86" s="33">
        <v>49868.0</v>
      </c>
      <c r="C86" s="33">
        <v>7408319.0</v>
      </c>
      <c r="D86" s="35">
        <f t="shared" si="8"/>
        <v>6.731351606</v>
      </c>
      <c r="E86" s="3"/>
      <c r="F86" s="3"/>
      <c r="G86" s="77" t="s">
        <v>41</v>
      </c>
      <c r="H86" s="80">
        <v>-0.006</v>
      </c>
      <c r="I86" s="3"/>
      <c r="J86" s="3"/>
      <c r="K86" s="41">
        <v>47336.41797</v>
      </c>
      <c r="L86" s="41">
        <v>47580.58203</v>
      </c>
      <c r="M86" s="41">
        <v>47574.45313</v>
      </c>
      <c r="N86" s="41">
        <v>47266.95703</v>
      </c>
      <c r="O86" s="41">
        <v>45716.08984</v>
      </c>
      <c r="P86" s="41">
        <v>47322.89063</v>
      </c>
      <c r="Q86" s="41">
        <v>49054.20313</v>
      </c>
      <c r="R86" s="41">
        <v>50509.51953</v>
      </c>
      <c r="S86" s="41">
        <v>53039.62891</v>
      </c>
      <c r="T86" s="41">
        <v>51420.12891</v>
      </c>
      <c r="U86" s="41">
        <v>49867.57031</v>
      </c>
      <c r="V86" s="81">
        <v>2.28634E11</v>
      </c>
      <c r="W86" s="81">
        <v>2.31537E11</v>
      </c>
      <c r="X86" s="81">
        <v>2.32651E11</v>
      </c>
      <c r="Y86" s="81">
        <v>2.33778E11</v>
      </c>
      <c r="Z86" s="81">
        <v>2.38553E11</v>
      </c>
      <c r="AA86" s="81">
        <v>2.45075E11</v>
      </c>
      <c r="AB86" s="81">
        <v>2.48497E11</v>
      </c>
      <c r="AC86" s="81">
        <v>2.57619E11</v>
      </c>
      <c r="AD86" s="81">
        <v>2.60822E11</v>
      </c>
      <c r="AE86" s="81">
        <v>2.61305E11</v>
      </c>
      <c r="AF86" s="81">
        <v>2.61361E11</v>
      </c>
      <c r="AG86" s="81"/>
      <c r="AH86" s="81"/>
      <c r="AI86" s="81"/>
      <c r="AJ86" s="81"/>
      <c r="AK86" s="81"/>
      <c r="AL86" s="81"/>
      <c r="AM86" s="81"/>
      <c r="AN86" s="81"/>
      <c r="AO86" s="81"/>
      <c r="AP86" s="81"/>
      <c r="AQ86" s="81"/>
      <c r="AR86" s="81"/>
      <c r="AS86" s="81"/>
      <c r="AT86" s="81"/>
      <c r="AU86" s="81"/>
      <c r="AV86" s="81"/>
    </row>
    <row r="87">
      <c r="A87" s="77" t="s">
        <v>42</v>
      </c>
      <c r="B87" s="33">
        <v>666738.0</v>
      </c>
      <c r="C87" s="33">
        <v>6.0094648E7</v>
      </c>
      <c r="D87" s="35">
        <f t="shared" si="8"/>
        <v>11.09479833</v>
      </c>
      <c r="E87" s="3"/>
      <c r="F87" s="3"/>
      <c r="G87" s="77" t="s">
        <v>42</v>
      </c>
      <c r="H87" s="80">
        <v>-0.043</v>
      </c>
      <c r="I87" s="3"/>
      <c r="J87" s="3"/>
      <c r="K87" s="41">
        <v>735756.4375</v>
      </c>
      <c r="L87" s="41">
        <v>723564.0625</v>
      </c>
      <c r="M87" s="41">
        <v>715604.6875</v>
      </c>
      <c r="N87" s="41">
        <v>735611.1875</v>
      </c>
      <c r="O87" s="41">
        <v>709095.4375</v>
      </c>
      <c r="P87" s="41">
        <v>706732.9375</v>
      </c>
      <c r="Q87" s="41">
        <v>675251.0</v>
      </c>
      <c r="R87" s="41">
        <v>677913.5</v>
      </c>
      <c r="S87" s="41">
        <v>681218.6875</v>
      </c>
      <c r="T87" s="41">
        <v>660096.375</v>
      </c>
      <c r="U87" s="41">
        <v>666738.375</v>
      </c>
      <c r="V87" s="81">
        <v>1.3493E12</v>
      </c>
      <c r="W87" s="81">
        <v>1.40705E12</v>
      </c>
      <c r="X87" s="81">
        <v>1.44986E12</v>
      </c>
      <c r="Y87" s="81">
        <v>1.49161E12</v>
      </c>
      <c r="Z87" s="81">
        <v>1.54093E12</v>
      </c>
      <c r="AA87" s="81">
        <v>1.59509E12</v>
      </c>
      <c r="AB87" s="81">
        <v>1.64561E12</v>
      </c>
      <c r="AC87" s="81">
        <v>1.71531E12</v>
      </c>
      <c r="AD87" s="81">
        <v>1.7648E12</v>
      </c>
      <c r="AE87" s="81">
        <v>1.80773E12</v>
      </c>
      <c r="AF87" s="81">
        <v>1.8767E12</v>
      </c>
      <c r="AG87" s="81"/>
      <c r="AH87" s="81"/>
      <c r="AI87" s="81"/>
      <c r="AJ87" s="81"/>
      <c r="AK87" s="81"/>
      <c r="AL87" s="81"/>
      <c r="AM87" s="81"/>
      <c r="AN87" s="81"/>
      <c r="AO87" s="81"/>
      <c r="AP87" s="81"/>
      <c r="AQ87" s="81"/>
      <c r="AR87" s="81"/>
      <c r="AS87" s="81"/>
      <c r="AT87" s="81"/>
      <c r="AU87" s="81"/>
      <c r="AV87" s="81"/>
    </row>
    <row r="88">
      <c r="A88" s="40" t="s">
        <v>43</v>
      </c>
      <c r="B88" s="44">
        <v>6083950.0</v>
      </c>
      <c r="C88" s="44">
        <v>2.89985771E8</v>
      </c>
      <c r="D88" s="46">
        <f t="shared" si="8"/>
        <v>20.98016733</v>
      </c>
      <c r="E88" s="3"/>
      <c r="F88" s="3"/>
      <c r="G88" s="40" t="s">
        <v>43</v>
      </c>
      <c r="H88" s="102">
        <v>-0.024</v>
      </c>
      <c r="I88" s="3"/>
      <c r="J88" s="3"/>
      <c r="K88" s="41">
        <v>5613375.5</v>
      </c>
      <c r="L88" s="41">
        <v>5643490.0</v>
      </c>
      <c r="M88" s="41">
        <v>5758849.0</v>
      </c>
      <c r="N88" s="41">
        <v>5948156.5</v>
      </c>
      <c r="O88" s="41">
        <v>6033862.5</v>
      </c>
      <c r="P88" s="41">
        <v>6110564.0</v>
      </c>
      <c r="Q88" s="41">
        <v>6251294.5</v>
      </c>
      <c r="R88" s="41">
        <v>6394662.5</v>
      </c>
      <c r="S88" s="41">
        <v>6220157.5</v>
      </c>
      <c r="T88" s="41">
        <v>6149104.5</v>
      </c>
      <c r="U88" s="41">
        <v>6083950.0</v>
      </c>
      <c r="V88" s="81">
        <v>8.4481E12</v>
      </c>
      <c r="W88" s="81">
        <v>8.7957E12</v>
      </c>
      <c r="X88" s="81">
        <v>9.0199E12</v>
      </c>
      <c r="Y88" s="81">
        <v>9.3614E12</v>
      </c>
      <c r="Z88" s="81">
        <v>9.7832E12</v>
      </c>
      <c r="AA88" s="81">
        <v>1.02138E13</v>
      </c>
      <c r="AB88" s="81">
        <v>1.07111E13</v>
      </c>
      <c r="AC88" s="81">
        <v>1.11581E13</v>
      </c>
      <c r="AD88" s="81">
        <v>1.12801E13</v>
      </c>
      <c r="AE88" s="81">
        <v>1.14863E13</v>
      </c>
      <c r="AF88" s="81">
        <v>1.17795E13</v>
      </c>
      <c r="AG88" s="81"/>
      <c r="AH88" s="81"/>
      <c r="AI88" s="81"/>
      <c r="AJ88" s="81"/>
      <c r="AK88" s="81"/>
      <c r="AL88" s="81"/>
      <c r="AM88" s="81"/>
      <c r="AN88" s="81"/>
      <c r="AO88" s="81"/>
      <c r="AP88" s="81"/>
      <c r="AQ88" s="81"/>
      <c r="AR88" s="81"/>
      <c r="AS88" s="81"/>
      <c r="AT88" s="81"/>
      <c r="AU88" s="81"/>
      <c r="AV88" s="81"/>
    </row>
    <row r="89">
      <c r="A89" s="21"/>
      <c r="B89" s="21"/>
      <c r="C89" s="21"/>
      <c r="D89" s="79"/>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c r="A91" s="50" t="s">
        <v>86</v>
      </c>
      <c r="B91" s="93" t="s">
        <v>87</v>
      </c>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20" t="s">
        <v>252</v>
      </c>
      <c r="B98" s="20"/>
      <c r="C98" s="10"/>
      <c r="D98" s="10"/>
      <c r="E98" s="10"/>
      <c r="F98" s="10"/>
      <c r="G98" s="10"/>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10"/>
      <c r="B99" s="10"/>
      <c r="C99" s="10"/>
      <c r="D99" s="10"/>
      <c r="E99" s="10"/>
      <c r="F99" s="10"/>
      <c r="G99" s="10"/>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95"/>
      <c r="B100" s="26" t="s">
        <v>91</v>
      </c>
      <c r="C100" s="95"/>
      <c r="D100" s="26" t="s">
        <v>92</v>
      </c>
      <c r="E100" s="26" t="s">
        <v>93</v>
      </c>
      <c r="F100" s="26" t="s">
        <v>94</v>
      </c>
      <c r="G100" s="21" t="s">
        <v>57</v>
      </c>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21" t="s">
        <v>17</v>
      </c>
      <c r="B101" s="21" t="s">
        <v>96</v>
      </c>
      <c r="C101" s="10"/>
      <c r="D101" s="96">
        <v>0.71</v>
      </c>
      <c r="E101" s="167">
        <v>0.48</v>
      </c>
      <c r="F101" s="96">
        <f t="shared" ref="F101:F121" si="9">D101*E101</f>
        <v>0.3408</v>
      </c>
      <c r="G101" s="124"/>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21" t="s">
        <v>18</v>
      </c>
      <c r="B102" s="21" t="s">
        <v>95</v>
      </c>
      <c r="D102" s="96">
        <v>1.04</v>
      </c>
      <c r="E102" s="167">
        <v>0.62</v>
      </c>
      <c r="F102" s="96">
        <f t="shared" si="9"/>
        <v>0.6448</v>
      </c>
      <c r="G102" s="41"/>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19</v>
      </c>
      <c r="B103" s="21" t="s">
        <v>95</v>
      </c>
      <c r="D103" s="96">
        <v>1.29</v>
      </c>
      <c r="E103" s="167">
        <v>0.66</v>
      </c>
      <c r="F103" s="96">
        <f t="shared" si="9"/>
        <v>0.8514</v>
      </c>
      <c r="G103" s="4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20</v>
      </c>
      <c r="B104" s="21" t="s">
        <v>96</v>
      </c>
      <c r="C104" s="10"/>
      <c r="D104" s="96">
        <v>0.64</v>
      </c>
      <c r="E104" s="167">
        <v>0.38</v>
      </c>
      <c r="F104" s="96">
        <f t="shared" si="9"/>
        <v>0.2432</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22</v>
      </c>
      <c r="B105" s="21" t="s">
        <v>95</v>
      </c>
      <c r="D105" s="96">
        <v>0.99</v>
      </c>
      <c r="E105" s="167">
        <v>0.69</v>
      </c>
      <c r="F105" s="96">
        <f t="shared" si="9"/>
        <v>0.6831</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23</v>
      </c>
      <c r="B106" s="21" t="s">
        <v>95</v>
      </c>
      <c r="D106" s="96">
        <v>1.22</v>
      </c>
      <c r="E106" s="167">
        <v>0.7</v>
      </c>
      <c r="F106" s="96">
        <f t="shared" si="9"/>
        <v>0.854</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24</v>
      </c>
      <c r="B107" s="21" t="s">
        <v>95</v>
      </c>
      <c r="D107" s="96">
        <v>1.18</v>
      </c>
      <c r="E107" s="167">
        <v>0.72</v>
      </c>
      <c r="F107" s="96">
        <f t="shared" si="9"/>
        <v>0.8496</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25</v>
      </c>
      <c r="B108" s="21" t="s">
        <v>95</v>
      </c>
      <c r="D108" s="96">
        <v>1.21</v>
      </c>
      <c r="E108" s="167">
        <v>0.72</v>
      </c>
      <c r="F108" s="96">
        <f t="shared" si="9"/>
        <v>0.8712</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26</v>
      </c>
      <c r="B109" s="21" t="s">
        <v>95</v>
      </c>
      <c r="D109" s="96">
        <v>1.17</v>
      </c>
      <c r="E109" s="167">
        <v>0.52</v>
      </c>
      <c r="F109" s="96">
        <f t="shared" si="9"/>
        <v>0.6084</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28</v>
      </c>
      <c r="B110" s="21" t="s">
        <v>95</v>
      </c>
      <c r="D110" s="96">
        <v>0.95</v>
      </c>
      <c r="E110" s="167">
        <v>0.64</v>
      </c>
      <c r="F110" s="96">
        <f t="shared" si="9"/>
        <v>0.608</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29</v>
      </c>
      <c r="B111" s="21" t="s">
        <v>95</v>
      </c>
      <c r="D111" s="96">
        <v>1.34</v>
      </c>
      <c r="E111" s="167">
        <v>0.66</v>
      </c>
      <c r="F111" s="96">
        <f t="shared" si="9"/>
        <v>0.8844</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30</v>
      </c>
      <c r="B112" s="21" t="s">
        <v>96</v>
      </c>
      <c r="C112" s="10"/>
      <c r="D112" s="96">
        <v>0.85</v>
      </c>
      <c r="E112" s="167">
        <v>0.53</v>
      </c>
      <c r="F112" s="96">
        <f t="shared" si="9"/>
        <v>0.4505</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32</v>
      </c>
      <c r="B113" s="21" t="s">
        <v>95</v>
      </c>
      <c r="D113" s="96">
        <v>1.36</v>
      </c>
      <c r="E113" s="167">
        <v>0.69</v>
      </c>
      <c r="F113" s="96">
        <f t="shared" si="9"/>
        <v>0.9384</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33</v>
      </c>
      <c r="B114" s="21" t="s">
        <v>95</v>
      </c>
      <c r="D114" s="96">
        <v>0.82</v>
      </c>
      <c r="E114" s="167">
        <v>0.46</v>
      </c>
      <c r="F114" s="96">
        <f t="shared" si="9"/>
        <v>0.3772</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34</v>
      </c>
      <c r="B115" s="21" t="s">
        <v>95</v>
      </c>
      <c r="D115" s="96">
        <v>1.05</v>
      </c>
      <c r="E115" s="167">
        <v>0.67</v>
      </c>
      <c r="F115" s="96">
        <f t="shared" si="9"/>
        <v>0.7035</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36</v>
      </c>
      <c r="B116" s="21" t="s">
        <v>95</v>
      </c>
      <c r="D116" s="96">
        <v>1.56</v>
      </c>
      <c r="E116" s="167">
        <v>0.67</v>
      </c>
      <c r="F116" s="96">
        <f t="shared" si="9"/>
        <v>1.0452</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39</v>
      </c>
      <c r="B117" s="21" t="s">
        <v>95</v>
      </c>
      <c r="D117" s="96">
        <v>1.13</v>
      </c>
      <c r="E117" s="167">
        <v>0.59</v>
      </c>
      <c r="F117" s="96">
        <f t="shared" si="9"/>
        <v>0.6667</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40</v>
      </c>
      <c r="B118" s="21" t="s">
        <v>95</v>
      </c>
      <c r="D118" s="96">
        <v>1.07</v>
      </c>
      <c r="E118" s="167">
        <v>0.68</v>
      </c>
      <c r="F118" s="96">
        <f t="shared" si="9"/>
        <v>0.7276</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41</v>
      </c>
      <c r="B119" s="21" t="s">
        <v>95</v>
      </c>
      <c r="D119" s="96">
        <v>0.79</v>
      </c>
      <c r="E119" s="167">
        <v>0.6</v>
      </c>
      <c r="F119" s="96">
        <f t="shared" si="9"/>
        <v>0.474</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42</v>
      </c>
      <c r="B120" s="21" t="s">
        <v>95</v>
      </c>
      <c r="D120" s="96">
        <v>1.3</v>
      </c>
      <c r="E120" s="167">
        <v>0.74</v>
      </c>
      <c r="F120" s="96">
        <f t="shared" si="9"/>
        <v>0.962</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6" t="s">
        <v>43</v>
      </c>
      <c r="B121" s="26" t="s">
        <v>95</v>
      </c>
      <c r="C121" s="103"/>
      <c r="D121" s="105">
        <v>0.55</v>
      </c>
      <c r="E121" s="168">
        <v>0.19</v>
      </c>
      <c r="F121" s="105">
        <f t="shared" si="9"/>
        <v>0.1045</v>
      </c>
      <c r="G121" s="7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10"/>
      <c r="B122" s="10"/>
      <c r="C122" s="10"/>
      <c r="D122" s="10"/>
      <c r="E122" s="10"/>
      <c r="F122" s="10"/>
      <c r="G122" s="10"/>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62</v>
      </c>
      <c r="B123" s="10"/>
      <c r="C123" s="10"/>
      <c r="D123" s="10"/>
      <c r="E123" s="10"/>
      <c r="F123" s="96"/>
      <c r="G123" s="10"/>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10"/>
      <c r="B124" s="10"/>
      <c r="C124" s="10"/>
      <c r="D124" s="10"/>
      <c r="E124" s="10"/>
      <c r="F124" s="10"/>
      <c r="G124" s="10"/>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21" t="s">
        <v>99</v>
      </c>
      <c r="C125" s="10"/>
      <c r="D125" s="10"/>
      <c r="E125" s="10"/>
      <c r="F125" s="41">
        <v>184.0</v>
      </c>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10"/>
      <c r="B126" s="10"/>
      <c r="C126" s="10"/>
      <c r="D126" s="10"/>
      <c r="E126" s="10"/>
      <c r="F126" s="10"/>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21" t="s">
        <v>237</v>
      </c>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10"/>
      <c r="B128" s="10"/>
      <c r="C128" s="10"/>
      <c r="D128" s="10"/>
      <c r="E128" s="10"/>
      <c r="F128" s="10"/>
      <c r="G128" s="10"/>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A131" s="20" t="s">
        <v>256</v>
      </c>
      <c r="B131" s="20"/>
      <c r="C131" s="20"/>
      <c r="D131" s="20"/>
      <c r="E131" s="20"/>
      <c r="F131" s="10"/>
      <c r="G131" s="10"/>
      <c r="H131" s="10"/>
      <c r="I131" s="10"/>
      <c r="J131" s="10"/>
      <c r="K131" s="10"/>
      <c r="L131" s="10"/>
      <c r="M131" s="10"/>
      <c r="N131" s="10"/>
      <c r="O131" s="10"/>
      <c r="P131" s="10"/>
      <c r="Q131" s="10"/>
      <c r="R131" s="10"/>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
      <c r="B132" s="10"/>
      <c r="C132" s="10"/>
      <c r="D132" s="10"/>
      <c r="E132" s="10"/>
      <c r="F132" s="10"/>
      <c r="G132" s="10"/>
      <c r="H132" s="10"/>
      <c r="I132" s="10"/>
      <c r="J132" s="10"/>
      <c r="K132" s="10"/>
      <c r="L132" s="10"/>
      <c r="M132" s="10"/>
      <c r="N132" s="10"/>
      <c r="O132" s="10"/>
      <c r="P132" s="10"/>
      <c r="Q132" s="10"/>
      <c r="R132" s="10"/>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109" t="s">
        <v>103</v>
      </c>
      <c r="B133" s="110" t="s">
        <v>104</v>
      </c>
      <c r="C133" s="110" t="s">
        <v>105</v>
      </c>
      <c r="D133" s="110" t="s">
        <v>106</v>
      </c>
      <c r="E133" s="110" t="s">
        <v>107</v>
      </c>
      <c r="F133" s="110" t="s">
        <v>108</v>
      </c>
      <c r="G133" s="110" t="s">
        <v>109</v>
      </c>
      <c r="H133" s="110" t="s">
        <v>110</v>
      </c>
      <c r="I133" s="110" t="s">
        <v>111</v>
      </c>
      <c r="J133" s="110" t="s">
        <v>112</v>
      </c>
      <c r="K133" s="110" t="s">
        <v>113</v>
      </c>
      <c r="L133" s="110" t="s">
        <v>114</v>
      </c>
      <c r="M133" s="110" t="s">
        <v>54</v>
      </c>
      <c r="N133" s="110" t="s">
        <v>115</v>
      </c>
      <c r="O133" s="110" t="s">
        <v>57</v>
      </c>
      <c r="P133" s="110" t="s">
        <v>116</v>
      </c>
      <c r="Q133" s="110" t="s">
        <v>117</v>
      </c>
      <c r="R133" s="111" t="s">
        <v>118</v>
      </c>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1" t="s">
        <v>17</v>
      </c>
      <c r="B134" s="82">
        <v>1.1</v>
      </c>
      <c r="C134" s="82">
        <v>0.0</v>
      </c>
      <c r="D134" s="82">
        <v>0.0</v>
      </c>
      <c r="E134" s="82">
        <v>0.0</v>
      </c>
      <c r="F134" s="82">
        <v>0.0</v>
      </c>
      <c r="G134" s="82">
        <v>168.4</v>
      </c>
      <c r="H134" s="82">
        <v>0.0</v>
      </c>
      <c r="I134" s="82">
        <v>0.0</v>
      </c>
      <c r="J134" s="82">
        <v>109.4</v>
      </c>
      <c r="K134" s="82">
        <f t="shared" ref="K134:K154" si="10">SUM(B134:J134)</f>
        <v>278.9</v>
      </c>
      <c r="L134" s="82">
        <f t="shared" ref="L134:L154" si="11">K134-E134</f>
        <v>278.9</v>
      </c>
      <c r="M134" s="129">
        <v>1.976654E7</v>
      </c>
      <c r="N134" s="79">
        <f t="shared" ref="N134:N154" si="12">L134/M134*1000000</f>
        <v>14.10970256</v>
      </c>
      <c r="O134" s="21"/>
      <c r="P134" s="21"/>
      <c r="Q134" s="21"/>
      <c r="R134" s="21"/>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1" t="s">
        <v>18</v>
      </c>
      <c r="B135" s="82">
        <v>294.6</v>
      </c>
      <c r="C135" s="82">
        <v>0.0</v>
      </c>
      <c r="D135" s="82">
        <v>-3.0</v>
      </c>
      <c r="E135" s="82">
        <v>45.1</v>
      </c>
      <c r="F135" s="82">
        <v>0.0</v>
      </c>
      <c r="G135" s="82">
        <v>2734.9</v>
      </c>
      <c r="H135" s="82">
        <v>0.0</v>
      </c>
      <c r="I135" s="82">
        <v>0.0</v>
      </c>
      <c r="J135" s="82">
        <v>2952.6</v>
      </c>
      <c r="K135" s="82">
        <f t="shared" si="10"/>
        <v>6024.2</v>
      </c>
      <c r="L135" s="82">
        <f t="shared" si="11"/>
        <v>5979.1</v>
      </c>
      <c r="M135" s="129">
        <v>3.85000382E8</v>
      </c>
      <c r="N135" s="79">
        <f t="shared" si="12"/>
        <v>15.53011446</v>
      </c>
      <c r="O135" s="21"/>
      <c r="P135" s="21"/>
      <c r="Q135" s="21"/>
      <c r="R135" s="21"/>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21" t="s">
        <v>19</v>
      </c>
      <c r="B136" s="82">
        <v>294.6</v>
      </c>
      <c r="C136" s="82">
        <v>0.0</v>
      </c>
      <c r="D136" s="82">
        <v>-3.0</v>
      </c>
      <c r="E136" s="82">
        <v>45.1</v>
      </c>
      <c r="F136" s="82">
        <v>0.0</v>
      </c>
      <c r="G136" s="82">
        <v>2734.9</v>
      </c>
      <c r="H136" s="82">
        <v>0.0</v>
      </c>
      <c r="I136" s="82">
        <v>0.0</v>
      </c>
      <c r="J136" s="82">
        <v>2952.6</v>
      </c>
      <c r="K136" s="82">
        <f t="shared" si="10"/>
        <v>6024.2</v>
      </c>
      <c r="L136" s="82">
        <f t="shared" si="11"/>
        <v>5979.1</v>
      </c>
      <c r="M136" s="129">
        <v>3.85000382E8</v>
      </c>
      <c r="N136" s="79">
        <f t="shared" si="12"/>
        <v>15.53011446</v>
      </c>
      <c r="O136" s="21"/>
      <c r="P136" s="21"/>
      <c r="Q136" s="21"/>
      <c r="R136" s="21"/>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20</v>
      </c>
      <c r="B137" s="82">
        <v>-0.2</v>
      </c>
      <c r="C137" s="82">
        <v>0.0</v>
      </c>
      <c r="D137" s="82">
        <v>0.0</v>
      </c>
      <c r="E137" s="82">
        <v>0.1</v>
      </c>
      <c r="F137" s="82">
        <v>0.0</v>
      </c>
      <c r="G137" s="82">
        <v>797.8</v>
      </c>
      <c r="H137" s="82">
        <v>0.0</v>
      </c>
      <c r="I137" s="82">
        <v>0.0</v>
      </c>
      <c r="J137" s="82">
        <v>34.9</v>
      </c>
      <c r="K137" s="82">
        <f t="shared" si="10"/>
        <v>832.6</v>
      </c>
      <c r="L137" s="82">
        <f t="shared" si="11"/>
        <v>832.5</v>
      </c>
      <c r="M137" s="129">
        <v>3.1889309E7</v>
      </c>
      <c r="N137" s="79">
        <f t="shared" si="12"/>
        <v>26.10592785</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22</v>
      </c>
      <c r="B138" s="82">
        <v>294.6</v>
      </c>
      <c r="C138" s="82">
        <v>0.0</v>
      </c>
      <c r="D138" s="82">
        <v>-3.0</v>
      </c>
      <c r="E138" s="82">
        <v>45.1</v>
      </c>
      <c r="F138" s="82">
        <v>0.0</v>
      </c>
      <c r="G138" s="82">
        <v>2734.9</v>
      </c>
      <c r="H138" s="82">
        <v>0.0</v>
      </c>
      <c r="I138" s="82">
        <v>0.0</v>
      </c>
      <c r="J138" s="82">
        <v>2952.6</v>
      </c>
      <c r="K138" s="82">
        <f t="shared" si="10"/>
        <v>6024.2</v>
      </c>
      <c r="L138" s="82">
        <f t="shared" si="11"/>
        <v>5979.1</v>
      </c>
      <c r="M138" s="129">
        <v>3.85000382E8</v>
      </c>
      <c r="N138" s="79">
        <f t="shared" si="12"/>
        <v>15.53011446</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23</v>
      </c>
      <c r="B139" s="82">
        <v>294.6</v>
      </c>
      <c r="C139" s="82">
        <v>0.0</v>
      </c>
      <c r="D139" s="82">
        <v>-3.0</v>
      </c>
      <c r="E139" s="82">
        <v>45.1</v>
      </c>
      <c r="F139" s="82">
        <v>0.0</v>
      </c>
      <c r="G139" s="82">
        <v>2734.9</v>
      </c>
      <c r="H139" s="82">
        <v>0.0</v>
      </c>
      <c r="I139" s="82">
        <v>0.0</v>
      </c>
      <c r="J139" s="82">
        <v>2952.6</v>
      </c>
      <c r="K139" s="82">
        <f t="shared" si="10"/>
        <v>6024.2</v>
      </c>
      <c r="L139" s="82">
        <f t="shared" si="11"/>
        <v>5979.1</v>
      </c>
      <c r="M139" s="129">
        <v>3.85000382E8</v>
      </c>
      <c r="N139" s="79">
        <f t="shared" si="12"/>
        <v>15.53011446</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24</v>
      </c>
      <c r="B140" s="82">
        <v>294.6</v>
      </c>
      <c r="C140" s="82">
        <v>0.0</v>
      </c>
      <c r="D140" s="82">
        <v>-3.0</v>
      </c>
      <c r="E140" s="82">
        <v>45.1</v>
      </c>
      <c r="F140" s="82">
        <v>0.0</v>
      </c>
      <c r="G140" s="82">
        <v>2734.9</v>
      </c>
      <c r="H140" s="82">
        <v>0.0</v>
      </c>
      <c r="I140" s="82">
        <v>0.0</v>
      </c>
      <c r="J140" s="82">
        <v>2952.6</v>
      </c>
      <c r="K140" s="82">
        <f t="shared" si="10"/>
        <v>6024.2</v>
      </c>
      <c r="L140" s="82">
        <f t="shared" si="11"/>
        <v>5979.1</v>
      </c>
      <c r="M140" s="129">
        <v>3.85000382E8</v>
      </c>
      <c r="N140" s="79">
        <f t="shared" si="12"/>
        <v>15.53011446</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25</v>
      </c>
      <c r="B141" s="82">
        <v>294.6</v>
      </c>
      <c r="C141" s="82">
        <v>0.0</v>
      </c>
      <c r="D141" s="82">
        <v>-3.0</v>
      </c>
      <c r="E141" s="82">
        <v>45.1</v>
      </c>
      <c r="F141" s="82">
        <v>0.0</v>
      </c>
      <c r="G141" s="82">
        <v>2734.9</v>
      </c>
      <c r="H141" s="82">
        <v>0.0</v>
      </c>
      <c r="I141" s="82">
        <v>0.0</v>
      </c>
      <c r="J141" s="82">
        <v>2952.6</v>
      </c>
      <c r="K141" s="82">
        <f t="shared" si="10"/>
        <v>6024.2</v>
      </c>
      <c r="L141" s="82">
        <f t="shared" si="11"/>
        <v>5979.1</v>
      </c>
      <c r="M141" s="129">
        <v>3.85000382E8</v>
      </c>
      <c r="N141" s="79">
        <f t="shared" si="12"/>
        <v>15.53011446</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26</v>
      </c>
      <c r="B142" s="82">
        <v>294.6</v>
      </c>
      <c r="C142" s="82">
        <v>0.0</v>
      </c>
      <c r="D142" s="82">
        <v>-3.0</v>
      </c>
      <c r="E142" s="82">
        <v>45.1</v>
      </c>
      <c r="F142" s="82">
        <v>0.0</v>
      </c>
      <c r="G142" s="82">
        <v>2734.9</v>
      </c>
      <c r="H142" s="82">
        <v>0.0</v>
      </c>
      <c r="I142" s="82">
        <v>0.0</v>
      </c>
      <c r="J142" s="82">
        <v>2952.6</v>
      </c>
      <c r="K142" s="82">
        <f t="shared" si="10"/>
        <v>6024.2</v>
      </c>
      <c r="L142" s="82">
        <f t="shared" si="11"/>
        <v>5979.1</v>
      </c>
      <c r="M142" s="129">
        <v>3.85000382E8</v>
      </c>
      <c r="N142" s="79">
        <f t="shared" si="12"/>
        <v>15.53011446</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28</v>
      </c>
      <c r="B143" s="82">
        <v>294.6</v>
      </c>
      <c r="C143" s="82">
        <v>0.0</v>
      </c>
      <c r="D143" s="82">
        <v>-3.0</v>
      </c>
      <c r="E143" s="82">
        <v>45.1</v>
      </c>
      <c r="F143" s="82">
        <v>0.0</v>
      </c>
      <c r="G143" s="82">
        <v>2734.9</v>
      </c>
      <c r="H143" s="82">
        <v>0.0</v>
      </c>
      <c r="I143" s="82">
        <v>0.0</v>
      </c>
      <c r="J143" s="82">
        <v>2952.6</v>
      </c>
      <c r="K143" s="82">
        <f t="shared" si="10"/>
        <v>6024.2</v>
      </c>
      <c r="L143" s="82">
        <f t="shared" si="11"/>
        <v>5979.1</v>
      </c>
      <c r="M143" s="129">
        <v>3.85000382E8</v>
      </c>
      <c r="N143" s="79">
        <f t="shared" si="12"/>
        <v>15.53011446</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29</v>
      </c>
      <c r="B144" s="82">
        <v>294.6</v>
      </c>
      <c r="C144" s="82">
        <v>0.0</v>
      </c>
      <c r="D144" s="82">
        <v>-3.0</v>
      </c>
      <c r="E144" s="82">
        <v>45.1</v>
      </c>
      <c r="F144" s="82">
        <v>0.0</v>
      </c>
      <c r="G144" s="82">
        <v>2734.9</v>
      </c>
      <c r="H144" s="82">
        <v>0.0</v>
      </c>
      <c r="I144" s="82">
        <v>0.0</v>
      </c>
      <c r="J144" s="82">
        <v>2952.6</v>
      </c>
      <c r="K144" s="82">
        <f t="shared" si="10"/>
        <v>6024.2</v>
      </c>
      <c r="L144" s="82">
        <f t="shared" si="11"/>
        <v>5979.1</v>
      </c>
      <c r="M144" s="129">
        <v>3.85000382E8</v>
      </c>
      <c r="N144" s="79">
        <f t="shared" si="12"/>
        <v>15.53011446</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30</v>
      </c>
      <c r="B145" s="82">
        <v>4.0</v>
      </c>
      <c r="C145" s="82">
        <v>0.0</v>
      </c>
      <c r="D145" s="82">
        <v>0.0</v>
      </c>
      <c r="E145" s="82">
        <v>30.5</v>
      </c>
      <c r="F145" s="82">
        <v>-31.8</v>
      </c>
      <c r="G145" s="82">
        <v>2699.0</v>
      </c>
      <c r="H145" s="82">
        <v>0.0</v>
      </c>
      <c r="I145" s="82">
        <v>0.0</v>
      </c>
      <c r="J145" s="82">
        <v>857.8</v>
      </c>
      <c r="K145" s="82">
        <f t="shared" si="10"/>
        <v>3559.5</v>
      </c>
      <c r="L145" s="82">
        <f t="shared" si="11"/>
        <v>3529</v>
      </c>
      <c r="M145" s="129">
        <v>1.27552251E8</v>
      </c>
      <c r="N145" s="79">
        <f t="shared" si="12"/>
        <v>27.66709307</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32</v>
      </c>
      <c r="B146" s="82">
        <v>294.6</v>
      </c>
      <c r="C146" s="82">
        <v>0.0</v>
      </c>
      <c r="D146" s="82">
        <v>-3.0</v>
      </c>
      <c r="E146" s="82">
        <v>45.1</v>
      </c>
      <c r="F146" s="82">
        <v>0.0</v>
      </c>
      <c r="G146" s="82">
        <v>2734.9</v>
      </c>
      <c r="H146" s="82">
        <v>0.0</v>
      </c>
      <c r="I146" s="82">
        <v>0.0</v>
      </c>
      <c r="J146" s="82">
        <v>2952.6</v>
      </c>
      <c r="K146" s="82">
        <f t="shared" si="10"/>
        <v>6024.2</v>
      </c>
      <c r="L146" s="82">
        <f t="shared" si="11"/>
        <v>5979.1</v>
      </c>
      <c r="M146" s="129">
        <v>3.85000382E8</v>
      </c>
      <c r="N146" s="79">
        <f t="shared" si="12"/>
        <v>15.53011446</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33</v>
      </c>
      <c r="B147" s="82">
        <v>0.0</v>
      </c>
      <c r="C147" s="82">
        <v>0.0</v>
      </c>
      <c r="D147" s="82">
        <v>0.0</v>
      </c>
      <c r="E147" s="82">
        <v>0.0</v>
      </c>
      <c r="F147" s="82">
        <v>0.0</v>
      </c>
      <c r="G147" s="82">
        <v>22.8</v>
      </c>
      <c r="H147" s="82">
        <v>0.0</v>
      </c>
      <c r="I147" s="82">
        <v>0.0</v>
      </c>
      <c r="J147" s="82">
        <v>12.5</v>
      </c>
      <c r="K147" s="82">
        <f t="shared" si="10"/>
        <v>35.3</v>
      </c>
      <c r="L147" s="82">
        <f t="shared" si="11"/>
        <v>35.3</v>
      </c>
      <c r="M147" s="129">
        <v>3960281.0</v>
      </c>
      <c r="N147" s="79">
        <f t="shared" si="12"/>
        <v>8.913508915</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34</v>
      </c>
      <c r="B148" s="82">
        <v>-65.5</v>
      </c>
      <c r="C148" s="82">
        <v>-13.0</v>
      </c>
      <c r="D148" s="82">
        <v>0.0</v>
      </c>
      <c r="E148" s="82">
        <v>0.0</v>
      </c>
      <c r="F148" s="82">
        <v>0.0</v>
      </c>
      <c r="G148" s="82">
        <v>21.4</v>
      </c>
      <c r="H148" s="82">
        <v>0.0</v>
      </c>
      <c r="I148" s="82">
        <v>0.0</v>
      </c>
      <c r="J148" s="82">
        <v>1.3</v>
      </c>
      <c r="K148" s="82">
        <f t="shared" si="10"/>
        <v>-55.8</v>
      </c>
      <c r="L148" s="82">
        <f t="shared" si="11"/>
        <v>-55.8</v>
      </c>
      <c r="M148" s="129">
        <v>4555400.0</v>
      </c>
      <c r="N148" s="79">
        <f t="shared" si="12"/>
        <v>-12.24919875</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36</v>
      </c>
      <c r="B149" s="82">
        <v>294.6</v>
      </c>
      <c r="C149" s="82">
        <v>0.0</v>
      </c>
      <c r="D149" s="82">
        <v>-3.0</v>
      </c>
      <c r="E149" s="82">
        <v>45.1</v>
      </c>
      <c r="F149" s="82">
        <v>0.0</v>
      </c>
      <c r="G149" s="82">
        <v>2734.9</v>
      </c>
      <c r="H149" s="82">
        <v>0.0</v>
      </c>
      <c r="I149" s="82">
        <v>0.0</v>
      </c>
      <c r="J149" s="82">
        <v>2952.6</v>
      </c>
      <c r="K149" s="82">
        <f t="shared" si="10"/>
        <v>6024.2</v>
      </c>
      <c r="L149" s="82">
        <f t="shared" si="11"/>
        <v>5979.1</v>
      </c>
      <c r="M149" s="129">
        <v>3.85000382E8</v>
      </c>
      <c r="N149" s="79">
        <f t="shared" si="12"/>
        <v>15.53011446</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39</v>
      </c>
      <c r="B150" s="82">
        <v>294.6</v>
      </c>
      <c r="C150" s="82">
        <v>0.0</v>
      </c>
      <c r="D150" s="82">
        <v>-3.0</v>
      </c>
      <c r="E150" s="82">
        <v>45.1</v>
      </c>
      <c r="F150" s="82">
        <v>0.0</v>
      </c>
      <c r="G150" s="82">
        <v>2734.9</v>
      </c>
      <c r="H150" s="82">
        <v>0.0</v>
      </c>
      <c r="I150" s="82">
        <v>0.0</v>
      </c>
      <c r="J150" s="82">
        <v>2952.6</v>
      </c>
      <c r="K150" s="82">
        <f t="shared" si="10"/>
        <v>6024.2</v>
      </c>
      <c r="L150" s="82">
        <f t="shared" si="11"/>
        <v>5979.1</v>
      </c>
      <c r="M150" s="129">
        <v>3.85000382E8</v>
      </c>
      <c r="N150" s="79">
        <f t="shared" si="12"/>
        <v>15.53011446</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40</v>
      </c>
      <c r="B151" s="82">
        <v>294.6</v>
      </c>
      <c r="C151" s="82">
        <v>0.0</v>
      </c>
      <c r="D151" s="82">
        <v>-3.0</v>
      </c>
      <c r="E151" s="82">
        <v>45.1</v>
      </c>
      <c r="F151" s="82">
        <v>0.0</v>
      </c>
      <c r="G151" s="82">
        <v>2734.9</v>
      </c>
      <c r="H151" s="82">
        <v>0.0</v>
      </c>
      <c r="I151" s="82">
        <v>0.0</v>
      </c>
      <c r="J151" s="82">
        <v>2952.6</v>
      </c>
      <c r="K151" s="82">
        <f t="shared" si="10"/>
        <v>6024.2</v>
      </c>
      <c r="L151" s="82">
        <f t="shared" si="11"/>
        <v>5979.1</v>
      </c>
      <c r="M151" s="129">
        <v>3.85000382E8</v>
      </c>
      <c r="N151" s="79">
        <f t="shared" si="12"/>
        <v>15.53011446</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41</v>
      </c>
      <c r="B152" s="82">
        <v>-9.1</v>
      </c>
      <c r="C152" s="82">
        <v>0.0</v>
      </c>
      <c r="D152" s="82">
        <v>0.0</v>
      </c>
      <c r="E152" s="82">
        <v>2.4</v>
      </c>
      <c r="F152" s="82">
        <v>0.1</v>
      </c>
      <c r="G152" s="82">
        <v>16.5</v>
      </c>
      <c r="H152" s="82">
        <v>0.0</v>
      </c>
      <c r="I152" s="82">
        <v>0.0</v>
      </c>
      <c r="J152" s="82">
        <v>6.3</v>
      </c>
      <c r="K152" s="82">
        <f t="shared" si="10"/>
        <v>16.2</v>
      </c>
      <c r="L152" s="82">
        <f t="shared" si="11"/>
        <v>13.8</v>
      </c>
      <c r="M152" s="129">
        <v>7408319.0</v>
      </c>
      <c r="N152" s="79">
        <f t="shared" si="12"/>
        <v>1.862770758</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42</v>
      </c>
      <c r="B153" s="82">
        <v>294.6</v>
      </c>
      <c r="C153" s="82">
        <v>0.0</v>
      </c>
      <c r="D153" s="82">
        <v>-3.0</v>
      </c>
      <c r="E153" s="82">
        <v>45.1</v>
      </c>
      <c r="F153" s="82">
        <v>0.0</v>
      </c>
      <c r="G153" s="82">
        <v>2734.9</v>
      </c>
      <c r="H153" s="82">
        <v>0.0</v>
      </c>
      <c r="I153" s="82">
        <v>0.0</v>
      </c>
      <c r="J153" s="82">
        <v>2952.6</v>
      </c>
      <c r="K153" s="82">
        <f t="shared" si="10"/>
        <v>6024.2</v>
      </c>
      <c r="L153" s="82">
        <f t="shared" si="11"/>
        <v>5979.1</v>
      </c>
      <c r="M153" s="129">
        <v>3.85000382E8</v>
      </c>
      <c r="N153" s="79">
        <f t="shared" si="12"/>
        <v>15.53011446</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t="s">
        <v>43</v>
      </c>
      <c r="B154" s="82">
        <v>1605.2</v>
      </c>
      <c r="C154" s="82">
        <v>0.0</v>
      </c>
      <c r="D154" s="82">
        <v>0.0</v>
      </c>
      <c r="E154" s="82">
        <v>-568.7</v>
      </c>
      <c r="F154" s="82">
        <v>1.9</v>
      </c>
      <c r="G154" s="82">
        <v>7327.3</v>
      </c>
      <c r="H154" s="82">
        <v>0.0</v>
      </c>
      <c r="I154" s="82">
        <v>0.0</v>
      </c>
      <c r="J154" s="82">
        <v>4053.0</v>
      </c>
      <c r="K154" s="82">
        <f t="shared" si="10"/>
        <v>12418.7</v>
      </c>
      <c r="L154" s="82">
        <f t="shared" si="11"/>
        <v>12987.4</v>
      </c>
      <c r="M154" s="129">
        <v>2.90326418E8</v>
      </c>
      <c r="N154" s="79">
        <f t="shared" si="12"/>
        <v>44.73378651</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c r="B155" s="21"/>
      <c r="C155" s="21"/>
      <c r="D155" s="21"/>
      <c r="E155" s="21"/>
      <c r="F155" s="21"/>
      <c r="G155" s="21"/>
      <c r="H155" s="21"/>
      <c r="I155" s="21"/>
      <c r="J155" s="21"/>
      <c r="K155" s="21"/>
      <c r="L155" s="21"/>
      <c r="M155" s="21"/>
      <c r="N155" s="21"/>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62</v>
      </c>
      <c r="B156" s="21"/>
      <c r="C156" s="21"/>
      <c r="D156" s="21"/>
      <c r="E156" s="21"/>
      <c r="F156" s="21"/>
      <c r="G156" s="21"/>
      <c r="H156" s="21"/>
      <c r="I156" s="21"/>
      <c r="J156" s="21"/>
      <c r="K156" s="21"/>
      <c r="L156" s="21"/>
      <c r="M156">
        <v>-0.2</v>
      </c>
      <c r="O156" s="21">
        <v>33.16013319</v>
      </c>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120</v>
      </c>
      <c r="B157" s="21"/>
      <c r="C157" s="21"/>
      <c r="D157" s="21"/>
      <c r="E157" s="21"/>
      <c r="F157" s="21"/>
      <c r="G157" s="21"/>
      <c r="H157" s="21"/>
      <c r="I157" s="21"/>
      <c r="J157" s="21"/>
      <c r="K157" s="21"/>
      <c r="L157" s="21"/>
      <c r="M157">
        <v>7.452731104</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c r="B158" s="21"/>
      <c r="C158" s="21"/>
      <c r="D158" s="21"/>
      <c r="E158" s="21"/>
      <c r="F158" s="21"/>
      <c r="G158" s="21"/>
      <c r="H158" s="21"/>
      <c r="I158" s="21"/>
      <c r="J158" s="21"/>
      <c r="K158" s="21"/>
      <c r="L158" s="21"/>
      <c r="M158" s="21"/>
      <c r="N158" s="21"/>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1"/>
      <c r="B159" s="21"/>
      <c r="C159" s="21"/>
      <c r="D159" s="21"/>
      <c r="E159" s="21"/>
      <c r="F159" s="21"/>
      <c r="G159" s="21"/>
      <c r="H159" s="21"/>
      <c r="I159" s="21"/>
      <c r="J159" s="21"/>
      <c r="K159" s="21"/>
      <c r="L159" s="21"/>
      <c r="M159" s="21"/>
      <c r="N159" s="21"/>
      <c r="O159" s="21"/>
      <c r="P159" s="21"/>
      <c r="Q159" s="21"/>
      <c r="R159" s="21"/>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23" t="s">
        <v>121</v>
      </c>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row>
    <row r="164">
      <c r="A164" s="20" t="s">
        <v>122</v>
      </c>
      <c r="B164" s="20"/>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ht="35.25" customHeight="1">
      <c r="A166" s="122"/>
      <c r="B166" s="24" t="s">
        <v>258</v>
      </c>
      <c r="C166" s="24" t="s">
        <v>259</v>
      </c>
      <c r="D166" s="24" t="s">
        <v>260</v>
      </c>
      <c r="E166" s="24" t="s">
        <v>261</v>
      </c>
      <c r="F166" s="24" t="s">
        <v>127</v>
      </c>
      <c r="G166" s="24" t="s">
        <v>57</v>
      </c>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row>
    <row r="167">
      <c r="A167" s="21" t="s">
        <v>17</v>
      </c>
      <c r="B167" s="10"/>
      <c r="C167" s="41">
        <v>55.0</v>
      </c>
      <c r="D167" s="41">
        <f t="shared" ref="D167:D187" si="13">sum(B167:C167)</f>
        <v>55</v>
      </c>
      <c r="E167" s="33">
        <v>1.9534938E7</v>
      </c>
      <c r="F167" s="92">
        <f t="shared" ref="F167:F187" si="14">D167/E167*1000000</f>
        <v>2.815468367</v>
      </c>
      <c r="G167" s="41"/>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1" t="s">
        <v>18</v>
      </c>
      <c r="B168" s="41">
        <v>0.0</v>
      </c>
      <c r="C168" s="21">
        <v>0.0</v>
      </c>
      <c r="D168" s="41">
        <f t="shared" si="13"/>
        <v>0</v>
      </c>
      <c r="E168" s="33">
        <v>8148312.0</v>
      </c>
      <c r="F168" s="92">
        <f t="shared" si="14"/>
        <v>0</v>
      </c>
      <c r="G168" s="41"/>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21" t="s">
        <v>19</v>
      </c>
      <c r="B169" s="41">
        <v>1.0</v>
      </c>
      <c r="C169" s="10"/>
      <c r="D169" s="41">
        <f t="shared" si="13"/>
        <v>1</v>
      </c>
      <c r="E169" s="33">
        <v>1.031197E7</v>
      </c>
      <c r="F169" s="92">
        <f t="shared" si="14"/>
        <v>0.09697468088</v>
      </c>
      <c r="G169" s="41"/>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20</v>
      </c>
      <c r="B170" s="41">
        <v>205.0</v>
      </c>
      <c r="C170" s="41">
        <v>52.0</v>
      </c>
      <c r="D170" s="41">
        <f t="shared" si="13"/>
        <v>257</v>
      </c>
      <c r="E170" s="33">
        <v>3.1640962E7</v>
      </c>
      <c r="F170" s="92">
        <f t="shared" si="14"/>
        <v>8.122382625</v>
      </c>
      <c r="G170" s="41"/>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22</v>
      </c>
      <c r="B171" s="41">
        <v>46.0</v>
      </c>
      <c r="C171" s="10"/>
      <c r="D171" s="41">
        <f t="shared" si="13"/>
        <v>46</v>
      </c>
      <c r="E171" s="33">
        <v>5374693.0</v>
      </c>
      <c r="F171" s="92">
        <f t="shared" si="14"/>
        <v>8.558628372</v>
      </c>
      <c r="G171" s="4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23</v>
      </c>
      <c r="B172" s="10"/>
      <c r="C172" s="41">
        <v>3.0</v>
      </c>
      <c r="D172" s="41">
        <f t="shared" si="13"/>
        <v>3</v>
      </c>
      <c r="E172" s="33">
        <v>5193039.0</v>
      </c>
      <c r="F172" s="92">
        <f t="shared" si="14"/>
        <v>0.5776964124</v>
      </c>
      <c r="G172" s="41"/>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24</v>
      </c>
      <c r="B173" s="41">
        <v>32.0</v>
      </c>
      <c r="C173" s="41">
        <v>14.0</v>
      </c>
      <c r="D173" s="41">
        <f t="shared" si="13"/>
        <v>46</v>
      </c>
      <c r="E173" s="33">
        <v>6.182899E7</v>
      </c>
      <c r="F173" s="92">
        <f t="shared" si="14"/>
        <v>0.7439875696</v>
      </c>
      <c r="G173" s="41"/>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25</v>
      </c>
      <c r="B174" s="41">
        <v>1.0</v>
      </c>
      <c r="C174" s="41">
        <v>4.0</v>
      </c>
      <c r="D174" s="41">
        <f t="shared" si="13"/>
        <v>5</v>
      </c>
      <c r="E174" s="33">
        <v>8.2350671E7</v>
      </c>
      <c r="F174" s="92">
        <f t="shared" si="14"/>
        <v>0.06071595944</v>
      </c>
      <c r="G174" s="41"/>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26</v>
      </c>
      <c r="B175" s="41">
        <v>13.0</v>
      </c>
      <c r="C175" s="41">
        <v>22.0</v>
      </c>
      <c r="D175" s="41">
        <f t="shared" si="13"/>
        <v>35</v>
      </c>
      <c r="E175" s="33">
        <v>1.0603863E7</v>
      </c>
      <c r="F175" s="92">
        <f t="shared" si="14"/>
        <v>3.300683911</v>
      </c>
      <c r="G175" s="41"/>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28</v>
      </c>
      <c r="B176" s="41">
        <v>6.0</v>
      </c>
      <c r="C176" s="10"/>
      <c r="D176" s="41">
        <f t="shared" si="13"/>
        <v>6</v>
      </c>
      <c r="E176" s="33">
        <v>3924023.0</v>
      </c>
      <c r="F176" s="92">
        <f t="shared" si="14"/>
        <v>1.529043025</v>
      </c>
      <c r="G176" s="41"/>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29</v>
      </c>
      <c r="B177" s="41">
        <v>93.0</v>
      </c>
      <c r="C177" s="10"/>
      <c r="D177" s="41">
        <f t="shared" si="13"/>
        <v>93</v>
      </c>
      <c r="E177" s="33">
        <v>5.7926999E7</v>
      </c>
      <c r="F177" s="92">
        <f t="shared" si="14"/>
        <v>1.60546898</v>
      </c>
      <c r="G177" s="41"/>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30</v>
      </c>
      <c r="B178" s="41">
        <v>27.0</v>
      </c>
      <c r="C178" s="41">
        <v>30.0</v>
      </c>
      <c r="D178" s="41">
        <f t="shared" si="13"/>
        <v>57</v>
      </c>
      <c r="E178" s="33">
        <v>1.27187243E8</v>
      </c>
      <c r="F178" s="92">
        <f t="shared" si="14"/>
        <v>0.4481581537</v>
      </c>
      <c r="G178" s="41"/>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32</v>
      </c>
      <c r="B179" s="41">
        <v>9.0</v>
      </c>
      <c r="C179" s="10"/>
      <c r="D179" s="41">
        <f t="shared" si="13"/>
        <v>9</v>
      </c>
      <c r="E179" s="33">
        <v>1.612283E7</v>
      </c>
      <c r="F179" s="92">
        <f t="shared" si="14"/>
        <v>0.5582146559</v>
      </c>
      <c r="G179" s="41"/>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33</v>
      </c>
      <c r="B180" s="41">
        <v>0.0</v>
      </c>
      <c r="C180" s="41">
        <v>0.0</v>
      </c>
      <c r="D180" s="41">
        <f t="shared" si="13"/>
        <v>0</v>
      </c>
      <c r="E180" s="33">
        <v>3898456.0</v>
      </c>
      <c r="F180" s="92">
        <f t="shared" si="14"/>
        <v>0</v>
      </c>
      <c r="G180" s="41"/>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34</v>
      </c>
      <c r="B181" s="41">
        <v>4.0</v>
      </c>
      <c r="C181" s="41">
        <v>8.0</v>
      </c>
      <c r="D181" s="41">
        <f t="shared" si="13"/>
        <v>12</v>
      </c>
      <c r="E181" s="33">
        <v>4535591.0</v>
      </c>
      <c r="F181" s="92">
        <f t="shared" si="14"/>
        <v>2.645741206</v>
      </c>
      <c r="G181" s="41"/>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36</v>
      </c>
      <c r="B182" s="41">
        <v>1.0</v>
      </c>
      <c r="C182" s="10"/>
      <c r="D182" s="41">
        <f t="shared" si="13"/>
        <v>1</v>
      </c>
      <c r="E182" s="33">
        <v>1.0433867E7</v>
      </c>
      <c r="F182" s="92">
        <f t="shared" si="14"/>
        <v>0.09584174305</v>
      </c>
      <c r="G182" s="41"/>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39</v>
      </c>
      <c r="B183" s="41">
        <v>90.0</v>
      </c>
      <c r="C183" s="41">
        <v>69.0</v>
      </c>
      <c r="D183" s="41">
        <f t="shared" si="13"/>
        <v>159</v>
      </c>
      <c r="E183" s="33">
        <v>4.0152517E7</v>
      </c>
      <c r="F183" s="92">
        <f t="shared" si="14"/>
        <v>3.959901194</v>
      </c>
      <c r="G183" s="41"/>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1" t="s">
        <v>40</v>
      </c>
      <c r="B184" s="41">
        <v>5.0</v>
      </c>
      <c r="C184" s="41">
        <v>1.0</v>
      </c>
      <c r="D184" s="41">
        <f t="shared" si="13"/>
        <v>6</v>
      </c>
      <c r="E184" s="33">
        <v>8954175.0</v>
      </c>
      <c r="F184" s="92">
        <f t="shared" si="14"/>
        <v>0.6700784829</v>
      </c>
      <c r="G184" s="41"/>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21" t="s">
        <v>41</v>
      </c>
      <c r="B185" s="41">
        <v>0.0</v>
      </c>
      <c r="C185" s="21">
        <v>0.0</v>
      </c>
      <c r="D185" s="41">
        <f t="shared" si="13"/>
        <v>0</v>
      </c>
      <c r="E185" s="33">
        <v>7361757.0</v>
      </c>
      <c r="F185" s="92">
        <f t="shared" si="14"/>
        <v>0</v>
      </c>
      <c r="G185" s="41"/>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42</v>
      </c>
      <c r="B186" s="10"/>
      <c r="C186" s="41">
        <v>0.0</v>
      </c>
      <c r="D186" s="41">
        <f t="shared" si="13"/>
        <v>0</v>
      </c>
      <c r="E186" s="33">
        <v>5.9912431E7</v>
      </c>
      <c r="F186" s="92">
        <f t="shared" si="14"/>
        <v>0</v>
      </c>
      <c r="G186" s="41"/>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26" t="s">
        <v>43</v>
      </c>
      <c r="B187" s="71">
        <v>81.0</v>
      </c>
      <c r="C187" s="71">
        <v>4.0</v>
      </c>
      <c r="D187" s="71">
        <f t="shared" si="13"/>
        <v>85</v>
      </c>
      <c r="E187" s="44">
        <v>2.87501476E8</v>
      </c>
      <c r="F187" s="162">
        <f t="shared" si="14"/>
        <v>0.2956506561</v>
      </c>
      <c r="G187" s="71"/>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10"/>
      <c r="B188" s="10"/>
      <c r="C188" s="10"/>
      <c r="D188" s="10"/>
      <c r="E188" s="10"/>
      <c r="F188" s="10"/>
      <c r="G188" s="10"/>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62</v>
      </c>
      <c r="B189" s="10"/>
      <c r="C189" s="10"/>
      <c r="D189" s="10"/>
      <c r="E189" s="10"/>
      <c r="F189" s="41">
        <v>1.77</v>
      </c>
      <c r="G189" s="10"/>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144" t="s">
        <v>262</v>
      </c>
      <c r="B190" s="10"/>
      <c r="C190" s="10"/>
      <c r="D190" s="10"/>
      <c r="E190" s="10"/>
      <c r="F190" s="41">
        <v>3.364595782</v>
      </c>
      <c r="G190" s="10"/>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21" t="s">
        <v>239</v>
      </c>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10"/>
      <c r="B192" s="10"/>
      <c r="C192" s="10"/>
      <c r="D192" s="10"/>
      <c r="E192" s="10"/>
      <c r="F192" s="10"/>
      <c r="G192" s="10"/>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10"/>
      <c r="B193" s="10"/>
      <c r="C193" s="10"/>
      <c r="D193" s="10"/>
      <c r="E193" s="10"/>
      <c r="F193" s="10"/>
      <c r="G193" s="10"/>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row>
    <row r="196">
      <c r="A196" s="20" t="s">
        <v>130</v>
      </c>
      <c r="B196" s="20"/>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10"/>
      <c r="B197" s="26" t="s">
        <v>263</v>
      </c>
      <c r="C197" s="103"/>
      <c r="D197" s="103"/>
      <c r="E197" s="103"/>
      <c r="F197" s="10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24" t="s">
        <v>1</v>
      </c>
      <c r="B198" s="24" t="s">
        <v>185</v>
      </c>
      <c r="C198" s="24" t="s">
        <v>54</v>
      </c>
      <c r="D198" s="24" t="s">
        <v>201</v>
      </c>
      <c r="E198" s="24" t="s">
        <v>132</v>
      </c>
      <c r="F198" s="24" t="s">
        <v>57</v>
      </c>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row>
    <row r="199">
      <c r="A199" s="21" t="s">
        <v>17</v>
      </c>
      <c r="B199" s="163">
        <v>2.19891533E8</v>
      </c>
      <c r="C199" s="33">
        <v>1.976654E7</v>
      </c>
      <c r="D199" s="96">
        <f t="shared" ref="D199:D219" si="15">B199/C199</f>
        <v>11.12443215</v>
      </c>
      <c r="E199" s="170">
        <f>D199</f>
        <v>11.12443215</v>
      </c>
      <c r="F199" s="124"/>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21" t="s">
        <v>18</v>
      </c>
      <c r="B200" s="163">
        <v>1.2593962E7</v>
      </c>
      <c r="C200" s="33">
        <v>8162656.0</v>
      </c>
      <c r="D200" s="96">
        <f t="shared" si="15"/>
        <v>1.542875505</v>
      </c>
      <c r="E200" s="170">
        <f t="shared" ref="E200:E201" si="16">Average($D$200:$D$201,$D$203:$D$209,$D$211,$D$213:$D$218)</f>
        <v>10.9841598</v>
      </c>
      <c r="F200" s="41"/>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1" t="s">
        <v>19</v>
      </c>
      <c r="B201" s="163">
        <v>4.0805023E8</v>
      </c>
      <c r="C201" s="33">
        <v>1.0330824E7</v>
      </c>
      <c r="D201" s="96">
        <f t="shared" si="15"/>
        <v>39.49832366</v>
      </c>
      <c r="E201" s="170">
        <f t="shared" si="16"/>
        <v>10.9841598</v>
      </c>
      <c r="F201" s="41"/>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21" t="s">
        <v>20</v>
      </c>
      <c r="B202" s="163">
        <v>1.58950512E8</v>
      </c>
      <c r="C202" s="33">
        <v>3.1889309E7</v>
      </c>
      <c r="D202" s="96">
        <f t="shared" si="15"/>
        <v>4.984445163</v>
      </c>
      <c r="E202" s="170">
        <f>D202</f>
        <v>4.984445163</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1" t="s">
        <v>22</v>
      </c>
      <c r="B203" s="163">
        <v>7.3324729E7</v>
      </c>
      <c r="C203" s="33">
        <v>5394138.0</v>
      </c>
      <c r="D203" s="96">
        <f t="shared" si="15"/>
        <v>13.59340992</v>
      </c>
      <c r="E203" s="170">
        <f t="shared" ref="E203:E209" si="17">Average($D$200:$D$201,$D$203:$D$209,$D$211,$D$213:$D$218)</f>
        <v>10.9841598</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23</v>
      </c>
      <c r="B204" s="163">
        <v>1.3055265E7</v>
      </c>
      <c r="C204" s="33">
        <v>5204405.0</v>
      </c>
      <c r="D204" s="96">
        <f t="shared" si="15"/>
        <v>2.508502893</v>
      </c>
      <c r="E204" s="170">
        <f t="shared" si="17"/>
        <v>10.9841598</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24</v>
      </c>
      <c r="B205" s="163">
        <v>5.74063762E8</v>
      </c>
      <c r="C205" s="33">
        <v>6.217139E7</v>
      </c>
      <c r="D205" s="96">
        <f t="shared" si="15"/>
        <v>9.233568077</v>
      </c>
      <c r="E205" s="170">
        <f t="shared" si="17"/>
        <v>10.9841598</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25</v>
      </c>
      <c r="B206" s="163">
        <v>3.93088E8</v>
      </c>
      <c r="C206" s="33">
        <v>8.2398326E7</v>
      </c>
      <c r="D206" s="96">
        <f t="shared" si="15"/>
        <v>4.770582354</v>
      </c>
      <c r="E206" s="170">
        <f t="shared" si="17"/>
        <v>10.9841598</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26</v>
      </c>
      <c r="B207" s="163">
        <v>5.4984226E7</v>
      </c>
      <c r="C207" s="33">
        <v>1.0625945E7</v>
      </c>
      <c r="D207" s="96">
        <f t="shared" si="15"/>
        <v>5.174525748</v>
      </c>
      <c r="E207" s="170">
        <f t="shared" si="17"/>
        <v>10.9841598</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28</v>
      </c>
      <c r="B208" s="163">
        <v>9.0584826E7</v>
      </c>
      <c r="C208" s="33">
        <v>3924023.0</v>
      </c>
      <c r="D208" s="96">
        <f t="shared" si="15"/>
        <v>23.08468274</v>
      </c>
      <c r="E208" s="170">
        <f t="shared" si="17"/>
        <v>10.9841598</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29</v>
      </c>
      <c r="B209" s="163">
        <v>6.15208369E8</v>
      </c>
      <c r="C209" s="33">
        <v>5.7998353E7</v>
      </c>
      <c r="D209" s="96">
        <f t="shared" si="15"/>
        <v>10.60734206</v>
      </c>
      <c r="E209" s="170">
        <f t="shared" si="17"/>
        <v>10.9841598</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30</v>
      </c>
      <c r="B210" s="163">
        <v>2.866772551E9</v>
      </c>
      <c r="C210" s="33">
        <v>1.27357744E8</v>
      </c>
      <c r="D210" s="96">
        <f t="shared" si="15"/>
        <v>22.50960531</v>
      </c>
      <c r="E210" s="170">
        <f>D210</f>
        <v>22.50960531</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32</v>
      </c>
      <c r="B211" s="163">
        <v>3.57873694E8</v>
      </c>
      <c r="C211" s="33">
        <v>1.6223248E7</v>
      </c>
      <c r="D211" s="96">
        <f t="shared" si="15"/>
        <v>22.05931229</v>
      </c>
      <c r="E211" s="170">
        <f>Average($D$200:$D$201,$D$203:$D$209,$D$211,$D$213:$D$218)</f>
        <v>10.9841598</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33</v>
      </c>
      <c r="B212" s="163">
        <v>2.2176459E7</v>
      </c>
      <c r="C212" s="33">
        <v>3960281.0</v>
      </c>
      <c r="D212" s="96">
        <f t="shared" si="15"/>
        <v>5.599718555</v>
      </c>
      <c r="E212" s="170">
        <f>D212</f>
        <v>5.599718555</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34</v>
      </c>
      <c r="B213" s="163">
        <v>3.2146937E7</v>
      </c>
      <c r="C213" s="33">
        <v>4555400.0</v>
      </c>
      <c r="D213" s="96">
        <f t="shared" si="15"/>
        <v>7.056885674</v>
      </c>
      <c r="E213" s="171">
        <f t="shared" ref="E213:E218" si="18">Average($D$200:$D$201,$D$203:$D$209,$D$211,$D$213:$D$218)</f>
        <v>10.9841598</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36</v>
      </c>
      <c r="B214" s="163">
        <v>1.41862312E8</v>
      </c>
      <c r="C214" s="33">
        <v>1.0479955E7</v>
      </c>
      <c r="D214" s="96">
        <f t="shared" si="15"/>
        <v>13.53653828</v>
      </c>
      <c r="E214" s="171">
        <f t="shared" si="18"/>
        <v>10.9841598</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39</v>
      </c>
      <c r="B215" s="163">
        <v>3.46383775E8</v>
      </c>
      <c r="C215" s="33">
        <v>4.0217413E7</v>
      </c>
      <c r="D215" s="96">
        <f t="shared" si="15"/>
        <v>8.612781111</v>
      </c>
      <c r="E215" s="171">
        <f t="shared" si="18"/>
        <v>10.9841598</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1" t="s">
        <v>40</v>
      </c>
      <c r="B216" s="163">
        <v>2.4043753E7</v>
      </c>
      <c r="C216" s="33">
        <v>8970306.0</v>
      </c>
      <c r="D216" s="96">
        <f t="shared" si="15"/>
        <v>2.68037155</v>
      </c>
      <c r="E216" s="171">
        <f t="shared" si="18"/>
        <v>10.9841598</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41</v>
      </c>
      <c r="B217" s="163">
        <v>1.5066797E7</v>
      </c>
      <c r="C217" s="33">
        <v>7408319.0</v>
      </c>
      <c r="D217" s="96">
        <f t="shared" si="15"/>
        <v>2.033767309</v>
      </c>
      <c r="E217" s="171">
        <f t="shared" si="18"/>
        <v>10.9841598</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21" t="s">
        <v>42</v>
      </c>
      <c r="B218" s="163">
        <v>5.86108369E8</v>
      </c>
      <c r="C218" s="33">
        <v>6.0094648E7</v>
      </c>
      <c r="D218" s="96">
        <f t="shared" si="15"/>
        <v>9.753087646</v>
      </c>
      <c r="E218" s="171">
        <f t="shared" si="18"/>
        <v>10.9841598</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6" t="s">
        <v>43</v>
      </c>
      <c r="B219" s="164">
        <v>2.606895981E9</v>
      </c>
      <c r="C219" s="44">
        <v>2.89985771E8</v>
      </c>
      <c r="D219" s="105">
        <f t="shared" si="15"/>
        <v>8.989737572</v>
      </c>
      <c r="E219" s="172">
        <f>D219</f>
        <v>8.989737572</v>
      </c>
      <c r="F219" s="7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21" t="s">
        <v>134</v>
      </c>
      <c r="B220" s="10"/>
      <c r="C220" s="10"/>
      <c r="D220" s="10"/>
      <c r="E220" s="170">
        <f>Average($D$200:$D$201,$D$203:$D$209,$D$211,$D$213:$D$218)</f>
        <v>10.9841598</v>
      </c>
      <c r="F220" s="4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10"/>
      <c r="B221" s="10"/>
      <c r="C221" s="10"/>
      <c r="D221" s="10"/>
      <c r="E221" s="10"/>
      <c r="F221" s="10"/>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21" t="s">
        <v>62</v>
      </c>
      <c r="B222" s="10"/>
      <c r="C222" s="10"/>
      <c r="D222" s="10"/>
      <c r="E222" s="96">
        <v>7.75</v>
      </c>
      <c r="F222" s="10"/>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10"/>
      <c r="B223" s="10"/>
      <c r="C223" s="10"/>
      <c r="D223" s="10"/>
      <c r="E223" s="41">
        <v>5.808676188</v>
      </c>
      <c r="F223" s="10"/>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21" t="s">
        <v>135</v>
      </c>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sheetData>
  <mergeCells count="37">
    <mergeCell ref="B121:C121"/>
    <mergeCell ref="A125:B125"/>
    <mergeCell ref="B114:C114"/>
    <mergeCell ref="B118:C118"/>
    <mergeCell ref="B117:C117"/>
    <mergeCell ref="B116:C116"/>
    <mergeCell ref="B107:C107"/>
    <mergeCell ref="B102:C102"/>
    <mergeCell ref="B103:C103"/>
    <mergeCell ref="B105:C105"/>
    <mergeCell ref="B106:C106"/>
    <mergeCell ref="A127:G127"/>
    <mergeCell ref="B111:C111"/>
    <mergeCell ref="A191:G191"/>
    <mergeCell ref="A160:G160"/>
    <mergeCell ref="B3:G3"/>
    <mergeCell ref="A3:A4"/>
    <mergeCell ref="J3:K3"/>
    <mergeCell ref="H3:I3"/>
    <mergeCell ref="B91:I91"/>
    <mergeCell ref="B120:C120"/>
    <mergeCell ref="B119:C119"/>
    <mergeCell ref="B197:F197"/>
    <mergeCell ref="A224:F224"/>
    <mergeCell ref="L3:L4"/>
    <mergeCell ref="N36:O36"/>
    <mergeCell ref="K66:U66"/>
    <mergeCell ref="A62:J62"/>
    <mergeCell ref="A61:I61"/>
    <mergeCell ref="V66:AF66"/>
    <mergeCell ref="B35:D35"/>
    <mergeCell ref="E35:H35"/>
    <mergeCell ref="B108:C108"/>
    <mergeCell ref="B110:C110"/>
    <mergeCell ref="B109:C109"/>
    <mergeCell ref="B113:C113"/>
    <mergeCell ref="B115:C115"/>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row>
    <row r="5">
      <c r="A5" s="17" t="s">
        <v>17</v>
      </c>
      <c r="B5" s="3"/>
      <c r="C5" s="3"/>
      <c r="D5" s="3"/>
      <c r="E5" s="3"/>
      <c r="F5" s="173"/>
      <c r="G5" s="3"/>
      <c r="H5" s="3"/>
      <c r="I5" s="17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row>
    <row r="6">
      <c r="A6" s="17" t="s">
        <v>18</v>
      </c>
      <c r="B6" s="3"/>
      <c r="C6" s="3"/>
      <c r="D6" s="3"/>
      <c r="E6" s="3"/>
      <c r="F6" s="173"/>
      <c r="G6" s="3"/>
      <c r="H6" s="3"/>
      <c r="I6" s="17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row>
    <row r="7">
      <c r="A7" s="17" t="s">
        <v>19</v>
      </c>
      <c r="B7" s="3"/>
      <c r="C7" s="3"/>
      <c r="D7" s="3"/>
      <c r="E7" s="3"/>
      <c r="F7" s="173"/>
      <c r="G7" s="3"/>
      <c r="H7" s="3"/>
      <c r="I7" s="17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row>
    <row r="8">
      <c r="A8" s="17" t="s">
        <v>20</v>
      </c>
      <c r="B8" s="3"/>
      <c r="C8" s="3"/>
      <c r="D8" s="3"/>
      <c r="E8" s="3"/>
      <c r="F8" s="173"/>
      <c r="G8" s="3"/>
      <c r="H8" s="3"/>
      <c r="I8" s="17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9">
      <c r="A9" s="17" t="s">
        <v>21</v>
      </c>
      <c r="B9" s="3"/>
      <c r="C9" s="3"/>
      <c r="D9" s="3"/>
      <c r="E9" s="3"/>
      <c r="F9" s="173"/>
      <c r="G9" s="3"/>
      <c r="H9" s="3"/>
      <c r="I9" s="17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row>
    <row r="10">
      <c r="A10" s="17" t="s">
        <v>22</v>
      </c>
      <c r="B10" s="3"/>
      <c r="C10" s="3"/>
      <c r="D10" s="3"/>
      <c r="E10" s="3"/>
      <c r="F10" s="173"/>
      <c r="G10" s="3"/>
      <c r="H10" s="3"/>
      <c r="I10" s="17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row>
    <row r="11">
      <c r="A11" s="17" t="s">
        <v>23</v>
      </c>
      <c r="B11" s="3"/>
      <c r="C11" s="3"/>
      <c r="D11" s="3"/>
      <c r="E11" s="3"/>
      <c r="F11" s="173"/>
      <c r="G11" s="3"/>
      <c r="H11" s="3"/>
      <c r="I11" s="17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row>
    <row r="12">
      <c r="A12" s="17" t="s">
        <v>24</v>
      </c>
      <c r="B12" s="3"/>
      <c r="C12" s="3"/>
      <c r="D12" s="3"/>
      <c r="E12" s="3"/>
      <c r="F12" s="173"/>
      <c r="G12" s="3"/>
      <c r="H12" s="3"/>
      <c r="I12" s="17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row>
    <row r="13">
      <c r="A13" s="17" t="s">
        <v>25</v>
      </c>
      <c r="B13" s="3"/>
      <c r="C13" s="3"/>
      <c r="D13" s="3"/>
      <c r="E13" s="3"/>
      <c r="F13" s="173"/>
      <c r="G13" s="3"/>
      <c r="H13" s="3"/>
      <c r="I13" s="17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row>
    <row r="14">
      <c r="A14" s="17" t="s">
        <v>26</v>
      </c>
      <c r="B14" s="3"/>
      <c r="C14" s="3"/>
      <c r="D14" s="3"/>
      <c r="E14" s="3"/>
      <c r="F14" s="173"/>
      <c r="G14" s="3"/>
      <c r="H14" s="3"/>
      <c r="I14" s="17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row>
    <row r="15">
      <c r="A15" s="17" t="s">
        <v>27</v>
      </c>
      <c r="B15" s="3"/>
      <c r="C15" s="3"/>
      <c r="D15" s="3"/>
      <c r="E15" s="3"/>
      <c r="F15" s="173"/>
      <c r="G15" s="3"/>
      <c r="H15" s="3"/>
      <c r="I15" s="17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row>
    <row r="16">
      <c r="A16" s="17" t="s">
        <v>28</v>
      </c>
      <c r="B16" s="3"/>
      <c r="C16" s="3"/>
      <c r="D16" s="3"/>
      <c r="E16" s="3"/>
      <c r="F16" s="173"/>
      <c r="G16" s="3"/>
      <c r="H16" s="3"/>
      <c r="I16" s="17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row>
    <row r="17">
      <c r="A17" s="17" t="s">
        <v>29</v>
      </c>
      <c r="B17" s="3"/>
      <c r="C17" s="3"/>
      <c r="D17" s="3"/>
      <c r="E17" s="3"/>
      <c r="F17" s="173"/>
      <c r="G17" s="3"/>
      <c r="H17" s="3"/>
      <c r="I17" s="17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row>
    <row r="18">
      <c r="A18" s="17" t="s">
        <v>30</v>
      </c>
      <c r="B18" s="3"/>
      <c r="C18" s="3"/>
      <c r="D18" s="3"/>
      <c r="E18" s="3"/>
      <c r="F18" s="173"/>
      <c r="G18" s="3"/>
      <c r="H18" s="3"/>
      <c r="I18" s="17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row>
    <row r="19">
      <c r="A19" s="17" t="s">
        <v>31</v>
      </c>
      <c r="B19" s="3"/>
      <c r="C19" s="3"/>
      <c r="D19" s="3"/>
      <c r="E19" s="3"/>
      <c r="F19" s="173"/>
      <c r="G19" s="3"/>
      <c r="H19" s="3"/>
      <c r="I19" s="17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row>
    <row r="20">
      <c r="A20" s="17" t="s">
        <v>32</v>
      </c>
      <c r="B20" s="3"/>
      <c r="C20" s="3"/>
      <c r="D20" s="3"/>
      <c r="E20" s="3"/>
      <c r="F20" s="173"/>
      <c r="G20" s="3"/>
      <c r="H20" s="3"/>
      <c r="I20" s="17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row>
    <row r="21">
      <c r="A21" s="17" t="s">
        <v>33</v>
      </c>
      <c r="B21" s="3"/>
      <c r="C21" s="3"/>
      <c r="D21" s="3"/>
      <c r="E21" s="3"/>
      <c r="F21" s="173"/>
      <c r="G21" s="3"/>
      <c r="H21" s="3"/>
      <c r="I21" s="17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row>
    <row r="22">
      <c r="A22" s="17" t="s">
        <v>34</v>
      </c>
      <c r="B22" s="3"/>
      <c r="C22" s="3"/>
      <c r="D22" s="3"/>
      <c r="E22" s="3"/>
      <c r="F22" s="173"/>
      <c r="G22" s="3"/>
      <c r="H22" s="3"/>
      <c r="I22" s="17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row>
    <row r="23">
      <c r="A23" s="17" t="s">
        <v>35</v>
      </c>
      <c r="B23" s="3"/>
      <c r="C23" s="3"/>
      <c r="D23" s="3"/>
      <c r="E23" s="3"/>
      <c r="F23" s="173"/>
      <c r="G23" s="3"/>
      <c r="H23" s="3"/>
      <c r="I23" s="17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row>
    <row r="24">
      <c r="A24" s="17" t="s">
        <v>36</v>
      </c>
      <c r="B24" s="3"/>
      <c r="C24" s="3"/>
      <c r="D24" s="3"/>
      <c r="E24" s="3"/>
      <c r="F24" s="173"/>
      <c r="G24" s="3"/>
      <c r="H24" s="3"/>
      <c r="I24" s="17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row>
    <row r="25">
      <c r="A25" s="17" t="s">
        <v>37</v>
      </c>
      <c r="B25" s="3"/>
      <c r="C25" s="3"/>
      <c r="D25" s="3"/>
      <c r="E25" s="3"/>
      <c r="F25" s="173"/>
      <c r="G25" s="3"/>
      <c r="H25" s="3"/>
      <c r="I25" s="17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row>
    <row r="26">
      <c r="A26" s="17" t="s">
        <v>38</v>
      </c>
      <c r="B26" s="3"/>
      <c r="C26" s="3"/>
      <c r="D26" s="3"/>
      <c r="E26" s="3"/>
      <c r="F26" s="173"/>
      <c r="G26" s="3"/>
      <c r="H26" s="3"/>
      <c r="I26" s="17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row>
    <row r="27">
      <c r="A27" s="17" t="s">
        <v>39</v>
      </c>
      <c r="B27" s="3"/>
      <c r="C27" s="3"/>
      <c r="D27" s="3"/>
      <c r="E27" s="3"/>
      <c r="F27" s="173"/>
      <c r="G27" s="3"/>
      <c r="H27" s="3"/>
      <c r="I27" s="17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row>
    <row r="28">
      <c r="A28" s="17" t="s">
        <v>40</v>
      </c>
      <c r="B28" s="3"/>
      <c r="C28" s="3"/>
      <c r="D28" s="3"/>
      <c r="E28" s="3"/>
      <c r="F28" s="173"/>
      <c r="G28" s="3"/>
      <c r="H28" s="3"/>
      <c r="I28" s="17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row>
    <row r="29">
      <c r="A29" s="17" t="s">
        <v>41</v>
      </c>
      <c r="B29" s="3"/>
      <c r="C29" s="3"/>
      <c r="D29" s="3"/>
      <c r="E29" s="3"/>
      <c r="F29" s="173"/>
      <c r="G29" s="3"/>
      <c r="H29" s="3"/>
      <c r="I29" s="17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row>
    <row r="30">
      <c r="A30" s="17" t="s">
        <v>42</v>
      </c>
      <c r="B30" s="3"/>
      <c r="C30" s="3"/>
      <c r="D30" s="3"/>
      <c r="E30" s="3"/>
      <c r="F30" s="173"/>
      <c r="G30" s="3"/>
      <c r="H30" s="3"/>
      <c r="I30" s="17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row>
    <row r="31">
      <c r="A31" s="17" t="s">
        <v>43</v>
      </c>
      <c r="B31" s="3"/>
      <c r="C31" s="3"/>
      <c r="D31" s="3"/>
      <c r="E31" s="3"/>
      <c r="F31" s="173"/>
      <c r="G31" s="3"/>
      <c r="H31" s="3"/>
      <c r="I31" s="17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row>
    <row r="34">
      <c r="A34" s="20" t="s">
        <v>44</v>
      </c>
      <c r="B34" s="20"/>
      <c r="C34" s="21"/>
      <c r="D34" s="21"/>
      <c r="E34" s="21"/>
      <c r="F34" s="21"/>
      <c r="G34" s="21"/>
      <c r="H34" s="21"/>
      <c r="I34" s="10"/>
      <c r="J34" s="10"/>
      <c r="K34" s="10"/>
      <c r="L34" s="10"/>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row>
    <row r="35">
      <c r="A35" s="3"/>
      <c r="B35" s="21" t="s">
        <v>45</v>
      </c>
      <c r="E35" s="22" t="s">
        <v>46</v>
      </c>
      <c r="I35" s="21"/>
      <c r="J35" s="21"/>
      <c r="K35" s="10"/>
      <c r="L35" s="21"/>
      <c r="M35" s="3"/>
      <c r="N35" s="10"/>
      <c r="O35" s="10"/>
      <c r="P35" s="10"/>
      <c r="Q35" s="10"/>
      <c r="R35" s="10"/>
      <c r="S35" s="10"/>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row>
    <row r="36">
      <c r="A36" s="27"/>
      <c r="B36" s="24" t="s">
        <v>50</v>
      </c>
      <c r="C36" s="24" t="s">
        <v>51</v>
      </c>
      <c r="D36" s="24" t="s">
        <v>52</v>
      </c>
      <c r="E36" s="140" t="s">
        <v>50</v>
      </c>
      <c r="F36" s="24" t="s">
        <v>51</v>
      </c>
      <c r="G36" s="24" t="s">
        <v>52</v>
      </c>
      <c r="H36" s="25" t="s">
        <v>53</v>
      </c>
      <c r="I36" s="24" t="s">
        <v>264</v>
      </c>
      <c r="J36" s="24" t="s">
        <v>55</v>
      </c>
      <c r="K36" s="24" t="s">
        <v>56</v>
      </c>
      <c r="L36" s="38" t="s">
        <v>74</v>
      </c>
      <c r="M36" s="27"/>
      <c r="N36" s="28" t="s">
        <v>58</v>
      </c>
      <c r="O36" s="29"/>
      <c r="P36" s="30"/>
      <c r="Q36" s="30"/>
      <c r="R36" s="30"/>
      <c r="S36" s="141"/>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row>
    <row r="37">
      <c r="A37" s="21" t="s">
        <v>17</v>
      </c>
      <c r="B37" s="41">
        <v>31.5</v>
      </c>
      <c r="C37" s="41">
        <v>29.3</v>
      </c>
      <c r="D37" s="41">
        <v>184.5</v>
      </c>
      <c r="E37" s="142">
        <f t="shared" ref="E37:E57" si="1">B37*1000000*42/1000*$O$37*1000/1000000*3.664</f>
        <v>96464.6928</v>
      </c>
      <c r="F37" s="33">
        <f t="shared" ref="F37:F57" si="2">C37*1000000*42/1000*$Q$37*1000/1000000*3.664</f>
        <v>64928.42496</v>
      </c>
      <c r="G37" s="33">
        <f t="shared" ref="G37:G57" si="3">D37*1000000*42/1000*$S$37*1000/1000000*3.664</f>
        <v>721165.3344</v>
      </c>
      <c r="H37" s="34">
        <f t="shared" ref="H37:H57" si="4">Sum(E37:G37)</f>
        <v>882558.4522</v>
      </c>
      <c r="I37" s="33">
        <f t="shared" ref="I37:I57" si="5">C68</f>
        <v>19534938</v>
      </c>
      <c r="J37" s="36">
        <f t="shared" ref="J37:J57" si="6">H37/I37*1000</f>
        <v>45.1784619</v>
      </c>
      <c r="K37" s="143">
        <f t="shared" ref="K37:K57" si="7">J37+D68</f>
        <v>75.9925858</v>
      </c>
      <c r="L37" s="41"/>
      <c r="M37" s="3"/>
      <c r="N37" s="37" t="s">
        <v>59</v>
      </c>
      <c r="O37" s="26">
        <v>19.9</v>
      </c>
      <c r="P37" s="26" t="s">
        <v>60</v>
      </c>
      <c r="Q37" s="26">
        <v>14.4</v>
      </c>
      <c r="R37" s="26" t="s">
        <v>61</v>
      </c>
      <c r="S37" s="40">
        <v>25.4</v>
      </c>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row>
    <row r="38">
      <c r="A38" s="21" t="s">
        <v>18</v>
      </c>
      <c r="B38" s="41">
        <v>0.0</v>
      </c>
      <c r="C38" s="41">
        <v>0.0</v>
      </c>
      <c r="D38" s="41">
        <v>0.0</v>
      </c>
      <c r="E38" s="142">
        <f t="shared" si="1"/>
        <v>0</v>
      </c>
      <c r="F38" s="33">
        <f t="shared" si="2"/>
        <v>0</v>
      </c>
      <c r="G38" s="33">
        <f t="shared" si="3"/>
        <v>0</v>
      </c>
      <c r="H38" s="34">
        <f t="shared" si="4"/>
        <v>0</v>
      </c>
      <c r="I38" s="33">
        <f t="shared" si="5"/>
        <v>8148312</v>
      </c>
      <c r="J38" s="36">
        <f t="shared" si="6"/>
        <v>0</v>
      </c>
      <c r="K38" s="143">
        <f t="shared" si="7"/>
        <v>9.204483088</v>
      </c>
      <c r="L38" s="41"/>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row>
    <row r="39">
      <c r="A39" s="21" t="s">
        <v>19</v>
      </c>
      <c r="B39" s="41">
        <v>0.0</v>
      </c>
      <c r="C39" s="41">
        <v>0.0</v>
      </c>
      <c r="D39" s="41">
        <v>0.0</v>
      </c>
      <c r="E39" s="142">
        <f t="shared" si="1"/>
        <v>0</v>
      </c>
      <c r="F39" s="33">
        <f t="shared" si="2"/>
        <v>0</v>
      </c>
      <c r="G39" s="33">
        <f t="shared" si="3"/>
        <v>0</v>
      </c>
      <c r="H39" s="34">
        <f t="shared" si="4"/>
        <v>0</v>
      </c>
      <c r="I39" s="33">
        <f t="shared" si="5"/>
        <v>10311970</v>
      </c>
      <c r="J39" s="36">
        <f t="shared" si="6"/>
        <v>0</v>
      </c>
      <c r="K39" s="143">
        <f t="shared" si="7"/>
        <v>13.86282156</v>
      </c>
      <c r="L39" s="41"/>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row>
    <row r="40">
      <c r="A40" s="21" t="s">
        <v>20</v>
      </c>
      <c r="B40" s="41">
        <v>135.0</v>
      </c>
      <c r="C40" s="41">
        <v>169.1</v>
      </c>
      <c r="D40" s="41">
        <v>34.9</v>
      </c>
      <c r="E40" s="142">
        <f t="shared" si="1"/>
        <v>413420.112</v>
      </c>
      <c r="F40" s="33">
        <f t="shared" si="2"/>
        <v>374723.4355</v>
      </c>
      <c r="G40" s="33">
        <f t="shared" si="3"/>
        <v>136415.5565</v>
      </c>
      <c r="H40" s="34">
        <f t="shared" si="4"/>
        <v>924559.104</v>
      </c>
      <c r="I40" s="33">
        <f t="shared" si="5"/>
        <v>31640962</v>
      </c>
      <c r="J40" s="36">
        <f t="shared" si="6"/>
        <v>29.22032219</v>
      </c>
      <c r="K40" s="143">
        <f t="shared" si="7"/>
        <v>55.10224702</v>
      </c>
      <c r="L40" s="41"/>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row>
    <row r="41">
      <c r="A41" s="21" t="s">
        <v>22</v>
      </c>
      <c r="B41" s="41">
        <v>18.1</v>
      </c>
      <c r="C41" s="41">
        <v>7.5</v>
      </c>
      <c r="D41" s="41">
        <v>0.0</v>
      </c>
      <c r="E41" s="142">
        <f t="shared" si="1"/>
        <v>55428.91872</v>
      </c>
      <c r="F41" s="33">
        <f t="shared" si="2"/>
        <v>16619.904</v>
      </c>
      <c r="G41" s="33">
        <f t="shared" si="3"/>
        <v>0</v>
      </c>
      <c r="H41" s="34">
        <f t="shared" si="4"/>
        <v>72048.82272</v>
      </c>
      <c r="I41" s="33">
        <f t="shared" si="5"/>
        <v>5374693</v>
      </c>
      <c r="J41" s="36">
        <f t="shared" si="6"/>
        <v>13.40519779</v>
      </c>
      <c r="K41" s="143">
        <f t="shared" si="7"/>
        <v>27.67317551</v>
      </c>
      <c r="L41" s="41"/>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row>
    <row r="42">
      <c r="A42" s="21" t="s">
        <v>23</v>
      </c>
      <c r="B42" s="41">
        <v>0.0</v>
      </c>
      <c r="C42" s="41">
        <v>0.0</v>
      </c>
      <c r="D42" s="41">
        <v>0.0</v>
      </c>
      <c r="E42" s="142">
        <f t="shared" si="1"/>
        <v>0</v>
      </c>
      <c r="F42" s="33">
        <f t="shared" si="2"/>
        <v>0</v>
      </c>
      <c r="G42" s="33">
        <f t="shared" si="3"/>
        <v>0</v>
      </c>
      <c r="H42" s="34">
        <f t="shared" si="4"/>
        <v>0</v>
      </c>
      <c r="I42" s="33">
        <f t="shared" si="5"/>
        <v>5193039</v>
      </c>
      <c r="J42" s="36">
        <f t="shared" si="6"/>
        <v>0</v>
      </c>
      <c r="K42" s="143">
        <f t="shared" si="7"/>
        <v>10.11065005</v>
      </c>
      <c r="L42" s="41"/>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row>
    <row r="43">
      <c r="A43" s="21" t="s">
        <v>24</v>
      </c>
      <c r="B43" s="41">
        <v>0.0</v>
      </c>
      <c r="C43" s="41">
        <v>0.0</v>
      </c>
      <c r="D43" s="41">
        <v>1.1</v>
      </c>
      <c r="E43" s="142">
        <f t="shared" si="1"/>
        <v>0</v>
      </c>
      <c r="F43" s="33">
        <f t="shared" si="2"/>
        <v>0</v>
      </c>
      <c r="G43" s="33">
        <f t="shared" si="3"/>
        <v>4299.63072</v>
      </c>
      <c r="H43" s="34">
        <f t="shared" si="4"/>
        <v>4299.63072</v>
      </c>
      <c r="I43" s="33">
        <f t="shared" si="5"/>
        <v>61828990</v>
      </c>
      <c r="J43" s="36">
        <f t="shared" si="6"/>
        <v>0.06954069151</v>
      </c>
      <c r="K43" s="143">
        <f t="shared" si="7"/>
        <v>8.450334232</v>
      </c>
      <c r="L43" s="41"/>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row>
    <row r="44">
      <c r="A44" s="21" t="s">
        <v>25</v>
      </c>
      <c r="B44" s="41">
        <v>0.0</v>
      </c>
      <c r="C44" s="41">
        <v>15.3</v>
      </c>
      <c r="D44" s="41">
        <v>55.0</v>
      </c>
      <c r="E44" s="142">
        <f t="shared" si="1"/>
        <v>0</v>
      </c>
      <c r="F44" s="33">
        <f t="shared" si="2"/>
        <v>33904.60416</v>
      </c>
      <c r="G44" s="33">
        <f t="shared" si="3"/>
        <v>214981.536</v>
      </c>
      <c r="H44" s="34">
        <f t="shared" si="4"/>
        <v>248886.1402</v>
      </c>
      <c r="I44" s="33">
        <f t="shared" si="5"/>
        <v>82350671</v>
      </c>
      <c r="J44" s="36">
        <f t="shared" si="6"/>
        <v>3.022272158</v>
      </c>
      <c r="K44" s="143">
        <f t="shared" si="7"/>
        <v>15.66195059</v>
      </c>
      <c r="L44" s="41"/>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row>
    <row r="45">
      <c r="A45" s="21" t="s">
        <v>26</v>
      </c>
      <c r="B45" s="41">
        <v>0.0</v>
      </c>
      <c r="C45" s="41">
        <v>0.0</v>
      </c>
      <c r="D45" s="41">
        <v>9.1</v>
      </c>
      <c r="E45" s="142">
        <f t="shared" si="1"/>
        <v>0</v>
      </c>
      <c r="F45" s="33">
        <f t="shared" si="2"/>
        <v>0</v>
      </c>
      <c r="G45" s="33">
        <f t="shared" si="3"/>
        <v>35569.67232</v>
      </c>
      <c r="H45" s="34">
        <f t="shared" si="4"/>
        <v>35569.67232</v>
      </c>
      <c r="I45" s="33">
        <f t="shared" si="5"/>
        <v>10603863</v>
      </c>
      <c r="J45" s="36">
        <f t="shared" si="6"/>
        <v>3.354407004</v>
      </c>
      <c r="K45" s="143">
        <f t="shared" si="7"/>
        <v>15.05599161</v>
      </c>
      <c r="L45" s="41"/>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row>
    <row r="46">
      <c r="A46" s="21" t="s">
        <v>28</v>
      </c>
      <c r="B46" s="41">
        <v>0.0</v>
      </c>
      <c r="C46" s="41">
        <v>0.0</v>
      </c>
      <c r="D46" s="41">
        <v>0.0</v>
      </c>
      <c r="E46" s="142">
        <f t="shared" si="1"/>
        <v>0</v>
      </c>
      <c r="F46" s="33">
        <f t="shared" si="2"/>
        <v>0</v>
      </c>
      <c r="G46" s="33">
        <f t="shared" si="3"/>
        <v>0</v>
      </c>
      <c r="H46" s="34">
        <f t="shared" si="4"/>
        <v>0</v>
      </c>
      <c r="I46" s="33">
        <f t="shared" si="5"/>
        <v>3879155</v>
      </c>
      <c r="J46" s="36">
        <f t="shared" si="6"/>
        <v>0</v>
      </c>
      <c r="K46" s="143">
        <f t="shared" si="7"/>
        <v>17.23545463</v>
      </c>
      <c r="L46" s="41"/>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row>
    <row r="47">
      <c r="A47" s="21" t="s">
        <v>29</v>
      </c>
      <c r="B47" s="41">
        <v>5.5</v>
      </c>
      <c r="C47" s="41">
        <v>12.1</v>
      </c>
      <c r="D47" s="41">
        <v>0.0</v>
      </c>
      <c r="E47" s="142">
        <f t="shared" si="1"/>
        <v>16843.0416</v>
      </c>
      <c r="F47" s="33">
        <f t="shared" si="2"/>
        <v>26813.44512</v>
      </c>
      <c r="G47" s="33">
        <f t="shared" si="3"/>
        <v>0</v>
      </c>
      <c r="H47" s="34">
        <f t="shared" si="4"/>
        <v>43656.48672</v>
      </c>
      <c r="I47" s="33">
        <f t="shared" si="5"/>
        <v>57926999</v>
      </c>
      <c r="J47" s="36">
        <f t="shared" si="6"/>
        <v>0.7536466151</v>
      </c>
      <c r="K47" s="143">
        <f t="shared" si="7"/>
        <v>9.730738627</v>
      </c>
      <c r="L47" s="41"/>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row>
    <row r="48">
      <c r="A48" s="21" t="s">
        <v>30</v>
      </c>
      <c r="B48" s="41">
        <v>0.0</v>
      </c>
      <c r="C48" s="41">
        <v>0.0</v>
      </c>
      <c r="D48" s="41">
        <v>0.8</v>
      </c>
      <c r="E48" s="142">
        <f t="shared" si="1"/>
        <v>0</v>
      </c>
      <c r="F48" s="33">
        <f t="shared" si="2"/>
        <v>0</v>
      </c>
      <c r="G48" s="33">
        <f t="shared" si="3"/>
        <v>3127.00416</v>
      </c>
      <c r="H48" s="34">
        <f t="shared" si="4"/>
        <v>3127.00416</v>
      </c>
      <c r="I48" s="33">
        <f t="shared" si="5"/>
        <v>127187243</v>
      </c>
      <c r="J48" s="36">
        <f t="shared" si="6"/>
        <v>0.02458583177</v>
      </c>
      <c r="K48" s="143">
        <f t="shared" si="7"/>
        <v>9.946862392</v>
      </c>
      <c r="L48" s="41"/>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row>
    <row r="49">
      <c r="A49" s="21" t="s">
        <v>32</v>
      </c>
      <c r="B49" s="41">
        <v>0.0</v>
      </c>
      <c r="C49" s="41">
        <v>54.3</v>
      </c>
      <c r="D49" s="41">
        <v>0.0</v>
      </c>
      <c r="E49" s="142">
        <f t="shared" si="1"/>
        <v>0</v>
      </c>
      <c r="F49" s="33">
        <f t="shared" si="2"/>
        <v>120328.105</v>
      </c>
      <c r="G49" s="33">
        <f t="shared" si="3"/>
        <v>0</v>
      </c>
      <c r="H49" s="34">
        <f t="shared" si="4"/>
        <v>120328.105</v>
      </c>
      <c r="I49" s="33">
        <f t="shared" si="5"/>
        <v>16122830</v>
      </c>
      <c r="J49" s="36">
        <f t="shared" si="6"/>
        <v>7.463212411</v>
      </c>
      <c r="K49" s="143">
        <f t="shared" si="7"/>
        <v>20.86607035</v>
      </c>
      <c r="L49" s="41"/>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row>
    <row r="50">
      <c r="A50" s="21" t="s">
        <v>33</v>
      </c>
      <c r="B50" s="41">
        <v>0.0</v>
      </c>
      <c r="C50" s="41">
        <v>5.1</v>
      </c>
      <c r="D50" s="41">
        <v>2.7</v>
      </c>
      <c r="E50" s="142">
        <f t="shared" si="1"/>
        <v>0</v>
      </c>
      <c r="F50" s="33">
        <f t="shared" si="2"/>
        <v>11301.53472</v>
      </c>
      <c r="G50" s="33">
        <f t="shared" si="3"/>
        <v>10553.63904</v>
      </c>
      <c r="H50" s="34">
        <f t="shared" si="4"/>
        <v>21855.17376</v>
      </c>
      <c r="I50" s="33">
        <f t="shared" si="5"/>
        <v>3898456</v>
      </c>
      <c r="J50" s="36">
        <f t="shared" si="6"/>
        <v>5.606110152</v>
      </c>
      <c r="K50" s="143">
        <f t="shared" si="7"/>
        <v>19.27177676</v>
      </c>
      <c r="L50" s="41"/>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row>
    <row r="51">
      <c r="A51" s="21" t="s">
        <v>34</v>
      </c>
      <c r="B51" s="41">
        <v>157.3</v>
      </c>
      <c r="C51" s="41">
        <v>59.0</v>
      </c>
      <c r="D51" s="41">
        <v>0.0</v>
      </c>
      <c r="E51" s="142">
        <f t="shared" si="1"/>
        <v>481710.9898</v>
      </c>
      <c r="F51" s="33">
        <f t="shared" si="2"/>
        <v>130743.2448</v>
      </c>
      <c r="G51" s="33">
        <f t="shared" si="3"/>
        <v>0</v>
      </c>
      <c r="H51" s="34">
        <f t="shared" si="4"/>
        <v>612454.2346</v>
      </c>
      <c r="I51" s="33">
        <f t="shared" si="5"/>
        <v>4535591</v>
      </c>
      <c r="J51" s="36">
        <f t="shared" si="6"/>
        <v>135.0329504</v>
      </c>
      <c r="K51" s="143">
        <f t="shared" si="7"/>
        <v>142.2902185</v>
      </c>
      <c r="L51" s="41"/>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row>
    <row r="52">
      <c r="A52" s="21" t="s">
        <v>36</v>
      </c>
      <c r="B52" s="41">
        <v>0.0</v>
      </c>
      <c r="C52" s="41">
        <v>0.0</v>
      </c>
      <c r="D52" s="41">
        <v>0.0</v>
      </c>
      <c r="E52" s="142">
        <f t="shared" si="1"/>
        <v>0</v>
      </c>
      <c r="F52" s="33">
        <f t="shared" si="2"/>
        <v>0</v>
      </c>
      <c r="G52" s="33">
        <f t="shared" si="3"/>
        <v>0</v>
      </c>
      <c r="H52" s="34">
        <f t="shared" si="4"/>
        <v>0</v>
      </c>
      <c r="I52" s="33">
        <f t="shared" si="5"/>
        <v>10433867</v>
      </c>
      <c r="J52" s="36">
        <f t="shared" si="6"/>
        <v>0</v>
      </c>
      <c r="K52" s="143">
        <f t="shared" si="7"/>
        <v>8.360466929</v>
      </c>
      <c r="L52" s="41"/>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row>
    <row r="53">
      <c r="A53" s="21" t="s">
        <v>39</v>
      </c>
      <c r="B53" s="41">
        <v>0.0</v>
      </c>
      <c r="C53" s="41">
        <v>0.0</v>
      </c>
      <c r="D53" s="41">
        <v>7.2</v>
      </c>
      <c r="E53" s="142">
        <f t="shared" si="1"/>
        <v>0</v>
      </c>
      <c r="F53" s="33">
        <f t="shared" si="2"/>
        <v>0</v>
      </c>
      <c r="G53" s="33">
        <f t="shared" si="3"/>
        <v>28143.03744</v>
      </c>
      <c r="H53" s="34">
        <f t="shared" si="4"/>
        <v>28143.03744</v>
      </c>
      <c r="I53" s="33">
        <f t="shared" si="5"/>
        <v>40152517</v>
      </c>
      <c r="J53" s="36">
        <f t="shared" si="6"/>
        <v>0.7009034437</v>
      </c>
      <c r="K53" s="143">
        <f t="shared" si="7"/>
        <v>9.972401915</v>
      </c>
      <c r="L53" s="41"/>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row>
    <row r="54">
      <c r="A54" s="21" t="s">
        <v>40</v>
      </c>
      <c r="B54" s="41">
        <v>0.0</v>
      </c>
      <c r="C54" s="41">
        <v>0.0</v>
      </c>
      <c r="D54" s="41">
        <v>0.0</v>
      </c>
      <c r="E54" s="142">
        <f t="shared" si="1"/>
        <v>0</v>
      </c>
      <c r="F54" s="33">
        <f t="shared" si="2"/>
        <v>0</v>
      </c>
      <c r="G54" s="33">
        <f t="shared" si="3"/>
        <v>0</v>
      </c>
      <c r="H54" s="34">
        <f t="shared" si="4"/>
        <v>0</v>
      </c>
      <c r="I54" s="33">
        <f t="shared" si="5"/>
        <v>8954175</v>
      </c>
      <c r="J54" s="36">
        <f t="shared" si="6"/>
        <v>0</v>
      </c>
      <c r="K54" s="143">
        <f t="shared" si="7"/>
        <v>3.874840507</v>
      </c>
      <c r="L54" s="41"/>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row>
    <row r="55">
      <c r="A55" s="21" t="s">
        <v>41</v>
      </c>
      <c r="B55" s="41">
        <v>0.0</v>
      </c>
      <c r="C55" s="41">
        <v>0.0</v>
      </c>
      <c r="D55" s="41">
        <v>0.0</v>
      </c>
      <c r="E55" s="142">
        <f t="shared" si="1"/>
        <v>0</v>
      </c>
      <c r="F55" s="33">
        <f t="shared" si="2"/>
        <v>0</v>
      </c>
      <c r="G55" s="33">
        <f t="shared" si="3"/>
        <v>0</v>
      </c>
      <c r="H55" s="34">
        <f t="shared" si="4"/>
        <v>0</v>
      </c>
      <c r="I55" s="33">
        <f t="shared" si="5"/>
        <v>7361757</v>
      </c>
      <c r="J55" s="36">
        <f t="shared" si="6"/>
        <v>0</v>
      </c>
      <c r="K55" s="143">
        <f t="shared" si="7"/>
        <v>6.984745625</v>
      </c>
      <c r="L55" s="41"/>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row>
    <row r="56">
      <c r="A56" s="21" t="s">
        <v>42</v>
      </c>
      <c r="B56" s="41">
        <v>115.9</v>
      </c>
      <c r="C56" s="41">
        <v>93.2</v>
      </c>
      <c r="D56" s="41">
        <v>18.2</v>
      </c>
      <c r="E56" s="142">
        <f t="shared" si="1"/>
        <v>354928.8221</v>
      </c>
      <c r="F56" s="33">
        <f t="shared" si="2"/>
        <v>206530.007</v>
      </c>
      <c r="G56" s="33">
        <f t="shared" si="3"/>
        <v>71139.34464</v>
      </c>
      <c r="H56" s="34">
        <f t="shared" si="4"/>
        <v>632598.1738</v>
      </c>
      <c r="I56" s="33">
        <f t="shared" si="5"/>
        <v>59912431</v>
      </c>
      <c r="J56" s="36">
        <f t="shared" si="6"/>
        <v>10.55871316</v>
      </c>
      <c r="K56" s="143">
        <f t="shared" si="7"/>
        <v>21.57639328</v>
      </c>
      <c r="L56" s="41"/>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row>
    <row r="57">
      <c r="A57" s="26" t="s">
        <v>43</v>
      </c>
      <c r="B57" s="71">
        <v>346.8</v>
      </c>
      <c r="C57" s="71">
        <v>489.9</v>
      </c>
      <c r="D57" s="71">
        <v>570.1</v>
      </c>
      <c r="E57" s="146">
        <f t="shared" si="1"/>
        <v>1062030.332</v>
      </c>
      <c r="F57" s="44">
        <f t="shared" si="2"/>
        <v>1085612.129</v>
      </c>
      <c r="G57" s="44">
        <f t="shared" si="3"/>
        <v>2228381.34</v>
      </c>
      <c r="H57" s="45">
        <f t="shared" si="4"/>
        <v>4376023.801</v>
      </c>
      <c r="I57" s="44">
        <f t="shared" si="5"/>
        <v>287501476</v>
      </c>
      <c r="J57" s="47">
        <f t="shared" si="6"/>
        <v>15.22087421</v>
      </c>
      <c r="K57" s="147">
        <f t="shared" si="7"/>
        <v>36.60895571</v>
      </c>
      <c r="L57" s="71"/>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row>
    <row r="60">
      <c r="A60" s="18" t="s">
        <v>172</v>
      </c>
      <c r="B60" s="127"/>
      <c r="C60" s="127"/>
      <c r="D60" s="127"/>
      <c r="E60" s="127"/>
      <c r="F60" s="127"/>
      <c r="G60" s="127"/>
      <c r="H60" s="127"/>
      <c r="I60" s="127"/>
      <c r="J60" s="127"/>
      <c r="K60" s="127"/>
      <c r="L60" s="78"/>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c r="AL60" s="127"/>
      <c r="AM60" s="127"/>
      <c r="AN60" s="127"/>
      <c r="AO60" s="127"/>
      <c r="AP60" s="127"/>
      <c r="AQ60" s="127"/>
      <c r="AR60" s="127"/>
      <c r="AS60" s="127"/>
      <c r="AT60" s="127"/>
      <c r="AU60" s="127"/>
      <c r="AV60" s="127"/>
    </row>
    <row r="61">
      <c r="A61" s="49" t="s">
        <v>173</v>
      </c>
      <c r="J61" s="127"/>
      <c r="K61" s="127"/>
      <c r="L61" s="78"/>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c r="AL61" s="127"/>
      <c r="AM61" s="127"/>
      <c r="AN61" s="127"/>
      <c r="AO61" s="127"/>
      <c r="AP61" s="127"/>
      <c r="AQ61" s="127"/>
      <c r="AR61" s="127"/>
      <c r="AS61" s="127"/>
      <c r="AT61" s="127"/>
      <c r="AU61" s="127"/>
      <c r="AV61" s="127"/>
    </row>
    <row r="62">
      <c r="A62" s="18" t="s">
        <v>174</v>
      </c>
      <c r="K62" s="127"/>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c r="AL62" s="127"/>
      <c r="AM62" s="127"/>
      <c r="AN62" s="127"/>
      <c r="AO62" s="127"/>
      <c r="AP62" s="127"/>
      <c r="AQ62" s="127"/>
      <c r="AR62" s="127"/>
      <c r="AS62" s="127"/>
      <c r="AT62" s="127"/>
      <c r="AU62" s="127"/>
      <c r="AV62" s="127"/>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row>
    <row r="64">
      <c r="A64" s="21"/>
      <c r="B64" s="151"/>
      <c r="C64" s="151"/>
      <c r="D64" s="151"/>
      <c r="E64" s="151"/>
      <c r="F64" s="10"/>
      <c r="G64" s="10"/>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row>
    <row r="65">
      <c r="A65" s="174"/>
      <c r="B65" s="174"/>
      <c r="C65" s="10"/>
      <c r="D65" s="10"/>
      <c r="E65" s="10"/>
      <c r="F65" s="10"/>
      <c r="G65" s="10"/>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row>
    <row r="66">
      <c r="A66" s="20" t="s">
        <v>67</v>
      </c>
      <c r="B66" s="20"/>
      <c r="C66" s="3"/>
      <c r="D66" s="3"/>
      <c r="E66" s="10"/>
      <c r="F66" s="10"/>
      <c r="G66" s="20" t="s">
        <v>68</v>
      </c>
      <c r="H66" s="20"/>
      <c r="I66" s="20"/>
      <c r="J66" s="3"/>
      <c r="K66" s="51" t="s">
        <v>69</v>
      </c>
      <c r="U66" s="19"/>
      <c r="V66" s="51" t="s">
        <v>231</v>
      </c>
      <c r="AF66" s="19"/>
      <c r="AG66" s="73"/>
      <c r="AH66" s="73"/>
      <c r="AI66" s="73"/>
      <c r="AJ66" s="73"/>
      <c r="AK66" s="73"/>
      <c r="AL66" s="73"/>
      <c r="AM66" s="73"/>
      <c r="AN66" s="73"/>
      <c r="AO66" s="73"/>
      <c r="AP66" s="73"/>
      <c r="AQ66" s="73"/>
      <c r="AR66" s="73"/>
      <c r="AS66" s="73"/>
      <c r="AT66" s="73"/>
      <c r="AU66" s="73"/>
      <c r="AV66" s="73"/>
    </row>
    <row r="67">
      <c r="A67" s="40" t="s">
        <v>1</v>
      </c>
      <c r="B67" s="24" t="s">
        <v>265</v>
      </c>
      <c r="C67" s="24" t="s">
        <v>266</v>
      </c>
      <c r="D67" s="24" t="s">
        <v>267</v>
      </c>
      <c r="E67" s="38" t="s">
        <v>74</v>
      </c>
      <c r="F67" s="10"/>
      <c r="G67" s="40" t="s">
        <v>1</v>
      </c>
      <c r="H67" s="148" t="s">
        <v>268</v>
      </c>
      <c r="I67" s="38" t="s">
        <v>74</v>
      </c>
      <c r="J67" s="3"/>
      <c r="K67" s="37">
        <v>1992.0</v>
      </c>
      <c r="L67" s="26">
        <v>1993.0</v>
      </c>
      <c r="M67" s="26">
        <v>1994.0</v>
      </c>
      <c r="N67" s="38">
        <v>1995.0</v>
      </c>
      <c r="O67" s="38">
        <v>1996.0</v>
      </c>
      <c r="P67" s="38">
        <v>1997.0</v>
      </c>
      <c r="Q67" s="38">
        <v>1998.0</v>
      </c>
      <c r="R67" s="38">
        <v>1999.0</v>
      </c>
      <c r="S67" s="38">
        <v>2000.0</v>
      </c>
      <c r="T67" s="38">
        <v>2001.0</v>
      </c>
      <c r="U67" s="76">
        <v>2002.0</v>
      </c>
      <c r="V67" s="37">
        <v>1992.0</v>
      </c>
      <c r="W67" s="26">
        <v>1993.0</v>
      </c>
      <c r="X67" s="26">
        <v>1994.0</v>
      </c>
      <c r="Y67" s="38">
        <v>1995.0</v>
      </c>
      <c r="Z67" s="38">
        <v>1996.0</v>
      </c>
      <c r="AA67" s="38">
        <v>1997.0</v>
      </c>
      <c r="AB67" s="38">
        <v>1998.0</v>
      </c>
      <c r="AC67" s="38">
        <v>1999.0</v>
      </c>
      <c r="AD67" s="38">
        <v>2000.0</v>
      </c>
      <c r="AE67" s="38">
        <v>2001.0</v>
      </c>
      <c r="AF67" s="76">
        <v>2002.0</v>
      </c>
      <c r="AG67" s="50"/>
      <c r="AH67" s="50"/>
      <c r="AI67" s="50"/>
      <c r="AJ67" s="50"/>
      <c r="AK67" s="50"/>
      <c r="AL67" s="50"/>
      <c r="AM67" s="50"/>
      <c r="AN67" s="50"/>
      <c r="AO67" s="50"/>
      <c r="AP67" s="50"/>
      <c r="AQ67" s="50"/>
      <c r="AR67" s="50"/>
      <c r="AS67" s="50"/>
      <c r="AT67" s="50"/>
      <c r="AU67" s="50"/>
      <c r="AV67" s="50"/>
    </row>
    <row r="68">
      <c r="A68" s="77" t="s">
        <v>17</v>
      </c>
      <c r="B68" s="125">
        <v>601952.0</v>
      </c>
      <c r="C68" s="33">
        <v>1.9534938E7</v>
      </c>
      <c r="D68" s="35">
        <f t="shared" ref="D68:D88" si="8">B68/C68*1000</f>
        <v>30.8141239</v>
      </c>
      <c r="E68" s="3"/>
      <c r="F68" s="3"/>
      <c r="G68" s="77" t="s">
        <v>17</v>
      </c>
      <c r="H68" s="80">
        <v>-0.019</v>
      </c>
      <c r="I68" s="3"/>
      <c r="J68" s="3"/>
      <c r="K68" s="41">
        <v>510168.875</v>
      </c>
      <c r="L68" s="41">
        <v>443078.8438</v>
      </c>
      <c r="M68" s="41">
        <v>441374.75</v>
      </c>
      <c r="N68" s="41">
        <v>462847.6875</v>
      </c>
      <c r="O68" s="41">
        <v>476597.5625</v>
      </c>
      <c r="P68" s="41">
        <v>478503.6563</v>
      </c>
      <c r="Q68" s="41">
        <v>526865.0</v>
      </c>
      <c r="R68" s="41">
        <v>489057.25</v>
      </c>
      <c r="S68" s="41">
        <v>556351.25</v>
      </c>
      <c r="T68" s="41">
        <v>501337.9688</v>
      </c>
      <c r="U68" s="42">
        <v>601951.5625</v>
      </c>
      <c r="V68" s="81">
        <v>4.075E11</v>
      </c>
      <c r="W68" s="81">
        <v>4.24274E11</v>
      </c>
      <c r="X68" s="81">
        <v>4.41453E11</v>
      </c>
      <c r="Y68" s="81">
        <v>4.59082E11</v>
      </c>
      <c r="Z68" s="81">
        <v>4.77415E11</v>
      </c>
      <c r="AA68" s="81">
        <v>4.96037E11</v>
      </c>
      <c r="AB68" s="81">
        <v>5.18479E11</v>
      </c>
      <c r="AC68" s="81">
        <v>5.44166E11</v>
      </c>
      <c r="AD68" s="81">
        <v>5.65095E11</v>
      </c>
      <c r="AE68" s="81">
        <v>5.75828E11</v>
      </c>
      <c r="AF68" s="175">
        <v>5.98362E11</v>
      </c>
      <c r="AG68" s="81"/>
      <c r="AH68" s="81"/>
      <c r="AI68" s="81"/>
      <c r="AJ68" s="81"/>
      <c r="AK68" s="81"/>
      <c r="AL68" s="81"/>
      <c r="AM68" s="81"/>
      <c r="AN68" s="81"/>
      <c r="AO68" s="81"/>
      <c r="AP68" s="81"/>
      <c r="AQ68" s="81"/>
      <c r="AR68" s="81"/>
      <c r="AS68" s="81"/>
      <c r="AT68" s="81"/>
      <c r="AU68" s="81"/>
      <c r="AV68" s="81"/>
    </row>
    <row r="69">
      <c r="A69" s="77" t="s">
        <v>18</v>
      </c>
      <c r="B69" s="33">
        <v>75001.0</v>
      </c>
      <c r="C69" s="33">
        <v>8148312.0</v>
      </c>
      <c r="D69" s="35">
        <f t="shared" si="8"/>
        <v>9.204483088</v>
      </c>
      <c r="E69" s="3"/>
      <c r="F69" s="3"/>
      <c r="G69" s="77" t="s">
        <v>18</v>
      </c>
      <c r="H69" s="80">
        <v>-0.021</v>
      </c>
      <c r="I69" s="3"/>
      <c r="J69" s="3"/>
      <c r="K69" s="41">
        <v>64588.85938</v>
      </c>
      <c r="L69" s="41">
        <v>64197.79688</v>
      </c>
      <c r="M69" s="41">
        <v>66188.78906</v>
      </c>
      <c r="N69" s="41">
        <v>68229.14844</v>
      </c>
      <c r="O69" s="41">
        <v>74347.57813</v>
      </c>
      <c r="P69" s="41">
        <v>65211.62891</v>
      </c>
      <c r="Q69" s="41">
        <v>66473.41406</v>
      </c>
      <c r="R69" s="41">
        <v>61880.69141</v>
      </c>
      <c r="S69" s="41">
        <v>65262.33984</v>
      </c>
      <c r="T69" s="41">
        <v>67359.96094</v>
      </c>
      <c r="U69" s="42">
        <v>75001.48438</v>
      </c>
      <c r="V69" s="81">
        <v>2.06256E11</v>
      </c>
      <c r="W69" s="81">
        <v>2.07343E11</v>
      </c>
      <c r="X69" s="81">
        <v>2.12323E11</v>
      </c>
      <c r="Y69" s="81">
        <v>2.17988E11</v>
      </c>
      <c r="Z69" s="81">
        <v>2.23365E11</v>
      </c>
      <c r="AA69" s="81">
        <v>2.28522E11</v>
      </c>
      <c r="AB69" s="81">
        <v>2.37173E11</v>
      </c>
      <c r="AC69" s="81">
        <v>2.45567E11</v>
      </c>
      <c r="AD69" s="81">
        <v>2.54573E11</v>
      </c>
      <c r="AE69" s="81">
        <v>2.56756E11</v>
      </c>
      <c r="AF69" s="175">
        <v>2.61105E11</v>
      </c>
      <c r="AG69" s="81"/>
      <c r="AH69" s="81"/>
      <c r="AI69" s="81"/>
      <c r="AJ69" s="81"/>
      <c r="AK69" s="81"/>
      <c r="AL69" s="81"/>
      <c r="AM69" s="81"/>
      <c r="AN69" s="81"/>
      <c r="AO69" s="81"/>
      <c r="AP69" s="81"/>
      <c r="AQ69" s="81"/>
      <c r="AR69" s="81"/>
      <c r="AS69" s="81"/>
      <c r="AT69" s="81"/>
      <c r="AU69" s="81"/>
      <c r="AV69" s="81"/>
    </row>
    <row r="70">
      <c r="A70" s="77" t="s">
        <v>19</v>
      </c>
      <c r="B70" s="33">
        <v>142953.0</v>
      </c>
      <c r="C70" s="33">
        <v>1.031197E7</v>
      </c>
      <c r="D70" s="35">
        <f t="shared" si="8"/>
        <v>13.86282156</v>
      </c>
      <c r="E70" s="3"/>
      <c r="F70" s="3"/>
      <c r="G70" s="77" t="s">
        <v>19</v>
      </c>
      <c r="H70" s="80">
        <v>-0.024</v>
      </c>
      <c r="I70" s="3"/>
      <c r="J70" s="3"/>
      <c r="K70" s="41">
        <v>142866.625</v>
      </c>
      <c r="L70" s="41">
        <v>141989.9688</v>
      </c>
      <c r="M70" s="41">
        <v>147701.4063</v>
      </c>
      <c r="N70" s="41">
        <v>149690.1563</v>
      </c>
      <c r="O70" s="41">
        <v>154177.5469</v>
      </c>
      <c r="P70" s="41">
        <v>145086.6719</v>
      </c>
      <c r="Q70" s="41">
        <v>150765.7969</v>
      </c>
      <c r="R70" s="41">
        <v>144524.5781</v>
      </c>
      <c r="S70" s="41">
        <v>145309.9375</v>
      </c>
      <c r="T70" s="41">
        <v>144543.8125</v>
      </c>
      <c r="U70" s="42">
        <v>142953.0469</v>
      </c>
      <c r="V70" s="81">
        <v>2.5863E11</v>
      </c>
      <c r="W70" s="81">
        <v>2.56143E11</v>
      </c>
      <c r="X70" s="81">
        <v>2.64408E11</v>
      </c>
      <c r="Y70" s="81">
        <v>2.70714E11</v>
      </c>
      <c r="Z70" s="81">
        <v>2.74571E11</v>
      </c>
      <c r="AA70" s="81">
        <v>2.84826E11</v>
      </c>
      <c r="AB70" s="81">
        <v>2.9032E11</v>
      </c>
      <c r="AC70" s="81">
        <v>3.00596E11</v>
      </c>
      <c r="AD70" s="81">
        <v>3.11627E11</v>
      </c>
      <c r="AE70" s="81">
        <v>3.14144E11</v>
      </c>
      <c r="AF70" s="175">
        <v>3.18416E11</v>
      </c>
      <c r="AG70" s="81"/>
      <c r="AH70" s="81"/>
      <c r="AI70" s="81"/>
      <c r="AJ70" s="81"/>
      <c r="AK70" s="81"/>
      <c r="AL70" s="81"/>
      <c r="AM70" s="81"/>
      <c r="AN70" s="81"/>
      <c r="AO70" s="81"/>
      <c r="AP70" s="81"/>
      <c r="AQ70" s="81"/>
      <c r="AR70" s="81"/>
      <c r="AS70" s="81"/>
      <c r="AT70" s="81"/>
      <c r="AU70" s="81"/>
      <c r="AV70" s="81"/>
    </row>
    <row r="71">
      <c r="A71" s="77" t="s">
        <v>20</v>
      </c>
      <c r="B71" s="33">
        <v>818929.0</v>
      </c>
      <c r="C71" s="33">
        <v>3.1640962E7</v>
      </c>
      <c r="D71" s="35">
        <f t="shared" si="8"/>
        <v>25.88192483</v>
      </c>
      <c r="E71" s="3"/>
      <c r="F71" s="3"/>
      <c r="G71" s="77" t="s">
        <v>20</v>
      </c>
      <c r="H71" s="80">
        <v>-0.009</v>
      </c>
      <c r="I71" s="3"/>
      <c r="J71" s="3"/>
      <c r="K71" s="41">
        <v>516047.0</v>
      </c>
      <c r="L71" s="41">
        <v>591211.0</v>
      </c>
      <c r="M71" s="41">
        <v>605551.6875</v>
      </c>
      <c r="N71" s="41">
        <v>832946.75</v>
      </c>
      <c r="O71" s="41">
        <v>635760.8125</v>
      </c>
      <c r="P71" s="41">
        <v>610041.75</v>
      </c>
      <c r="Q71" s="41">
        <v>799911.875</v>
      </c>
      <c r="R71" s="41">
        <v>709416.6875</v>
      </c>
      <c r="S71" s="41">
        <v>665388.1875</v>
      </c>
      <c r="T71" s="41">
        <v>661755.5</v>
      </c>
      <c r="U71" s="42">
        <v>818928.8125</v>
      </c>
      <c r="V71" s="81">
        <v>7.39473E11</v>
      </c>
      <c r="W71" s="81">
        <v>7.56766E11</v>
      </c>
      <c r="X71" s="81">
        <v>7.93122E11</v>
      </c>
      <c r="Y71" s="81">
        <v>8.15396E11</v>
      </c>
      <c r="Z71" s="81">
        <v>8.28596E11</v>
      </c>
      <c r="AA71" s="81">
        <v>8.63612E11</v>
      </c>
      <c r="AB71" s="81">
        <v>8.98998E11</v>
      </c>
      <c r="AC71" s="81">
        <v>9.48728E11</v>
      </c>
      <c r="AD71" s="81">
        <v>9.98378E11</v>
      </c>
      <c r="AE71" s="81">
        <v>1.01619E12</v>
      </c>
      <c r="AF71" s="175">
        <v>1.04591E12</v>
      </c>
      <c r="AG71" s="81"/>
      <c r="AH71" s="81"/>
      <c r="AI71" s="81"/>
      <c r="AJ71" s="81"/>
      <c r="AK71" s="81"/>
      <c r="AL71" s="81"/>
      <c r="AM71" s="81"/>
      <c r="AN71" s="81"/>
      <c r="AO71" s="81"/>
      <c r="AP71" s="81"/>
      <c r="AQ71" s="81"/>
      <c r="AR71" s="81"/>
      <c r="AS71" s="81"/>
      <c r="AT71" s="81"/>
      <c r="AU71" s="81"/>
      <c r="AV71" s="81"/>
    </row>
    <row r="72">
      <c r="A72" s="77" t="s">
        <v>22</v>
      </c>
      <c r="B72" s="33">
        <v>76686.0</v>
      </c>
      <c r="C72" s="33">
        <v>5374693.0</v>
      </c>
      <c r="D72" s="35">
        <f t="shared" si="8"/>
        <v>14.26797772</v>
      </c>
      <c r="E72" s="3"/>
      <c r="F72" s="3"/>
      <c r="G72" s="77" t="s">
        <v>22</v>
      </c>
      <c r="H72" s="80">
        <v>-0.036</v>
      </c>
      <c r="I72" s="3"/>
      <c r="J72" s="3"/>
      <c r="K72" s="41">
        <v>80750.58594</v>
      </c>
      <c r="L72" s="41">
        <v>79470.52344</v>
      </c>
      <c r="M72" s="41">
        <v>85009.375</v>
      </c>
      <c r="N72" s="41">
        <v>80937.96875</v>
      </c>
      <c r="O72" s="41">
        <v>92489.85156</v>
      </c>
      <c r="P72" s="41">
        <v>84342.67188</v>
      </c>
      <c r="Q72" s="41">
        <v>79406.39844</v>
      </c>
      <c r="R72" s="41">
        <v>78284.26563</v>
      </c>
      <c r="S72" s="41">
        <v>72867.35938</v>
      </c>
      <c r="T72" s="41">
        <v>75854.99219</v>
      </c>
      <c r="U72" s="42">
        <v>76685.9375</v>
      </c>
      <c r="V72" s="81">
        <v>1.35115E11</v>
      </c>
      <c r="W72" s="81">
        <v>1.34994E11</v>
      </c>
      <c r="X72" s="81">
        <v>1.42453E11</v>
      </c>
      <c r="Y72" s="81">
        <v>1.46819E11</v>
      </c>
      <c r="Z72" s="81">
        <v>1.50981E11</v>
      </c>
      <c r="AA72" s="81">
        <v>1.5581E11</v>
      </c>
      <c r="AB72" s="81">
        <v>1.59176E11</v>
      </c>
      <c r="AC72" s="81">
        <v>1.63252E11</v>
      </c>
      <c r="AD72" s="81">
        <v>1.69012E11</v>
      </c>
      <c r="AE72" s="81">
        <v>1.70204E11</v>
      </c>
      <c r="AF72" s="175">
        <v>1.70997E11</v>
      </c>
      <c r="AG72" s="81"/>
      <c r="AH72" s="81"/>
      <c r="AI72" s="81"/>
      <c r="AJ72" s="81"/>
      <c r="AK72" s="81"/>
      <c r="AL72" s="81"/>
      <c r="AM72" s="81"/>
      <c r="AN72" s="81"/>
      <c r="AO72" s="81"/>
      <c r="AP72" s="81"/>
      <c r="AQ72" s="81"/>
      <c r="AR72" s="81"/>
      <c r="AS72" s="81"/>
      <c r="AT72" s="81"/>
      <c r="AU72" s="81"/>
      <c r="AV72" s="81"/>
    </row>
    <row r="73">
      <c r="A73" s="77" t="s">
        <v>23</v>
      </c>
      <c r="B73" s="33">
        <v>52505.0</v>
      </c>
      <c r="C73" s="33">
        <v>5193039.0</v>
      </c>
      <c r="D73" s="35">
        <f t="shared" si="8"/>
        <v>10.11065005</v>
      </c>
      <c r="E73" s="3"/>
      <c r="F73" s="3"/>
      <c r="G73" s="77" t="s">
        <v>23</v>
      </c>
      <c r="H73" s="80">
        <v>-0.035</v>
      </c>
      <c r="I73" s="3"/>
      <c r="J73" s="3"/>
      <c r="K73" s="41">
        <v>43402.17969</v>
      </c>
      <c r="L73" s="41">
        <v>47640.76172</v>
      </c>
      <c r="M73" s="41">
        <v>59910.12109</v>
      </c>
      <c r="N73" s="41">
        <v>56746.50781</v>
      </c>
      <c r="O73" s="41">
        <v>53091.21875</v>
      </c>
      <c r="P73" s="41">
        <v>56465.4375</v>
      </c>
      <c r="Q73" s="41">
        <v>55044.19141</v>
      </c>
      <c r="R73" s="41">
        <v>51310.79688</v>
      </c>
      <c r="S73" s="41">
        <v>48878.15234</v>
      </c>
      <c r="T73" s="41">
        <v>50852.82813</v>
      </c>
      <c r="U73" s="42">
        <v>52504.875</v>
      </c>
      <c r="V73" s="81">
        <v>1.04688E11</v>
      </c>
      <c r="W73" s="81">
        <v>1.03839E11</v>
      </c>
      <c r="X73" s="81">
        <v>1.07633E11</v>
      </c>
      <c r="Y73" s="81">
        <v>1.11898E11</v>
      </c>
      <c r="Z73" s="81">
        <v>1.15892E11</v>
      </c>
      <c r="AA73" s="81">
        <v>1.23084E11</v>
      </c>
      <c r="AB73" s="81">
        <v>1.29276E11</v>
      </c>
      <c r="AC73" s="81">
        <v>1.34329E11</v>
      </c>
      <c r="AD73" s="81">
        <v>1.4148E11</v>
      </c>
      <c r="AE73" s="81">
        <v>1.44711E11</v>
      </c>
      <c r="AF73" s="175">
        <v>1.47366E11</v>
      </c>
      <c r="AG73" s="81"/>
      <c r="AH73" s="81"/>
      <c r="AI73" s="81"/>
      <c r="AJ73" s="81"/>
      <c r="AK73" s="81"/>
      <c r="AL73" s="81"/>
      <c r="AM73" s="81"/>
      <c r="AN73" s="81"/>
      <c r="AO73" s="81"/>
      <c r="AP73" s="81"/>
      <c r="AQ73" s="81"/>
      <c r="AR73" s="81"/>
      <c r="AS73" s="81"/>
      <c r="AT73" s="81"/>
      <c r="AU73" s="81"/>
      <c r="AV73" s="81"/>
    </row>
    <row r="74">
      <c r="A74" s="77" t="s">
        <v>24</v>
      </c>
      <c r="B74" s="33">
        <v>518176.0</v>
      </c>
      <c r="C74" s="33">
        <v>6.182899E7</v>
      </c>
      <c r="D74" s="35">
        <f t="shared" si="8"/>
        <v>8.38079354</v>
      </c>
      <c r="E74" s="3"/>
      <c r="F74" s="3"/>
      <c r="G74" s="77" t="s">
        <v>24</v>
      </c>
      <c r="H74" s="80">
        <v>-0.023</v>
      </c>
      <c r="I74" s="3"/>
      <c r="J74" s="3"/>
      <c r="K74" s="41">
        <v>552614.0625</v>
      </c>
      <c r="L74" s="41">
        <v>517373.25</v>
      </c>
      <c r="M74" s="41">
        <v>517033.1563</v>
      </c>
      <c r="N74" s="41">
        <v>526684.3125</v>
      </c>
      <c r="O74" s="41">
        <v>540095.25</v>
      </c>
      <c r="P74" s="41">
        <v>530484.9375</v>
      </c>
      <c r="Q74" s="41">
        <v>545523.125</v>
      </c>
      <c r="R74" s="41">
        <v>528512.6875</v>
      </c>
      <c r="S74" s="41">
        <v>536564.0625</v>
      </c>
      <c r="T74" s="41">
        <v>528790.75</v>
      </c>
      <c r="U74" s="42">
        <v>518176.0938</v>
      </c>
      <c r="V74" s="81">
        <v>1.45E12</v>
      </c>
      <c r="W74" s="81">
        <v>1.44033E12</v>
      </c>
      <c r="X74" s="81">
        <v>1.4727E12</v>
      </c>
      <c r="Y74" s="81">
        <v>1.50284E12</v>
      </c>
      <c r="Z74" s="81">
        <v>1.51889E12</v>
      </c>
      <c r="AA74" s="81">
        <v>1.55206E12</v>
      </c>
      <c r="AB74" s="81">
        <v>1.60449E12</v>
      </c>
      <c r="AC74" s="81">
        <v>1.65731E12</v>
      </c>
      <c r="AD74" s="81">
        <v>1.71829E12</v>
      </c>
      <c r="AE74" s="81">
        <v>1.74984E12</v>
      </c>
      <c r="AF74" s="175">
        <v>1.76609E12</v>
      </c>
      <c r="AG74" s="81"/>
      <c r="AH74" s="81"/>
      <c r="AI74" s="81"/>
      <c r="AJ74" s="81"/>
      <c r="AK74" s="81"/>
      <c r="AL74" s="81"/>
      <c r="AM74" s="81"/>
      <c r="AN74" s="81"/>
      <c r="AO74" s="81"/>
      <c r="AP74" s="81"/>
      <c r="AQ74" s="81"/>
      <c r="AR74" s="81"/>
      <c r="AS74" s="81"/>
      <c r="AT74" s="81"/>
      <c r="AU74" s="81"/>
      <c r="AV74" s="81"/>
    </row>
    <row r="75">
      <c r="A75" s="77" t="s">
        <v>25</v>
      </c>
      <c r="B75" s="33">
        <v>1040886.0</v>
      </c>
      <c r="C75" s="33">
        <v>8.2350671E7</v>
      </c>
      <c r="D75" s="35">
        <f t="shared" si="8"/>
        <v>12.63967843</v>
      </c>
      <c r="E75" s="3"/>
      <c r="F75" s="3"/>
      <c r="G75" s="77" t="s">
        <v>25</v>
      </c>
      <c r="H75" s="80">
        <v>-0.026</v>
      </c>
      <c r="I75" s="3"/>
      <c r="J75" s="3"/>
      <c r="K75" s="41">
        <v>1117444.625</v>
      </c>
      <c r="L75" s="41">
        <v>1108031.25</v>
      </c>
      <c r="M75" s="41">
        <v>1088491.25</v>
      </c>
      <c r="N75" s="41">
        <v>1082957.375</v>
      </c>
      <c r="O75" s="41">
        <v>1101800.0</v>
      </c>
      <c r="P75" s="41">
        <v>1065925.125</v>
      </c>
      <c r="Q75" s="41">
        <v>1040311.313</v>
      </c>
      <c r="R75" s="41">
        <v>1006533.5</v>
      </c>
      <c r="S75" s="41">
        <v>1005793.5</v>
      </c>
      <c r="T75" s="41">
        <v>1014676.438</v>
      </c>
      <c r="U75" s="42">
        <v>1040886.438</v>
      </c>
      <c r="V75" s="81">
        <v>2.20214E12</v>
      </c>
      <c r="W75" s="81">
        <v>2.18007E12</v>
      </c>
      <c r="X75" s="81">
        <v>2.23396E12</v>
      </c>
      <c r="Y75" s="81">
        <v>2.27142E12</v>
      </c>
      <c r="Z75" s="81">
        <v>2.28938E12</v>
      </c>
      <c r="AA75" s="81">
        <v>2.32916E12</v>
      </c>
      <c r="AB75" s="81">
        <v>2.37252E12</v>
      </c>
      <c r="AC75" s="81">
        <v>2.41691E12</v>
      </c>
      <c r="AD75" s="81">
        <v>2.49081E12</v>
      </c>
      <c r="AE75" s="81">
        <v>2.52853E12</v>
      </c>
      <c r="AF75" s="175">
        <v>2.52879E12</v>
      </c>
      <c r="AG75" s="81"/>
      <c r="AH75" s="81"/>
      <c r="AI75" s="81"/>
      <c r="AJ75" s="81"/>
      <c r="AK75" s="81"/>
      <c r="AL75" s="81"/>
      <c r="AM75" s="81"/>
      <c r="AN75" s="81"/>
      <c r="AO75" s="81"/>
      <c r="AP75" s="81"/>
      <c r="AQ75" s="81"/>
      <c r="AR75" s="81"/>
      <c r="AS75" s="81"/>
      <c r="AT75" s="81"/>
      <c r="AU75" s="81"/>
      <c r="AV75" s="81"/>
    </row>
    <row r="76">
      <c r="A76" s="77" t="s">
        <v>26</v>
      </c>
      <c r="B76" s="33">
        <v>124082.0</v>
      </c>
      <c r="C76" s="33">
        <v>1.0603863E7</v>
      </c>
      <c r="D76" s="35">
        <f t="shared" si="8"/>
        <v>11.7015846</v>
      </c>
      <c r="E76" s="3"/>
      <c r="F76" s="3"/>
      <c r="G76" s="77" t="s">
        <v>26</v>
      </c>
      <c r="H76" s="80">
        <v>-0.006</v>
      </c>
      <c r="I76" s="3"/>
      <c r="J76" s="3"/>
      <c r="K76" s="41">
        <v>102753.3906</v>
      </c>
      <c r="L76" s="41">
        <v>101465.3281</v>
      </c>
      <c r="M76" s="41">
        <v>104576.9063</v>
      </c>
      <c r="N76" s="41">
        <v>106134.7813</v>
      </c>
      <c r="O76" s="41">
        <v>109574.1172</v>
      </c>
      <c r="P76" s="41">
        <v>114531.7109</v>
      </c>
      <c r="Q76" s="41">
        <v>119849.1563</v>
      </c>
      <c r="R76" s="41">
        <v>119476.2578</v>
      </c>
      <c r="S76" s="41">
        <v>123508.5703</v>
      </c>
      <c r="T76" s="41">
        <v>124558.2031</v>
      </c>
      <c r="U76" s="42">
        <v>124081.6328</v>
      </c>
      <c r="V76" s="81">
        <v>1.82694E11</v>
      </c>
      <c r="W76" s="81">
        <v>1.79771E11</v>
      </c>
      <c r="X76" s="81">
        <v>1.83366E11</v>
      </c>
      <c r="Y76" s="81">
        <v>1.87216E11</v>
      </c>
      <c r="Z76" s="81">
        <v>1.91631E11</v>
      </c>
      <c r="AA76" s="81">
        <v>1.98602E11</v>
      </c>
      <c r="AB76" s="81">
        <v>2.05283E11</v>
      </c>
      <c r="AC76" s="81">
        <v>2.12302E11</v>
      </c>
      <c r="AD76" s="81">
        <v>2.21808E11</v>
      </c>
      <c r="AE76" s="81">
        <v>2.31117E11</v>
      </c>
      <c r="AF76" s="175">
        <v>2.39065E11</v>
      </c>
      <c r="AG76" s="81"/>
      <c r="AH76" s="81"/>
      <c r="AI76" s="81"/>
      <c r="AJ76" s="81"/>
      <c r="AK76" s="81"/>
      <c r="AL76" s="81"/>
      <c r="AM76" s="81"/>
      <c r="AN76" s="81"/>
      <c r="AO76" s="81"/>
      <c r="AP76" s="81"/>
      <c r="AQ76" s="81"/>
      <c r="AR76" s="81"/>
      <c r="AS76" s="81"/>
      <c r="AT76" s="81"/>
      <c r="AU76" s="81"/>
      <c r="AV76" s="81"/>
    </row>
    <row r="77">
      <c r="A77" s="77" t="s">
        <v>28</v>
      </c>
      <c r="B77" s="33">
        <v>66859.0</v>
      </c>
      <c r="C77" s="33">
        <v>3879155.0</v>
      </c>
      <c r="D77" s="35">
        <f t="shared" si="8"/>
        <v>17.23545463</v>
      </c>
      <c r="E77" s="3"/>
      <c r="F77" s="3"/>
      <c r="G77" s="77" t="s">
        <v>28</v>
      </c>
      <c r="H77" s="80">
        <v>-0.052</v>
      </c>
      <c r="I77" s="3"/>
      <c r="J77" s="3"/>
      <c r="K77" s="41">
        <v>53637.83984</v>
      </c>
      <c r="L77" s="41">
        <v>53655.94922</v>
      </c>
      <c r="M77" s="41">
        <v>55430.62891</v>
      </c>
      <c r="N77" s="41">
        <v>57172.55469</v>
      </c>
      <c r="O77" s="41">
        <v>59365.13281</v>
      </c>
      <c r="P77" s="41">
        <v>60105.01563</v>
      </c>
      <c r="Q77" s="41">
        <v>63055.79297</v>
      </c>
      <c r="R77" s="41">
        <v>64141.29297</v>
      </c>
      <c r="S77" s="41">
        <v>66949.32813</v>
      </c>
      <c r="T77" s="41">
        <v>68796.89844</v>
      </c>
      <c r="U77" s="42">
        <v>66859.375</v>
      </c>
      <c r="V77" s="41">
        <v>6.794125312E10</v>
      </c>
      <c r="W77" s="41">
        <v>6.9770641408E10</v>
      </c>
      <c r="X77" s="41">
        <v>7.3786523648E10</v>
      </c>
      <c r="Y77" s="41">
        <v>8.089542656E10</v>
      </c>
      <c r="Z77" s="41">
        <v>8.8541888512E10</v>
      </c>
      <c r="AA77" s="41">
        <v>9.8208169984E10</v>
      </c>
      <c r="AB77" s="81">
        <v>1.05869E11</v>
      </c>
      <c r="AC77" s="81">
        <v>1.16367E11</v>
      </c>
      <c r="AD77" s="81">
        <v>1.27186E11</v>
      </c>
      <c r="AE77" s="81">
        <v>1.33281E11</v>
      </c>
      <c r="AF77" s="175">
        <v>1.41109E11</v>
      </c>
      <c r="AG77" s="81"/>
      <c r="AH77" s="81"/>
      <c r="AI77" s="81"/>
      <c r="AJ77" s="81"/>
      <c r="AK77" s="81"/>
      <c r="AL77" s="81"/>
      <c r="AM77" s="81"/>
      <c r="AN77" s="81"/>
      <c r="AO77" s="81"/>
      <c r="AP77" s="81"/>
      <c r="AQ77" s="81"/>
      <c r="AR77" s="81"/>
      <c r="AS77" s="81"/>
      <c r="AT77" s="81"/>
      <c r="AU77" s="81"/>
      <c r="AV77" s="81"/>
    </row>
    <row r="78">
      <c r="A78" s="77" t="s">
        <v>29</v>
      </c>
      <c r="B78" s="33">
        <v>520016.0</v>
      </c>
      <c r="C78" s="33">
        <v>5.7926999E7</v>
      </c>
      <c r="D78" s="35">
        <f t="shared" si="8"/>
        <v>8.977092012</v>
      </c>
      <c r="E78" s="3"/>
      <c r="F78" s="3"/>
      <c r="G78" s="77" t="s">
        <v>29</v>
      </c>
      <c r="H78" s="80">
        <v>-0.01</v>
      </c>
      <c r="I78" s="3"/>
      <c r="J78" s="3"/>
      <c r="K78" s="41">
        <v>493174.3438</v>
      </c>
      <c r="L78" s="41">
        <v>499956.6563</v>
      </c>
      <c r="M78" s="41">
        <v>479915.0625</v>
      </c>
      <c r="N78" s="41">
        <v>499857.75</v>
      </c>
      <c r="O78" s="41">
        <v>493575.0</v>
      </c>
      <c r="P78" s="41">
        <v>508469.2813</v>
      </c>
      <c r="Q78" s="41">
        <v>522893.8438</v>
      </c>
      <c r="R78" s="41">
        <v>520221.4688</v>
      </c>
      <c r="S78" s="41">
        <v>525466.625</v>
      </c>
      <c r="T78" s="41">
        <v>523951.8438</v>
      </c>
      <c r="U78" s="42">
        <v>520016.2188</v>
      </c>
      <c r="V78" s="81">
        <v>1.37811E12</v>
      </c>
      <c r="W78" s="81">
        <v>1.36636E12</v>
      </c>
      <c r="X78" s="81">
        <v>1.39575E12</v>
      </c>
      <c r="Y78" s="81">
        <v>1.43604E12</v>
      </c>
      <c r="Z78" s="81">
        <v>1.45233E12</v>
      </c>
      <c r="AA78" s="81">
        <v>1.47943E12</v>
      </c>
      <c r="AB78" s="81">
        <v>1.50086E12</v>
      </c>
      <c r="AC78" s="81">
        <v>1.52264E12</v>
      </c>
      <c r="AD78" s="81">
        <v>1.57827E12</v>
      </c>
      <c r="AE78" s="81">
        <v>1.60767E12</v>
      </c>
      <c r="AF78" s="175">
        <v>1.61492E12</v>
      </c>
      <c r="AG78" s="81"/>
      <c r="AH78" s="81"/>
      <c r="AI78" s="81"/>
      <c r="AJ78" s="81"/>
      <c r="AK78" s="81"/>
      <c r="AL78" s="81"/>
      <c r="AM78" s="81"/>
      <c r="AN78" s="81"/>
      <c r="AO78" s="81"/>
      <c r="AP78" s="81"/>
      <c r="AQ78" s="81"/>
      <c r="AR78" s="81"/>
      <c r="AS78" s="81"/>
      <c r="AT78" s="81"/>
      <c r="AU78" s="81"/>
      <c r="AV78" s="81"/>
    </row>
    <row r="79">
      <c r="A79" s="77" t="s">
        <v>30</v>
      </c>
      <c r="B79" s="33">
        <v>1261987.0</v>
      </c>
      <c r="C79" s="33">
        <v>1.27187243E8</v>
      </c>
      <c r="D79" s="35">
        <f t="shared" si="8"/>
        <v>9.92227656</v>
      </c>
      <c r="E79" s="3"/>
      <c r="F79" s="3"/>
      <c r="G79" s="77" t="s">
        <v>30</v>
      </c>
      <c r="H79" s="80">
        <v>-0.007</v>
      </c>
      <c r="I79" s="3"/>
      <c r="J79" s="3"/>
      <c r="K79" s="41">
        <v>1218888.25</v>
      </c>
      <c r="L79" s="41">
        <v>1210013.0</v>
      </c>
      <c r="M79" s="41">
        <v>1279818.375</v>
      </c>
      <c r="N79" s="41">
        <v>1257132.625</v>
      </c>
      <c r="O79" s="41">
        <v>1266427.0</v>
      </c>
      <c r="P79" s="41">
        <v>1259517.875</v>
      </c>
      <c r="Q79" s="41">
        <v>1217163.875</v>
      </c>
      <c r="R79" s="41">
        <v>1238167.375</v>
      </c>
      <c r="S79" s="41">
        <v>1256109.5</v>
      </c>
      <c r="T79" s="41">
        <v>1231046.75</v>
      </c>
      <c r="U79" s="42">
        <v>1261987.25</v>
      </c>
      <c r="V79" s="81">
        <v>3.41317E12</v>
      </c>
      <c r="W79" s="81">
        <v>3.41901E12</v>
      </c>
      <c r="X79" s="81">
        <v>3.44853E12</v>
      </c>
      <c r="Y79" s="81">
        <v>3.51551E12</v>
      </c>
      <c r="Z79" s="81">
        <v>3.60727E12</v>
      </c>
      <c r="AA79" s="81">
        <v>3.66483E12</v>
      </c>
      <c r="AB79" s="81">
        <v>3.59142E12</v>
      </c>
      <c r="AC79" s="81">
        <v>3.58426E12</v>
      </c>
      <c r="AD79" s="81">
        <v>3.66517E12</v>
      </c>
      <c r="AE79" s="81">
        <v>3.6782E12</v>
      </c>
      <c r="AF79" s="175">
        <v>3.68885E12</v>
      </c>
      <c r="AG79" s="81"/>
      <c r="AH79" s="81"/>
      <c r="AI79" s="81"/>
      <c r="AJ79" s="81"/>
      <c r="AK79" s="81"/>
      <c r="AL79" s="81"/>
      <c r="AM79" s="81"/>
      <c r="AN79" s="81"/>
      <c r="AO79" s="81"/>
      <c r="AP79" s="81"/>
      <c r="AQ79" s="81"/>
      <c r="AR79" s="81"/>
      <c r="AS79" s="81"/>
      <c r="AT79" s="81"/>
      <c r="AU79" s="81"/>
      <c r="AV79" s="81"/>
    </row>
    <row r="80">
      <c r="A80" s="77" t="s">
        <v>32</v>
      </c>
      <c r="B80" s="33">
        <v>216092.0</v>
      </c>
      <c r="C80" s="33">
        <v>1.612283E7</v>
      </c>
      <c r="D80" s="35">
        <f t="shared" si="8"/>
        <v>13.40285793</v>
      </c>
      <c r="E80" s="3"/>
      <c r="F80" s="3"/>
      <c r="G80" s="77" t="s">
        <v>32</v>
      </c>
      <c r="H80" s="80">
        <v>-0.036</v>
      </c>
      <c r="I80" s="3"/>
      <c r="J80" s="3"/>
      <c r="K80" s="41">
        <v>218001.7188</v>
      </c>
      <c r="L80" s="41">
        <v>222735.6719</v>
      </c>
      <c r="M80" s="41">
        <v>222675.7031</v>
      </c>
      <c r="N80" s="41">
        <v>226046.3125</v>
      </c>
      <c r="O80" s="41">
        <v>233966.0</v>
      </c>
      <c r="P80" s="41">
        <v>227610.9375</v>
      </c>
      <c r="Q80" s="41">
        <v>228374.7813</v>
      </c>
      <c r="R80" s="41">
        <v>216271.6563</v>
      </c>
      <c r="S80" s="41">
        <v>215930.9531</v>
      </c>
      <c r="T80" s="41">
        <v>217117.625</v>
      </c>
      <c r="U80" s="42">
        <v>216092.1094</v>
      </c>
      <c r="V80" s="81">
        <v>4.0931E11</v>
      </c>
      <c r="W80" s="81">
        <v>4.14458E11</v>
      </c>
      <c r="X80" s="81">
        <v>4.2673E11</v>
      </c>
      <c r="Y80" s="81">
        <v>4.40027E11</v>
      </c>
      <c r="Z80" s="81">
        <v>4.55017E11</v>
      </c>
      <c r="AA80" s="81">
        <v>4.74484E11</v>
      </c>
      <c r="AB80" s="81">
        <v>4.93101E11</v>
      </c>
      <c r="AC80" s="81">
        <v>5.16199E11</v>
      </c>
      <c r="AD80" s="81">
        <v>5.36543E11</v>
      </c>
      <c r="AE80" s="81">
        <v>5.46876E11</v>
      </c>
      <c r="AF80" s="175">
        <v>5.47293E11</v>
      </c>
      <c r="AG80" s="81"/>
      <c r="AH80" s="81"/>
      <c r="AI80" s="81"/>
      <c r="AJ80" s="81"/>
      <c r="AK80" s="81"/>
      <c r="AL80" s="81"/>
      <c r="AM80" s="81"/>
      <c r="AN80" s="81"/>
      <c r="AO80" s="81"/>
      <c r="AP80" s="81"/>
      <c r="AQ80" s="81"/>
      <c r="AR80" s="81"/>
      <c r="AS80" s="81"/>
      <c r="AT80" s="81"/>
      <c r="AU80" s="81"/>
      <c r="AV80" s="81"/>
    </row>
    <row r="81">
      <c r="A81" s="77" t="s">
        <v>33</v>
      </c>
      <c r="B81" s="33">
        <v>53275.0</v>
      </c>
      <c r="C81" s="33">
        <v>3898456.0</v>
      </c>
      <c r="D81" s="35">
        <f t="shared" si="8"/>
        <v>13.66566661</v>
      </c>
      <c r="E81" s="3"/>
      <c r="F81" s="3"/>
      <c r="G81" s="77" t="s">
        <v>33</v>
      </c>
      <c r="H81" s="80">
        <v>0.009</v>
      </c>
      <c r="I81" s="3"/>
      <c r="J81" s="3"/>
      <c r="K81" s="41">
        <v>33822.33203</v>
      </c>
      <c r="L81" s="41">
        <v>33788.26953</v>
      </c>
      <c r="M81" s="41">
        <v>36181.92969</v>
      </c>
      <c r="N81" s="41">
        <v>38867.375</v>
      </c>
      <c r="O81" s="41">
        <v>41851.76172</v>
      </c>
      <c r="P81" s="41">
        <v>43941.83594</v>
      </c>
      <c r="Q81" s="41">
        <v>40567.18359</v>
      </c>
      <c r="R81" s="41">
        <v>42801.60938</v>
      </c>
      <c r="S81" s="41">
        <v>45505.51953</v>
      </c>
      <c r="T81" s="41">
        <v>49333.91406</v>
      </c>
      <c r="U81" s="42">
        <v>53275.46875</v>
      </c>
      <c r="V81" s="41">
        <v>6.4453718016E10</v>
      </c>
      <c r="W81" s="41">
        <v>6.8561649664E10</v>
      </c>
      <c r="X81" s="41">
        <v>7.2186781696E10</v>
      </c>
      <c r="Y81" s="41">
        <v>7.5311128576E10</v>
      </c>
      <c r="Z81" s="41">
        <v>7.8022270976E10</v>
      </c>
      <c r="AA81" s="41">
        <v>7.9401312256E10</v>
      </c>
      <c r="AB81" s="41">
        <v>7.9740076032E10</v>
      </c>
      <c r="AC81" s="41">
        <v>8.3866148864E10</v>
      </c>
      <c r="AD81" s="41">
        <v>8.6064029696E10</v>
      </c>
      <c r="AE81" s="41">
        <v>8.9152200704E10</v>
      </c>
      <c r="AF81" s="42">
        <v>9.3532110848E10</v>
      </c>
      <c r="AG81" s="41"/>
      <c r="AH81" s="41"/>
      <c r="AI81" s="41"/>
      <c r="AJ81" s="41"/>
      <c r="AK81" s="41"/>
      <c r="AL81" s="41"/>
      <c r="AM81" s="41"/>
      <c r="AN81" s="41"/>
      <c r="AO81" s="41"/>
      <c r="AP81" s="41"/>
      <c r="AQ81" s="41"/>
      <c r="AR81" s="41"/>
      <c r="AS81" s="41"/>
      <c r="AT81" s="41"/>
      <c r="AU81" s="41"/>
      <c r="AV81" s="41"/>
    </row>
    <row r="82">
      <c r="A82" s="77" t="s">
        <v>34</v>
      </c>
      <c r="B82" s="33">
        <v>32916.0</v>
      </c>
      <c r="C82" s="33">
        <v>4535591.0</v>
      </c>
      <c r="D82" s="35">
        <f t="shared" si="8"/>
        <v>7.257268127</v>
      </c>
      <c r="E82" s="3"/>
      <c r="F82" s="3"/>
      <c r="G82" s="77" t="s">
        <v>34</v>
      </c>
      <c r="H82" s="80">
        <v>-0.015</v>
      </c>
      <c r="I82" s="3"/>
      <c r="J82" s="3"/>
      <c r="K82" s="41">
        <v>30097.31445</v>
      </c>
      <c r="L82" s="41">
        <v>30259.19336</v>
      </c>
      <c r="M82" s="41">
        <v>33304.23828</v>
      </c>
      <c r="N82" s="41">
        <v>30434.7832</v>
      </c>
      <c r="O82" s="41">
        <v>33981.48828</v>
      </c>
      <c r="P82" s="41">
        <v>34310.00391</v>
      </c>
      <c r="Q82" s="41">
        <v>33590.83203</v>
      </c>
      <c r="R82" s="41">
        <v>39623.26563</v>
      </c>
      <c r="S82" s="41">
        <v>39021.41797</v>
      </c>
      <c r="T82" s="41">
        <v>36621.04688</v>
      </c>
      <c r="U82" s="42">
        <v>32915.73438</v>
      </c>
      <c r="V82" s="81">
        <v>1.46511E11</v>
      </c>
      <c r="W82" s="81">
        <v>1.50594E11</v>
      </c>
      <c r="X82" s="81">
        <v>1.58201E11</v>
      </c>
      <c r="Y82" s="81">
        <v>1.64824E11</v>
      </c>
      <c r="Z82" s="81">
        <v>1.73229E11</v>
      </c>
      <c r="AA82" s="81">
        <v>1.82571E11</v>
      </c>
      <c r="AB82" s="81">
        <v>1.87469E11</v>
      </c>
      <c r="AC82" s="81">
        <v>1.91266E11</v>
      </c>
      <c r="AD82" s="81">
        <v>1.97489E11</v>
      </c>
      <c r="AE82" s="81">
        <v>2.0142E11</v>
      </c>
      <c r="AF82" s="175">
        <v>2.04445E11</v>
      </c>
      <c r="AG82" s="81"/>
      <c r="AH82" s="81"/>
      <c r="AI82" s="81"/>
      <c r="AJ82" s="81"/>
      <c r="AK82" s="81"/>
      <c r="AL82" s="81"/>
      <c r="AM82" s="81"/>
      <c r="AN82" s="81"/>
      <c r="AO82" s="81"/>
      <c r="AP82" s="81"/>
      <c r="AQ82" s="81"/>
      <c r="AR82" s="81"/>
      <c r="AS82" s="81"/>
      <c r="AT82" s="81"/>
      <c r="AU82" s="81"/>
      <c r="AV82" s="81"/>
    </row>
    <row r="83">
      <c r="A83" s="77" t="s">
        <v>36</v>
      </c>
      <c r="B83" s="33">
        <v>87232.0</v>
      </c>
      <c r="C83" s="33">
        <v>1.0433867E7</v>
      </c>
      <c r="D83" s="35">
        <f t="shared" si="8"/>
        <v>8.360466929</v>
      </c>
      <c r="E83" s="3"/>
      <c r="F83" s="3"/>
      <c r="G83" s="77" t="s">
        <v>36</v>
      </c>
      <c r="H83" s="80">
        <v>-0.006</v>
      </c>
      <c r="I83" s="3"/>
      <c r="J83" s="3"/>
      <c r="K83" s="41">
        <v>71563.85156</v>
      </c>
      <c r="L83" s="41">
        <v>68695.51563</v>
      </c>
      <c r="M83" s="41">
        <v>67679.20313</v>
      </c>
      <c r="N83" s="41">
        <v>75807.96875</v>
      </c>
      <c r="O83" s="41">
        <v>70391.73438</v>
      </c>
      <c r="P83" s="41">
        <v>74540.38281</v>
      </c>
      <c r="Q83" s="41">
        <v>80471.42188</v>
      </c>
      <c r="R83" s="41">
        <v>87598.39063</v>
      </c>
      <c r="S83" s="41">
        <v>86564.10156</v>
      </c>
      <c r="T83" s="41">
        <v>83091.65625</v>
      </c>
      <c r="U83" s="42">
        <v>87231.96094</v>
      </c>
      <c r="V83" s="81">
        <v>1.70394E11</v>
      </c>
      <c r="W83" s="81">
        <v>1.66912E11</v>
      </c>
      <c r="X83" s="81">
        <v>1.68523E11</v>
      </c>
      <c r="Y83" s="81">
        <v>1.7574E11</v>
      </c>
      <c r="Z83" s="81">
        <v>1.82222E11</v>
      </c>
      <c r="AA83" s="81">
        <v>1.90252E11</v>
      </c>
      <c r="AB83" s="81">
        <v>2.00028E11</v>
      </c>
      <c r="AC83" s="81">
        <v>2.08175E11</v>
      </c>
      <c r="AD83" s="81">
        <v>2.16327E11</v>
      </c>
      <c r="AE83" s="81">
        <v>2.20599E11</v>
      </c>
      <c r="AF83" s="175">
        <v>2.22285E11</v>
      </c>
      <c r="AG83" s="81"/>
      <c r="AH83" s="81"/>
      <c r="AI83" s="81"/>
      <c r="AJ83" s="81"/>
      <c r="AK83" s="81"/>
      <c r="AL83" s="81"/>
      <c r="AM83" s="81"/>
      <c r="AN83" s="81"/>
      <c r="AO83" s="81"/>
      <c r="AP83" s="81"/>
      <c r="AQ83" s="81"/>
      <c r="AR83" s="81"/>
      <c r="AS83" s="81"/>
      <c r="AT83" s="81"/>
      <c r="AU83" s="81"/>
      <c r="AV83" s="81"/>
    </row>
    <row r="84">
      <c r="A84" s="77" t="s">
        <v>39</v>
      </c>
      <c r="B84" s="33">
        <v>372274.0</v>
      </c>
      <c r="C84" s="33">
        <v>4.0152517E7</v>
      </c>
      <c r="D84" s="35">
        <f t="shared" si="8"/>
        <v>9.271498472</v>
      </c>
      <c r="E84" s="3"/>
      <c r="F84" s="3"/>
      <c r="G84" s="77" t="s">
        <v>39</v>
      </c>
      <c r="H84" s="80">
        <v>-0.001</v>
      </c>
      <c r="I84" s="3"/>
      <c r="J84" s="3"/>
      <c r="K84" s="41">
        <v>279334.5313</v>
      </c>
      <c r="L84" s="41">
        <v>268026.4688</v>
      </c>
      <c r="M84" s="41">
        <v>282220.0313</v>
      </c>
      <c r="N84" s="41">
        <v>293440.3125</v>
      </c>
      <c r="O84" s="41">
        <v>285158.5</v>
      </c>
      <c r="P84" s="41">
        <v>305137.1563</v>
      </c>
      <c r="Q84" s="41">
        <v>314305.1875</v>
      </c>
      <c r="R84" s="41">
        <v>341772.5</v>
      </c>
      <c r="S84" s="41">
        <v>355512.875</v>
      </c>
      <c r="T84" s="41">
        <v>355989.5</v>
      </c>
      <c r="U84" s="42">
        <v>372273.9688</v>
      </c>
      <c r="V84" s="81">
        <v>7.95215E11</v>
      </c>
      <c r="W84" s="81">
        <v>7.87012E11</v>
      </c>
      <c r="X84" s="81">
        <v>8.05768E11</v>
      </c>
      <c r="Y84" s="81">
        <v>8.27987E11</v>
      </c>
      <c r="Z84" s="81">
        <v>8.48E11</v>
      </c>
      <c r="AA84" s="81">
        <v>8.80806E11</v>
      </c>
      <c r="AB84" s="81">
        <v>9.20162E11</v>
      </c>
      <c r="AC84" s="81">
        <v>9.63832E11</v>
      </c>
      <c r="AD84" s="81">
        <v>1.0125E12</v>
      </c>
      <c r="AE84" s="81">
        <v>1.04966E12</v>
      </c>
      <c r="AF84" s="175">
        <v>1.0781E12</v>
      </c>
      <c r="AG84" s="81"/>
      <c r="AH84" s="81"/>
      <c r="AI84" s="81"/>
      <c r="AJ84" s="81"/>
      <c r="AK84" s="81"/>
      <c r="AL84" s="81"/>
      <c r="AM84" s="81"/>
      <c r="AN84" s="81"/>
      <c r="AO84" s="81"/>
      <c r="AP84" s="81"/>
      <c r="AQ84" s="81"/>
      <c r="AR84" s="81"/>
      <c r="AS84" s="81"/>
      <c r="AT84" s="81"/>
      <c r="AU84" s="81"/>
      <c r="AV84" s="81"/>
    </row>
    <row r="85">
      <c r="A85" s="77" t="s">
        <v>40</v>
      </c>
      <c r="B85" s="33">
        <v>34696.0</v>
      </c>
      <c r="C85" s="33">
        <v>8954175.0</v>
      </c>
      <c r="D85" s="35">
        <f t="shared" si="8"/>
        <v>3.874840507</v>
      </c>
      <c r="E85" s="3"/>
      <c r="F85" s="3"/>
      <c r="G85" s="77" t="s">
        <v>40</v>
      </c>
      <c r="H85" s="80">
        <v>-0.049</v>
      </c>
      <c r="I85" s="3"/>
      <c r="J85" s="3"/>
      <c r="K85" s="41">
        <v>36574.68359</v>
      </c>
      <c r="L85" s="41">
        <v>40361.48047</v>
      </c>
      <c r="M85" s="41">
        <v>42847.22266</v>
      </c>
      <c r="N85" s="41">
        <v>42795.19531</v>
      </c>
      <c r="O85" s="41">
        <v>45299.87109</v>
      </c>
      <c r="P85" s="41">
        <v>37830.875</v>
      </c>
      <c r="Q85" s="41">
        <v>39219.26172</v>
      </c>
      <c r="R85" s="41">
        <v>36393.73828</v>
      </c>
      <c r="S85" s="41">
        <v>33360.28125</v>
      </c>
      <c r="T85" s="41">
        <v>34000.67578</v>
      </c>
      <c r="U85" s="42">
        <v>34695.58594</v>
      </c>
      <c r="V85" s="81">
        <v>2.05413E11</v>
      </c>
      <c r="W85" s="81">
        <v>2.01186E11</v>
      </c>
      <c r="X85" s="81">
        <v>2.09259E11</v>
      </c>
      <c r="Y85" s="81">
        <v>2.17501E11</v>
      </c>
      <c r="Z85" s="81">
        <v>2.21007E11</v>
      </c>
      <c r="AA85" s="81">
        <v>2.26993E11</v>
      </c>
      <c r="AB85" s="81">
        <v>2.36538E11</v>
      </c>
      <c r="AC85" s="81">
        <v>2.4756E11</v>
      </c>
      <c r="AD85" s="81">
        <v>2.58582E11</v>
      </c>
      <c r="AE85" s="81">
        <v>2.61846E11</v>
      </c>
      <c r="AF85" s="175">
        <v>2.68349E11</v>
      </c>
      <c r="AG85" s="81"/>
      <c r="AH85" s="81"/>
      <c r="AI85" s="81"/>
      <c r="AJ85" s="81"/>
      <c r="AK85" s="81"/>
      <c r="AL85" s="81"/>
      <c r="AM85" s="81"/>
      <c r="AN85" s="81"/>
      <c r="AO85" s="81"/>
      <c r="AP85" s="81"/>
      <c r="AQ85" s="81"/>
      <c r="AR85" s="81"/>
      <c r="AS85" s="81"/>
      <c r="AT85" s="81"/>
      <c r="AU85" s="81"/>
      <c r="AV85" s="81"/>
    </row>
    <row r="86">
      <c r="A86" s="77" t="s">
        <v>41</v>
      </c>
      <c r="B86" s="33">
        <v>51420.0</v>
      </c>
      <c r="C86" s="33">
        <v>7361757.0</v>
      </c>
      <c r="D86" s="35">
        <f t="shared" si="8"/>
        <v>6.984745625</v>
      </c>
      <c r="E86" s="3"/>
      <c r="F86" s="3"/>
      <c r="G86" s="77" t="s">
        <v>41</v>
      </c>
      <c r="H86" s="80">
        <v>-0.009</v>
      </c>
      <c r="I86" s="3"/>
      <c r="J86" s="3"/>
      <c r="K86" s="41">
        <v>51362.73828</v>
      </c>
      <c r="L86" s="41">
        <v>47336.41797</v>
      </c>
      <c r="M86" s="41">
        <v>47580.58203</v>
      </c>
      <c r="N86" s="41">
        <v>47574.45313</v>
      </c>
      <c r="O86" s="41">
        <v>47266.95703</v>
      </c>
      <c r="P86" s="41">
        <v>45716.08984</v>
      </c>
      <c r="Q86" s="41">
        <v>47322.89063</v>
      </c>
      <c r="R86" s="41">
        <v>49054.20313</v>
      </c>
      <c r="S86" s="41">
        <v>50509.51953</v>
      </c>
      <c r="T86" s="41">
        <v>53039.62891</v>
      </c>
      <c r="U86" s="42">
        <v>51420.12891</v>
      </c>
      <c r="V86" s="81">
        <v>2.28923E11</v>
      </c>
      <c r="W86" s="81">
        <v>2.28634E11</v>
      </c>
      <c r="X86" s="81">
        <v>2.31537E11</v>
      </c>
      <c r="Y86" s="81">
        <v>2.32651E11</v>
      </c>
      <c r="Z86" s="81">
        <v>2.33778E11</v>
      </c>
      <c r="AA86" s="81">
        <v>2.38553E11</v>
      </c>
      <c r="AB86" s="81">
        <v>2.45075E11</v>
      </c>
      <c r="AC86" s="81">
        <v>2.48497E11</v>
      </c>
      <c r="AD86" s="81">
        <v>2.57619E11</v>
      </c>
      <c r="AE86" s="81">
        <v>2.60822E11</v>
      </c>
      <c r="AF86" s="175">
        <v>2.61305E11</v>
      </c>
      <c r="AG86" s="81"/>
      <c r="AH86" s="81"/>
      <c r="AI86" s="81"/>
      <c r="AJ86" s="81"/>
      <c r="AK86" s="81"/>
      <c r="AL86" s="81"/>
      <c r="AM86" s="81"/>
      <c r="AN86" s="81"/>
      <c r="AO86" s="81"/>
      <c r="AP86" s="81"/>
      <c r="AQ86" s="81"/>
      <c r="AR86" s="81"/>
      <c r="AS86" s="81"/>
      <c r="AT86" s="81"/>
      <c r="AU86" s="81"/>
      <c r="AV86" s="81"/>
    </row>
    <row r="87">
      <c r="A87" s="77" t="s">
        <v>42</v>
      </c>
      <c r="B87" s="33">
        <v>660096.0</v>
      </c>
      <c r="C87" s="33">
        <v>5.9912431E7</v>
      </c>
      <c r="D87" s="35">
        <f t="shared" si="8"/>
        <v>11.01768012</v>
      </c>
      <c r="E87" s="3"/>
      <c r="F87" s="3"/>
      <c r="G87" s="77" t="s">
        <v>42</v>
      </c>
      <c r="H87" s="80">
        <v>-0.044</v>
      </c>
      <c r="I87" s="3"/>
      <c r="J87" s="3"/>
      <c r="K87" s="41">
        <v>757717.9375</v>
      </c>
      <c r="L87" s="41">
        <v>735756.4375</v>
      </c>
      <c r="M87" s="41">
        <v>723564.0625</v>
      </c>
      <c r="N87" s="41">
        <v>715604.6875</v>
      </c>
      <c r="O87" s="41">
        <v>735611.1875</v>
      </c>
      <c r="P87" s="41">
        <v>709095.4375</v>
      </c>
      <c r="Q87" s="41">
        <v>706732.9375</v>
      </c>
      <c r="R87" s="41">
        <v>675251.0</v>
      </c>
      <c r="S87" s="41">
        <v>677913.5</v>
      </c>
      <c r="T87" s="41">
        <v>681218.6875</v>
      </c>
      <c r="U87" s="42">
        <v>660096.375</v>
      </c>
      <c r="V87" s="81">
        <v>1.31996E12</v>
      </c>
      <c r="W87" s="81">
        <v>1.3493E12</v>
      </c>
      <c r="X87" s="81">
        <v>1.40705E12</v>
      </c>
      <c r="Y87" s="81">
        <v>1.44986E12</v>
      </c>
      <c r="Z87" s="81">
        <v>1.49161E12</v>
      </c>
      <c r="AA87" s="81">
        <v>1.54093E12</v>
      </c>
      <c r="AB87" s="81">
        <v>1.59509E12</v>
      </c>
      <c r="AC87" s="81">
        <v>1.64561E12</v>
      </c>
      <c r="AD87" s="81">
        <v>1.71531E12</v>
      </c>
      <c r="AE87" s="81">
        <v>1.7648E12</v>
      </c>
      <c r="AF87" s="175">
        <v>1.80773E12</v>
      </c>
      <c r="AG87" s="81"/>
      <c r="AH87" s="81"/>
      <c r="AI87" s="81"/>
      <c r="AJ87" s="81"/>
      <c r="AK87" s="81"/>
      <c r="AL87" s="81"/>
      <c r="AM87" s="81"/>
      <c r="AN87" s="81"/>
      <c r="AO87" s="81"/>
      <c r="AP87" s="81"/>
      <c r="AQ87" s="81"/>
      <c r="AR87" s="81"/>
      <c r="AS87" s="81"/>
      <c r="AT87" s="81"/>
      <c r="AU87" s="81"/>
      <c r="AV87" s="81"/>
    </row>
    <row r="88">
      <c r="A88" s="40" t="s">
        <v>43</v>
      </c>
      <c r="B88" s="44">
        <v>6149105.0</v>
      </c>
      <c r="C88" s="44">
        <v>2.87501476E8</v>
      </c>
      <c r="D88" s="46">
        <f t="shared" si="8"/>
        <v>21.3880815</v>
      </c>
      <c r="E88" s="3"/>
      <c r="F88" s="3"/>
      <c r="G88" s="40" t="s">
        <v>43</v>
      </c>
      <c r="H88" s="102">
        <v>-0.022</v>
      </c>
      <c r="I88" s="3"/>
      <c r="J88" s="3"/>
      <c r="K88" s="41">
        <v>5469040.5</v>
      </c>
      <c r="L88" s="41">
        <v>5613375.5</v>
      </c>
      <c r="M88" s="41">
        <v>5643490.0</v>
      </c>
      <c r="N88" s="41">
        <v>5758849.0</v>
      </c>
      <c r="O88" s="41">
        <v>5948156.5</v>
      </c>
      <c r="P88" s="41">
        <v>6033862.5</v>
      </c>
      <c r="Q88" s="41">
        <v>6110564.0</v>
      </c>
      <c r="R88" s="41">
        <v>6251294.5</v>
      </c>
      <c r="S88" s="41">
        <v>6394662.5</v>
      </c>
      <c r="T88" s="41">
        <v>6220157.5</v>
      </c>
      <c r="U88" s="42">
        <v>6149104.5</v>
      </c>
      <c r="V88" s="81">
        <v>8.2122E12</v>
      </c>
      <c r="W88" s="81">
        <v>8.4481E12</v>
      </c>
      <c r="X88" s="81">
        <v>8.7957E12</v>
      </c>
      <c r="Y88" s="81">
        <v>9.0199E12</v>
      </c>
      <c r="Z88" s="81">
        <v>9.3614E12</v>
      </c>
      <c r="AA88" s="81">
        <v>9.7832E12</v>
      </c>
      <c r="AB88" s="81">
        <v>1.02138E13</v>
      </c>
      <c r="AC88" s="81">
        <v>1.07111E13</v>
      </c>
      <c r="AD88" s="81">
        <v>1.11581E13</v>
      </c>
      <c r="AE88" s="81">
        <v>1.12801E13</v>
      </c>
      <c r="AF88" s="175">
        <v>1.14863E13</v>
      </c>
      <c r="AG88" s="81"/>
      <c r="AH88" s="81"/>
      <c r="AI88" s="81"/>
      <c r="AJ88" s="81"/>
      <c r="AK88" s="81"/>
      <c r="AL88" s="81"/>
      <c r="AM88" s="81"/>
      <c r="AN88" s="81"/>
      <c r="AO88" s="81"/>
      <c r="AP88" s="81"/>
      <c r="AQ88" s="81"/>
      <c r="AR88" s="81"/>
      <c r="AS88" s="81"/>
      <c r="AT88" s="81"/>
      <c r="AU88" s="81"/>
      <c r="AV88" s="81"/>
    </row>
    <row r="89">
      <c r="A89" s="21"/>
      <c r="B89" s="21"/>
      <c r="C89" s="21"/>
      <c r="D89" s="79"/>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row>
    <row r="91">
      <c r="A91" s="50" t="s">
        <v>86</v>
      </c>
      <c r="B91" s="93" t="s">
        <v>87</v>
      </c>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row>
    <row r="98">
      <c r="A98" s="20" t="s">
        <v>269</v>
      </c>
      <c r="B98" s="20"/>
      <c r="C98" s="10"/>
      <c r="D98" s="10"/>
      <c r="E98" s="10"/>
      <c r="F98" s="10"/>
      <c r="G98" s="10"/>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row>
    <row r="99">
      <c r="A99" s="10"/>
      <c r="B99" s="10"/>
      <c r="C99" s="10"/>
      <c r="D99" s="10"/>
      <c r="E99" s="10"/>
      <c r="F99" s="10"/>
      <c r="G99" s="10"/>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row>
    <row r="100">
      <c r="A100" s="95"/>
      <c r="B100" s="26" t="s">
        <v>91</v>
      </c>
      <c r="C100" s="95"/>
      <c r="D100" s="26" t="s">
        <v>92</v>
      </c>
      <c r="E100" s="26" t="s">
        <v>93</v>
      </c>
      <c r="F100" s="26" t="s">
        <v>94</v>
      </c>
      <c r="G100" s="21" t="s">
        <v>57</v>
      </c>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row>
    <row r="101">
      <c r="A101" s="21" t="s">
        <v>17</v>
      </c>
      <c r="B101" s="21" t="s">
        <v>96</v>
      </c>
      <c r="C101" s="10"/>
      <c r="D101" s="96">
        <v>0.65</v>
      </c>
      <c r="E101" s="167">
        <v>0.52</v>
      </c>
      <c r="F101" s="96">
        <f t="shared" ref="F101:F121" si="9">D101*E101</f>
        <v>0.338</v>
      </c>
      <c r="G101" s="124"/>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row>
    <row r="102">
      <c r="A102" s="21" t="s">
        <v>18</v>
      </c>
      <c r="B102" s="21" t="s">
        <v>95</v>
      </c>
      <c r="D102" s="96">
        <v>0.94</v>
      </c>
      <c r="E102" s="167">
        <v>0.64</v>
      </c>
      <c r="F102" s="96">
        <f t="shared" si="9"/>
        <v>0.6016</v>
      </c>
      <c r="G102" s="41"/>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row>
    <row r="103">
      <c r="A103" s="21" t="s">
        <v>19</v>
      </c>
      <c r="B103" s="21" t="s">
        <v>95</v>
      </c>
      <c r="D103" s="96">
        <v>1.11</v>
      </c>
      <c r="E103" s="167">
        <v>0.67</v>
      </c>
      <c r="F103" s="96">
        <f t="shared" si="9"/>
        <v>0.7437</v>
      </c>
      <c r="G103" s="4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row>
    <row r="104">
      <c r="A104" s="21" t="s">
        <v>20</v>
      </c>
      <c r="B104" s="21" t="s">
        <v>96</v>
      </c>
      <c r="C104" s="10"/>
      <c r="D104" s="96">
        <v>0.61</v>
      </c>
      <c r="E104" s="167">
        <v>0.41</v>
      </c>
      <c r="F104" s="96">
        <f t="shared" si="9"/>
        <v>0.2501</v>
      </c>
      <c r="G104" s="4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row>
    <row r="105">
      <c r="A105" s="21" t="s">
        <v>22</v>
      </c>
      <c r="B105" s="21" t="s">
        <v>95</v>
      </c>
      <c r="D105" s="96">
        <v>0.95</v>
      </c>
      <c r="E105" s="167">
        <v>0.7</v>
      </c>
      <c r="F105" s="96">
        <f t="shared" si="9"/>
        <v>0.665</v>
      </c>
      <c r="G105" s="4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row>
    <row r="106">
      <c r="A106" s="21" t="s">
        <v>23</v>
      </c>
      <c r="B106" s="21" t="s">
        <v>95</v>
      </c>
      <c r="D106" s="96">
        <v>1.09</v>
      </c>
      <c r="E106" s="167">
        <v>0.72</v>
      </c>
      <c r="F106" s="96">
        <f t="shared" si="9"/>
        <v>0.7848</v>
      </c>
      <c r="G106" s="4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row>
    <row r="107">
      <c r="A107" s="21" t="s">
        <v>24</v>
      </c>
      <c r="B107" s="21" t="s">
        <v>95</v>
      </c>
      <c r="D107" s="96">
        <v>1.12</v>
      </c>
      <c r="E107" s="167">
        <v>0.74</v>
      </c>
      <c r="F107" s="96">
        <f t="shared" si="9"/>
        <v>0.8288</v>
      </c>
      <c r="G107" s="4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row>
    <row r="108">
      <c r="A108" s="21" t="s">
        <v>25</v>
      </c>
      <c r="B108" s="21" t="s">
        <v>95</v>
      </c>
      <c r="D108" s="96">
        <v>1.11</v>
      </c>
      <c r="E108" s="167">
        <v>0.74</v>
      </c>
      <c r="F108" s="96">
        <f t="shared" si="9"/>
        <v>0.8214</v>
      </c>
      <c r="G108" s="4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row>
    <row r="109">
      <c r="A109" s="21" t="s">
        <v>26</v>
      </c>
      <c r="B109" s="21" t="s">
        <v>95</v>
      </c>
      <c r="D109" s="96">
        <v>1.04</v>
      </c>
      <c r="E109" s="167">
        <v>0.55</v>
      </c>
      <c r="F109" s="96">
        <f t="shared" si="9"/>
        <v>0.572</v>
      </c>
      <c r="G109" s="4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row>
    <row r="110">
      <c r="A110" s="21" t="s">
        <v>28</v>
      </c>
      <c r="B110" s="21" t="s">
        <v>95</v>
      </c>
      <c r="D110" s="96">
        <v>0.86</v>
      </c>
      <c r="E110" s="167">
        <v>0.64</v>
      </c>
      <c r="F110" s="96">
        <f t="shared" si="9"/>
        <v>0.5504</v>
      </c>
      <c r="G110" s="4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row>
    <row r="111">
      <c r="A111" s="21" t="s">
        <v>29</v>
      </c>
      <c r="B111" s="21" t="s">
        <v>95</v>
      </c>
      <c r="D111" s="96">
        <v>1.24</v>
      </c>
      <c r="E111" s="167">
        <v>0.68</v>
      </c>
      <c r="F111" s="96">
        <f t="shared" si="9"/>
        <v>0.8432</v>
      </c>
      <c r="G111" s="4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row>
    <row r="112">
      <c r="A112" s="21" t="s">
        <v>30</v>
      </c>
      <c r="B112" s="21" t="s">
        <v>96</v>
      </c>
      <c r="C112" s="10"/>
      <c r="D112" s="96">
        <v>0.76</v>
      </c>
      <c r="E112" s="167">
        <v>0.55</v>
      </c>
      <c r="F112" s="96">
        <f t="shared" si="9"/>
        <v>0.418</v>
      </c>
      <c r="G112" s="41"/>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row>
    <row r="113">
      <c r="A113" s="21" t="s">
        <v>32</v>
      </c>
      <c r="B113" s="21" t="s">
        <v>95</v>
      </c>
      <c r="D113" s="96">
        <v>1.21</v>
      </c>
      <c r="E113" s="167">
        <v>0.71</v>
      </c>
      <c r="F113" s="96">
        <f t="shared" si="9"/>
        <v>0.8591</v>
      </c>
      <c r="G113" s="41"/>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row>
    <row r="114">
      <c r="A114" s="21" t="s">
        <v>33</v>
      </c>
      <c r="B114" s="21" t="s">
        <v>95</v>
      </c>
      <c r="D114" s="96">
        <v>0.76</v>
      </c>
      <c r="E114" s="167">
        <v>0.48</v>
      </c>
      <c r="F114" s="96">
        <f t="shared" si="9"/>
        <v>0.3648</v>
      </c>
      <c r="G114" s="41"/>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row>
    <row r="115">
      <c r="A115" s="21" t="s">
        <v>34</v>
      </c>
      <c r="B115" s="21" t="s">
        <v>95</v>
      </c>
      <c r="D115" s="96">
        <v>0.99</v>
      </c>
      <c r="E115" s="167">
        <v>0.69</v>
      </c>
      <c r="F115" s="96">
        <f t="shared" si="9"/>
        <v>0.6831</v>
      </c>
      <c r="G115" s="41"/>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row>
    <row r="116">
      <c r="A116" s="21" t="s">
        <v>36</v>
      </c>
      <c r="B116" s="21" t="s">
        <v>95</v>
      </c>
      <c r="D116" s="96">
        <v>1.41</v>
      </c>
      <c r="E116" s="167">
        <v>0.68</v>
      </c>
      <c r="F116" s="96">
        <f t="shared" si="9"/>
        <v>0.9588</v>
      </c>
      <c r="G116" s="41"/>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row>
    <row r="117">
      <c r="A117" s="21" t="s">
        <v>39</v>
      </c>
      <c r="B117" s="21" t="s">
        <v>95</v>
      </c>
      <c r="D117" s="96">
        <v>1.04</v>
      </c>
      <c r="E117" s="167">
        <v>0.62</v>
      </c>
      <c r="F117" s="96">
        <f t="shared" si="9"/>
        <v>0.6448</v>
      </c>
      <c r="G117" s="41"/>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row>
    <row r="118">
      <c r="A118" s="21" t="s">
        <v>40</v>
      </c>
      <c r="B118" s="21" t="s">
        <v>95</v>
      </c>
      <c r="D118" s="96">
        <v>0.97</v>
      </c>
      <c r="E118" s="167">
        <v>0.7</v>
      </c>
      <c r="F118" s="96">
        <f t="shared" si="9"/>
        <v>0.679</v>
      </c>
      <c r="G118" s="41"/>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row>
    <row r="119">
      <c r="A119" s="21" t="s">
        <v>41</v>
      </c>
      <c r="B119" s="21" t="s">
        <v>95</v>
      </c>
      <c r="D119" s="96">
        <v>0.7</v>
      </c>
      <c r="E119" s="167">
        <v>0.63</v>
      </c>
      <c r="F119" s="96">
        <f t="shared" si="9"/>
        <v>0.441</v>
      </c>
      <c r="G119" s="41"/>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row>
    <row r="120">
      <c r="A120" s="21" t="s">
        <v>42</v>
      </c>
      <c r="B120" s="21" t="s">
        <v>95</v>
      </c>
      <c r="D120" s="96">
        <v>1.19</v>
      </c>
      <c r="E120" s="167">
        <v>0.76</v>
      </c>
      <c r="F120" s="96">
        <f t="shared" si="9"/>
        <v>0.9044</v>
      </c>
      <c r="G120" s="41"/>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row>
    <row r="121">
      <c r="A121" s="26" t="s">
        <v>43</v>
      </c>
      <c r="B121" s="26" t="s">
        <v>95</v>
      </c>
      <c r="C121" s="103"/>
      <c r="D121" s="105">
        <v>0.47</v>
      </c>
      <c r="E121" s="168">
        <v>0.22</v>
      </c>
      <c r="F121" s="105">
        <f t="shared" si="9"/>
        <v>0.1034</v>
      </c>
      <c r="G121" s="71"/>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row>
    <row r="122">
      <c r="A122" s="10"/>
      <c r="B122" s="10"/>
      <c r="C122" s="10"/>
      <c r="D122" s="10"/>
      <c r="E122" s="10"/>
      <c r="F122" s="10"/>
      <c r="G122" s="10"/>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row>
    <row r="123">
      <c r="A123" s="21" t="s">
        <v>62</v>
      </c>
      <c r="B123" s="10"/>
      <c r="C123" s="10"/>
      <c r="D123" s="10"/>
      <c r="E123" s="10"/>
      <c r="F123" s="96"/>
      <c r="G123" s="10"/>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row>
    <row r="124">
      <c r="A124" s="10"/>
      <c r="B124" s="10"/>
      <c r="C124" s="10"/>
      <c r="D124" s="10"/>
      <c r="E124" s="10"/>
      <c r="F124" s="10"/>
      <c r="G124" s="10"/>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row>
    <row r="125">
      <c r="A125" s="21" t="s">
        <v>99</v>
      </c>
      <c r="C125" s="10"/>
      <c r="D125" s="10"/>
      <c r="E125" s="10"/>
      <c r="F125" s="41">
        <v>179.9</v>
      </c>
      <c r="G125" s="10"/>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row>
    <row r="126">
      <c r="A126" s="10"/>
      <c r="B126" s="10"/>
      <c r="C126" s="10"/>
      <c r="D126" s="10"/>
      <c r="E126" s="10"/>
      <c r="F126" s="10"/>
      <c r="G126" s="10"/>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row>
    <row r="127">
      <c r="A127" s="21" t="s">
        <v>237</v>
      </c>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row>
    <row r="131">
      <c r="A131" s="20" t="s">
        <v>270</v>
      </c>
      <c r="B131" s="20"/>
      <c r="C131" s="20"/>
      <c r="D131" s="20"/>
      <c r="E131" s="20"/>
      <c r="F131" s="10"/>
      <c r="G131" s="10"/>
      <c r="H131" s="10"/>
      <c r="I131" s="10"/>
      <c r="J131" s="10"/>
      <c r="K131" s="10"/>
      <c r="L131" s="10"/>
      <c r="M131" s="10"/>
      <c r="N131" s="10"/>
      <c r="O131" s="10"/>
      <c r="P131" s="10"/>
      <c r="Q131" s="10"/>
      <c r="R131" s="10"/>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row>
    <row r="132">
      <c r="A132" s="10"/>
      <c r="B132" s="10"/>
      <c r="C132" s="10"/>
      <c r="D132" s="10"/>
      <c r="E132" s="10"/>
      <c r="F132" s="10"/>
      <c r="G132" s="10"/>
      <c r="H132" s="10"/>
      <c r="I132" s="10"/>
      <c r="J132" s="10"/>
      <c r="K132" s="10"/>
      <c r="L132" s="10"/>
      <c r="M132" s="10"/>
      <c r="N132" s="10"/>
      <c r="O132" s="10"/>
      <c r="P132" s="10"/>
      <c r="Q132" s="10"/>
      <c r="R132" s="10"/>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row>
    <row r="133">
      <c r="A133" s="109" t="s">
        <v>103</v>
      </c>
      <c r="B133" s="110" t="s">
        <v>104</v>
      </c>
      <c r="C133" s="110" t="s">
        <v>105</v>
      </c>
      <c r="D133" s="110" t="s">
        <v>106</v>
      </c>
      <c r="E133" s="110" t="s">
        <v>107</v>
      </c>
      <c r="F133" s="110" t="s">
        <v>108</v>
      </c>
      <c r="G133" s="110" t="s">
        <v>109</v>
      </c>
      <c r="H133" s="110" t="s">
        <v>110</v>
      </c>
      <c r="I133" s="110" t="s">
        <v>111</v>
      </c>
      <c r="J133" s="110" t="s">
        <v>112</v>
      </c>
      <c r="K133" s="110" t="s">
        <v>113</v>
      </c>
      <c r="L133" s="110" t="s">
        <v>114</v>
      </c>
      <c r="M133" s="110" t="s">
        <v>54</v>
      </c>
      <c r="N133" s="110" t="s">
        <v>115</v>
      </c>
      <c r="O133" s="110" t="s">
        <v>57</v>
      </c>
      <c r="P133" s="110" t="s">
        <v>116</v>
      </c>
      <c r="Q133" s="110" t="s">
        <v>117</v>
      </c>
      <c r="R133" s="111" t="s">
        <v>118</v>
      </c>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row>
    <row r="134">
      <c r="A134" s="21" t="s">
        <v>17</v>
      </c>
      <c r="B134" s="21">
        <v>9.8</v>
      </c>
      <c r="C134" s="21">
        <v>-3.9</v>
      </c>
      <c r="D134" s="21">
        <v>0.0</v>
      </c>
      <c r="E134" s="21">
        <v>0.0</v>
      </c>
      <c r="F134" s="21">
        <v>0.0</v>
      </c>
      <c r="G134" s="21">
        <v>190.0</v>
      </c>
      <c r="H134" s="21">
        <v>0.0</v>
      </c>
      <c r="I134" s="21">
        <v>0.0</v>
      </c>
      <c r="J134" s="21">
        <v>193.8</v>
      </c>
      <c r="K134" s="21">
        <f t="shared" ref="K134:K154" si="10">SUM(B134:J134)</f>
        <v>389.7</v>
      </c>
      <c r="L134" s="21">
        <f t="shared" ref="L134:L154" si="11">K134-E134</f>
        <v>389.7</v>
      </c>
      <c r="M134" s="21">
        <v>1.9534938E7</v>
      </c>
      <c r="N134" s="79">
        <f t="shared" ref="N134:N154" si="12">L134/M134*1000000</f>
        <v>19.94887314</v>
      </c>
      <c r="O134" s="21"/>
      <c r="P134" s="21"/>
      <c r="Q134" s="21"/>
      <c r="R134" s="21"/>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row>
    <row r="135">
      <c r="A135" s="21" t="s">
        <v>18</v>
      </c>
      <c r="B135" s="21">
        <v>-265.8</v>
      </c>
      <c r="C135" s="21">
        <v>-1609.0</v>
      </c>
      <c r="D135" s="21">
        <v>3.0</v>
      </c>
      <c r="E135" s="21">
        <v>-12299.8</v>
      </c>
      <c r="F135" s="21">
        <v>-39.3</v>
      </c>
      <c r="G135" s="21">
        <v>3272.5</v>
      </c>
      <c r="H135" s="21">
        <v>0.0</v>
      </c>
      <c r="I135" s="21">
        <v>0.0</v>
      </c>
      <c r="J135" s="21">
        <v>4183.8</v>
      </c>
      <c r="K135" s="21">
        <f t="shared" si="10"/>
        <v>-6754.6</v>
      </c>
      <c r="L135" s="21">
        <f t="shared" si="11"/>
        <v>5545.2</v>
      </c>
      <c r="M135" s="21">
        <v>3.8315454E8</v>
      </c>
      <c r="N135" s="79">
        <f t="shared" si="12"/>
        <v>14.47248935</v>
      </c>
      <c r="O135" s="21"/>
      <c r="P135" s="21"/>
      <c r="Q135" s="21"/>
      <c r="R135" s="21"/>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row>
    <row r="136">
      <c r="A136" s="21" t="s">
        <v>19</v>
      </c>
      <c r="B136" s="21">
        <v>-265.8</v>
      </c>
      <c r="C136" s="21">
        <v>-1609.0</v>
      </c>
      <c r="D136" s="21">
        <v>3.0</v>
      </c>
      <c r="E136" s="21">
        <v>-12299.8</v>
      </c>
      <c r="F136" s="21">
        <v>-39.3</v>
      </c>
      <c r="G136" s="21">
        <v>3272.5</v>
      </c>
      <c r="H136" s="21">
        <v>0.0</v>
      </c>
      <c r="I136" s="21">
        <v>0.0</v>
      </c>
      <c r="J136" s="21">
        <v>4183.8</v>
      </c>
      <c r="K136" s="21">
        <f t="shared" si="10"/>
        <v>-6754.6</v>
      </c>
      <c r="L136" s="21">
        <f t="shared" si="11"/>
        <v>5545.2</v>
      </c>
      <c r="M136" s="21">
        <v>3.8315454E8</v>
      </c>
      <c r="N136" s="79">
        <f t="shared" si="12"/>
        <v>14.47248935</v>
      </c>
      <c r="O136" s="21"/>
      <c r="P136" s="21"/>
      <c r="Q136" s="21"/>
      <c r="R136" s="21"/>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row>
    <row r="137">
      <c r="A137" s="21" t="s">
        <v>20</v>
      </c>
      <c r="B137" s="21">
        <v>-12.6</v>
      </c>
      <c r="C137" s="21">
        <v>0.0</v>
      </c>
      <c r="D137" s="21">
        <v>0.0</v>
      </c>
      <c r="E137" s="21">
        <v>-0.4</v>
      </c>
      <c r="F137" s="21">
        <v>-0.1</v>
      </c>
      <c r="G137" s="21">
        <v>878.4</v>
      </c>
      <c r="H137" s="21">
        <v>0.0</v>
      </c>
      <c r="I137" s="21">
        <v>0.0</v>
      </c>
      <c r="J137" s="21">
        <v>57.8</v>
      </c>
      <c r="K137" s="21">
        <f t="shared" si="10"/>
        <v>923.1</v>
      </c>
      <c r="L137" s="21">
        <f t="shared" si="11"/>
        <v>923.5</v>
      </c>
      <c r="M137" s="21">
        <v>3.1640962E7</v>
      </c>
      <c r="N137" s="79">
        <f t="shared" si="12"/>
        <v>29.18684963</v>
      </c>
      <c r="O137" s="21"/>
      <c r="P137" s="21"/>
      <c r="Q137" s="21"/>
      <c r="R137" s="21"/>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row>
    <row r="138">
      <c r="A138" s="21" t="s">
        <v>22</v>
      </c>
      <c r="B138" s="21">
        <v>-265.8</v>
      </c>
      <c r="C138" s="21">
        <v>-1609.0</v>
      </c>
      <c r="D138" s="21">
        <v>3.0</v>
      </c>
      <c r="E138" s="21">
        <v>-12299.8</v>
      </c>
      <c r="F138" s="21">
        <v>-39.3</v>
      </c>
      <c r="G138" s="21">
        <v>3272.5</v>
      </c>
      <c r="H138" s="21">
        <v>0.0</v>
      </c>
      <c r="I138" s="21">
        <v>0.0</v>
      </c>
      <c r="J138" s="21">
        <v>4183.8</v>
      </c>
      <c r="K138" s="21">
        <f t="shared" si="10"/>
        <v>-6754.6</v>
      </c>
      <c r="L138" s="21">
        <f t="shared" si="11"/>
        <v>5545.2</v>
      </c>
      <c r="M138" s="21">
        <v>3.8315454E8</v>
      </c>
      <c r="N138" s="79">
        <f t="shared" si="12"/>
        <v>14.47248935</v>
      </c>
      <c r="O138" s="21"/>
      <c r="P138" s="21"/>
      <c r="Q138" s="21"/>
      <c r="R138" s="21"/>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row>
    <row r="139">
      <c r="A139" s="21" t="s">
        <v>23</v>
      </c>
      <c r="B139" s="21">
        <v>-265.8</v>
      </c>
      <c r="C139" s="21">
        <v>-1609.0</v>
      </c>
      <c r="D139" s="21">
        <v>3.0</v>
      </c>
      <c r="E139" s="21">
        <v>-12299.8</v>
      </c>
      <c r="F139" s="21">
        <v>-39.3</v>
      </c>
      <c r="G139" s="21">
        <v>3272.5</v>
      </c>
      <c r="H139" s="21">
        <v>0.0</v>
      </c>
      <c r="I139" s="21">
        <v>0.0</v>
      </c>
      <c r="J139" s="21">
        <v>4183.8</v>
      </c>
      <c r="K139" s="21">
        <f t="shared" si="10"/>
        <v>-6754.6</v>
      </c>
      <c r="L139" s="21">
        <f t="shared" si="11"/>
        <v>5545.2</v>
      </c>
      <c r="M139" s="21">
        <v>3.8315454E8</v>
      </c>
      <c r="N139" s="79">
        <f t="shared" si="12"/>
        <v>14.47248935</v>
      </c>
      <c r="O139" s="21"/>
      <c r="P139" s="21"/>
      <c r="Q139" s="21"/>
      <c r="R139" s="21"/>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row>
    <row r="140">
      <c r="A140" s="21" t="s">
        <v>24</v>
      </c>
      <c r="B140" s="21">
        <v>-265.8</v>
      </c>
      <c r="C140" s="21">
        <v>-1609.0</v>
      </c>
      <c r="D140" s="21">
        <v>3.0</v>
      </c>
      <c r="E140" s="21">
        <v>-12299.8</v>
      </c>
      <c r="F140" s="21">
        <v>-39.3</v>
      </c>
      <c r="G140" s="21">
        <v>3272.5</v>
      </c>
      <c r="H140" s="21">
        <v>0.0</v>
      </c>
      <c r="I140" s="21">
        <v>0.0</v>
      </c>
      <c r="J140" s="21">
        <v>4183.8</v>
      </c>
      <c r="K140" s="21">
        <f t="shared" si="10"/>
        <v>-6754.6</v>
      </c>
      <c r="L140" s="21">
        <f t="shared" si="11"/>
        <v>5545.2</v>
      </c>
      <c r="M140" s="21">
        <v>3.8315454E8</v>
      </c>
      <c r="N140" s="79">
        <f t="shared" si="12"/>
        <v>14.47248935</v>
      </c>
      <c r="O140" s="21"/>
      <c r="P140" s="21"/>
      <c r="Q140" s="21"/>
      <c r="R140" s="21"/>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row>
    <row r="141">
      <c r="A141" s="21" t="s">
        <v>25</v>
      </c>
      <c r="B141" s="21">
        <v>-265.8</v>
      </c>
      <c r="C141" s="21">
        <v>-1609.0</v>
      </c>
      <c r="D141" s="21">
        <v>3.0</v>
      </c>
      <c r="E141" s="21">
        <v>-12299.8</v>
      </c>
      <c r="F141" s="21">
        <v>-39.3</v>
      </c>
      <c r="G141" s="21">
        <v>3272.5</v>
      </c>
      <c r="H141" s="21">
        <v>0.0</v>
      </c>
      <c r="I141" s="21">
        <v>0.0</v>
      </c>
      <c r="J141" s="21">
        <v>4183.8</v>
      </c>
      <c r="K141" s="21">
        <f t="shared" si="10"/>
        <v>-6754.6</v>
      </c>
      <c r="L141" s="21">
        <f t="shared" si="11"/>
        <v>5545.2</v>
      </c>
      <c r="M141" s="21">
        <v>3.8315454E8</v>
      </c>
      <c r="N141" s="79">
        <f t="shared" si="12"/>
        <v>14.47248935</v>
      </c>
      <c r="O141" s="21"/>
      <c r="P141" s="21"/>
      <c r="Q141" s="21"/>
      <c r="R141" s="21"/>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row>
    <row r="142">
      <c r="A142" s="21" t="s">
        <v>26</v>
      </c>
      <c r="B142" s="21">
        <v>-265.8</v>
      </c>
      <c r="C142" s="21">
        <v>-1609.0</v>
      </c>
      <c r="D142" s="21">
        <v>3.0</v>
      </c>
      <c r="E142" s="21">
        <v>-12299.8</v>
      </c>
      <c r="F142" s="21">
        <v>-39.3</v>
      </c>
      <c r="G142" s="21">
        <v>3272.5</v>
      </c>
      <c r="H142" s="21">
        <v>0.0</v>
      </c>
      <c r="I142" s="21">
        <v>0.0</v>
      </c>
      <c r="J142" s="21">
        <v>4183.8</v>
      </c>
      <c r="K142" s="21">
        <f t="shared" si="10"/>
        <v>-6754.6</v>
      </c>
      <c r="L142" s="21">
        <f t="shared" si="11"/>
        <v>5545.2</v>
      </c>
      <c r="M142" s="21">
        <v>3.8315454E8</v>
      </c>
      <c r="N142" s="79">
        <f t="shared" si="12"/>
        <v>14.47248935</v>
      </c>
      <c r="O142" s="21"/>
      <c r="P142" s="21"/>
      <c r="Q142" s="21"/>
      <c r="R142" s="21"/>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row>
    <row r="143">
      <c r="A143" s="21" t="s">
        <v>28</v>
      </c>
      <c r="B143" s="21">
        <v>-265.8</v>
      </c>
      <c r="C143" s="21">
        <v>-1609.0</v>
      </c>
      <c r="D143" s="21">
        <v>3.0</v>
      </c>
      <c r="E143" s="21">
        <v>-12299.8</v>
      </c>
      <c r="F143" s="21">
        <v>-39.3</v>
      </c>
      <c r="G143" s="21">
        <v>3272.5</v>
      </c>
      <c r="H143" s="21">
        <v>0.0</v>
      </c>
      <c r="I143" s="21">
        <v>0.0</v>
      </c>
      <c r="J143" s="21">
        <v>4183.8</v>
      </c>
      <c r="K143" s="21">
        <f t="shared" si="10"/>
        <v>-6754.6</v>
      </c>
      <c r="L143" s="21">
        <f t="shared" si="11"/>
        <v>5545.2</v>
      </c>
      <c r="M143" s="21">
        <v>3.8315454E8</v>
      </c>
      <c r="N143" s="79">
        <f t="shared" si="12"/>
        <v>14.47248935</v>
      </c>
      <c r="O143" s="21"/>
      <c r="P143" s="21"/>
      <c r="Q143" s="21"/>
      <c r="R143" s="21"/>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row>
    <row r="144">
      <c r="A144" s="21" t="s">
        <v>29</v>
      </c>
      <c r="B144" s="21">
        <v>-265.8</v>
      </c>
      <c r="C144" s="21">
        <v>-1609.0</v>
      </c>
      <c r="D144" s="21">
        <v>3.0</v>
      </c>
      <c r="E144" s="21">
        <v>-12299.8</v>
      </c>
      <c r="F144" s="21">
        <v>-39.3</v>
      </c>
      <c r="G144" s="21">
        <v>3272.5</v>
      </c>
      <c r="H144" s="21">
        <v>0.0</v>
      </c>
      <c r="I144" s="21">
        <v>0.0</v>
      </c>
      <c r="J144" s="21">
        <v>4183.8</v>
      </c>
      <c r="K144" s="21">
        <f t="shared" si="10"/>
        <v>-6754.6</v>
      </c>
      <c r="L144" s="21">
        <f t="shared" si="11"/>
        <v>5545.2</v>
      </c>
      <c r="M144" s="21">
        <v>3.8315454E8</v>
      </c>
      <c r="N144" s="79">
        <f t="shared" si="12"/>
        <v>14.47248935</v>
      </c>
      <c r="O144" s="21"/>
      <c r="P144" s="21"/>
      <c r="Q144" s="21"/>
      <c r="R144" s="21"/>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row>
    <row r="145">
      <c r="A145" s="21" t="s">
        <v>30</v>
      </c>
      <c r="B145" s="21">
        <v>19.5</v>
      </c>
      <c r="C145" s="21">
        <v>0.0</v>
      </c>
      <c r="D145" s="21">
        <v>0.0</v>
      </c>
      <c r="E145" s="21">
        <v>30.4</v>
      </c>
      <c r="F145" s="21">
        <v>-2029.1</v>
      </c>
      <c r="G145" s="21">
        <v>2670.5</v>
      </c>
      <c r="H145" s="21">
        <v>0.0</v>
      </c>
      <c r="I145" s="21">
        <v>5.8</v>
      </c>
      <c r="J145" s="21">
        <v>1769.7</v>
      </c>
      <c r="K145" s="21">
        <f t="shared" si="10"/>
        <v>2466.8</v>
      </c>
      <c r="L145" s="21">
        <f t="shared" si="11"/>
        <v>2436.4</v>
      </c>
      <c r="M145" s="21">
        <v>1.2737138E8</v>
      </c>
      <c r="N145" s="79">
        <f t="shared" si="12"/>
        <v>19.12831595</v>
      </c>
      <c r="O145" s="21"/>
      <c r="P145" s="21"/>
      <c r="Q145" s="21"/>
      <c r="R145" s="21"/>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row>
    <row r="146">
      <c r="A146" s="21" t="s">
        <v>32</v>
      </c>
      <c r="B146" s="21">
        <v>-265.8</v>
      </c>
      <c r="C146" s="21">
        <v>-1609.0</v>
      </c>
      <c r="D146" s="21">
        <v>3.0</v>
      </c>
      <c r="E146" s="21">
        <v>-12299.8</v>
      </c>
      <c r="F146" s="21">
        <v>-39.3</v>
      </c>
      <c r="G146" s="21">
        <v>3272.5</v>
      </c>
      <c r="H146" s="21">
        <v>0.0</v>
      </c>
      <c r="I146" s="21">
        <v>0.0</v>
      </c>
      <c r="J146" s="21">
        <v>4183.8</v>
      </c>
      <c r="K146" s="21">
        <f t="shared" si="10"/>
        <v>-6754.6</v>
      </c>
      <c r="L146" s="21">
        <f t="shared" si="11"/>
        <v>5545.2</v>
      </c>
      <c r="M146" s="21">
        <v>3.8315454E8</v>
      </c>
      <c r="N146" s="79">
        <f t="shared" si="12"/>
        <v>14.47248935</v>
      </c>
      <c r="O146" s="21"/>
      <c r="P146" s="21"/>
      <c r="Q146" s="21"/>
      <c r="R146" s="21"/>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row>
    <row r="147">
      <c r="A147" s="21" t="s">
        <v>33</v>
      </c>
      <c r="B147" s="21">
        <v>-4.7</v>
      </c>
      <c r="C147" s="21">
        <v>0.0</v>
      </c>
      <c r="D147" s="21">
        <v>0.0</v>
      </c>
      <c r="E147" s="21">
        <v>0.0</v>
      </c>
      <c r="F147" s="21">
        <v>0.0</v>
      </c>
      <c r="G147" s="21">
        <v>21.2</v>
      </c>
      <c r="H147" s="21">
        <v>0.0</v>
      </c>
      <c r="I147" s="21">
        <v>0.0</v>
      </c>
      <c r="J147" s="21">
        <v>26.3</v>
      </c>
      <c r="K147" s="21">
        <f t="shared" si="10"/>
        <v>42.8</v>
      </c>
      <c r="L147" s="21">
        <f t="shared" si="11"/>
        <v>42.8</v>
      </c>
      <c r="M147" s="21">
        <v>3898456.0</v>
      </c>
      <c r="N147" s="79">
        <f t="shared" si="12"/>
        <v>10.97870542</v>
      </c>
      <c r="O147" s="21"/>
      <c r="P147" s="21"/>
      <c r="Q147" s="21"/>
      <c r="R147" s="21"/>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row>
    <row r="148">
      <c r="A148" s="21" t="s">
        <v>34</v>
      </c>
      <c r="B148" s="21">
        <v>-73.5</v>
      </c>
      <c r="C148" s="21">
        <v>0.0</v>
      </c>
      <c r="D148" s="21">
        <v>-1.0</v>
      </c>
      <c r="E148" s="21">
        <v>0.0</v>
      </c>
      <c r="F148" s="21">
        <v>0.0</v>
      </c>
      <c r="G148" s="21">
        <v>29.4</v>
      </c>
      <c r="H148" s="21">
        <v>0.0</v>
      </c>
      <c r="I148" s="21">
        <v>0.0</v>
      </c>
      <c r="J148" s="21">
        <v>2.3</v>
      </c>
      <c r="K148" s="21">
        <f t="shared" si="10"/>
        <v>-42.8</v>
      </c>
      <c r="L148" s="21">
        <f t="shared" si="11"/>
        <v>-42.8</v>
      </c>
      <c r="M148" s="21">
        <v>4535591.0</v>
      </c>
      <c r="N148" s="79">
        <f t="shared" si="12"/>
        <v>-9.436476966</v>
      </c>
      <c r="O148" s="21"/>
      <c r="P148" s="21"/>
      <c r="Q148" s="21"/>
      <c r="R148" s="21"/>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row>
    <row r="149">
      <c r="A149" s="21" t="s">
        <v>36</v>
      </c>
      <c r="B149" s="21">
        <v>-265.8</v>
      </c>
      <c r="C149" s="21">
        <v>-1609.0</v>
      </c>
      <c r="D149" s="21">
        <v>3.0</v>
      </c>
      <c r="E149" s="21">
        <v>-12299.8</v>
      </c>
      <c r="F149" s="21">
        <v>-39.3</v>
      </c>
      <c r="G149" s="21">
        <v>3272.5</v>
      </c>
      <c r="H149" s="21">
        <v>0.0</v>
      </c>
      <c r="I149" s="21">
        <v>0.0</v>
      </c>
      <c r="J149" s="21">
        <v>4183.8</v>
      </c>
      <c r="K149" s="21">
        <f t="shared" si="10"/>
        <v>-6754.6</v>
      </c>
      <c r="L149" s="21">
        <f t="shared" si="11"/>
        <v>5545.2</v>
      </c>
      <c r="M149" s="21">
        <v>3.8315454E8</v>
      </c>
      <c r="N149" s="79">
        <f t="shared" si="12"/>
        <v>14.47248935</v>
      </c>
      <c r="O149" s="21"/>
      <c r="P149" s="21"/>
      <c r="Q149" s="21"/>
      <c r="R149" s="21"/>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row>
    <row r="150">
      <c r="A150" s="21" t="s">
        <v>39</v>
      </c>
      <c r="B150" s="21">
        <v>-265.8</v>
      </c>
      <c r="C150" s="21">
        <v>-1609.0</v>
      </c>
      <c r="D150" s="21">
        <v>3.0</v>
      </c>
      <c r="E150" s="21">
        <v>-12299.8</v>
      </c>
      <c r="F150" s="21">
        <v>-39.3</v>
      </c>
      <c r="G150" s="21">
        <v>3272.5</v>
      </c>
      <c r="H150" s="21">
        <v>0.0</v>
      </c>
      <c r="I150" s="21">
        <v>0.0</v>
      </c>
      <c r="J150" s="21">
        <v>4183.8</v>
      </c>
      <c r="K150" s="21">
        <f t="shared" si="10"/>
        <v>-6754.6</v>
      </c>
      <c r="L150" s="21">
        <f t="shared" si="11"/>
        <v>5545.2</v>
      </c>
      <c r="M150" s="21">
        <v>3.8315454E8</v>
      </c>
      <c r="N150" s="79">
        <f t="shared" si="12"/>
        <v>14.47248935</v>
      </c>
      <c r="O150" s="21"/>
      <c r="P150" s="21"/>
      <c r="Q150" s="21"/>
      <c r="R150" s="21"/>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row>
    <row r="151">
      <c r="A151" s="21" t="s">
        <v>40</v>
      </c>
      <c r="B151" s="21">
        <v>-265.8</v>
      </c>
      <c r="C151" s="21">
        <v>-1609.0</v>
      </c>
      <c r="D151" s="21">
        <v>3.0</v>
      </c>
      <c r="E151" s="21">
        <v>-12299.8</v>
      </c>
      <c r="F151" s="21">
        <v>-39.3</v>
      </c>
      <c r="G151" s="21">
        <v>3272.5</v>
      </c>
      <c r="H151" s="21">
        <v>0.0</v>
      </c>
      <c r="I151" s="21">
        <v>0.0</v>
      </c>
      <c r="J151" s="21">
        <v>4183.8</v>
      </c>
      <c r="K151" s="21">
        <f t="shared" si="10"/>
        <v>-6754.6</v>
      </c>
      <c r="L151" s="21">
        <f t="shared" si="11"/>
        <v>5545.2</v>
      </c>
      <c r="M151" s="21">
        <v>3.8315454E8</v>
      </c>
      <c r="N151" s="79">
        <f t="shared" si="12"/>
        <v>14.47248935</v>
      </c>
      <c r="O151" s="21"/>
      <c r="P151" s="21"/>
      <c r="Q151" s="21"/>
      <c r="R151" s="21"/>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row>
    <row r="152">
      <c r="A152" s="21" t="s">
        <v>41</v>
      </c>
      <c r="B152" s="21">
        <v>-3.4</v>
      </c>
      <c r="C152" s="21">
        <v>0.0</v>
      </c>
      <c r="D152" s="21">
        <v>0.0</v>
      </c>
      <c r="E152" s="21">
        <v>3.3</v>
      </c>
      <c r="F152" s="21">
        <v>0.0</v>
      </c>
      <c r="G152" s="21">
        <v>14.3</v>
      </c>
      <c r="H152" s="21">
        <v>0.0</v>
      </c>
      <c r="I152" s="21">
        <v>0.0</v>
      </c>
      <c r="J152" s="21">
        <v>12.0</v>
      </c>
      <c r="K152" s="21">
        <f t="shared" si="10"/>
        <v>26.2</v>
      </c>
      <c r="L152" s="21">
        <f t="shared" si="11"/>
        <v>22.9</v>
      </c>
      <c r="M152" s="21">
        <v>7361757.0</v>
      </c>
      <c r="N152" s="79">
        <f t="shared" si="12"/>
        <v>3.110670455</v>
      </c>
      <c r="O152" s="21"/>
      <c r="P152" s="21"/>
      <c r="Q152" s="21"/>
      <c r="R152" s="21"/>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row>
    <row r="153">
      <c r="A153" s="21" t="s">
        <v>42</v>
      </c>
      <c r="B153" s="21">
        <v>-265.8</v>
      </c>
      <c r="C153" s="21">
        <v>-1609.0</v>
      </c>
      <c r="D153" s="21">
        <v>3.0</v>
      </c>
      <c r="E153" s="21">
        <v>-12299.8</v>
      </c>
      <c r="F153" s="21">
        <v>-39.3</v>
      </c>
      <c r="G153" s="21">
        <v>3272.5</v>
      </c>
      <c r="H153" s="21">
        <v>0.0</v>
      </c>
      <c r="I153" s="21">
        <v>0.0</v>
      </c>
      <c r="J153" s="21">
        <v>4183.8</v>
      </c>
      <c r="K153" s="21">
        <f t="shared" si="10"/>
        <v>-6754.6</v>
      </c>
      <c r="L153" s="21">
        <f t="shared" si="11"/>
        <v>5545.2</v>
      </c>
      <c r="M153" s="21">
        <v>3.8315454E8</v>
      </c>
      <c r="N153" s="79">
        <f t="shared" si="12"/>
        <v>14.47248935</v>
      </c>
      <c r="O153" s="21"/>
      <c r="P153" s="21"/>
      <c r="Q153" s="21"/>
      <c r="R153" s="21"/>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row>
    <row r="154">
      <c r="A154" s="21" t="s">
        <v>43</v>
      </c>
      <c r="B154" s="21">
        <v>1357.2</v>
      </c>
      <c r="C154" s="21">
        <v>0.0</v>
      </c>
      <c r="D154" s="21">
        <v>-1.0</v>
      </c>
      <c r="E154" s="21">
        <v>-2182.4</v>
      </c>
      <c r="F154" s="21">
        <v>2.4</v>
      </c>
      <c r="G154" s="21">
        <v>13978.5</v>
      </c>
      <c r="H154" s="21">
        <v>0.7</v>
      </c>
      <c r="I154" s="21">
        <v>0.0</v>
      </c>
      <c r="J154" s="21">
        <v>3051.0</v>
      </c>
      <c r="K154" s="21">
        <f t="shared" si="10"/>
        <v>16206.4</v>
      </c>
      <c r="L154" s="21">
        <f t="shared" si="11"/>
        <v>18388.8</v>
      </c>
      <c r="M154" s="21">
        <v>2.87803914E8</v>
      </c>
      <c r="N154" s="79">
        <f t="shared" si="12"/>
        <v>63.89350216</v>
      </c>
      <c r="O154" s="21"/>
      <c r="P154" s="21"/>
      <c r="Q154" s="21"/>
      <c r="R154" s="21"/>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row>
    <row r="155">
      <c r="A155" s="21"/>
      <c r="B155" s="21"/>
      <c r="C155" s="21"/>
      <c r="D155" s="21"/>
      <c r="E155" s="21"/>
      <c r="F155" s="21"/>
      <c r="G155" s="21"/>
      <c r="H155" s="21"/>
      <c r="I155" s="21"/>
      <c r="J155" s="21"/>
      <c r="K155" s="21"/>
      <c r="L155" s="21"/>
      <c r="M155" s="21"/>
      <c r="N155" s="21"/>
      <c r="O155" s="21"/>
      <c r="P155" s="21"/>
      <c r="Q155" s="21"/>
      <c r="R155" s="21"/>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row>
    <row r="156">
      <c r="A156" s="21" t="s">
        <v>62</v>
      </c>
      <c r="B156" s="21"/>
      <c r="C156" s="21"/>
      <c r="D156" s="21"/>
      <c r="E156" s="21"/>
      <c r="F156" s="21"/>
      <c r="G156" s="21"/>
      <c r="H156" s="21"/>
      <c r="I156" s="21"/>
      <c r="J156" s="21"/>
      <c r="K156" s="21"/>
      <c r="L156" s="21"/>
      <c r="M156">
        <v>-0.2</v>
      </c>
      <c r="O156" s="21">
        <v>33.16013319</v>
      </c>
      <c r="P156" s="21"/>
      <c r="Q156" s="21"/>
      <c r="R156" s="21"/>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row>
    <row r="157">
      <c r="A157" s="21" t="s">
        <v>120</v>
      </c>
      <c r="B157" s="21"/>
      <c r="C157" s="21"/>
      <c r="D157" s="21"/>
      <c r="E157" s="21"/>
      <c r="F157" s="21"/>
      <c r="G157" s="21"/>
      <c r="H157" s="21"/>
      <c r="I157" s="21"/>
      <c r="J157" s="21"/>
      <c r="K157" s="21"/>
      <c r="L157" s="21"/>
      <c r="M157">
        <v>7.452731104</v>
      </c>
      <c r="O157" s="21"/>
      <c r="P157" s="21"/>
      <c r="Q157" s="21"/>
      <c r="R157" s="21"/>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row>
    <row r="158">
      <c r="A158" s="21"/>
      <c r="B158" s="21"/>
      <c r="C158" s="21"/>
      <c r="D158" s="21"/>
      <c r="E158" s="21"/>
      <c r="F158" s="21"/>
      <c r="G158" s="21"/>
      <c r="H158" s="21"/>
      <c r="I158" s="21"/>
      <c r="J158" s="21"/>
      <c r="K158" s="21"/>
      <c r="L158" s="21"/>
      <c r="M158" s="21"/>
      <c r="N158" s="21"/>
      <c r="O158" s="21"/>
      <c r="P158" s="21"/>
      <c r="Q158" s="21"/>
      <c r="R158" s="21"/>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row>
    <row r="159">
      <c r="A159" s="23" t="s">
        <v>121</v>
      </c>
      <c r="H159" s="21"/>
      <c r="I159" s="21"/>
      <c r="J159" s="21"/>
      <c r="K159" s="21"/>
      <c r="L159" s="21"/>
      <c r="M159" s="21"/>
      <c r="N159" s="21"/>
      <c r="O159" s="21"/>
      <c r="P159" s="21"/>
      <c r="Q159" s="21"/>
      <c r="R159" s="21"/>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row>
    <row r="162">
      <c r="A162" s="20" t="s">
        <v>122</v>
      </c>
      <c r="B162" s="20"/>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row>
    <row r="163" ht="39.75" customHeight="1">
      <c r="A163" s="122"/>
      <c r="B163" s="24" t="s">
        <v>271</v>
      </c>
      <c r="C163" s="24" t="s">
        <v>272</v>
      </c>
      <c r="D163" s="24" t="s">
        <v>273</v>
      </c>
      <c r="E163" s="24" t="s">
        <v>274</v>
      </c>
      <c r="F163" s="24" t="s">
        <v>127</v>
      </c>
      <c r="G163" s="24" t="s">
        <v>57</v>
      </c>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row>
    <row r="164">
      <c r="A164" s="21" t="s">
        <v>17</v>
      </c>
      <c r="B164" s="41">
        <v>1.0</v>
      </c>
      <c r="C164" s="41">
        <v>51.0</v>
      </c>
      <c r="D164" s="41">
        <f t="shared" ref="D164:D184" si="13">sum(B164:C164)</f>
        <v>52</v>
      </c>
      <c r="E164" s="33">
        <v>1.9294257E7</v>
      </c>
      <c r="F164" s="92">
        <f t="shared" ref="F164:F184" si="14">D164/E164*1000000</f>
        <v>2.695102486</v>
      </c>
      <c r="G164" s="41"/>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row>
    <row r="165">
      <c r="A165" s="21" t="s">
        <v>18</v>
      </c>
      <c r="B165" s="41">
        <v>0.0</v>
      </c>
      <c r="C165" s="21">
        <v>0.0</v>
      </c>
      <c r="D165" s="41">
        <f t="shared" si="13"/>
        <v>0</v>
      </c>
      <c r="E165" s="33">
        <v>8131690.0</v>
      </c>
      <c r="F165" s="92">
        <f t="shared" si="14"/>
        <v>0</v>
      </c>
      <c r="G165" s="41"/>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row>
    <row r="166">
      <c r="A166" s="21" t="s">
        <v>19</v>
      </c>
      <c r="B166" s="41">
        <v>3.0</v>
      </c>
      <c r="C166" s="10"/>
      <c r="D166" s="41">
        <f t="shared" si="13"/>
        <v>3</v>
      </c>
      <c r="E166" s="33">
        <v>1.0291679E7</v>
      </c>
      <c r="F166" s="92">
        <f t="shared" si="14"/>
        <v>0.2914976264</v>
      </c>
      <c r="G166" s="41"/>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row>
    <row r="167">
      <c r="A167" s="21" t="s">
        <v>20</v>
      </c>
      <c r="B167" s="41">
        <v>213.0</v>
      </c>
      <c r="C167" s="41">
        <v>73.0</v>
      </c>
      <c r="D167" s="41">
        <f t="shared" si="13"/>
        <v>286</v>
      </c>
      <c r="E167" s="33">
        <v>3.1376736E7</v>
      </c>
      <c r="F167" s="92">
        <f t="shared" si="14"/>
        <v>9.115033508</v>
      </c>
      <c r="G167" s="41"/>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row>
    <row r="168">
      <c r="A168" s="21" t="s">
        <v>22</v>
      </c>
      <c r="B168" s="41">
        <v>46.0</v>
      </c>
      <c r="C168" s="10"/>
      <c r="D168" s="41">
        <f t="shared" si="13"/>
        <v>46</v>
      </c>
      <c r="E168" s="33">
        <v>5374693.0</v>
      </c>
      <c r="F168" s="92">
        <f t="shared" si="14"/>
        <v>8.558628372</v>
      </c>
      <c r="G168" s="41"/>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row>
    <row r="169">
      <c r="A169" s="21" t="s">
        <v>23</v>
      </c>
      <c r="B169" s="10"/>
      <c r="C169" s="41">
        <v>5.0</v>
      </c>
      <c r="D169" s="41">
        <f t="shared" si="13"/>
        <v>5</v>
      </c>
      <c r="E169" s="33">
        <v>5180309.0</v>
      </c>
      <c r="F169" s="92">
        <f t="shared" si="14"/>
        <v>0.965193389</v>
      </c>
      <c r="G169" s="41"/>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row>
    <row r="170">
      <c r="A170" s="21" t="s">
        <v>24</v>
      </c>
      <c r="B170" s="41">
        <v>37.0</v>
      </c>
      <c r="C170" s="41">
        <v>14.0</v>
      </c>
      <c r="D170" s="41">
        <f t="shared" si="13"/>
        <v>51</v>
      </c>
      <c r="E170" s="33">
        <v>6.1479303E7</v>
      </c>
      <c r="F170" s="92">
        <f t="shared" si="14"/>
        <v>0.8295474658</v>
      </c>
      <c r="G170" s="41"/>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row>
    <row r="171">
      <c r="A171" s="21" t="s">
        <v>25</v>
      </c>
      <c r="B171" s="41">
        <v>1.0</v>
      </c>
      <c r="C171" s="41">
        <v>4.0</v>
      </c>
      <c r="D171" s="41">
        <f t="shared" si="13"/>
        <v>5</v>
      </c>
      <c r="E171" s="33">
        <v>8.2280551E7</v>
      </c>
      <c r="F171" s="92">
        <f t="shared" si="14"/>
        <v>0.06076770196</v>
      </c>
      <c r="G171" s="41"/>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row>
    <row r="172">
      <c r="A172" s="21" t="s">
        <v>26</v>
      </c>
      <c r="B172" s="41">
        <v>16.0</v>
      </c>
      <c r="C172" s="41">
        <v>14.0</v>
      </c>
      <c r="D172" s="41">
        <f t="shared" si="13"/>
        <v>30</v>
      </c>
      <c r="E172" s="33">
        <v>1.0581515E7</v>
      </c>
      <c r="F172" s="92">
        <f t="shared" si="14"/>
        <v>2.835132776</v>
      </c>
      <c r="G172" s="41"/>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row>
    <row r="173">
      <c r="A173" s="21" t="s">
        <v>28</v>
      </c>
      <c r="B173" s="41">
        <v>6.0</v>
      </c>
      <c r="C173" s="10"/>
      <c r="D173" s="41">
        <f t="shared" si="13"/>
        <v>6</v>
      </c>
      <c r="E173" s="33">
        <v>3924023.0</v>
      </c>
      <c r="F173" s="92">
        <f t="shared" si="14"/>
        <v>1.529043025</v>
      </c>
      <c r="G173" s="41"/>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row>
    <row r="174">
      <c r="A174" s="21" t="s">
        <v>29</v>
      </c>
      <c r="B174" s="41">
        <v>170.0</v>
      </c>
      <c r="C174" s="10"/>
      <c r="D174" s="41">
        <f t="shared" si="13"/>
        <v>170</v>
      </c>
      <c r="E174" s="33">
        <v>5.7844924E7</v>
      </c>
      <c r="F174" s="92">
        <f t="shared" si="14"/>
        <v>2.93889227</v>
      </c>
      <c r="G174" s="41"/>
      <c r="H174" s="3"/>
      <c r="I174" s="3"/>
      <c r="J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row>
    <row r="175">
      <c r="A175" s="21" t="s">
        <v>30</v>
      </c>
      <c r="B175" s="41">
        <v>17.0</v>
      </c>
      <c r="C175" s="41">
        <v>32.0</v>
      </c>
      <c r="D175" s="41">
        <f t="shared" si="13"/>
        <v>49</v>
      </c>
      <c r="E175" s="33">
        <v>1.26971913E8</v>
      </c>
      <c r="F175" s="92">
        <f t="shared" si="14"/>
        <v>0.385912119</v>
      </c>
      <c r="G175" s="41"/>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row>
    <row r="176">
      <c r="A176" s="21" t="s">
        <v>32</v>
      </c>
      <c r="B176" s="41">
        <v>10.0</v>
      </c>
      <c r="C176" s="10"/>
      <c r="D176" s="41">
        <f t="shared" si="13"/>
        <v>10</v>
      </c>
      <c r="E176" s="33">
        <v>1.6017445E7</v>
      </c>
      <c r="F176" s="92">
        <f t="shared" si="14"/>
        <v>0.6243192969</v>
      </c>
      <c r="G176" s="41"/>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row>
    <row r="177">
      <c r="A177" s="21" t="s">
        <v>33</v>
      </c>
      <c r="B177" s="41">
        <v>0.0</v>
      </c>
      <c r="C177" s="41">
        <v>0.0</v>
      </c>
      <c r="D177" s="41">
        <f t="shared" si="13"/>
        <v>0</v>
      </c>
      <c r="E177" s="33">
        <v>3837878.0</v>
      </c>
      <c r="F177" s="92">
        <f t="shared" si="14"/>
        <v>0</v>
      </c>
      <c r="G177" s="41"/>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row>
    <row r="178">
      <c r="A178" s="21" t="s">
        <v>34</v>
      </c>
      <c r="B178" s="41">
        <v>9.0</v>
      </c>
      <c r="C178" s="41">
        <v>8.0</v>
      </c>
      <c r="D178" s="41">
        <f t="shared" si="13"/>
        <v>17</v>
      </c>
      <c r="E178" s="33">
        <v>4515195.0</v>
      </c>
      <c r="F178" s="92">
        <f t="shared" si="14"/>
        <v>3.76506441</v>
      </c>
      <c r="G178" s="41"/>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row>
    <row r="179">
      <c r="A179" s="21" t="s">
        <v>36</v>
      </c>
      <c r="B179" s="41">
        <v>1.0</v>
      </c>
      <c r="C179" s="10"/>
      <c r="D179" s="41">
        <f t="shared" si="13"/>
        <v>1</v>
      </c>
      <c r="E179" s="33">
        <v>1.0386753E7</v>
      </c>
      <c r="F179" s="92">
        <f t="shared" si="14"/>
        <v>0.09627647832</v>
      </c>
      <c r="G179" s="41"/>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row>
    <row r="180">
      <c r="A180" s="21" t="s">
        <v>39</v>
      </c>
      <c r="B180" s="41">
        <v>91.0</v>
      </c>
      <c r="C180" s="41">
        <v>114.0</v>
      </c>
      <c r="D180" s="41">
        <f t="shared" si="13"/>
        <v>205</v>
      </c>
      <c r="E180" s="33">
        <v>4.0087104E7</v>
      </c>
      <c r="F180" s="92">
        <f t="shared" si="14"/>
        <v>5.11386405</v>
      </c>
      <c r="G180" s="41"/>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row>
    <row r="181">
      <c r="A181" s="21" t="s">
        <v>40</v>
      </c>
      <c r="B181" s="41">
        <v>0.0</v>
      </c>
      <c r="C181" s="41">
        <v>3.0</v>
      </c>
      <c r="D181" s="41">
        <f t="shared" si="13"/>
        <v>3</v>
      </c>
      <c r="E181" s="33">
        <v>8939915.0</v>
      </c>
      <c r="F181" s="92">
        <f t="shared" si="14"/>
        <v>0.3355736604</v>
      </c>
      <c r="G181" s="41"/>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row>
    <row r="182">
      <c r="A182" s="21" t="s">
        <v>41</v>
      </c>
      <c r="B182" s="41">
        <v>0.0</v>
      </c>
      <c r="C182" s="21">
        <v>0.0</v>
      </c>
      <c r="D182" s="41">
        <f t="shared" si="13"/>
        <v>0</v>
      </c>
      <c r="E182" s="33">
        <v>7311237.0</v>
      </c>
      <c r="F182" s="92">
        <f t="shared" si="14"/>
        <v>0</v>
      </c>
      <c r="G182" s="41"/>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row>
    <row r="183">
      <c r="A183" s="21" t="s">
        <v>42</v>
      </c>
      <c r="B183" s="41">
        <v>0.0</v>
      </c>
      <c r="C183" s="41">
        <v>2.0</v>
      </c>
      <c r="D183" s="41">
        <f t="shared" si="13"/>
        <v>2</v>
      </c>
      <c r="E183" s="33">
        <v>5.9723243E7</v>
      </c>
      <c r="F183" s="92">
        <f t="shared" si="14"/>
        <v>0.03348779972</v>
      </c>
      <c r="G183" s="41"/>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row>
    <row r="184">
      <c r="A184" s="26" t="s">
        <v>43</v>
      </c>
      <c r="B184" s="71">
        <v>50.0</v>
      </c>
      <c r="C184" s="71">
        <v>55.0</v>
      </c>
      <c r="D184" s="71">
        <f t="shared" si="13"/>
        <v>105</v>
      </c>
      <c r="E184" s="44">
        <v>2.84915024E8</v>
      </c>
      <c r="F184" s="162">
        <f t="shared" si="14"/>
        <v>0.3685309343</v>
      </c>
      <c r="G184" s="71"/>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row>
    <row r="185">
      <c r="A185" s="10"/>
      <c r="B185" s="10"/>
      <c r="C185" s="10"/>
      <c r="D185" s="10"/>
      <c r="E185" s="10"/>
      <c r="F185" s="10"/>
      <c r="G185" s="10"/>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row>
    <row r="186">
      <c r="A186" s="21" t="s">
        <v>62</v>
      </c>
      <c r="B186" s="10"/>
      <c r="C186" s="10"/>
      <c r="D186" s="10"/>
      <c r="E186" s="10"/>
      <c r="F186" s="41">
        <v>1.77</v>
      </c>
      <c r="G186" s="10"/>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row>
    <row r="187">
      <c r="A187" s="10"/>
      <c r="B187" s="10"/>
      <c r="C187" s="10"/>
      <c r="D187" s="10"/>
      <c r="E187" s="10"/>
      <c r="F187" s="41">
        <v>3.364595782</v>
      </c>
      <c r="G187" s="10"/>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row>
    <row r="188">
      <c r="A188" s="144" t="s">
        <v>275</v>
      </c>
      <c r="C188" s="10"/>
      <c r="D188" s="10"/>
      <c r="E188" s="10"/>
      <c r="F188" s="10"/>
      <c r="G188" s="10"/>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row>
    <row r="189">
      <c r="A189" s="21" t="s">
        <v>276</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row>
    <row r="190">
      <c r="A190" s="10"/>
      <c r="B190" s="10"/>
      <c r="C190" s="10"/>
      <c r="D190" s="10"/>
      <c r="E190" s="10"/>
      <c r="F190" s="10"/>
      <c r="G190" s="10"/>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row>
    <row r="193">
      <c r="A193" s="20" t="s">
        <v>130</v>
      </c>
      <c r="B193" s="20"/>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row>
    <row r="194">
      <c r="A194" s="10"/>
      <c r="B194" s="26" t="s">
        <v>277</v>
      </c>
      <c r="C194" s="103"/>
      <c r="D194" s="103"/>
      <c r="E194" s="103"/>
      <c r="F194" s="10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row>
    <row r="195">
      <c r="A195" s="24" t="s">
        <v>1</v>
      </c>
      <c r="B195" s="24" t="s">
        <v>185</v>
      </c>
      <c r="C195" s="24" t="s">
        <v>54</v>
      </c>
      <c r="D195" s="24" t="s">
        <v>201</v>
      </c>
      <c r="E195" s="24" t="s">
        <v>132</v>
      </c>
      <c r="F195" s="24" t="s">
        <v>57</v>
      </c>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row>
    <row r="196">
      <c r="A196" s="21" t="s">
        <v>17</v>
      </c>
      <c r="B196" s="163">
        <v>1.76724663E8</v>
      </c>
      <c r="C196" s="33">
        <v>1.9534938E7</v>
      </c>
      <c r="D196" s="96">
        <f t="shared" ref="D196:D216" si="15">B196/C196</f>
        <v>9.046594517</v>
      </c>
      <c r="E196" s="96">
        <f>D196</f>
        <v>9.046594517</v>
      </c>
      <c r="F196" s="124"/>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row>
    <row r="197">
      <c r="A197" s="21" t="s">
        <v>18</v>
      </c>
      <c r="B197" s="163">
        <v>8874415.0</v>
      </c>
      <c r="C197" s="33">
        <v>8148312.0</v>
      </c>
      <c r="D197" s="96">
        <f t="shared" si="15"/>
        <v>1.089110849</v>
      </c>
      <c r="E197" s="96">
        <f t="shared" ref="E197:E198" si="16">Average($D$197:$D$198,$D$200:$D$206,$D$208,$D$210:$D$215)</f>
        <v>9.836882265</v>
      </c>
      <c r="F197" s="41"/>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row>
    <row r="198">
      <c r="A198" s="21" t="s">
        <v>19</v>
      </c>
      <c r="B198" s="163">
        <v>3.31798804E8</v>
      </c>
      <c r="C198" s="33">
        <v>1.031197E7</v>
      </c>
      <c r="D198" s="96">
        <f t="shared" si="15"/>
        <v>32.17608313</v>
      </c>
      <c r="E198" s="96">
        <f t="shared" si="16"/>
        <v>9.836882265</v>
      </c>
      <c r="F198" s="41"/>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row>
    <row r="199">
      <c r="A199" s="21" t="s">
        <v>20</v>
      </c>
      <c r="B199" s="163">
        <v>1.52185755E8</v>
      </c>
      <c r="C199" s="33">
        <v>3.1640962E7</v>
      </c>
      <c r="D199" s="96">
        <f t="shared" si="15"/>
        <v>4.809770164</v>
      </c>
      <c r="E199" s="96">
        <f>D199</f>
        <v>4.809770164</v>
      </c>
      <c r="F199" s="41"/>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row>
    <row r="200">
      <c r="A200" s="21" t="s">
        <v>22</v>
      </c>
      <c r="B200" s="163">
        <v>6.4360549E7</v>
      </c>
      <c r="C200" s="33">
        <v>5374693.0</v>
      </c>
      <c r="D200" s="96">
        <f t="shared" si="15"/>
        <v>11.97473958</v>
      </c>
      <c r="E200" s="96">
        <f t="shared" ref="E200:E206" si="17">Average($D$197:$D$198,$D$200:$D$206,$D$208,$D$210:$D$215)</f>
        <v>9.836882265</v>
      </c>
      <c r="F200" s="41"/>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row>
    <row r="201">
      <c r="A201" s="21" t="s">
        <v>23</v>
      </c>
      <c r="B201" s="163">
        <v>1.1391804E7</v>
      </c>
      <c r="C201" s="33">
        <v>5193039.0</v>
      </c>
      <c r="D201" s="96">
        <f t="shared" si="15"/>
        <v>2.193668101</v>
      </c>
      <c r="E201" s="96">
        <f t="shared" si="17"/>
        <v>9.836882265</v>
      </c>
      <c r="F201" s="41"/>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row>
    <row r="202">
      <c r="A202" s="21" t="s">
        <v>24</v>
      </c>
      <c r="B202" s="163">
        <v>4.93183359E8</v>
      </c>
      <c r="C202" s="33">
        <v>6.182899E7</v>
      </c>
      <c r="D202" s="96">
        <f t="shared" si="15"/>
        <v>7.976571492</v>
      </c>
      <c r="E202" s="96">
        <f t="shared" si="17"/>
        <v>9.836882265</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row>
    <row r="203">
      <c r="A203" s="21" t="s">
        <v>25</v>
      </c>
      <c r="B203" s="163">
        <v>3.65304E8</v>
      </c>
      <c r="C203" s="33">
        <v>8.2350671E7</v>
      </c>
      <c r="D203" s="96">
        <f t="shared" si="15"/>
        <v>4.435956569</v>
      </c>
      <c r="E203" s="96">
        <f t="shared" si="17"/>
        <v>9.836882265</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row>
    <row r="204">
      <c r="A204" s="21" t="s">
        <v>26</v>
      </c>
      <c r="B204" s="163">
        <v>6.5570636E7</v>
      </c>
      <c r="C204" s="33">
        <v>1.0603863E7</v>
      </c>
      <c r="D204" s="96">
        <f t="shared" si="15"/>
        <v>6.183655523</v>
      </c>
      <c r="E204" s="96">
        <f t="shared" si="17"/>
        <v>9.836882265</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row>
    <row r="205">
      <c r="A205" s="21" t="s">
        <v>28</v>
      </c>
      <c r="B205" s="163">
        <v>6.9197807E7</v>
      </c>
      <c r="C205" s="33">
        <v>3879155.0</v>
      </c>
      <c r="D205" s="96">
        <f t="shared" si="15"/>
        <v>17.83837124</v>
      </c>
      <c r="E205" s="96">
        <f t="shared" si="17"/>
        <v>9.836882265</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row>
    <row r="206">
      <c r="A206" s="21" t="s">
        <v>29</v>
      </c>
      <c r="B206" s="163">
        <v>5.07130774E8</v>
      </c>
      <c r="C206" s="33">
        <v>5.7926999E7</v>
      </c>
      <c r="D206" s="96">
        <f t="shared" si="15"/>
        <v>8.754652973</v>
      </c>
      <c r="E206" s="96">
        <f t="shared" si="17"/>
        <v>9.836882265</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row>
    <row r="207">
      <c r="A207" s="21" t="s">
        <v>30</v>
      </c>
      <c r="B207" s="163">
        <v>2.801439301E9</v>
      </c>
      <c r="C207" s="33">
        <v>1.27187243E8</v>
      </c>
      <c r="D207" s="96">
        <f t="shared" si="15"/>
        <v>22.02610289</v>
      </c>
      <c r="E207" s="96">
        <f>D207</f>
        <v>22.02610289</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row>
    <row r="208">
      <c r="A208" s="21" t="s">
        <v>32</v>
      </c>
      <c r="B208" s="163">
        <v>3.25054075E8</v>
      </c>
      <c r="C208" s="33">
        <v>1.612283E7</v>
      </c>
      <c r="D208" s="96">
        <f t="shared" si="15"/>
        <v>20.1611054</v>
      </c>
      <c r="E208" s="96">
        <f>Average($D$197:$D$198,$D$200:$D$206,$D$208,$D$210:$D$215)</f>
        <v>9.836882265</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row>
    <row r="209">
      <c r="A209" s="21" t="s">
        <v>33</v>
      </c>
      <c r="B209" s="163">
        <v>1.7653787E7</v>
      </c>
      <c r="C209" s="33">
        <v>3898456.0</v>
      </c>
      <c r="D209" s="96">
        <f t="shared" si="15"/>
        <v>4.528404835</v>
      </c>
      <c r="E209" s="96">
        <f>D209</f>
        <v>4.528404835</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row>
    <row r="210">
      <c r="A210" s="21" t="s">
        <v>34</v>
      </c>
      <c r="B210" s="163">
        <v>3.1435866E7</v>
      </c>
      <c r="C210" s="33">
        <v>4535591.0</v>
      </c>
      <c r="D210" s="96">
        <f t="shared" si="15"/>
        <v>6.930930501</v>
      </c>
      <c r="E210" s="96">
        <f t="shared" ref="E210:E215" si="18">Average($D$197:$D$198,$D$200:$D$206,$D$208,$D$210:$D$215)</f>
        <v>9.836882265</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row>
    <row r="211">
      <c r="A211" s="21" t="s">
        <v>36</v>
      </c>
      <c r="B211" s="163">
        <v>1.60742942E8</v>
      </c>
      <c r="C211" s="33">
        <v>1.0433867E7</v>
      </c>
      <c r="D211" s="96">
        <f t="shared" si="15"/>
        <v>15.40588374</v>
      </c>
      <c r="E211" s="96">
        <f t="shared" si="18"/>
        <v>9.836882265</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row>
    <row r="212">
      <c r="A212" s="21" t="s">
        <v>39</v>
      </c>
      <c r="B212" s="163">
        <v>2.97623676E8</v>
      </c>
      <c r="C212" s="33">
        <v>4.0152517E7</v>
      </c>
      <c r="D212" s="96">
        <f t="shared" si="15"/>
        <v>7.412329245</v>
      </c>
      <c r="E212" s="96">
        <f t="shared" si="18"/>
        <v>9.836882265</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row>
    <row r="213">
      <c r="A213" s="21" t="s">
        <v>40</v>
      </c>
      <c r="B213" s="163">
        <v>2.4901854E7</v>
      </c>
      <c r="C213" s="33">
        <v>8954175.0</v>
      </c>
      <c r="D213" s="96">
        <f t="shared" si="15"/>
        <v>2.781032758</v>
      </c>
      <c r="E213" s="96">
        <f t="shared" si="18"/>
        <v>9.836882265</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row>
    <row r="214">
      <c r="A214" s="21" t="s">
        <v>41</v>
      </c>
      <c r="B214" s="163">
        <v>1.3926701E7</v>
      </c>
      <c r="C214" s="33">
        <v>7361757.0</v>
      </c>
      <c r="D214" s="96">
        <f t="shared" si="15"/>
        <v>1.891763203</v>
      </c>
      <c r="E214" s="96">
        <f t="shared" si="18"/>
        <v>9.836882265</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row>
    <row r="215">
      <c r="A215" s="21" t="s">
        <v>42</v>
      </c>
      <c r="B215" s="163">
        <v>6.1016389E8</v>
      </c>
      <c r="C215" s="33">
        <v>5.9912431E7</v>
      </c>
      <c r="D215" s="96">
        <f t="shared" si="15"/>
        <v>10.18426193</v>
      </c>
      <c r="E215" s="96">
        <f t="shared" si="18"/>
        <v>9.836882265</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row>
    <row r="216">
      <c r="A216" s="26" t="s">
        <v>43</v>
      </c>
      <c r="B216" s="164">
        <v>2.49800839E9</v>
      </c>
      <c r="C216" s="44">
        <v>2.87501476E8</v>
      </c>
      <c r="D216" s="105">
        <f t="shared" si="15"/>
        <v>8.688680228</v>
      </c>
      <c r="E216" s="105">
        <f>D216</f>
        <v>8.688680228</v>
      </c>
      <c r="F216" s="7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row>
    <row r="217">
      <c r="A217" s="21" t="s">
        <v>134</v>
      </c>
      <c r="B217" s="10"/>
      <c r="C217" s="10"/>
      <c r="D217" s="10"/>
      <c r="E217" s="96">
        <f>Average($D$197:$D$198,$D$200:$D$206,$D$208,$D$210:$D$215)</f>
        <v>9.836882265</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row>
    <row r="218">
      <c r="A218" s="10"/>
      <c r="B218" s="10"/>
      <c r="C218" s="10"/>
      <c r="D218" s="10"/>
      <c r="E218" s="10"/>
      <c r="F218" s="10"/>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row>
    <row r="219">
      <c r="A219" s="21" t="s">
        <v>62</v>
      </c>
      <c r="B219" s="10"/>
      <c r="C219" s="10"/>
      <c r="D219" s="10"/>
      <c r="E219" s="96">
        <v>7.75</v>
      </c>
      <c r="F219" s="10"/>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row>
    <row r="220">
      <c r="A220" s="10"/>
      <c r="B220" s="10"/>
      <c r="C220" s="10"/>
      <c r="D220" s="10"/>
      <c r="E220" s="41">
        <v>5.808676188</v>
      </c>
      <c r="F220" s="10"/>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row>
    <row r="221">
      <c r="A221" s="21" t="s">
        <v>135</v>
      </c>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row>
  </sheetData>
  <mergeCells count="38">
    <mergeCell ref="H3:I3"/>
    <mergeCell ref="J3:K3"/>
    <mergeCell ref="L3:L4"/>
    <mergeCell ref="E35:H35"/>
    <mergeCell ref="N36:O36"/>
    <mergeCell ref="B3:G3"/>
    <mergeCell ref="A3:A4"/>
    <mergeCell ref="A189:G189"/>
    <mergeCell ref="B194:F194"/>
    <mergeCell ref="A221:F221"/>
    <mergeCell ref="B119:C119"/>
    <mergeCell ref="B120:C120"/>
    <mergeCell ref="B113:C113"/>
    <mergeCell ref="B115:C115"/>
    <mergeCell ref="B114:C114"/>
    <mergeCell ref="B35:D35"/>
    <mergeCell ref="B108:C108"/>
    <mergeCell ref="B107:C107"/>
    <mergeCell ref="B109:C109"/>
    <mergeCell ref="B116:C116"/>
    <mergeCell ref="B117:C117"/>
    <mergeCell ref="B118:C118"/>
    <mergeCell ref="B110:C110"/>
    <mergeCell ref="B111:C111"/>
    <mergeCell ref="A188:B188"/>
    <mergeCell ref="A159:G159"/>
    <mergeCell ref="A125:B125"/>
    <mergeCell ref="B121:C121"/>
    <mergeCell ref="A127:G127"/>
    <mergeCell ref="B103:C103"/>
    <mergeCell ref="B102:C102"/>
    <mergeCell ref="B106:C106"/>
    <mergeCell ref="B105:C105"/>
    <mergeCell ref="B91:I91"/>
    <mergeCell ref="V66:AF66"/>
    <mergeCell ref="K66:U66"/>
    <mergeCell ref="A61:I61"/>
    <mergeCell ref="A62:J6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1" max="11" width="18.0"/>
  </cols>
  <sheetData>
    <row r="1">
      <c r="A1" s="1" t="s">
        <v>0</v>
      </c>
      <c r="B1" s="2"/>
      <c r="C1" s="2"/>
      <c r="D1" s="2"/>
      <c r="E1" s="2"/>
      <c r="F1" s="3"/>
      <c r="G1" s="3"/>
      <c r="H1" s="3"/>
      <c r="I1" s="3"/>
      <c r="J1" s="3"/>
      <c r="K1" s="3"/>
      <c r="L1" s="3"/>
      <c r="M1" s="3"/>
      <c r="N1" s="3"/>
      <c r="O1" s="3"/>
      <c r="P1" s="3"/>
      <c r="Q1" s="3"/>
      <c r="R1" s="3"/>
      <c r="S1" s="3"/>
      <c r="T1" s="3"/>
      <c r="U1" s="3"/>
      <c r="V1" s="3"/>
      <c r="W1" s="3"/>
      <c r="X1" s="3"/>
      <c r="Y1" s="3"/>
      <c r="Z1" s="3"/>
      <c r="AA1" s="3"/>
      <c r="AB1" s="3"/>
      <c r="AC1" s="3"/>
      <c r="AD1" s="3"/>
      <c r="AE1" s="3"/>
      <c r="AF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row>
    <row r="3">
      <c r="A3" s="4" t="s">
        <v>1</v>
      </c>
      <c r="B3" s="5" t="s">
        <v>2</v>
      </c>
      <c r="C3" s="6"/>
      <c r="D3" s="6"/>
      <c r="E3" s="6"/>
      <c r="F3" s="6"/>
      <c r="G3" s="7"/>
      <c r="H3" s="8" t="s">
        <v>3</v>
      </c>
      <c r="I3" s="7"/>
      <c r="J3" s="8" t="s">
        <v>4</v>
      </c>
      <c r="K3" s="7"/>
      <c r="L3" s="9" t="s">
        <v>5</v>
      </c>
      <c r="M3" s="3"/>
      <c r="N3" s="3"/>
      <c r="O3" s="3"/>
      <c r="P3" s="3"/>
      <c r="Q3" s="3"/>
      <c r="R3" s="3"/>
      <c r="S3" s="3"/>
      <c r="T3" s="3"/>
      <c r="U3" s="3"/>
      <c r="V3" s="3"/>
      <c r="W3" s="3"/>
      <c r="X3" s="3"/>
      <c r="Y3" s="3"/>
      <c r="Z3" s="3"/>
      <c r="AA3" s="3"/>
      <c r="AB3" s="3"/>
      <c r="AC3" s="3"/>
      <c r="AD3" s="3"/>
      <c r="AE3" s="3"/>
      <c r="AF3" s="3"/>
    </row>
    <row r="4">
      <c r="A4" s="11"/>
      <c r="B4" s="12" t="s">
        <v>6</v>
      </c>
      <c r="C4" s="13" t="s">
        <v>7</v>
      </c>
      <c r="D4" s="13" t="s">
        <v>8</v>
      </c>
      <c r="E4" s="13" t="s">
        <v>9</v>
      </c>
      <c r="F4" s="13" t="s">
        <v>10</v>
      </c>
      <c r="G4" s="14" t="s">
        <v>11</v>
      </c>
      <c r="H4" s="13" t="s">
        <v>13</v>
      </c>
      <c r="I4" s="14" t="s">
        <v>14</v>
      </c>
      <c r="J4" s="13" t="s">
        <v>15</v>
      </c>
      <c r="K4" s="13" t="s">
        <v>16</v>
      </c>
      <c r="L4" s="15"/>
      <c r="M4" s="3"/>
      <c r="N4" s="3"/>
      <c r="O4" s="3"/>
      <c r="P4" s="3"/>
      <c r="Q4" s="3"/>
      <c r="R4" s="3"/>
      <c r="S4" s="3"/>
      <c r="T4" s="3"/>
      <c r="U4" s="3"/>
      <c r="V4" s="3"/>
      <c r="W4" s="3"/>
      <c r="X4" s="3"/>
      <c r="Y4" s="3"/>
      <c r="Z4" s="3"/>
      <c r="AA4" s="3"/>
      <c r="AB4" s="3"/>
      <c r="AC4" s="3"/>
      <c r="AD4" s="3"/>
      <c r="AE4" s="3"/>
      <c r="AF4" s="3"/>
    </row>
    <row r="5">
      <c r="A5" s="17" t="s">
        <v>17</v>
      </c>
      <c r="B5" s="3"/>
      <c r="C5" s="3"/>
      <c r="D5" s="3"/>
      <c r="E5" s="3"/>
      <c r="F5" s="3"/>
      <c r="G5" s="173"/>
      <c r="H5" s="3"/>
      <c r="I5" s="173"/>
      <c r="J5" s="3"/>
      <c r="K5" s="173"/>
      <c r="L5" s="173"/>
      <c r="M5" s="3"/>
      <c r="N5" s="3"/>
      <c r="O5" s="3"/>
      <c r="P5" s="3"/>
      <c r="Q5" s="3"/>
      <c r="R5" s="3"/>
      <c r="S5" s="3"/>
      <c r="T5" s="3"/>
      <c r="U5" s="3"/>
      <c r="V5" s="3"/>
      <c r="W5" s="3"/>
      <c r="X5" s="3"/>
      <c r="Y5" s="3"/>
      <c r="Z5" s="3"/>
      <c r="AA5" s="3"/>
      <c r="AB5" s="3"/>
      <c r="AC5" s="3"/>
      <c r="AD5" s="3"/>
      <c r="AE5" s="3"/>
      <c r="AF5" s="3"/>
    </row>
    <row r="6">
      <c r="A6" s="17" t="s">
        <v>18</v>
      </c>
      <c r="B6" s="3"/>
      <c r="C6" s="3"/>
      <c r="D6" s="3"/>
      <c r="E6" s="3"/>
      <c r="F6" s="3"/>
      <c r="G6" s="173"/>
      <c r="H6" s="3"/>
      <c r="I6" s="173"/>
      <c r="J6" s="3"/>
      <c r="K6" s="173"/>
      <c r="L6" s="173"/>
      <c r="M6" s="3"/>
      <c r="N6" s="3"/>
      <c r="O6" s="3"/>
      <c r="P6" s="3"/>
      <c r="Q6" s="3"/>
      <c r="R6" s="3"/>
      <c r="S6" s="3"/>
      <c r="T6" s="3"/>
      <c r="U6" s="3"/>
      <c r="V6" s="3"/>
      <c r="W6" s="3"/>
      <c r="X6" s="3"/>
      <c r="Y6" s="3"/>
      <c r="Z6" s="3"/>
      <c r="AA6" s="3"/>
      <c r="AB6" s="3"/>
      <c r="AC6" s="3"/>
      <c r="AD6" s="3"/>
      <c r="AE6" s="3"/>
      <c r="AF6" s="3"/>
    </row>
    <row r="7">
      <c r="A7" s="17" t="s">
        <v>19</v>
      </c>
      <c r="B7" s="3"/>
      <c r="C7" s="3"/>
      <c r="D7" s="3"/>
      <c r="E7" s="3"/>
      <c r="F7" s="3"/>
      <c r="G7" s="173"/>
      <c r="H7" s="3"/>
      <c r="I7" s="173"/>
      <c r="J7" s="3"/>
      <c r="K7" s="173"/>
      <c r="L7" s="173"/>
      <c r="M7" s="3"/>
      <c r="N7" s="3"/>
      <c r="O7" s="3"/>
      <c r="P7" s="3"/>
      <c r="Q7" s="3"/>
      <c r="R7" s="3"/>
      <c r="S7" s="3"/>
      <c r="T7" s="3"/>
      <c r="U7" s="3"/>
      <c r="V7" s="3"/>
      <c r="W7" s="3"/>
      <c r="X7" s="3"/>
      <c r="Y7" s="3"/>
      <c r="Z7" s="3"/>
      <c r="AA7" s="3"/>
      <c r="AB7" s="3"/>
      <c r="AC7" s="3"/>
      <c r="AD7" s="3"/>
      <c r="AE7" s="3"/>
      <c r="AF7" s="3"/>
    </row>
    <row r="8">
      <c r="A8" s="17" t="s">
        <v>20</v>
      </c>
      <c r="B8" s="3"/>
      <c r="C8" s="3"/>
      <c r="D8" s="3"/>
      <c r="E8" s="3"/>
      <c r="F8" s="3"/>
      <c r="G8" s="173"/>
      <c r="H8" s="3"/>
      <c r="I8" s="173"/>
      <c r="J8" s="3"/>
      <c r="K8" s="173"/>
      <c r="L8" s="173"/>
      <c r="M8" s="3"/>
      <c r="N8" s="3"/>
      <c r="O8" s="3"/>
      <c r="P8" s="3"/>
      <c r="Q8" s="3"/>
      <c r="R8" s="3"/>
      <c r="S8" s="3"/>
      <c r="T8" s="3"/>
      <c r="U8" s="3"/>
      <c r="V8" s="3"/>
      <c r="W8" s="3"/>
      <c r="X8" s="3"/>
      <c r="Y8" s="3"/>
      <c r="Z8" s="3"/>
      <c r="AA8" s="3"/>
      <c r="AB8" s="3"/>
      <c r="AC8" s="3"/>
      <c r="AD8" s="3"/>
      <c r="AE8" s="3"/>
      <c r="AF8" s="3"/>
    </row>
    <row r="9">
      <c r="A9" s="17" t="s">
        <v>21</v>
      </c>
      <c r="B9" s="3"/>
      <c r="C9" s="3"/>
      <c r="D9" s="3"/>
      <c r="E9" s="3"/>
      <c r="F9" s="3"/>
      <c r="G9" s="173"/>
      <c r="H9" s="3"/>
      <c r="I9" s="173"/>
      <c r="J9" s="3"/>
      <c r="K9" s="173"/>
      <c r="L9" s="173"/>
      <c r="M9" s="3"/>
      <c r="N9" s="3"/>
      <c r="O9" s="3"/>
      <c r="P9" s="3"/>
      <c r="Q9" s="3"/>
      <c r="R9" s="3"/>
      <c r="S9" s="3"/>
      <c r="T9" s="3"/>
      <c r="U9" s="3"/>
      <c r="V9" s="3"/>
      <c r="W9" s="3"/>
      <c r="X9" s="3"/>
      <c r="Y9" s="3"/>
      <c r="Z9" s="3"/>
      <c r="AA9" s="3"/>
      <c r="AB9" s="3"/>
      <c r="AC9" s="3"/>
      <c r="AD9" s="3"/>
      <c r="AE9" s="3"/>
      <c r="AF9" s="3"/>
    </row>
    <row r="10">
      <c r="A10" s="17" t="s">
        <v>22</v>
      </c>
      <c r="B10" s="3"/>
      <c r="C10" s="3"/>
      <c r="D10" s="3"/>
      <c r="E10" s="3"/>
      <c r="F10" s="3"/>
      <c r="G10" s="173"/>
      <c r="H10" s="3"/>
      <c r="I10" s="173"/>
      <c r="J10" s="3"/>
      <c r="K10" s="173"/>
      <c r="L10" s="173"/>
      <c r="M10" s="3"/>
      <c r="N10" s="3"/>
      <c r="O10" s="3"/>
      <c r="P10" s="3"/>
      <c r="Q10" s="3"/>
      <c r="R10" s="3"/>
      <c r="S10" s="3"/>
      <c r="T10" s="3"/>
      <c r="U10" s="3"/>
      <c r="V10" s="3"/>
      <c r="W10" s="3"/>
      <c r="X10" s="3"/>
      <c r="Y10" s="3"/>
      <c r="Z10" s="3"/>
      <c r="AA10" s="3"/>
      <c r="AB10" s="3"/>
      <c r="AC10" s="3"/>
      <c r="AD10" s="3"/>
      <c r="AE10" s="3"/>
      <c r="AF10" s="3"/>
    </row>
    <row r="11">
      <c r="A11" s="17" t="s">
        <v>23</v>
      </c>
      <c r="B11" s="3"/>
      <c r="C11" s="3"/>
      <c r="D11" s="3"/>
      <c r="E11" s="3"/>
      <c r="F11" s="3"/>
      <c r="G11" s="173"/>
      <c r="H11" s="3"/>
      <c r="I11" s="173"/>
      <c r="J11" s="3"/>
      <c r="K11" s="173"/>
      <c r="L11" s="173"/>
      <c r="M11" s="3"/>
      <c r="N11" s="3"/>
      <c r="O11" s="3"/>
      <c r="P11" s="3"/>
      <c r="Q11" s="3"/>
      <c r="R11" s="3"/>
      <c r="S11" s="3"/>
      <c r="T11" s="3"/>
      <c r="U11" s="3"/>
      <c r="V11" s="3"/>
      <c r="W11" s="3"/>
      <c r="X11" s="3"/>
      <c r="Y11" s="3"/>
      <c r="Z11" s="3"/>
      <c r="AA11" s="3"/>
      <c r="AB11" s="3"/>
      <c r="AC11" s="3"/>
      <c r="AD11" s="3"/>
      <c r="AE11" s="3"/>
      <c r="AF11" s="3"/>
    </row>
    <row r="12">
      <c r="A12" s="17" t="s">
        <v>24</v>
      </c>
      <c r="B12" s="3"/>
      <c r="C12" s="3"/>
      <c r="D12" s="3"/>
      <c r="E12" s="3"/>
      <c r="F12" s="3"/>
      <c r="G12" s="173"/>
      <c r="H12" s="3"/>
      <c r="I12" s="173"/>
      <c r="J12" s="3"/>
      <c r="K12" s="173"/>
      <c r="L12" s="173"/>
      <c r="M12" s="3"/>
      <c r="N12" s="3"/>
      <c r="O12" s="3"/>
      <c r="P12" s="3"/>
      <c r="Q12" s="3"/>
      <c r="R12" s="3"/>
      <c r="S12" s="3"/>
      <c r="T12" s="3"/>
      <c r="U12" s="3"/>
      <c r="V12" s="3"/>
      <c r="W12" s="3"/>
      <c r="X12" s="3"/>
      <c r="Y12" s="3"/>
      <c r="Z12" s="3"/>
      <c r="AA12" s="3"/>
      <c r="AB12" s="3"/>
      <c r="AC12" s="3"/>
      <c r="AD12" s="3"/>
      <c r="AE12" s="3"/>
      <c r="AF12" s="3"/>
    </row>
    <row r="13">
      <c r="A13" s="17" t="s">
        <v>25</v>
      </c>
      <c r="B13" s="3"/>
      <c r="C13" s="3"/>
      <c r="D13" s="3"/>
      <c r="E13" s="3"/>
      <c r="F13" s="3"/>
      <c r="G13" s="173"/>
      <c r="H13" s="3"/>
      <c r="I13" s="173"/>
      <c r="J13" s="3"/>
      <c r="K13" s="173"/>
      <c r="L13" s="173"/>
      <c r="M13" s="3"/>
      <c r="N13" s="3"/>
      <c r="O13" s="3"/>
      <c r="P13" s="3"/>
      <c r="Q13" s="3"/>
      <c r="R13" s="3"/>
      <c r="S13" s="3"/>
      <c r="T13" s="3"/>
      <c r="U13" s="3"/>
      <c r="V13" s="3"/>
      <c r="W13" s="3"/>
      <c r="X13" s="3"/>
      <c r="Y13" s="3"/>
      <c r="Z13" s="3"/>
      <c r="AA13" s="3"/>
      <c r="AB13" s="3"/>
      <c r="AC13" s="3"/>
      <c r="AD13" s="3"/>
      <c r="AE13" s="3"/>
      <c r="AF13" s="3"/>
    </row>
    <row r="14">
      <c r="A14" s="17" t="s">
        <v>26</v>
      </c>
      <c r="B14" s="3"/>
      <c r="C14" s="3"/>
      <c r="D14" s="3"/>
      <c r="E14" s="3"/>
      <c r="F14" s="3"/>
      <c r="G14" s="173"/>
      <c r="H14" s="3"/>
      <c r="I14" s="173"/>
      <c r="J14" s="3"/>
      <c r="K14" s="173"/>
      <c r="L14" s="173"/>
      <c r="M14" s="3"/>
      <c r="N14" s="3"/>
      <c r="O14" s="3"/>
      <c r="P14" s="3"/>
      <c r="Q14" s="3"/>
      <c r="R14" s="3"/>
      <c r="S14" s="3"/>
      <c r="T14" s="3"/>
      <c r="U14" s="3"/>
      <c r="V14" s="3"/>
      <c r="W14" s="3"/>
      <c r="X14" s="3"/>
      <c r="Y14" s="3"/>
      <c r="Z14" s="3"/>
      <c r="AA14" s="3"/>
      <c r="AB14" s="3"/>
      <c r="AC14" s="3"/>
      <c r="AD14" s="3"/>
      <c r="AE14" s="3"/>
      <c r="AF14" s="3"/>
    </row>
    <row r="15">
      <c r="A15" s="17" t="s">
        <v>27</v>
      </c>
      <c r="B15" s="3"/>
      <c r="C15" s="3"/>
      <c r="D15" s="3"/>
      <c r="E15" s="3"/>
      <c r="F15" s="3"/>
      <c r="G15" s="173"/>
      <c r="H15" s="3"/>
      <c r="I15" s="173"/>
      <c r="J15" s="3"/>
      <c r="K15" s="173"/>
      <c r="L15" s="173"/>
      <c r="M15" s="3"/>
      <c r="N15" s="3"/>
      <c r="O15" s="3"/>
      <c r="P15" s="3"/>
      <c r="Q15" s="3"/>
      <c r="R15" s="3"/>
      <c r="S15" s="3"/>
      <c r="T15" s="3"/>
      <c r="U15" s="3"/>
      <c r="V15" s="3"/>
      <c r="W15" s="3"/>
      <c r="X15" s="3"/>
      <c r="Y15" s="3"/>
      <c r="Z15" s="3"/>
      <c r="AA15" s="3"/>
      <c r="AB15" s="3"/>
      <c r="AC15" s="3"/>
      <c r="AD15" s="3"/>
      <c r="AE15" s="3"/>
      <c r="AF15" s="3"/>
    </row>
    <row r="16">
      <c r="A16" s="17" t="s">
        <v>28</v>
      </c>
      <c r="B16" s="3"/>
      <c r="C16" s="3"/>
      <c r="D16" s="3"/>
      <c r="E16" s="3"/>
      <c r="F16" s="3"/>
      <c r="G16" s="173"/>
      <c r="H16" s="3"/>
      <c r="I16" s="173"/>
      <c r="J16" s="3"/>
      <c r="K16" s="173"/>
      <c r="L16" s="173"/>
      <c r="M16" s="3"/>
      <c r="N16" s="3"/>
      <c r="O16" s="3"/>
      <c r="P16" s="3"/>
      <c r="Q16" s="3"/>
      <c r="R16" s="3"/>
      <c r="S16" s="3"/>
      <c r="T16" s="3"/>
      <c r="U16" s="3"/>
      <c r="V16" s="3"/>
      <c r="W16" s="3"/>
      <c r="X16" s="3"/>
      <c r="Y16" s="3"/>
      <c r="Z16" s="3"/>
      <c r="AA16" s="3"/>
      <c r="AB16" s="3"/>
      <c r="AC16" s="3"/>
      <c r="AD16" s="3"/>
      <c r="AE16" s="3"/>
      <c r="AF16" s="3"/>
    </row>
    <row r="17">
      <c r="A17" s="17" t="s">
        <v>29</v>
      </c>
      <c r="B17" s="3"/>
      <c r="C17" s="3"/>
      <c r="D17" s="3"/>
      <c r="E17" s="3"/>
      <c r="F17" s="3"/>
      <c r="G17" s="173"/>
      <c r="H17" s="3"/>
      <c r="I17" s="173"/>
      <c r="J17" s="3"/>
      <c r="K17" s="173"/>
      <c r="L17" s="173"/>
      <c r="M17" s="3"/>
      <c r="N17" s="3"/>
      <c r="O17" s="3"/>
      <c r="P17" s="3"/>
      <c r="Q17" s="3"/>
      <c r="R17" s="3"/>
      <c r="S17" s="3"/>
      <c r="T17" s="3"/>
      <c r="U17" s="3"/>
      <c r="V17" s="3"/>
      <c r="W17" s="3"/>
      <c r="X17" s="3"/>
      <c r="Y17" s="3"/>
      <c r="Z17" s="3"/>
      <c r="AA17" s="3"/>
      <c r="AB17" s="3"/>
      <c r="AC17" s="3"/>
      <c r="AD17" s="3"/>
      <c r="AE17" s="3"/>
      <c r="AF17" s="3"/>
    </row>
    <row r="18">
      <c r="A18" s="17" t="s">
        <v>30</v>
      </c>
      <c r="B18" s="3"/>
      <c r="C18" s="3"/>
      <c r="D18" s="3"/>
      <c r="E18" s="3"/>
      <c r="F18" s="3"/>
      <c r="G18" s="173"/>
      <c r="H18" s="3"/>
      <c r="I18" s="173"/>
      <c r="J18" s="3"/>
      <c r="K18" s="173"/>
      <c r="L18" s="173"/>
      <c r="M18" s="3"/>
      <c r="N18" s="3"/>
      <c r="O18" s="3"/>
      <c r="P18" s="3"/>
      <c r="Q18" s="3"/>
      <c r="R18" s="3"/>
      <c r="S18" s="3"/>
      <c r="T18" s="3"/>
      <c r="U18" s="3"/>
      <c r="V18" s="3"/>
      <c r="W18" s="3"/>
      <c r="X18" s="3"/>
      <c r="Y18" s="3"/>
      <c r="Z18" s="3"/>
      <c r="AA18" s="3"/>
      <c r="AB18" s="3"/>
      <c r="AC18" s="3"/>
      <c r="AD18" s="3"/>
      <c r="AE18" s="3"/>
      <c r="AF18" s="3"/>
    </row>
    <row r="19">
      <c r="A19" s="17" t="s">
        <v>31</v>
      </c>
      <c r="B19" s="3"/>
      <c r="C19" s="3"/>
      <c r="D19" s="3"/>
      <c r="E19" s="3"/>
      <c r="F19" s="3"/>
      <c r="G19" s="173"/>
      <c r="H19" s="3"/>
      <c r="I19" s="173"/>
      <c r="J19" s="3"/>
      <c r="K19" s="173"/>
      <c r="L19" s="173"/>
      <c r="M19" s="3"/>
      <c r="N19" s="3"/>
      <c r="O19" s="3"/>
      <c r="P19" s="3"/>
      <c r="Q19" s="3"/>
      <c r="R19" s="3"/>
      <c r="S19" s="3"/>
      <c r="T19" s="3"/>
      <c r="U19" s="3"/>
      <c r="V19" s="3"/>
      <c r="W19" s="3"/>
      <c r="X19" s="3"/>
      <c r="Y19" s="3"/>
      <c r="Z19" s="3"/>
      <c r="AA19" s="3"/>
      <c r="AB19" s="3"/>
      <c r="AC19" s="3"/>
      <c r="AD19" s="3"/>
      <c r="AE19" s="3"/>
      <c r="AF19" s="3"/>
    </row>
    <row r="20">
      <c r="A20" s="17" t="s">
        <v>32</v>
      </c>
      <c r="B20" s="3"/>
      <c r="C20" s="3"/>
      <c r="D20" s="3"/>
      <c r="E20" s="3"/>
      <c r="F20" s="3"/>
      <c r="G20" s="173"/>
      <c r="H20" s="3"/>
      <c r="I20" s="173"/>
      <c r="J20" s="3"/>
      <c r="K20" s="173"/>
      <c r="L20" s="173"/>
      <c r="M20" s="3"/>
      <c r="N20" s="3"/>
      <c r="O20" s="3"/>
      <c r="P20" s="3"/>
      <c r="Q20" s="3"/>
      <c r="R20" s="3"/>
      <c r="S20" s="3"/>
      <c r="T20" s="3"/>
      <c r="U20" s="3"/>
      <c r="V20" s="3"/>
      <c r="W20" s="3"/>
      <c r="X20" s="3"/>
      <c r="Y20" s="3"/>
      <c r="Z20" s="3"/>
      <c r="AA20" s="3"/>
      <c r="AB20" s="3"/>
      <c r="AC20" s="3"/>
      <c r="AD20" s="3"/>
      <c r="AE20" s="3"/>
      <c r="AF20" s="3"/>
    </row>
    <row r="21">
      <c r="A21" s="17" t="s">
        <v>33</v>
      </c>
      <c r="B21" s="3"/>
      <c r="C21" s="3"/>
      <c r="D21" s="3"/>
      <c r="E21" s="3"/>
      <c r="F21" s="3"/>
      <c r="G21" s="173"/>
      <c r="H21" s="3"/>
      <c r="I21" s="173"/>
      <c r="J21" s="3"/>
      <c r="K21" s="173"/>
      <c r="L21" s="173"/>
      <c r="M21" s="3"/>
      <c r="N21" s="3"/>
      <c r="O21" s="3"/>
      <c r="P21" s="3"/>
      <c r="Q21" s="3"/>
      <c r="R21" s="3"/>
      <c r="S21" s="3"/>
      <c r="T21" s="3"/>
      <c r="U21" s="3"/>
      <c r="V21" s="3"/>
      <c r="W21" s="3"/>
      <c r="X21" s="3"/>
      <c r="Y21" s="3"/>
      <c r="Z21" s="3"/>
      <c r="AA21" s="3"/>
      <c r="AB21" s="3"/>
      <c r="AC21" s="3"/>
      <c r="AD21" s="3"/>
      <c r="AE21" s="3"/>
      <c r="AF21" s="3"/>
    </row>
    <row r="22">
      <c r="A22" s="17" t="s">
        <v>34</v>
      </c>
      <c r="B22" s="3"/>
      <c r="C22" s="3"/>
      <c r="D22" s="3"/>
      <c r="E22" s="3"/>
      <c r="F22" s="3"/>
      <c r="G22" s="173"/>
      <c r="H22" s="3"/>
      <c r="I22" s="173"/>
      <c r="J22" s="3"/>
      <c r="K22" s="173"/>
      <c r="L22" s="173"/>
      <c r="M22" s="3"/>
      <c r="N22" s="3"/>
      <c r="O22" s="3"/>
      <c r="P22" s="3"/>
      <c r="Q22" s="3"/>
      <c r="R22" s="3"/>
      <c r="S22" s="3"/>
      <c r="T22" s="3"/>
      <c r="U22" s="3"/>
      <c r="V22" s="3"/>
      <c r="W22" s="3"/>
      <c r="X22" s="3"/>
      <c r="Y22" s="3"/>
      <c r="Z22" s="3"/>
      <c r="AA22" s="3"/>
      <c r="AB22" s="3"/>
      <c r="AC22" s="3"/>
      <c r="AD22" s="3"/>
      <c r="AE22" s="3"/>
      <c r="AF22" s="3"/>
    </row>
    <row r="23">
      <c r="A23" s="17" t="s">
        <v>35</v>
      </c>
      <c r="B23" s="3"/>
      <c r="C23" s="3"/>
      <c r="D23" s="3"/>
      <c r="E23" s="3"/>
      <c r="F23" s="3"/>
      <c r="G23" s="173"/>
      <c r="H23" s="3"/>
      <c r="I23" s="173"/>
      <c r="J23" s="3"/>
      <c r="K23" s="173"/>
      <c r="L23" s="173"/>
      <c r="M23" s="3"/>
      <c r="N23" s="3"/>
      <c r="O23" s="3"/>
      <c r="P23" s="3"/>
      <c r="Q23" s="3"/>
      <c r="R23" s="3"/>
      <c r="S23" s="3"/>
      <c r="T23" s="3"/>
      <c r="U23" s="3"/>
      <c r="V23" s="3"/>
      <c r="W23" s="3"/>
      <c r="X23" s="3"/>
      <c r="Y23" s="3"/>
      <c r="Z23" s="3"/>
      <c r="AA23" s="3"/>
      <c r="AB23" s="3"/>
      <c r="AC23" s="3"/>
      <c r="AD23" s="3"/>
      <c r="AE23" s="3"/>
      <c r="AF23" s="3"/>
    </row>
    <row r="24">
      <c r="A24" s="17" t="s">
        <v>36</v>
      </c>
      <c r="B24" s="3"/>
      <c r="C24" s="3"/>
      <c r="D24" s="3"/>
      <c r="E24" s="3"/>
      <c r="F24" s="3"/>
      <c r="G24" s="173"/>
      <c r="H24" s="3"/>
      <c r="I24" s="173"/>
      <c r="J24" s="3"/>
      <c r="K24" s="173"/>
      <c r="L24" s="173"/>
      <c r="M24" s="3"/>
      <c r="N24" s="3"/>
      <c r="O24" s="3"/>
      <c r="P24" s="3"/>
      <c r="Q24" s="3"/>
      <c r="R24" s="3"/>
      <c r="S24" s="3"/>
      <c r="T24" s="3"/>
      <c r="U24" s="3"/>
      <c r="V24" s="3"/>
      <c r="W24" s="3"/>
      <c r="X24" s="3"/>
      <c r="Y24" s="3"/>
      <c r="Z24" s="3"/>
      <c r="AA24" s="3"/>
      <c r="AB24" s="3"/>
      <c r="AC24" s="3"/>
      <c r="AD24" s="3"/>
      <c r="AE24" s="3"/>
      <c r="AF24" s="3"/>
    </row>
    <row r="25">
      <c r="A25" s="17" t="s">
        <v>37</v>
      </c>
      <c r="B25" s="3"/>
      <c r="C25" s="3"/>
      <c r="D25" s="3"/>
      <c r="E25" s="3"/>
      <c r="F25" s="3"/>
      <c r="G25" s="173"/>
      <c r="H25" s="3"/>
      <c r="I25" s="173"/>
      <c r="J25" s="3"/>
      <c r="K25" s="173"/>
      <c r="L25" s="173"/>
      <c r="M25" s="3"/>
      <c r="N25" s="3"/>
      <c r="O25" s="3"/>
      <c r="P25" s="3"/>
      <c r="Q25" s="3"/>
      <c r="R25" s="3"/>
      <c r="S25" s="3"/>
      <c r="T25" s="3"/>
      <c r="U25" s="3"/>
      <c r="V25" s="3"/>
      <c r="W25" s="3"/>
      <c r="X25" s="3"/>
      <c r="Y25" s="3"/>
      <c r="Z25" s="3"/>
      <c r="AA25" s="3"/>
      <c r="AB25" s="3"/>
      <c r="AC25" s="3"/>
      <c r="AD25" s="3"/>
      <c r="AE25" s="3"/>
      <c r="AF25" s="3"/>
    </row>
    <row r="26">
      <c r="A26" s="17" t="s">
        <v>38</v>
      </c>
      <c r="B26" s="3"/>
      <c r="C26" s="3"/>
      <c r="D26" s="3"/>
      <c r="E26" s="3"/>
      <c r="F26" s="3"/>
      <c r="G26" s="173"/>
      <c r="H26" s="3"/>
      <c r="I26" s="173"/>
      <c r="J26" s="3"/>
      <c r="K26" s="173"/>
      <c r="L26" s="173"/>
      <c r="M26" s="3"/>
      <c r="N26" s="3"/>
      <c r="O26" s="3"/>
      <c r="P26" s="3"/>
      <c r="Q26" s="3"/>
      <c r="R26" s="3"/>
      <c r="S26" s="3"/>
      <c r="T26" s="3"/>
      <c r="U26" s="3"/>
      <c r="V26" s="3"/>
      <c r="W26" s="3"/>
      <c r="X26" s="3"/>
      <c r="Y26" s="3"/>
      <c r="Z26" s="3"/>
      <c r="AA26" s="3"/>
      <c r="AB26" s="3"/>
      <c r="AC26" s="3"/>
      <c r="AD26" s="3"/>
      <c r="AE26" s="3"/>
      <c r="AF26" s="3"/>
    </row>
    <row r="27">
      <c r="A27" s="17" t="s">
        <v>39</v>
      </c>
      <c r="B27" s="3"/>
      <c r="C27" s="3"/>
      <c r="D27" s="3"/>
      <c r="E27" s="3"/>
      <c r="F27" s="3"/>
      <c r="G27" s="173"/>
      <c r="H27" s="3"/>
      <c r="I27" s="173"/>
      <c r="J27" s="3"/>
      <c r="K27" s="173"/>
      <c r="L27" s="173"/>
      <c r="M27" s="3"/>
      <c r="N27" s="3"/>
      <c r="O27" s="3"/>
      <c r="P27" s="3"/>
      <c r="Q27" s="3"/>
      <c r="R27" s="3"/>
      <c r="S27" s="3"/>
      <c r="T27" s="3"/>
      <c r="U27" s="3"/>
      <c r="V27" s="3"/>
      <c r="W27" s="3"/>
      <c r="X27" s="3"/>
      <c r="Y27" s="3"/>
      <c r="Z27" s="3"/>
      <c r="AA27" s="3"/>
      <c r="AB27" s="3"/>
      <c r="AC27" s="3"/>
      <c r="AD27" s="3"/>
      <c r="AE27" s="3"/>
      <c r="AF27" s="3"/>
    </row>
    <row r="28">
      <c r="A28" s="17" t="s">
        <v>40</v>
      </c>
      <c r="B28" s="3"/>
      <c r="C28" s="3"/>
      <c r="D28" s="3"/>
      <c r="E28" s="3"/>
      <c r="F28" s="3"/>
      <c r="G28" s="173"/>
      <c r="H28" s="3"/>
      <c r="I28" s="173"/>
      <c r="J28" s="3"/>
      <c r="K28" s="173"/>
      <c r="L28" s="173"/>
      <c r="M28" s="3"/>
      <c r="N28" s="3"/>
      <c r="O28" s="3"/>
      <c r="P28" s="3"/>
      <c r="Q28" s="3"/>
      <c r="R28" s="3"/>
      <c r="S28" s="3"/>
      <c r="T28" s="3"/>
      <c r="U28" s="3"/>
      <c r="V28" s="3"/>
      <c r="W28" s="3"/>
      <c r="X28" s="3"/>
      <c r="Y28" s="3"/>
      <c r="Z28" s="3"/>
      <c r="AA28" s="3"/>
      <c r="AB28" s="3"/>
      <c r="AC28" s="3"/>
      <c r="AD28" s="3"/>
      <c r="AE28" s="3"/>
      <c r="AF28" s="3"/>
    </row>
    <row r="29">
      <c r="A29" s="17" t="s">
        <v>41</v>
      </c>
      <c r="B29" s="3"/>
      <c r="C29" s="3"/>
      <c r="D29" s="3"/>
      <c r="E29" s="3"/>
      <c r="F29" s="3"/>
      <c r="G29" s="173"/>
      <c r="H29" s="3"/>
      <c r="I29" s="173"/>
      <c r="J29" s="3"/>
      <c r="K29" s="173"/>
      <c r="L29" s="173"/>
      <c r="M29" s="3"/>
      <c r="N29" s="3"/>
      <c r="O29" s="3"/>
      <c r="P29" s="3"/>
      <c r="Q29" s="3"/>
      <c r="R29" s="3"/>
      <c r="S29" s="3"/>
      <c r="T29" s="3"/>
      <c r="U29" s="3"/>
      <c r="V29" s="3"/>
      <c r="W29" s="3"/>
      <c r="X29" s="3"/>
      <c r="Y29" s="3"/>
      <c r="Z29" s="3"/>
      <c r="AA29" s="3"/>
      <c r="AB29" s="3"/>
      <c r="AC29" s="3"/>
      <c r="AD29" s="3"/>
      <c r="AE29" s="3"/>
      <c r="AF29" s="3"/>
    </row>
    <row r="30">
      <c r="A30" s="17" t="s">
        <v>42</v>
      </c>
      <c r="B30" s="3"/>
      <c r="C30" s="3"/>
      <c r="D30" s="3"/>
      <c r="E30" s="3"/>
      <c r="F30" s="3"/>
      <c r="G30" s="173"/>
      <c r="H30" s="3"/>
      <c r="I30" s="173"/>
      <c r="J30" s="3"/>
      <c r="K30" s="173"/>
      <c r="L30" s="173"/>
      <c r="M30" s="3"/>
      <c r="N30" s="3"/>
      <c r="O30" s="3"/>
      <c r="P30" s="3"/>
      <c r="Q30" s="3"/>
      <c r="R30" s="3"/>
      <c r="S30" s="3"/>
      <c r="T30" s="3"/>
      <c r="U30" s="3"/>
      <c r="V30" s="3"/>
      <c r="W30" s="3"/>
      <c r="X30" s="3"/>
      <c r="Y30" s="3"/>
      <c r="Z30" s="3"/>
      <c r="AA30" s="3"/>
      <c r="AB30" s="3"/>
      <c r="AC30" s="3"/>
      <c r="AD30" s="3"/>
      <c r="AE30" s="3"/>
      <c r="AF30" s="3"/>
    </row>
    <row r="31">
      <c r="A31" s="176" t="s">
        <v>43</v>
      </c>
      <c r="B31" s="48"/>
      <c r="C31" s="48"/>
      <c r="D31" s="48"/>
      <c r="E31" s="48"/>
      <c r="F31" s="48"/>
      <c r="G31" s="177"/>
      <c r="H31" s="48"/>
      <c r="I31" s="177"/>
      <c r="J31" s="48"/>
      <c r="K31" s="177"/>
      <c r="L31" s="177"/>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J35" s="3"/>
      <c r="K35" s="3"/>
      <c r="L35" s="3"/>
      <c r="M35" s="3"/>
      <c r="N35" s="3"/>
      <c r="O35" s="3"/>
      <c r="P35" s="3"/>
      <c r="Q35" s="3"/>
      <c r="R35" s="3"/>
      <c r="S35" s="3"/>
      <c r="T35" s="3"/>
      <c r="U35" s="3"/>
      <c r="V35" s="3"/>
      <c r="W35" s="3"/>
      <c r="X35" s="3"/>
      <c r="Y35" s="3"/>
      <c r="Z35" s="3"/>
      <c r="AA35" s="3"/>
      <c r="AB35" s="3"/>
      <c r="AC35" s="3"/>
      <c r="AD35" s="3"/>
      <c r="AE35" s="3"/>
      <c r="AF35" s="3"/>
    </row>
    <row r="36">
      <c r="A36" s="20" t="s">
        <v>44</v>
      </c>
      <c r="B36" s="20"/>
      <c r="I36" s="10"/>
      <c r="J36" s="10"/>
      <c r="K36" s="3"/>
      <c r="L36" s="3"/>
      <c r="M36" s="3"/>
      <c r="N36" s="3"/>
      <c r="O36" s="3"/>
      <c r="P36" s="3"/>
      <c r="Q36" s="3"/>
      <c r="R36" s="3"/>
      <c r="S36" s="3"/>
      <c r="T36" s="3"/>
      <c r="U36" s="3"/>
      <c r="V36" s="3"/>
      <c r="W36" s="3"/>
      <c r="X36" s="3"/>
      <c r="Y36" s="3"/>
      <c r="Z36" s="3"/>
      <c r="AA36" s="3"/>
      <c r="AB36" s="3"/>
      <c r="AC36" s="3"/>
      <c r="AD36" s="3"/>
      <c r="AE36" s="3"/>
      <c r="AF36" s="3"/>
    </row>
    <row r="37">
      <c r="A37" s="3"/>
      <c r="B37" s="21" t="s">
        <v>45</v>
      </c>
      <c r="E37" s="22" t="s">
        <v>278</v>
      </c>
      <c r="I37" s="21"/>
      <c r="J37" s="21"/>
      <c r="K37" s="3"/>
      <c r="L37" s="3"/>
      <c r="M37" s="3"/>
      <c r="N37" s="3"/>
      <c r="O37" s="3"/>
      <c r="P37" s="3"/>
      <c r="Q37" s="3"/>
      <c r="R37" s="3"/>
      <c r="S37" s="3"/>
      <c r="T37" s="3"/>
      <c r="U37" s="3"/>
      <c r="V37" s="3"/>
      <c r="W37" s="3"/>
      <c r="X37" s="3"/>
      <c r="Y37" s="3"/>
      <c r="Z37" s="3"/>
      <c r="AA37" s="3"/>
      <c r="AB37" s="3"/>
      <c r="AC37" s="3"/>
      <c r="AD37" s="3"/>
      <c r="AE37" s="3"/>
      <c r="AF37" s="3"/>
    </row>
    <row r="38">
      <c r="A38" s="178"/>
      <c r="B38" s="24" t="s">
        <v>50</v>
      </c>
      <c r="C38" s="24" t="s">
        <v>51</v>
      </c>
      <c r="D38" s="24" t="s">
        <v>52</v>
      </c>
      <c r="E38" s="140" t="s">
        <v>50</v>
      </c>
      <c r="F38" s="24" t="s">
        <v>51</v>
      </c>
      <c r="G38" s="24" t="s">
        <v>52</v>
      </c>
      <c r="H38" s="25" t="s">
        <v>53</v>
      </c>
      <c r="I38" s="24" t="s">
        <v>274</v>
      </c>
      <c r="J38" s="24" t="s">
        <v>55</v>
      </c>
      <c r="K38" s="24" t="s">
        <v>56</v>
      </c>
      <c r="L38" s="148" t="s">
        <v>74</v>
      </c>
      <c r="M38" s="27"/>
      <c r="N38" s="28" t="s">
        <v>58</v>
      </c>
      <c r="O38" s="29"/>
      <c r="P38" s="29"/>
      <c r="Q38" s="29"/>
      <c r="R38" s="29"/>
      <c r="S38" s="29"/>
      <c r="T38" s="27"/>
      <c r="U38" s="27"/>
      <c r="V38" s="27"/>
      <c r="W38" s="27"/>
      <c r="X38" s="27"/>
      <c r="Y38" s="27"/>
      <c r="Z38" s="27"/>
      <c r="AA38" s="27"/>
      <c r="AB38" s="27"/>
      <c r="AC38" s="27"/>
      <c r="AD38" s="27"/>
      <c r="AE38" s="27"/>
      <c r="AF38" s="27"/>
    </row>
    <row r="39">
      <c r="A39" s="21" t="s">
        <v>17</v>
      </c>
      <c r="B39" s="41">
        <v>31.8</v>
      </c>
      <c r="C39" s="41">
        <v>29.2</v>
      </c>
      <c r="D39" s="41">
        <v>179.9</v>
      </c>
      <c r="E39" s="142">
        <f t="shared" ref="E39:E59" si="1">B39*1000000*42/1000*$O$39*1000/1000000*3.664</f>
        <v>97383.40416</v>
      </c>
      <c r="F39" s="33">
        <f t="shared" ref="F39:F59" si="2">C39*1000000*42/1000*$Q$39*1000/1000000*3.664</f>
        <v>64706.82624</v>
      </c>
      <c r="G39" s="33">
        <f t="shared" ref="G39:G59" si="3">D39*1000000*42/1000*$S$39*1000/1000000*3.664</f>
        <v>703185.0605</v>
      </c>
      <c r="H39" s="34">
        <f t="shared" ref="H39:H59" si="4">sum(E39:G39)</f>
        <v>865275.2909</v>
      </c>
      <c r="I39" s="33">
        <f t="shared" ref="I39:I59" si="5">C69</f>
        <v>19294257</v>
      </c>
      <c r="J39" s="36">
        <f t="shared" ref="J39:J59" si="6">H39/I39*1000</f>
        <v>44.84626129</v>
      </c>
      <c r="K39" s="36">
        <f t="shared" ref="K39:K59" si="7">J39+D69</f>
        <v>70.83005533</v>
      </c>
      <c r="L39" s="3"/>
      <c r="M39" s="3"/>
      <c r="N39" s="37" t="s">
        <v>59</v>
      </c>
      <c r="O39" s="26">
        <v>19.9</v>
      </c>
      <c r="P39" s="26" t="s">
        <v>60</v>
      </c>
      <c r="Q39" s="26">
        <v>14.4</v>
      </c>
      <c r="R39" s="26" t="s">
        <v>61</v>
      </c>
      <c r="S39" s="40">
        <v>25.4</v>
      </c>
      <c r="T39" s="3"/>
      <c r="U39" s="3"/>
      <c r="V39" s="3"/>
      <c r="W39" s="3"/>
      <c r="X39" s="3"/>
      <c r="Y39" s="3"/>
      <c r="Z39" s="3"/>
      <c r="AA39" s="3"/>
      <c r="AB39" s="3"/>
      <c r="AC39" s="3"/>
      <c r="AD39" s="3"/>
      <c r="AE39" s="3"/>
      <c r="AF39" s="3"/>
    </row>
    <row r="40">
      <c r="A40" s="21" t="s">
        <v>18</v>
      </c>
      <c r="B40" s="41">
        <v>0.0</v>
      </c>
      <c r="C40" s="41">
        <v>0.0</v>
      </c>
      <c r="D40" s="41">
        <v>0.0</v>
      </c>
      <c r="E40" s="142">
        <f t="shared" si="1"/>
        <v>0</v>
      </c>
      <c r="F40" s="33">
        <f t="shared" si="2"/>
        <v>0</v>
      </c>
      <c r="G40" s="33">
        <f t="shared" si="3"/>
        <v>0</v>
      </c>
      <c r="H40" s="34">
        <f t="shared" si="4"/>
        <v>0</v>
      </c>
      <c r="I40" s="33">
        <f t="shared" si="5"/>
        <v>8131690</v>
      </c>
      <c r="J40" s="36">
        <f t="shared" si="6"/>
        <v>0</v>
      </c>
      <c r="K40" s="36">
        <f t="shared" si="7"/>
        <v>8.283640916</v>
      </c>
      <c r="L40" s="3"/>
      <c r="M40" s="3"/>
      <c r="T40" s="3"/>
      <c r="U40" s="3"/>
      <c r="V40" s="3"/>
      <c r="W40" s="3"/>
      <c r="X40" s="3"/>
      <c r="Y40" s="3"/>
      <c r="Z40" s="3"/>
      <c r="AA40" s="3"/>
      <c r="AB40" s="3"/>
      <c r="AC40" s="3"/>
      <c r="AD40" s="3"/>
      <c r="AE40" s="3"/>
      <c r="AF40" s="3"/>
    </row>
    <row r="41">
      <c r="A41" s="21" t="s">
        <v>19</v>
      </c>
      <c r="B41" s="41">
        <v>0.0</v>
      </c>
      <c r="C41" s="41">
        <v>0.0</v>
      </c>
      <c r="D41" s="41">
        <v>0.0</v>
      </c>
      <c r="E41" s="142">
        <f t="shared" si="1"/>
        <v>0</v>
      </c>
      <c r="F41" s="33">
        <f t="shared" si="2"/>
        <v>0</v>
      </c>
      <c r="G41" s="33">
        <f t="shared" si="3"/>
        <v>0</v>
      </c>
      <c r="H41" s="34">
        <f t="shared" si="4"/>
        <v>0</v>
      </c>
      <c r="I41" s="33">
        <f t="shared" si="5"/>
        <v>10291679</v>
      </c>
      <c r="J41" s="36">
        <f t="shared" si="6"/>
        <v>0</v>
      </c>
      <c r="K41" s="36">
        <f t="shared" si="7"/>
        <v>14.0447443</v>
      </c>
      <c r="L41" s="3"/>
      <c r="M41" s="3"/>
      <c r="N41" s="3"/>
      <c r="O41" s="3"/>
      <c r="P41" s="3"/>
      <c r="Q41" s="3"/>
      <c r="R41" s="3"/>
      <c r="S41" s="3"/>
      <c r="T41" s="3"/>
      <c r="U41" s="3"/>
      <c r="V41" s="3"/>
      <c r="W41" s="3"/>
      <c r="X41" s="3"/>
      <c r="Y41" s="3"/>
      <c r="Z41" s="3"/>
      <c r="AA41" s="3"/>
      <c r="AB41" s="3"/>
      <c r="AC41" s="3"/>
      <c r="AD41" s="3"/>
      <c r="AE41" s="3"/>
      <c r="AF41" s="3"/>
    </row>
    <row r="42">
      <c r="A42" s="21" t="s">
        <v>20</v>
      </c>
      <c r="B42" s="41">
        <v>126.1</v>
      </c>
      <c r="C42" s="41">
        <v>167.8</v>
      </c>
      <c r="D42" s="41">
        <v>37.6</v>
      </c>
      <c r="E42" s="142">
        <f t="shared" si="1"/>
        <v>386165.0083</v>
      </c>
      <c r="F42" s="33">
        <f t="shared" si="2"/>
        <v>371842.6522</v>
      </c>
      <c r="G42" s="33">
        <f t="shared" si="3"/>
        <v>146969.1955</v>
      </c>
      <c r="H42" s="34">
        <f t="shared" si="4"/>
        <v>904976.856</v>
      </c>
      <c r="I42" s="33">
        <f t="shared" si="5"/>
        <v>31376736</v>
      </c>
      <c r="J42" s="36">
        <f t="shared" si="6"/>
        <v>28.84228799</v>
      </c>
      <c r="K42" s="36">
        <f t="shared" si="7"/>
        <v>49.93294573</v>
      </c>
      <c r="L42" s="3"/>
      <c r="M42" s="3"/>
      <c r="N42" s="3"/>
      <c r="O42" s="3"/>
      <c r="P42" s="3"/>
      <c r="Q42" s="3"/>
      <c r="R42" s="3"/>
      <c r="S42" s="3"/>
      <c r="T42" s="3"/>
      <c r="U42" s="3"/>
      <c r="V42" s="3"/>
      <c r="W42" s="3"/>
      <c r="X42" s="3"/>
      <c r="Y42" s="3"/>
      <c r="Z42" s="3"/>
      <c r="AA42" s="3"/>
      <c r="AB42" s="3"/>
      <c r="AC42" s="3"/>
      <c r="AD42" s="3"/>
      <c r="AE42" s="3"/>
      <c r="AF42" s="3"/>
    </row>
    <row r="43">
      <c r="A43" s="21" t="s">
        <v>22</v>
      </c>
      <c r="B43" s="41">
        <v>17.0</v>
      </c>
      <c r="C43" s="41">
        <v>7.5</v>
      </c>
      <c r="D43" s="41">
        <v>0.0</v>
      </c>
      <c r="E43" s="142">
        <f t="shared" si="1"/>
        <v>52060.3104</v>
      </c>
      <c r="F43" s="33">
        <f t="shared" si="2"/>
        <v>16619.904</v>
      </c>
      <c r="G43" s="33">
        <f t="shared" si="3"/>
        <v>0</v>
      </c>
      <c r="H43" s="34">
        <f t="shared" si="4"/>
        <v>68680.2144</v>
      </c>
      <c r="I43" s="33">
        <f t="shared" si="5"/>
        <v>5355826</v>
      </c>
      <c r="J43" s="36">
        <f t="shared" si="6"/>
        <v>12.82345887</v>
      </c>
      <c r="K43" s="36">
        <f t="shared" si="7"/>
        <v>26.98654034</v>
      </c>
      <c r="L43" s="3"/>
      <c r="M43" s="3"/>
      <c r="N43" s="3"/>
      <c r="O43" s="3"/>
      <c r="P43" s="3"/>
      <c r="Q43" s="3"/>
      <c r="R43" s="3"/>
      <c r="S43" s="3"/>
      <c r="T43" s="3"/>
      <c r="U43" s="3"/>
      <c r="V43" s="3"/>
      <c r="W43" s="3"/>
      <c r="X43" s="3"/>
      <c r="Y43" s="3"/>
      <c r="Z43" s="3"/>
      <c r="AA43" s="3"/>
      <c r="AB43" s="3"/>
      <c r="AC43" s="3"/>
      <c r="AD43" s="3"/>
      <c r="AE43" s="3"/>
      <c r="AF43" s="3"/>
    </row>
    <row r="44">
      <c r="A44" s="21" t="s">
        <v>23</v>
      </c>
      <c r="B44" s="41">
        <v>0.0</v>
      </c>
      <c r="C44" s="41">
        <v>0.0</v>
      </c>
      <c r="D44" s="41">
        <v>0.0</v>
      </c>
      <c r="E44" s="142">
        <f t="shared" si="1"/>
        <v>0</v>
      </c>
      <c r="F44" s="33">
        <f t="shared" si="2"/>
        <v>0</v>
      </c>
      <c r="G44" s="33">
        <f t="shared" si="3"/>
        <v>0</v>
      </c>
      <c r="H44" s="34">
        <f t="shared" si="4"/>
        <v>0</v>
      </c>
      <c r="I44" s="33">
        <f t="shared" si="5"/>
        <v>5180309</v>
      </c>
      <c r="J44" s="36">
        <f t="shared" si="6"/>
        <v>0</v>
      </c>
      <c r="K44" s="36">
        <f t="shared" si="7"/>
        <v>9.816595883</v>
      </c>
      <c r="L44" s="3"/>
      <c r="M44" s="3"/>
      <c r="N44" s="3"/>
      <c r="O44" s="3"/>
      <c r="P44" s="3"/>
      <c r="Q44" s="3"/>
      <c r="R44" s="3"/>
      <c r="S44" s="3"/>
      <c r="T44" s="3"/>
      <c r="U44" s="3"/>
      <c r="V44" s="3"/>
      <c r="W44" s="3"/>
      <c r="X44" s="3"/>
      <c r="Y44" s="3"/>
      <c r="Z44" s="3"/>
      <c r="AA44" s="3"/>
      <c r="AB44" s="3"/>
      <c r="AC44" s="3"/>
      <c r="AD44" s="3"/>
      <c r="AE44" s="3"/>
      <c r="AF44" s="3"/>
    </row>
    <row r="45">
      <c r="A45" s="21" t="s">
        <v>24</v>
      </c>
      <c r="B45" s="41">
        <v>0.0</v>
      </c>
      <c r="C45" s="41">
        <v>0.0</v>
      </c>
      <c r="D45" s="41">
        <v>1.5</v>
      </c>
      <c r="E45" s="142">
        <f t="shared" si="1"/>
        <v>0</v>
      </c>
      <c r="F45" s="33">
        <f t="shared" si="2"/>
        <v>0</v>
      </c>
      <c r="G45" s="33">
        <f t="shared" si="3"/>
        <v>5863.1328</v>
      </c>
      <c r="H45" s="34">
        <f t="shared" si="4"/>
        <v>5863.1328</v>
      </c>
      <c r="I45" s="33">
        <f t="shared" si="5"/>
        <v>61479303</v>
      </c>
      <c r="J45" s="36">
        <f t="shared" si="6"/>
        <v>0.09536758737</v>
      </c>
      <c r="K45" s="36">
        <f t="shared" si="7"/>
        <v>8.696489822</v>
      </c>
      <c r="L45" s="3"/>
      <c r="M45" s="3"/>
      <c r="N45" s="3"/>
      <c r="O45" s="3"/>
      <c r="P45" s="3"/>
      <c r="Q45" s="3"/>
      <c r="R45" s="3"/>
      <c r="S45" s="3"/>
      <c r="T45" s="3"/>
      <c r="U45" s="3"/>
      <c r="V45" s="3"/>
      <c r="W45" s="3"/>
      <c r="X45" s="3"/>
      <c r="Y45" s="3"/>
      <c r="Z45" s="3"/>
      <c r="AA45" s="3"/>
      <c r="AB45" s="3"/>
      <c r="AC45" s="3"/>
      <c r="AD45" s="3"/>
      <c r="AE45" s="3"/>
      <c r="AF45" s="3"/>
    </row>
    <row r="46">
      <c r="A46" s="21" t="s">
        <v>25</v>
      </c>
      <c r="B46" s="41">
        <v>0.0</v>
      </c>
      <c r="C46" s="41">
        <v>15.3</v>
      </c>
      <c r="D46" s="41">
        <v>54.1</v>
      </c>
      <c r="E46" s="142">
        <f t="shared" si="1"/>
        <v>0</v>
      </c>
      <c r="F46" s="33">
        <f t="shared" si="2"/>
        <v>33904.60416</v>
      </c>
      <c r="G46" s="33">
        <f t="shared" si="3"/>
        <v>211463.6563</v>
      </c>
      <c r="H46" s="34">
        <f t="shared" si="4"/>
        <v>245368.2605</v>
      </c>
      <c r="I46" s="33">
        <f t="shared" si="5"/>
        <v>82280551</v>
      </c>
      <c r="J46" s="36">
        <f t="shared" si="6"/>
        <v>2.982093064</v>
      </c>
      <c r="K46" s="36">
        <f t="shared" si="7"/>
        <v>15.31399881</v>
      </c>
      <c r="L46" s="3"/>
      <c r="M46" s="3"/>
      <c r="N46" s="3"/>
      <c r="O46" s="3"/>
      <c r="P46" s="3"/>
      <c r="Q46" s="3"/>
      <c r="R46" s="3"/>
      <c r="S46" s="3"/>
      <c r="T46" s="3"/>
      <c r="U46" s="3"/>
      <c r="V46" s="3"/>
      <c r="W46" s="3"/>
      <c r="X46" s="3"/>
      <c r="Y46" s="3"/>
      <c r="Z46" s="3"/>
      <c r="AA46" s="3"/>
      <c r="AB46" s="3"/>
      <c r="AC46" s="3"/>
      <c r="AD46" s="3"/>
      <c r="AE46" s="3"/>
      <c r="AF46" s="3"/>
    </row>
    <row r="47">
      <c r="A47" s="21" t="s">
        <v>26</v>
      </c>
      <c r="B47" s="41">
        <v>0.0</v>
      </c>
      <c r="C47" s="41">
        <v>0.0</v>
      </c>
      <c r="D47" s="41">
        <v>8.5</v>
      </c>
      <c r="E47" s="142">
        <f t="shared" si="1"/>
        <v>0</v>
      </c>
      <c r="F47" s="33">
        <f t="shared" si="2"/>
        <v>0</v>
      </c>
      <c r="G47" s="33">
        <f t="shared" si="3"/>
        <v>33224.4192</v>
      </c>
      <c r="H47" s="34">
        <f t="shared" si="4"/>
        <v>33224.4192</v>
      </c>
      <c r="I47" s="33">
        <f t="shared" si="5"/>
        <v>10581515</v>
      </c>
      <c r="J47" s="36">
        <f t="shared" si="6"/>
        <v>3.139854662</v>
      </c>
      <c r="K47" s="36">
        <f t="shared" si="7"/>
        <v>14.91113694</v>
      </c>
      <c r="L47" s="3"/>
      <c r="M47" s="3"/>
      <c r="N47" s="3"/>
      <c r="O47" s="3"/>
      <c r="P47" s="3"/>
      <c r="Q47" s="3"/>
      <c r="R47" s="3"/>
      <c r="S47" s="3"/>
      <c r="T47" s="3"/>
      <c r="U47" s="3"/>
      <c r="V47" s="3"/>
      <c r="W47" s="3"/>
      <c r="X47" s="3"/>
      <c r="Y47" s="3"/>
      <c r="Z47" s="3"/>
      <c r="AA47" s="3"/>
      <c r="AB47" s="3"/>
      <c r="AC47" s="3"/>
      <c r="AD47" s="3"/>
      <c r="AE47" s="3"/>
      <c r="AF47" s="3"/>
    </row>
    <row r="48">
      <c r="A48" s="21" t="s">
        <v>28</v>
      </c>
      <c r="B48" s="41">
        <v>0.0</v>
      </c>
      <c r="C48" s="41">
        <v>0.0</v>
      </c>
      <c r="D48" s="41">
        <v>0.0</v>
      </c>
      <c r="E48" s="142">
        <f t="shared" si="1"/>
        <v>0</v>
      </c>
      <c r="F48" s="33">
        <f t="shared" si="2"/>
        <v>0</v>
      </c>
      <c r="G48" s="33">
        <f t="shared" si="3"/>
        <v>0</v>
      </c>
      <c r="H48" s="34">
        <f t="shared" si="4"/>
        <v>0</v>
      </c>
      <c r="I48" s="33">
        <f t="shared" si="5"/>
        <v>3835025</v>
      </c>
      <c r="J48" s="36">
        <f t="shared" si="6"/>
        <v>0</v>
      </c>
      <c r="K48" s="36">
        <f t="shared" si="7"/>
        <v>17.93912686</v>
      </c>
      <c r="L48" s="3"/>
      <c r="M48" s="3"/>
      <c r="N48" s="3"/>
      <c r="O48" s="3"/>
      <c r="P48" s="3"/>
      <c r="Q48" s="3"/>
      <c r="R48" s="3"/>
      <c r="S48" s="3"/>
      <c r="T48" s="3"/>
      <c r="U48" s="3"/>
      <c r="V48" s="3"/>
      <c r="W48" s="3"/>
      <c r="X48" s="3"/>
      <c r="Y48" s="3"/>
      <c r="Z48" s="3"/>
      <c r="AA48" s="3"/>
      <c r="AB48" s="3"/>
      <c r="AC48" s="3"/>
      <c r="AD48" s="3"/>
      <c r="AE48" s="3"/>
      <c r="AF48" s="3"/>
    </row>
    <row r="49">
      <c r="A49" s="21" t="s">
        <v>29</v>
      </c>
      <c r="B49" s="41">
        <v>4.1</v>
      </c>
      <c r="C49" s="41">
        <v>12.6</v>
      </c>
      <c r="D49" s="41">
        <v>0.0</v>
      </c>
      <c r="E49" s="142">
        <f t="shared" si="1"/>
        <v>12555.72192</v>
      </c>
      <c r="F49" s="33">
        <f t="shared" si="2"/>
        <v>27921.43872</v>
      </c>
      <c r="G49" s="33">
        <f t="shared" si="3"/>
        <v>0</v>
      </c>
      <c r="H49" s="34">
        <f t="shared" si="4"/>
        <v>40477.16064</v>
      </c>
      <c r="I49" s="33">
        <f t="shared" si="5"/>
        <v>57844924</v>
      </c>
      <c r="J49" s="36">
        <f t="shared" si="6"/>
        <v>0.6997530266</v>
      </c>
      <c r="K49" s="36">
        <f t="shared" si="7"/>
        <v>9.757626454</v>
      </c>
      <c r="L49" s="3"/>
      <c r="M49" s="3"/>
      <c r="N49" s="3"/>
      <c r="O49" s="3"/>
      <c r="P49" s="3"/>
      <c r="Q49" s="3"/>
      <c r="R49" s="3"/>
      <c r="S49" s="3"/>
      <c r="T49" s="3"/>
      <c r="U49" s="3"/>
      <c r="V49" s="3"/>
      <c r="W49" s="3"/>
      <c r="X49" s="3"/>
      <c r="Y49" s="3"/>
      <c r="Z49" s="3"/>
      <c r="AA49" s="3"/>
      <c r="AB49" s="3"/>
      <c r="AC49" s="3"/>
      <c r="AD49" s="3"/>
      <c r="AE49" s="3"/>
      <c r="AF49" s="3"/>
    </row>
    <row r="50">
      <c r="A50" s="21" t="s">
        <v>30</v>
      </c>
      <c r="B50" s="41">
        <v>0.0</v>
      </c>
      <c r="C50" s="41">
        <v>0.0</v>
      </c>
      <c r="D50" s="41">
        <v>1.8</v>
      </c>
      <c r="E50" s="142">
        <f t="shared" si="1"/>
        <v>0</v>
      </c>
      <c r="F50" s="33">
        <f t="shared" si="2"/>
        <v>0</v>
      </c>
      <c r="G50" s="33">
        <f t="shared" si="3"/>
        <v>7035.75936</v>
      </c>
      <c r="H50" s="34">
        <f t="shared" si="4"/>
        <v>7035.75936</v>
      </c>
      <c r="I50" s="33">
        <f t="shared" si="5"/>
        <v>126971913</v>
      </c>
      <c r="J50" s="36">
        <f t="shared" si="6"/>
        <v>0.05541193476</v>
      </c>
      <c r="K50" s="36">
        <f t="shared" si="7"/>
        <v>9.750839616</v>
      </c>
      <c r="L50" s="3"/>
      <c r="M50" s="3"/>
      <c r="N50" s="3"/>
      <c r="O50" s="3"/>
      <c r="P50" s="3"/>
      <c r="Q50" s="3"/>
      <c r="R50" s="3"/>
      <c r="S50" s="3"/>
      <c r="T50" s="3"/>
      <c r="U50" s="3"/>
      <c r="V50" s="3"/>
      <c r="W50" s="3"/>
      <c r="X50" s="3"/>
      <c r="Y50" s="3"/>
      <c r="Z50" s="3"/>
      <c r="AA50" s="3"/>
      <c r="AB50" s="3"/>
      <c r="AC50" s="3"/>
      <c r="AD50" s="3"/>
      <c r="AE50" s="3"/>
      <c r="AF50" s="3"/>
    </row>
    <row r="51">
      <c r="A51" s="21" t="s">
        <v>32</v>
      </c>
      <c r="B51" s="41">
        <v>0.0</v>
      </c>
      <c r="C51" s="41">
        <v>56.2</v>
      </c>
      <c r="D51" s="41">
        <v>0.0</v>
      </c>
      <c r="E51" s="142">
        <f t="shared" si="1"/>
        <v>0</v>
      </c>
      <c r="F51" s="33">
        <f t="shared" si="2"/>
        <v>124538.4806</v>
      </c>
      <c r="G51" s="33">
        <f t="shared" si="3"/>
        <v>0</v>
      </c>
      <c r="H51" s="34">
        <f t="shared" si="4"/>
        <v>124538.4806</v>
      </c>
      <c r="I51" s="33">
        <f t="shared" si="5"/>
        <v>16017445</v>
      </c>
      <c r="J51" s="36">
        <f t="shared" si="6"/>
        <v>7.775177667</v>
      </c>
      <c r="K51" s="36">
        <f t="shared" si="7"/>
        <v>21.33027338</v>
      </c>
      <c r="L51" s="3"/>
      <c r="M51" s="3"/>
      <c r="N51" s="3"/>
      <c r="O51" s="3"/>
      <c r="P51" s="3"/>
      <c r="Q51" s="3"/>
      <c r="R51" s="3"/>
      <c r="S51" s="3"/>
      <c r="T51" s="3"/>
      <c r="U51" s="3"/>
      <c r="V51" s="3"/>
      <c r="W51" s="3"/>
      <c r="X51" s="3"/>
      <c r="Y51" s="3"/>
      <c r="Z51" s="3"/>
      <c r="AA51" s="3"/>
      <c r="AB51" s="3"/>
      <c r="AC51" s="3"/>
      <c r="AD51" s="3"/>
      <c r="AE51" s="3"/>
      <c r="AF51" s="3"/>
    </row>
    <row r="52">
      <c r="A52" s="21" t="s">
        <v>33</v>
      </c>
      <c r="B52" s="41">
        <v>0.0</v>
      </c>
      <c r="C52" s="41">
        <v>5.3</v>
      </c>
      <c r="D52" s="41">
        <v>2.4</v>
      </c>
      <c r="E52" s="142">
        <f t="shared" si="1"/>
        <v>0</v>
      </c>
      <c r="F52" s="33">
        <f t="shared" si="2"/>
        <v>11744.73216</v>
      </c>
      <c r="G52" s="33">
        <f t="shared" si="3"/>
        <v>9381.01248</v>
      </c>
      <c r="H52" s="34">
        <f t="shared" si="4"/>
        <v>21125.74464</v>
      </c>
      <c r="I52" s="33">
        <f t="shared" si="5"/>
        <v>3837878</v>
      </c>
      <c r="J52" s="36">
        <f t="shared" si="6"/>
        <v>5.504537831</v>
      </c>
      <c r="K52" s="36">
        <f t="shared" si="7"/>
        <v>18.35903711</v>
      </c>
      <c r="L52" s="3"/>
      <c r="M52" s="3"/>
      <c r="N52" s="3"/>
      <c r="O52" s="3"/>
      <c r="P52" s="3"/>
      <c r="Q52" s="3"/>
      <c r="R52" s="3"/>
      <c r="S52" s="3"/>
      <c r="T52" s="3"/>
      <c r="U52" s="3"/>
      <c r="V52" s="3"/>
      <c r="W52" s="3"/>
      <c r="X52" s="3"/>
      <c r="Y52" s="3"/>
      <c r="Z52" s="3"/>
      <c r="AA52" s="3"/>
      <c r="AB52" s="3"/>
      <c r="AC52" s="3"/>
      <c r="AD52" s="3"/>
      <c r="AE52" s="3"/>
      <c r="AF52" s="3"/>
    </row>
    <row r="53">
      <c r="A53" s="21" t="s">
        <v>34</v>
      </c>
      <c r="B53" s="41">
        <v>162.0</v>
      </c>
      <c r="C53" s="41">
        <v>48.5</v>
      </c>
      <c r="D53" s="41">
        <v>0.0</v>
      </c>
      <c r="E53" s="142">
        <f t="shared" si="1"/>
        <v>496104.1344</v>
      </c>
      <c r="F53" s="33">
        <f t="shared" si="2"/>
        <v>107475.3792</v>
      </c>
      <c r="G53" s="33">
        <f t="shared" si="3"/>
        <v>0</v>
      </c>
      <c r="H53" s="34">
        <f t="shared" si="4"/>
        <v>603579.5136</v>
      </c>
      <c r="I53" s="33">
        <f t="shared" si="5"/>
        <v>4515195</v>
      </c>
      <c r="J53" s="36">
        <f t="shared" si="6"/>
        <v>133.6773968</v>
      </c>
      <c r="K53" s="36">
        <f t="shared" si="7"/>
        <v>141.78801</v>
      </c>
      <c r="L53" s="3"/>
      <c r="M53" s="3"/>
      <c r="N53" s="3"/>
      <c r="O53" s="3"/>
      <c r="P53" s="3"/>
      <c r="Q53" s="3"/>
      <c r="R53" s="3"/>
      <c r="S53" s="3"/>
      <c r="T53" s="3"/>
      <c r="U53" s="3"/>
      <c r="V53" s="3"/>
      <c r="W53" s="3"/>
      <c r="X53" s="3"/>
      <c r="Y53" s="3"/>
      <c r="Z53" s="3"/>
      <c r="AA53" s="3"/>
      <c r="AB53" s="3"/>
      <c r="AC53" s="3"/>
      <c r="AD53" s="3"/>
      <c r="AE53" s="3"/>
      <c r="AF53" s="3"/>
    </row>
    <row r="54">
      <c r="A54" s="21" t="s">
        <v>36</v>
      </c>
      <c r="B54" s="41">
        <v>0.0</v>
      </c>
      <c r="C54" s="41">
        <v>0.0</v>
      </c>
      <c r="D54" s="41">
        <v>0.0</v>
      </c>
      <c r="E54" s="142">
        <f t="shared" si="1"/>
        <v>0</v>
      </c>
      <c r="F54" s="33">
        <f t="shared" si="2"/>
        <v>0</v>
      </c>
      <c r="G54" s="33">
        <f t="shared" si="3"/>
        <v>0</v>
      </c>
      <c r="H54" s="34">
        <f t="shared" si="4"/>
        <v>0</v>
      </c>
      <c r="I54" s="33">
        <f t="shared" si="5"/>
        <v>10386753</v>
      </c>
      <c r="J54" s="36">
        <f t="shared" si="6"/>
        <v>0</v>
      </c>
      <c r="K54" s="36">
        <f t="shared" si="7"/>
        <v>7.999805136</v>
      </c>
      <c r="L54" s="3"/>
      <c r="M54" s="3"/>
      <c r="N54" s="3"/>
      <c r="O54" s="3"/>
      <c r="P54" s="3"/>
      <c r="Q54" s="3"/>
      <c r="R54" s="3"/>
      <c r="S54" s="3"/>
      <c r="T54" s="3"/>
      <c r="U54" s="3"/>
      <c r="V54" s="3"/>
      <c r="W54" s="3"/>
      <c r="X54" s="3"/>
      <c r="Y54" s="3"/>
      <c r="Z54" s="3"/>
      <c r="AA54" s="3"/>
      <c r="AB54" s="3"/>
      <c r="AC54" s="3"/>
      <c r="AD54" s="3"/>
      <c r="AE54" s="3"/>
      <c r="AF54" s="3"/>
    </row>
    <row r="55">
      <c r="A55" s="21" t="s">
        <v>39</v>
      </c>
      <c r="B55" s="41">
        <v>0.0</v>
      </c>
      <c r="C55" s="41">
        <v>0.0</v>
      </c>
      <c r="D55" s="41">
        <v>7.6</v>
      </c>
      <c r="E55" s="142">
        <f t="shared" si="1"/>
        <v>0</v>
      </c>
      <c r="F55" s="33">
        <f t="shared" si="2"/>
        <v>0</v>
      </c>
      <c r="G55" s="33">
        <f t="shared" si="3"/>
        <v>29706.53952</v>
      </c>
      <c r="H55" s="34">
        <f t="shared" si="4"/>
        <v>29706.53952</v>
      </c>
      <c r="I55" s="33">
        <f t="shared" si="5"/>
        <v>40087104</v>
      </c>
      <c r="J55" s="36">
        <f t="shared" si="6"/>
        <v>0.741049778</v>
      </c>
      <c r="K55" s="36">
        <f t="shared" si="7"/>
        <v>9.621461793</v>
      </c>
      <c r="L55" s="3"/>
      <c r="M55" s="3"/>
      <c r="N55" s="3"/>
      <c r="O55" s="3"/>
      <c r="P55" s="3"/>
      <c r="Q55" s="3"/>
      <c r="R55" s="3"/>
      <c r="S55" s="3"/>
      <c r="T55" s="3"/>
      <c r="U55" s="3"/>
      <c r="V55" s="3"/>
      <c r="W55" s="3"/>
      <c r="X55" s="3"/>
      <c r="Y55" s="3"/>
      <c r="Z55" s="3"/>
      <c r="AA55" s="3"/>
      <c r="AB55" s="3"/>
      <c r="AC55" s="3"/>
      <c r="AD55" s="3"/>
      <c r="AE55" s="3"/>
      <c r="AF55" s="3"/>
    </row>
    <row r="56">
      <c r="A56" s="21" t="s">
        <v>40</v>
      </c>
      <c r="B56" s="41">
        <v>0.0</v>
      </c>
      <c r="C56" s="41">
        <v>0.0</v>
      </c>
      <c r="D56" s="41">
        <v>0.0</v>
      </c>
      <c r="E56" s="142">
        <f t="shared" si="1"/>
        <v>0</v>
      </c>
      <c r="F56" s="33">
        <f t="shared" si="2"/>
        <v>0</v>
      </c>
      <c r="G56" s="33">
        <f t="shared" si="3"/>
        <v>0</v>
      </c>
      <c r="H56" s="34">
        <f t="shared" si="4"/>
        <v>0</v>
      </c>
      <c r="I56" s="33">
        <f t="shared" si="5"/>
        <v>8939915</v>
      </c>
      <c r="J56" s="36">
        <f t="shared" si="6"/>
        <v>0</v>
      </c>
      <c r="K56" s="36">
        <f t="shared" si="7"/>
        <v>3.803280009</v>
      </c>
      <c r="L56" s="3"/>
      <c r="M56" s="3"/>
      <c r="N56" s="3"/>
      <c r="O56" s="3"/>
      <c r="P56" s="3"/>
      <c r="Q56" s="3"/>
      <c r="R56" s="3"/>
      <c r="S56" s="3"/>
      <c r="T56" s="3"/>
      <c r="U56" s="3"/>
      <c r="V56" s="3"/>
      <c r="W56" s="3"/>
      <c r="X56" s="3"/>
      <c r="Y56" s="3"/>
      <c r="Z56" s="3"/>
      <c r="AA56" s="3"/>
      <c r="AB56" s="3"/>
      <c r="AC56" s="3"/>
      <c r="AD56" s="3"/>
      <c r="AE56" s="3"/>
      <c r="AF56" s="3"/>
    </row>
    <row r="57">
      <c r="A57" s="21" t="s">
        <v>41</v>
      </c>
      <c r="B57" s="41">
        <v>0.0</v>
      </c>
      <c r="C57" s="41">
        <v>0.0</v>
      </c>
      <c r="D57" s="41">
        <v>0.0</v>
      </c>
      <c r="E57" s="142">
        <f t="shared" si="1"/>
        <v>0</v>
      </c>
      <c r="F57" s="33">
        <f t="shared" si="2"/>
        <v>0</v>
      </c>
      <c r="G57" s="33">
        <f t="shared" si="3"/>
        <v>0</v>
      </c>
      <c r="H57" s="34">
        <f t="shared" si="4"/>
        <v>0</v>
      </c>
      <c r="I57" s="33">
        <f t="shared" si="5"/>
        <v>7311237</v>
      </c>
      <c r="J57" s="36">
        <f t="shared" si="6"/>
        <v>0</v>
      </c>
      <c r="K57" s="36">
        <f t="shared" si="7"/>
        <v>7.254586331</v>
      </c>
      <c r="L57" s="3"/>
      <c r="M57" s="3"/>
      <c r="N57" s="3"/>
      <c r="O57" s="3"/>
      <c r="P57" s="3"/>
      <c r="Q57" s="3"/>
      <c r="R57" s="3"/>
      <c r="S57" s="3"/>
      <c r="T57" s="3"/>
      <c r="U57" s="3"/>
      <c r="V57" s="3"/>
      <c r="W57" s="3"/>
      <c r="X57" s="3"/>
      <c r="Y57" s="3"/>
      <c r="Z57" s="3"/>
      <c r="AA57" s="3"/>
      <c r="AB57" s="3"/>
      <c r="AC57" s="3"/>
      <c r="AD57" s="3"/>
      <c r="AE57" s="3"/>
      <c r="AF57" s="3"/>
    </row>
    <row r="58">
      <c r="A58" s="21" t="s">
        <v>42</v>
      </c>
      <c r="B58" s="41">
        <v>116.7</v>
      </c>
      <c r="C58" s="41">
        <v>95.2</v>
      </c>
      <c r="D58" s="41">
        <v>19.4</v>
      </c>
      <c r="E58" s="142">
        <f t="shared" si="1"/>
        <v>357378.719</v>
      </c>
      <c r="F58" s="33">
        <f t="shared" si="2"/>
        <v>210961.9814</v>
      </c>
      <c r="G58" s="33">
        <f t="shared" si="3"/>
        <v>75829.85088</v>
      </c>
      <c r="H58" s="34">
        <f t="shared" si="4"/>
        <v>644170.5514</v>
      </c>
      <c r="I58" s="33">
        <f t="shared" si="5"/>
        <v>59723243</v>
      </c>
      <c r="J58" s="36">
        <f t="shared" si="6"/>
        <v>10.7859272</v>
      </c>
      <c r="K58" s="36">
        <f t="shared" si="7"/>
        <v>22.19218992</v>
      </c>
      <c r="L58" s="3"/>
      <c r="M58" s="3"/>
      <c r="N58" s="3"/>
      <c r="O58" s="3"/>
      <c r="P58" s="3"/>
      <c r="Q58" s="3"/>
      <c r="R58" s="3"/>
      <c r="S58" s="3"/>
      <c r="T58" s="3"/>
      <c r="U58" s="3"/>
      <c r="V58" s="3"/>
      <c r="W58" s="3"/>
      <c r="X58" s="3"/>
      <c r="Y58" s="3"/>
      <c r="Z58" s="3"/>
      <c r="AA58" s="3"/>
      <c r="AB58" s="3"/>
      <c r="AC58" s="3"/>
      <c r="AD58" s="3"/>
      <c r="AE58" s="3"/>
      <c r="AF58" s="3"/>
    </row>
    <row r="59">
      <c r="A59" s="26" t="s">
        <v>43</v>
      </c>
      <c r="B59" s="71">
        <v>349.2</v>
      </c>
      <c r="C59" s="71">
        <v>508.2</v>
      </c>
      <c r="D59" s="71">
        <v>590.3</v>
      </c>
      <c r="E59" s="146">
        <f t="shared" si="1"/>
        <v>1069380.023</v>
      </c>
      <c r="F59" s="44">
        <f t="shared" si="2"/>
        <v>1126164.695</v>
      </c>
      <c r="G59" s="44">
        <f t="shared" si="3"/>
        <v>2307338.195</v>
      </c>
      <c r="H59" s="45">
        <f t="shared" si="4"/>
        <v>4502882.913</v>
      </c>
      <c r="I59" s="44">
        <f t="shared" si="5"/>
        <v>284915024</v>
      </c>
      <c r="J59" s="47">
        <f t="shared" si="6"/>
        <v>15.8043014</v>
      </c>
      <c r="K59" s="47">
        <f t="shared" si="7"/>
        <v>37.63592654</v>
      </c>
      <c r="L59" s="48"/>
      <c r="M59" s="3"/>
      <c r="N59" s="3"/>
      <c r="O59" s="3"/>
      <c r="P59" s="3"/>
      <c r="Q59" s="3"/>
      <c r="R59" s="3"/>
      <c r="S59" s="3"/>
      <c r="T59" s="3"/>
      <c r="U59" s="3"/>
      <c r="V59" s="3"/>
      <c r="W59" s="3"/>
      <c r="X59" s="3"/>
      <c r="Y59" s="3"/>
      <c r="Z59" s="3"/>
      <c r="AA59" s="3"/>
      <c r="AB59" s="3"/>
      <c r="AC59" s="3"/>
      <c r="AD59" s="3"/>
      <c r="AE59" s="3"/>
      <c r="AF59" s="3"/>
    </row>
    <row r="60">
      <c r="A60" s="3"/>
      <c r="B60" s="10"/>
      <c r="C60" s="10"/>
      <c r="D60" s="10"/>
      <c r="E60" s="10"/>
      <c r="F60" s="10"/>
      <c r="G60" s="10"/>
      <c r="H60" s="10"/>
      <c r="I60" s="10"/>
      <c r="J60" s="10"/>
      <c r="K60" s="3"/>
      <c r="L60" s="3"/>
      <c r="M60" s="3"/>
      <c r="N60" s="3"/>
      <c r="O60" s="3"/>
      <c r="P60" s="3"/>
      <c r="Q60" s="3"/>
      <c r="R60" s="3"/>
      <c r="S60" s="3"/>
      <c r="T60" s="3"/>
      <c r="U60" s="3"/>
      <c r="V60" s="3"/>
      <c r="W60" s="3"/>
      <c r="X60" s="3"/>
      <c r="Y60" s="3"/>
      <c r="Z60" s="3"/>
      <c r="AA60" s="3"/>
      <c r="AB60" s="3"/>
      <c r="AC60" s="3"/>
      <c r="AD60" s="3"/>
      <c r="AE60" s="3"/>
      <c r="AF60" s="3"/>
    </row>
    <row r="61">
      <c r="A61" s="21" t="s">
        <v>172</v>
      </c>
      <c r="B61" s="10"/>
      <c r="C61" s="10"/>
      <c r="D61" s="10"/>
      <c r="E61" s="10"/>
      <c r="F61" s="10"/>
      <c r="G61" s="10"/>
      <c r="H61" s="10"/>
      <c r="I61" s="10"/>
      <c r="J61" s="10"/>
      <c r="K61" s="3"/>
      <c r="L61" s="3"/>
      <c r="M61" s="3"/>
      <c r="N61" s="3"/>
      <c r="O61" s="3"/>
      <c r="P61" s="3"/>
      <c r="Q61" s="3"/>
      <c r="R61" s="3"/>
      <c r="S61" s="3"/>
      <c r="T61" s="3"/>
      <c r="U61" s="3"/>
      <c r="V61" s="3"/>
      <c r="W61" s="3"/>
      <c r="X61" s="3"/>
      <c r="Y61" s="3"/>
      <c r="Z61" s="3"/>
      <c r="AA61" s="3"/>
      <c r="AB61" s="3"/>
      <c r="AC61" s="3"/>
      <c r="AD61" s="3"/>
      <c r="AE61" s="3"/>
      <c r="AF61" s="3"/>
    </row>
    <row r="62" ht="18.0" customHeight="1">
      <c r="A62" s="144" t="s">
        <v>64</v>
      </c>
      <c r="B62" s="10"/>
      <c r="C62" s="10"/>
      <c r="D62" s="10"/>
      <c r="E62" s="10"/>
      <c r="F62" s="174"/>
      <c r="G62" s="174"/>
      <c r="H62" s="174"/>
      <c r="I62" s="10"/>
      <c r="J62" s="10"/>
      <c r="K62" s="3"/>
      <c r="L62" s="3"/>
      <c r="M62" s="3"/>
      <c r="N62" s="3"/>
      <c r="O62" s="3"/>
      <c r="P62" s="3"/>
      <c r="Q62" s="3"/>
      <c r="R62" s="3"/>
      <c r="S62" s="3"/>
      <c r="T62" s="3"/>
      <c r="U62" s="3"/>
      <c r="V62" s="3"/>
      <c r="W62" s="3"/>
      <c r="X62" s="3"/>
      <c r="Y62" s="3"/>
      <c r="Z62" s="3"/>
      <c r="AA62" s="3"/>
      <c r="AB62" s="3"/>
      <c r="AC62" s="3"/>
      <c r="AD62" s="3"/>
      <c r="AE62" s="3"/>
      <c r="AF62" s="3"/>
    </row>
    <row r="63">
      <c r="A63" s="21" t="s">
        <v>174</v>
      </c>
      <c r="B63" s="50"/>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21"/>
      <c r="I64" s="21"/>
      <c r="J64" s="21"/>
      <c r="K64" s="10"/>
      <c r="L64" s="10"/>
      <c r="M64" s="10"/>
      <c r="N64" s="3"/>
      <c r="O64" s="3"/>
      <c r="P64" s="3"/>
      <c r="Q64" s="3"/>
      <c r="R64" s="3"/>
      <c r="S64" s="3"/>
      <c r="T64" s="3"/>
      <c r="U64" s="3"/>
      <c r="V64" s="3"/>
      <c r="W64" s="3"/>
      <c r="X64" s="3"/>
      <c r="Y64" s="3"/>
      <c r="Z64" s="3"/>
      <c r="AA64" s="3"/>
      <c r="AB64" s="3"/>
      <c r="AC64" s="3"/>
      <c r="AD64" s="3"/>
      <c r="AE64" s="3"/>
      <c r="AF64" s="3"/>
    </row>
    <row r="65">
      <c r="A65" s="21"/>
      <c r="B65" s="151"/>
      <c r="C65" s="151"/>
      <c r="D65" s="151"/>
      <c r="E65" s="151"/>
      <c r="F65" s="3"/>
      <c r="G65" s="3"/>
      <c r="H65" s="21"/>
      <c r="K65" s="10"/>
      <c r="L65" s="10"/>
      <c r="M65" s="10"/>
      <c r="N65" s="3"/>
      <c r="O65" s="3"/>
      <c r="P65" s="3"/>
      <c r="Q65" s="3"/>
      <c r="R65" s="3"/>
      <c r="S65" s="3"/>
      <c r="T65" s="3"/>
      <c r="U65" s="3"/>
      <c r="V65" s="3"/>
      <c r="W65" s="3"/>
      <c r="X65" s="3"/>
      <c r="Y65" s="3"/>
      <c r="Z65" s="3"/>
      <c r="AA65" s="3"/>
      <c r="AB65" s="3"/>
      <c r="AC65" s="3"/>
      <c r="AD65" s="3"/>
      <c r="AE65" s="3"/>
      <c r="AF65" s="3"/>
    </row>
    <row r="66">
      <c r="A66" s="174"/>
      <c r="B66" s="174"/>
      <c r="C66" s="10"/>
      <c r="D66" s="10"/>
      <c r="E66" s="10"/>
      <c r="F66" s="3"/>
      <c r="G66" s="3"/>
      <c r="H66" s="21"/>
      <c r="I66" s="21"/>
      <c r="J66" s="21"/>
      <c r="K66" s="21"/>
      <c r="L66" s="21"/>
      <c r="M66" s="21"/>
      <c r="N66" s="3"/>
      <c r="O66" s="3"/>
      <c r="P66" s="3"/>
      <c r="Q66" s="3"/>
      <c r="R66" s="3"/>
      <c r="S66" s="3"/>
      <c r="T66" s="3"/>
      <c r="U66" s="3"/>
      <c r="V66" s="3"/>
      <c r="W66" s="3"/>
      <c r="X66" s="3"/>
      <c r="Y66" s="3"/>
      <c r="Z66" s="3"/>
      <c r="AA66" s="3"/>
      <c r="AB66" s="3"/>
      <c r="AC66" s="3"/>
      <c r="AD66" s="3"/>
      <c r="AE66" s="3"/>
      <c r="AF66" s="3"/>
    </row>
    <row r="67">
      <c r="A67" s="20" t="s">
        <v>67</v>
      </c>
      <c r="B67" s="20"/>
      <c r="C67" s="3"/>
      <c r="D67" s="3"/>
      <c r="E67" s="10"/>
      <c r="F67" s="3"/>
      <c r="G67" s="20" t="s">
        <v>68</v>
      </c>
      <c r="H67" s="20"/>
      <c r="I67" s="20"/>
      <c r="J67" s="21"/>
      <c r="K67" s="51" t="s">
        <v>69</v>
      </c>
      <c r="U67" s="19"/>
      <c r="V67" s="51" t="s">
        <v>231</v>
      </c>
      <c r="AF67" s="19"/>
    </row>
    <row r="68">
      <c r="A68" s="40" t="s">
        <v>1</v>
      </c>
      <c r="B68" s="24" t="s">
        <v>279</v>
      </c>
      <c r="C68" s="24" t="s">
        <v>280</v>
      </c>
      <c r="D68" s="24" t="s">
        <v>281</v>
      </c>
      <c r="E68" s="38" t="s">
        <v>74</v>
      </c>
      <c r="F68" s="3"/>
      <c r="G68" s="40" t="s">
        <v>1</v>
      </c>
      <c r="H68" s="24" t="s">
        <v>282</v>
      </c>
      <c r="I68" s="24" t="s">
        <v>74</v>
      </c>
      <c r="J68" s="23"/>
      <c r="K68" s="37">
        <v>1991.0</v>
      </c>
      <c r="L68" s="26">
        <v>1992.0</v>
      </c>
      <c r="M68" s="26">
        <v>1993.0</v>
      </c>
      <c r="N68" s="38">
        <v>1994.0</v>
      </c>
      <c r="O68" s="38">
        <v>1995.0</v>
      </c>
      <c r="P68" s="38">
        <v>1996.0</v>
      </c>
      <c r="Q68" s="38">
        <v>1997.0</v>
      </c>
      <c r="R68" s="38">
        <v>1998.0</v>
      </c>
      <c r="S68" s="38">
        <v>1999.0</v>
      </c>
      <c r="T68" s="38">
        <v>2001.0</v>
      </c>
      <c r="U68" s="76">
        <v>2002.0</v>
      </c>
      <c r="V68" s="37">
        <v>1991.0</v>
      </c>
      <c r="W68" s="26">
        <v>1992.0</v>
      </c>
      <c r="X68" s="26">
        <v>1993.0</v>
      </c>
      <c r="Y68" s="38">
        <v>1994.0</v>
      </c>
      <c r="Z68" s="38">
        <v>1995.0</v>
      </c>
      <c r="AA68" s="38">
        <v>1996.0</v>
      </c>
      <c r="AB68" s="38">
        <v>1997.0</v>
      </c>
      <c r="AC68" s="38">
        <v>1998.0</v>
      </c>
      <c r="AD68" s="38">
        <v>1999.0</v>
      </c>
      <c r="AE68" s="38">
        <v>2001.0</v>
      </c>
      <c r="AF68" s="76">
        <v>2002.0</v>
      </c>
    </row>
    <row r="69">
      <c r="A69" s="77" t="s">
        <v>17</v>
      </c>
      <c r="B69" s="125">
        <v>501338.0</v>
      </c>
      <c r="C69" s="33">
        <v>1.9294257E7</v>
      </c>
      <c r="D69" s="35">
        <f t="shared" ref="D69:D89" si="8">B69/C69*1000</f>
        <v>25.98379404</v>
      </c>
      <c r="E69" s="3"/>
      <c r="F69" s="3"/>
      <c r="G69" s="77" t="s">
        <v>17</v>
      </c>
      <c r="H69" s="80">
        <v>-0.034</v>
      </c>
      <c r="I69" s="21"/>
      <c r="J69" s="21"/>
      <c r="K69" s="98">
        <v>572743.1875</v>
      </c>
      <c r="L69" s="41">
        <v>510168.875</v>
      </c>
      <c r="M69" s="41">
        <v>443078.8438</v>
      </c>
      <c r="N69" s="41">
        <v>441374.75</v>
      </c>
      <c r="O69" s="41">
        <v>462847.6875</v>
      </c>
      <c r="P69" s="41">
        <v>476597.5625</v>
      </c>
      <c r="Q69" s="41">
        <v>478503.6563</v>
      </c>
      <c r="R69" s="41">
        <v>526865.0</v>
      </c>
      <c r="S69" s="41">
        <v>489057.25</v>
      </c>
      <c r="T69" s="41">
        <v>556351.25</v>
      </c>
      <c r="U69" s="42">
        <v>501337.9688</v>
      </c>
      <c r="V69" s="81">
        <v>4.05704E11</v>
      </c>
      <c r="W69" s="81">
        <v>4.075E11</v>
      </c>
      <c r="X69" s="81">
        <v>4.24274E11</v>
      </c>
      <c r="Y69" s="81">
        <v>4.41453E11</v>
      </c>
      <c r="Z69" s="81">
        <v>4.59082E11</v>
      </c>
      <c r="AA69" s="81">
        <v>4.77415E11</v>
      </c>
      <c r="AB69" s="81">
        <v>4.96037E11</v>
      </c>
      <c r="AC69" s="81">
        <v>5.18479E11</v>
      </c>
      <c r="AD69" s="81">
        <v>5.44166E11</v>
      </c>
      <c r="AE69" s="81">
        <v>5.65095E11</v>
      </c>
      <c r="AF69" s="175">
        <v>5.75828E11</v>
      </c>
    </row>
    <row r="70">
      <c r="A70" s="77" t="s">
        <v>18</v>
      </c>
      <c r="B70" s="33">
        <v>67360.0</v>
      </c>
      <c r="C70" s="33">
        <v>8131690.0</v>
      </c>
      <c r="D70" s="35">
        <f t="shared" si="8"/>
        <v>8.283640916</v>
      </c>
      <c r="E70" s="3"/>
      <c r="F70" s="3"/>
      <c r="G70" s="77" t="s">
        <v>18</v>
      </c>
      <c r="H70" s="80">
        <v>-0.026</v>
      </c>
      <c r="I70" s="3"/>
      <c r="J70" s="3"/>
      <c r="K70" s="98">
        <v>66552.20313</v>
      </c>
      <c r="L70" s="41">
        <v>64588.85938</v>
      </c>
      <c r="M70" s="41">
        <v>64197.79688</v>
      </c>
      <c r="N70" s="41">
        <v>66188.78906</v>
      </c>
      <c r="O70" s="41">
        <v>68229.14844</v>
      </c>
      <c r="P70" s="41">
        <v>74347.57813</v>
      </c>
      <c r="Q70" s="41">
        <v>65211.62891</v>
      </c>
      <c r="R70" s="41">
        <v>66473.41406</v>
      </c>
      <c r="S70" s="41">
        <v>61880.69141</v>
      </c>
      <c r="T70" s="41">
        <v>65262.33984</v>
      </c>
      <c r="U70" s="42">
        <v>67359.96094</v>
      </c>
      <c r="V70" s="81">
        <v>2.02027E11</v>
      </c>
      <c r="W70" s="81">
        <v>2.06256E11</v>
      </c>
      <c r="X70" s="81">
        <v>2.07343E11</v>
      </c>
      <c r="Y70" s="81">
        <v>2.12323E11</v>
      </c>
      <c r="Z70" s="81">
        <v>2.17988E11</v>
      </c>
      <c r="AA70" s="81">
        <v>2.23365E11</v>
      </c>
      <c r="AB70" s="81">
        <v>2.28522E11</v>
      </c>
      <c r="AC70" s="81">
        <v>2.37173E11</v>
      </c>
      <c r="AD70" s="81">
        <v>2.45567E11</v>
      </c>
      <c r="AE70" s="81">
        <v>2.54573E11</v>
      </c>
      <c r="AF70" s="175">
        <v>2.56756E11</v>
      </c>
    </row>
    <row r="71">
      <c r="A71" s="77" t="s">
        <v>19</v>
      </c>
      <c r="B71" s="33">
        <v>144544.0</v>
      </c>
      <c r="C71" s="33">
        <v>1.0291679E7</v>
      </c>
      <c r="D71" s="35">
        <f t="shared" si="8"/>
        <v>14.0447443</v>
      </c>
      <c r="E71" s="3"/>
      <c r="F71" s="3"/>
      <c r="G71" s="77" t="s">
        <v>19</v>
      </c>
      <c r="H71" s="80">
        <v>-0.021</v>
      </c>
      <c r="I71" s="3"/>
      <c r="J71" s="3"/>
      <c r="K71" s="98">
        <v>144443.7969</v>
      </c>
      <c r="L71" s="41">
        <v>142866.625</v>
      </c>
      <c r="M71" s="41">
        <v>141989.9688</v>
      </c>
      <c r="N71" s="41">
        <v>147701.4063</v>
      </c>
      <c r="O71" s="41">
        <v>149690.1563</v>
      </c>
      <c r="P71" s="41">
        <v>154177.5469</v>
      </c>
      <c r="Q71" s="41">
        <v>145086.6719</v>
      </c>
      <c r="R71" s="41">
        <v>150765.7969</v>
      </c>
      <c r="S71" s="41">
        <v>144524.5781</v>
      </c>
      <c r="T71" s="41">
        <v>145309.9375</v>
      </c>
      <c r="U71" s="42">
        <v>144543.8125</v>
      </c>
      <c r="V71" s="81">
        <v>2.54731E11</v>
      </c>
      <c r="W71" s="81">
        <v>2.5863E11</v>
      </c>
      <c r="X71" s="81">
        <v>2.56143E11</v>
      </c>
      <c r="Y71" s="81">
        <v>2.64408E11</v>
      </c>
      <c r="Z71" s="81">
        <v>2.70714E11</v>
      </c>
      <c r="AA71" s="81">
        <v>2.74571E11</v>
      </c>
      <c r="AB71" s="81">
        <v>2.84826E11</v>
      </c>
      <c r="AC71" s="81">
        <v>2.9032E11</v>
      </c>
      <c r="AD71" s="81">
        <v>3.00596E11</v>
      </c>
      <c r="AE71" s="81">
        <v>3.11627E11</v>
      </c>
      <c r="AF71" s="175">
        <v>3.14144E11</v>
      </c>
    </row>
    <row r="72">
      <c r="A72" s="77" t="s">
        <v>20</v>
      </c>
      <c r="B72" s="33">
        <v>661756.0</v>
      </c>
      <c r="C72" s="33">
        <v>3.1376736E7</v>
      </c>
      <c r="D72" s="35">
        <f t="shared" si="8"/>
        <v>21.09065774</v>
      </c>
      <c r="E72" s="3"/>
      <c r="F72" s="3"/>
      <c r="G72" s="77" t="s">
        <v>20</v>
      </c>
      <c r="H72" s="80">
        <v>-0.01</v>
      </c>
      <c r="I72" s="3"/>
      <c r="J72" s="3"/>
      <c r="K72" s="98">
        <v>547465.375</v>
      </c>
      <c r="L72" s="41">
        <v>516047.0</v>
      </c>
      <c r="M72" s="41">
        <v>591211.0</v>
      </c>
      <c r="N72" s="41">
        <v>605551.6875</v>
      </c>
      <c r="O72" s="41">
        <v>832946.75</v>
      </c>
      <c r="P72" s="41">
        <v>635760.8125</v>
      </c>
      <c r="Q72" s="41">
        <v>610041.75</v>
      </c>
      <c r="R72" s="41">
        <v>799911.875</v>
      </c>
      <c r="S72" s="41">
        <v>709416.6875</v>
      </c>
      <c r="T72" s="41">
        <v>665388.1875</v>
      </c>
      <c r="U72" s="42">
        <v>661755.5</v>
      </c>
      <c r="V72" s="81">
        <v>7.33057E11</v>
      </c>
      <c r="W72" s="81">
        <v>7.39473E11</v>
      </c>
      <c r="X72" s="81">
        <v>7.56766E11</v>
      </c>
      <c r="Y72" s="81">
        <v>7.93122E11</v>
      </c>
      <c r="Z72" s="81">
        <v>8.15396E11</v>
      </c>
      <c r="AA72" s="81">
        <v>8.28596E11</v>
      </c>
      <c r="AB72" s="81">
        <v>8.63612E11</v>
      </c>
      <c r="AC72" s="81">
        <v>8.98998E11</v>
      </c>
      <c r="AD72" s="81">
        <v>9.48728E11</v>
      </c>
      <c r="AE72" s="81">
        <v>9.98378E11</v>
      </c>
      <c r="AF72" s="175">
        <v>1.01619E12</v>
      </c>
    </row>
    <row r="73">
      <c r="A73" s="77" t="s">
        <v>22</v>
      </c>
      <c r="B73" s="33">
        <v>75855.0</v>
      </c>
      <c r="C73" s="33">
        <v>5355826.0</v>
      </c>
      <c r="D73" s="35">
        <f t="shared" si="8"/>
        <v>14.16308147</v>
      </c>
      <c r="E73" s="3"/>
      <c r="F73" s="3"/>
      <c r="G73" s="77" t="s">
        <v>22</v>
      </c>
      <c r="H73" s="80">
        <v>-0.037</v>
      </c>
      <c r="I73" s="3"/>
      <c r="J73" s="3"/>
      <c r="K73" s="98">
        <v>84588.50781</v>
      </c>
      <c r="L73" s="41">
        <v>80750.58594</v>
      </c>
      <c r="M73" s="41">
        <v>79470.52344</v>
      </c>
      <c r="N73" s="41">
        <v>85009.375</v>
      </c>
      <c r="O73" s="41">
        <v>80937.96875</v>
      </c>
      <c r="P73" s="41">
        <v>92489.85156</v>
      </c>
      <c r="Q73" s="41">
        <v>84342.67188</v>
      </c>
      <c r="R73" s="41">
        <v>79406.39844</v>
      </c>
      <c r="S73" s="41">
        <v>78284.26563</v>
      </c>
      <c r="T73" s="41">
        <v>72867.35938</v>
      </c>
      <c r="U73" s="42">
        <v>75854.99219</v>
      </c>
      <c r="V73" s="81">
        <v>1.32498E11</v>
      </c>
      <c r="W73" s="81">
        <v>1.35115E11</v>
      </c>
      <c r="X73" s="81">
        <v>1.34994E11</v>
      </c>
      <c r="Y73" s="81">
        <v>1.42453E11</v>
      </c>
      <c r="Z73" s="81">
        <v>1.46819E11</v>
      </c>
      <c r="AA73" s="81">
        <v>1.50981E11</v>
      </c>
      <c r="AB73" s="81">
        <v>1.5581E11</v>
      </c>
      <c r="AC73" s="81">
        <v>1.59176E11</v>
      </c>
      <c r="AD73" s="81">
        <v>1.63252E11</v>
      </c>
      <c r="AE73" s="81">
        <v>1.69012E11</v>
      </c>
      <c r="AF73" s="175">
        <v>1.70204E11</v>
      </c>
    </row>
    <row r="74">
      <c r="A74" s="77" t="s">
        <v>23</v>
      </c>
      <c r="B74" s="33">
        <v>50853.0</v>
      </c>
      <c r="C74" s="33">
        <v>5180309.0</v>
      </c>
      <c r="D74" s="35">
        <f t="shared" si="8"/>
        <v>9.816595883</v>
      </c>
      <c r="E74" s="3"/>
      <c r="F74" s="3"/>
      <c r="G74" s="77" t="s">
        <v>23</v>
      </c>
      <c r="H74" s="80">
        <v>-0.019</v>
      </c>
      <c r="I74" s="3"/>
      <c r="J74" s="3"/>
      <c r="K74" s="98">
        <v>39358.60547</v>
      </c>
      <c r="L74" s="41">
        <v>43402.17969</v>
      </c>
      <c r="M74" s="41">
        <v>47640.76172</v>
      </c>
      <c r="N74" s="41">
        <v>59910.12109</v>
      </c>
      <c r="O74" s="41">
        <v>56746.50781</v>
      </c>
      <c r="P74" s="41">
        <v>53091.21875</v>
      </c>
      <c r="Q74" s="41">
        <v>56465.4375</v>
      </c>
      <c r="R74" s="41">
        <v>55044.19141</v>
      </c>
      <c r="S74" s="41">
        <v>51310.79688</v>
      </c>
      <c r="T74" s="41">
        <v>48878.15234</v>
      </c>
      <c r="U74" s="42">
        <v>50852.82813</v>
      </c>
      <c r="V74" s="81">
        <v>1.08468E11</v>
      </c>
      <c r="W74" s="81">
        <v>1.04688E11</v>
      </c>
      <c r="X74" s="81">
        <v>1.03839E11</v>
      </c>
      <c r="Y74" s="81">
        <v>1.07633E11</v>
      </c>
      <c r="Z74" s="81">
        <v>1.11898E11</v>
      </c>
      <c r="AA74" s="81">
        <v>1.15892E11</v>
      </c>
      <c r="AB74" s="81">
        <v>1.23084E11</v>
      </c>
      <c r="AC74" s="81">
        <v>1.29276E11</v>
      </c>
      <c r="AD74" s="81">
        <v>1.34329E11</v>
      </c>
      <c r="AE74" s="81">
        <v>1.4148E11</v>
      </c>
      <c r="AF74" s="175">
        <v>1.44711E11</v>
      </c>
    </row>
    <row r="75">
      <c r="A75" s="77" t="s">
        <v>24</v>
      </c>
      <c r="B75" s="33">
        <v>528791.0</v>
      </c>
      <c r="C75" s="33">
        <v>6.1479303E7</v>
      </c>
      <c r="D75" s="35">
        <f t="shared" si="8"/>
        <v>8.601122235</v>
      </c>
      <c r="E75" s="3"/>
      <c r="F75" s="3"/>
      <c r="G75" s="77" t="s">
        <v>24</v>
      </c>
      <c r="H75" s="80">
        <v>-0.023</v>
      </c>
      <c r="I75" s="3"/>
      <c r="J75" s="3"/>
      <c r="K75" s="98">
        <v>564093.375</v>
      </c>
      <c r="L75" s="41">
        <v>552614.0625</v>
      </c>
      <c r="M75" s="41">
        <v>517373.25</v>
      </c>
      <c r="N75" s="41">
        <v>517033.1563</v>
      </c>
      <c r="O75" s="41">
        <v>526684.3125</v>
      </c>
      <c r="P75" s="41">
        <v>540095.25</v>
      </c>
      <c r="Q75" s="41">
        <v>530484.9375</v>
      </c>
      <c r="R75" s="41">
        <v>545523.125</v>
      </c>
      <c r="S75" s="41">
        <v>528512.6875</v>
      </c>
      <c r="T75" s="41">
        <v>536564.0625</v>
      </c>
      <c r="U75" s="42">
        <v>528790.75</v>
      </c>
      <c r="V75" s="81">
        <v>1.42889E12</v>
      </c>
      <c r="W75" s="81">
        <v>1.45E12</v>
      </c>
      <c r="X75" s="81">
        <v>1.44033E12</v>
      </c>
      <c r="Y75" s="81">
        <v>1.4727E12</v>
      </c>
      <c r="Z75" s="81">
        <v>1.50284E12</v>
      </c>
      <c r="AA75" s="81">
        <v>1.51889E12</v>
      </c>
      <c r="AB75" s="81">
        <v>1.55206E12</v>
      </c>
      <c r="AC75" s="81">
        <v>1.60449E12</v>
      </c>
      <c r="AD75" s="81">
        <v>1.65731E12</v>
      </c>
      <c r="AE75" s="81">
        <v>1.71829E12</v>
      </c>
      <c r="AF75" s="175">
        <v>1.74984E12</v>
      </c>
    </row>
    <row r="76">
      <c r="A76" s="77" t="s">
        <v>25</v>
      </c>
      <c r="B76" s="33">
        <v>1014676.0</v>
      </c>
      <c r="C76" s="33">
        <v>8.2280551E7</v>
      </c>
      <c r="D76" s="35">
        <f t="shared" si="8"/>
        <v>12.33190575</v>
      </c>
      <c r="E76" s="3"/>
      <c r="F76" s="3"/>
      <c r="G76" s="77" t="s">
        <v>25</v>
      </c>
      <c r="H76" s="80">
        <v>-0.029</v>
      </c>
      <c r="I76" s="3"/>
      <c r="J76" s="3"/>
      <c r="K76" s="98">
        <v>1167401.375</v>
      </c>
      <c r="L76" s="41">
        <v>1117444.625</v>
      </c>
      <c r="M76" s="41">
        <v>1108031.25</v>
      </c>
      <c r="N76" s="41">
        <v>1088491.25</v>
      </c>
      <c r="O76" s="41">
        <v>1082957.375</v>
      </c>
      <c r="P76" s="41">
        <v>1101800.0</v>
      </c>
      <c r="Q76" s="41">
        <v>1065925.125</v>
      </c>
      <c r="R76" s="41">
        <v>1040311.313</v>
      </c>
      <c r="S76" s="41">
        <v>1006533.5</v>
      </c>
      <c r="T76" s="41">
        <v>1005793.5</v>
      </c>
      <c r="U76" s="42">
        <v>1014676.438</v>
      </c>
      <c r="V76" s="81">
        <v>2.16083E12</v>
      </c>
      <c r="W76" s="81">
        <v>2.20214E12</v>
      </c>
      <c r="X76" s="81">
        <v>2.18007E12</v>
      </c>
      <c r="Y76" s="81">
        <v>2.23396E12</v>
      </c>
      <c r="Z76" s="81">
        <v>2.27142E12</v>
      </c>
      <c r="AA76" s="81">
        <v>2.28938E12</v>
      </c>
      <c r="AB76" s="81">
        <v>2.32916E12</v>
      </c>
      <c r="AC76" s="81">
        <v>2.37252E12</v>
      </c>
      <c r="AD76" s="81">
        <v>2.41691E12</v>
      </c>
      <c r="AE76" s="81">
        <v>2.49081E12</v>
      </c>
      <c r="AF76" s="175">
        <v>2.52853E12</v>
      </c>
    </row>
    <row r="77">
      <c r="A77" s="77" t="s">
        <v>26</v>
      </c>
      <c r="B77" s="33">
        <v>124558.0</v>
      </c>
      <c r="C77" s="33">
        <v>1.0581515E7</v>
      </c>
      <c r="D77" s="35">
        <f t="shared" si="8"/>
        <v>11.77128228</v>
      </c>
      <c r="E77" s="3"/>
      <c r="F77" s="3"/>
      <c r="G77" s="77" t="s">
        <v>26</v>
      </c>
      <c r="H77" s="80">
        <v>-0.002</v>
      </c>
      <c r="I77" s="3"/>
      <c r="J77" s="3"/>
      <c r="K77" s="98">
        <v>101585.2656</v>
      </c>
      <c r="L77" s="41">
        <v>102753.3906</v>
      </c>
      <c r="M77" s="41">
        <v>101465.3281</v>
      </c>
      <c r="N77" s="41">
        <v>104576.9063</v>
      </c>
      <c r="O77" s="41">
        <v>106134.7813</v>
      </c>
      <c r="P77" s="41">
        <v>109574.1172</v>
      </c>
      <c r="Q77" s="41">
        <v>114531.7109</v>
      </c>
      <c r="R77" s="41">
        <v>119849.1563</v>
      </c>
      <c r="S77" s="41">
        <v>119476.2578</v>
      </c>
      <c r="T77" s="41">
        <v>123508.5703</v>
      </c>
      <c r="U77" s="42">
        <v>124558.2031</v>
      </c>
      <c r="V77" s="81">
        <v>1.81424E11</v>
      </c>
      <c r="W77" s="81">
        <v>1.82694E11</v>
      </c>
      <c r="X77" s="81">
        <v>1.79771E11</v>
      </c>
      <c r="Y77" s="81">
        <v>1.83366E11</v>
      </c>
      <c r="Z77" s="81">
        <v>1.87216E11</v>
      </c>
      <c r="AA77" s="81">
        <v>1.91631E11</v>
      </c>
      <c r="AB77" s="81">
        <v>1.98602E11</v>
      </c>
      <c r="AC77" s="81">
        <v>2.05283E11</v>
      </c>
      <c r="AD77" s="81">
        <v>2.12302E11</v>
      </c>
      <c r="AE77" s="81">
        <v>2.21808E11</v>
      </c>
      <c r="AF77" s="175">
        <v>2.31117E11</v>
      </c>
    </row>
    <row r="78">
      <c r="A78" s="77" t="s">
        <v>28</v>
      </c>
      <c r="B78" s="33">
        <v>68797.0</v>
      </c>
      <c r="C78" s="33">
        <v>3835025.0</v>
      </c>
      <c r="D78" s="35">
        <f t="shared" si="8"/>
        <v>17.93912686</v>
      </c>
      <c r="E78" s="3"/>
      <c r="F78" s="3"/>
      <c r="G78" s="77" t="s">
        <v>28</v>
      </c>
      <c r="H78" s="80">
        <v>-0.049</v>
      </c>
      <c r="I78" s="3"/>
      <c r="J78" s="3"/>
      <c r="K78" s="98">
        <v>53302.14844</v>
      </c>
      <c r="L78" s="41">
        <v>53637.83984</v>
      </c>
      <c r="M78" s="41">
        <v>53655.94922</v>
      </c>
      <c r="N78" s="41">
        <v>55430.62891</v>
      </c>
      <c r="O78" s="41">
        <v>57172.55469</v>
      </c>
      <c r="P78" s="41">
        <v>59365.13281</v>
      </c>
      <c r="Q78" s="41">
        <v>60105.01563</v>
      </c>
      <c r="R78" s="41">
        <v>63055.79297</v>
      </c>
      <c r="S78" s="41">
        <v>64141.29297</v>
      </c>
      <c r="T78" s="41">
        <v>66949.32813</v>
      </c>
      <c r="U78" s="42">
        <v>68796.89844</v>
      </c>
      <c r="V78" s="41">
        <v>6.5743273984E10</v>
      </c>
      <c r="W78" s="41">
        <v>6.794125312E10</v>
      </c>
      <c r="X78" s="41">
        <v>6.9770641408E10</v>
      </c>
      <c r="Y78" s="41">
        <v>7.3786523648E10</v>
      </c>
      <c r="Z78" s="41">
        <v>8.089542656E10</v>
      </c>
      <c r="AA78" s="41">
        <v>8.8541888512E10</v>
      </c>
      <c r="AB78" s="41">
        <v>9.8208169984E10</v>
      </c>
      <c r="AC78" s="81">
        <v>1.05869E11</v>
      </c>
      <c r="AD78" s="81">
        <v>1.16367E11</v>
      </c>
      <c r="AE78" s="81">
        <v>1.27186E11</v>
      </c>
      <c r="AF78" s="175">
        <v>1.33281E11</v>
      </c>
    </row>
    <row r="79">
      <c r="A79" s="77" t="s">
        <v>29</v>
      </c>
      <c r="B79" s="33">
        <v>523952.0</v>
      </c>
      <c r="C79" s="33">
        <v>5.7844924E7</v>
      </c>
      <c r="D79" s="35">
        <f t="shared" si="8"/>
        <v>9.057873427</v>
      </c>
      <c r="E79" s="3"/>
      <c r="F79" s="3"/>
      <c r="G79" s="77" t="s">
        <v>29</v>
      </c>
      <c r="H79" s="80">
        <v>-0.009</v>
      </c>
      <c r="I79" s="3"/>
      <c r="J79" s="3"/>
      <c r="K79" s="98">
        <v>494598.75</v>
      </c>
      <c r="L79" s="41">
        <v>493174.3438</v>
      </c>
      <c r="M79" s="41">
        <v>499956.6563</v>
      </c>
      <c r="N79" s="41">
        <v>479915.0625</v>
      </c>
      <c r="O79" s="41">
        <v>499857.75</v>
      </c>
      <c r="P79" s="41">
        <v>493575.0</v>
      </c>
      <c r="Q79" s="41">
        <v>508469.2813</v>
      </c>
      <c r="R79" s="41">
        <v>522893.8438</v>
      </c>
      <c r="S79" s="41">
        <v>520221.4688</v>
      </c>
      <c r="T79" s="41">
        <v>525466.625</v>
      </c>
      <c r="U79" s="42">
        <v>523951.8438</v>
      </c>
      <c r="V79" s="81">
        <v>1.36671E12</v>
      </c>
      <c r="W79" s="81">
        <v>1.37811E12</v>
      </c>
      <c r="X79" s="81">
        <v>1.36636E12</v>
      </c>
      <c r="Y79" s="81">
        <v>1.39575E12</v>
      </c>
      <c r="Z79" s="81">
        <v>1.43604E12</v>
      </c>
      <c r="AA79" s="81">
        <v>1.45233E12</v>
      </c>
      <c r="AB79" s="81">
        <v>1.47943E12</v>
      </c>
      <c r="AC79" s="81">
        <v>1.50086E12</v>
      </c>
      <c r="AD79" s="81">
        <v>1.52264E12</v>
      </c>
      <c r="AE79" s="81">
        <v>1.57827E12</v>
      </c>
      <c r="AF79" s="175">
        <v>1.60767E12</v>
      </c>
    </row>
    <row r="80">
      <c r="A80" s="77" t="s">
        <v>30</v>
      </c>
      <c r="B80" s="33">
        <v>1231047.0</v>
      </c>
      <c r="C80" s="33">
        <v>1.26971913E8</v>
      </c>
      <c r="D80" s="35">
        <f t="shared" si="8"/>
        <v>9.695427681</v>
      </c>
      <c r="E80" s="3"/>
      <c r="F80" s="3"/>
      <c r="G80" s="77" t="s">
        <v>30</v>
      </c>
      <c r="H80" s="80">
        <v>-0.007</v>
      </c>
      <c r="I80" s="3"/>
      <c r="J80" s="3"/>
      <c r="K80" s="98">
        <v>1204221.625</v>
      </c>
      <c r="L80" s="41">
        <v>1218888.25</v>
      </c>
      <c r="M80" s="41">
        <v>1210013.0</v>
      </c>
      <c r="N80" s="41">
        <v>1279818.375</v>
      </c>
      <c r="O80" s="41">
        <v>1257132.625</v>
      </c>
      <c r="P80" s="41">
        <v>1266427.0</v>
      </c>
      <c r="Q80" s="41">
        <v>1259517.875</v>
      </c>
      <c r="R80" s="41">
        <v>1217163.875</v>
      </c>
      <c r="S80" s="41">
        <v>1238167.375</v>
      </c>
      <c r="T80" s="41">
        <v>1256109.5</v>
      </c>
      <c r="U80" s="42">
        <v>1231046.75</v>
      </c>
      <c r="V80" s="81">
        <v>3.38544E12</v>
      </c>
      <c r="W80" s="81">
        <v>3.41317E12</v>
      </c>
      <c r="X80" s="81">
        <v>3.41901E12</v>
      </c>
      <c r="Y80" s="81">
        <v>3.44853E12</v>
      </c>
      <c r="Z80" s="81">
        <v>3.51551E12</v>
      </c>
      <c r="AA80" s="81">
        <v>3.60727E12</v>
      </c>
      <c r="AB80" s="81">
        <v>3.66483E12</v>
      </c>
      <c r="AC80" s="81">
        <v>3.59142E12</v>
      </c>
      <c r="AD80" s="81">
        <v>3.58426E12</v>
      </c>
      <c r="AE80" s="81">
        <v>3.66517E12</v>
      </c>
      <c r="AF80" s="175">
        <v>3.6782E12</v>
      </c>
    </row>
    <row r="81">
      <c r="A81" s="77" t="s">
        <v>32</v>
      </c>
      <c r="B81" s="33">
        <v>217118.0</v>
      </c>
      <c r="C81" s="33">
        <v>1.6017445E7</v>
      </c>
      <c r="D81" s="35">
        <f t="shared" si="8"/>
        <v>13.55509571</v>
      </c>
      <c r="E81" s="3"/>
      <c r="F81" s="3"/>
      <c r="G81" s="77" t="s">
        <v>32</v>
      </c>
      <c r="H81" s="80">
        <v>-0.034</v>
      </c>
      <c r="I81" s="3"/>
      <c r="J81" s="3"/>
      <c r="K81" s="98">
        <v>219055.1875</v>
      </c>
      <c r="L81" s="41">
        <v>218001.7188</v>
      </c>
      <c r="M81" s="41">
        <v>222735.6719</v>
      </c>
      <c r="N81" s="41">
        <v>222675.7031</v>
      </c>
      <c r="O81" s="41">
        <v>226046.3125</v>
      </c>
      <c r="P81" s="41">
        <v>233966.0</v>
      </c>
      <c r="Q81" s="41">
        <v>227610.9375</v>
      </c>
      <c r="R81" s="41">
        <v>228374.7813</v>
      </c>
      <c r="S81" s="41">
        <v>216271.6563</v>
      </c>
      <c r="T81" s="41">
        <v>215930.9531</v>
      </c>
      <c r="U81" s="42">
        <v>217117.625</v>
      </c>
      <c r="V81" s="81">
        <v>4.02444E11</v>
      </c>
      <c r="W81" s="81">
        <v>4.0931E11</v>
      </c>
      <c r="X81" s="81">
        <v>4.14458E11</v>
      </c>
      <c r="Y81" s="81">
        <v>4.2673E11</v>
      </c>
      <c r="Z81" s="81">
        <v>4.40027E11</v>
      </c>
      <c r="AA81" s="81">
        <v>4.55017E11</v>
      </c>
      <c r="AB81" s="81">
        <v>4.74484E11</v>
      </c>
      <c r="AC81" s="81">
        <v>4.93101E11</v>
      </c>
      <c r="AD81" s="81">
        <v>5.16199E11</v>
      </c>
      <c r="AE81" s="81">
        <v>5.36543E11</v>
      </c>
      <c r="AF81" s="175">
        <v>5.46876E11</v>
      </c>
    </row>
    <row r="82">
      <c r="A82" s="77" t="s">
        <v>33</v>
      </c>
      <c r="B82" s="33">
        <v>49334.0</v>
      </c>
      <c r="C82" s="33">
        <v>3837878.0</v>
      </c>
      <c r="D82" s="35">
        <f t="shared" si="8"/>
        <v>12.85449928</v>
      </c>
      <c r="E82" s="3"/>
      <c r="F82" s="3"/>
      <c r="G82" s="77" t="s">
        <v>33</v>
      </c>
      <c r="H82" s="80">
        <v>0.008</v>
      </c>
      <c r="I82" s="3"/>
      <c r="J82" s="3"/>
      <c r="K82" s="98">
        <v>31347.91406</v>
      </c>
      <c r="L82" s="41">
        <v>33822.33203</v>
      </c>
      <c r="M82" s="41">
        <v>33788.26953</v>
      </c>
      <c r="N82" s="41">
        <v>36181.92969</v>
      </c>
      <c r="O82" s="41">
        <v>38867.375</v>
      </c>
      <c r="P82" s="41">
        <v>41851.76172</v>
      </c>
      <c r="Q82" s="41">
        <v>43941.83594</v>
      </c>
      <c r="R82" s="41">
        <v>40567.18359</v>
      </c>
      <c r="S82" s="41">
        <v>42801.60938</v>
      </c>
      <c r="T82" s="41">
        <v>45505.51953</v>
      </c>
      <c r="U82" s="42">
        <v>49333.91406</v>
      </c>
      <c r="V82" s="41">
        <v>6.3739154432E10</v>
      </c>
      <c r="W82" s="41">
        <v>6.4453718016E10</v>
      </c>
      <c r="X82" s="41">
        <v>6.8561649664E10</v>
      </c>
      <c r="Y82" s="41">
        <v>7.2186781696E10</v>
      </c>
      <c r="Z82" s="41">
        <v>7.5311128576E10</v>
      </c>
      <c r="AA82" s="41">
        <v>7.8022270976E10</v>
      </c>
      <c r="AB82" s="41">
        <v>7.9401312256E10</v>
      </c>
      <c r="AC82" s="41">
        <v>7.9740076032E10</v>
      </c>
      <c r="AD82" s="41">
        <v>8.3866148864E10</v>
      </c>
      <c r="AE82" s="41">
        <v>8.6064029696E10</v>
      </c>
      <c r="AF82" s="42">
        <v>8.9152200704E10</v>
      </c>
    </row>
    <row r="83">
      <c r="A83" s="77" t="s">
        <v>34</v>
      </c>
      <c r="B83" s="33">
        <v>36621.0</v>
      </c>
      <c r="C83" s="33">
        <v>4515195.0</v>
      </c>
      <c r="D83" s="35">
        <f t="shared" si="8"/>
        <v>8.110613163</v>
      </c>
      <c r="E83" s="3"/>
      <c r="F83" s="3"/>
      <c r="G83" s="77" t="s">
        <v>34</v>
      </c>
      <c r="H83" s="80">
        <v>-0.013</v>
      </c>
      <c r="I83" s="3"/>
      <c r="J83" s="3"/>
      <c r="K83" s="98">
        <v>31808.4668</v>
      </c>
      <c r="L83" s="41">
        <v>30097.31445</v>
      </c>
      <c r="M83" s="41">
        <v>30259.19336</v>
      </c>
      <c r="N83" s="41">
        <v>33304.23828</v>
      </c>
      <c r="O83" s="41">
        <v>30434.7832</v>
      </c>
      <c r="P83" s="41">
        <v>33981.48828</v>
      </c>
      <c r="Q83" s="41">
        <v>34310.00391</v>
      </c>
      <c r="R83" s="41">
        <v>33590.83203</v>
      </c>
      <c r="S83" s="41">
        <v>39623.26563</v>
      </c>
      <c r="T83" s="41">
        <v>39021.41797</v>
      </c>
      <c r="U83" s="42">
        <v>36621.04688</v>
      </c>
      <c r="V83" s="81">
        <v>1.41525E11</v>
      </c>
      <c r="W83" s="81">
        <v>1.46511E11</v>
      </c>
      <c r="X83" s="81">
        <v>1.50594E11</v>
      </c>
      <c r="Y83" s="81">
        <v>1.58201E11</v>
      </c>
      <c r="Z83" s="81">
        <v>1.64824E11</v>
      </c>
      <c r="AA83" s="81">
        <v>1.73229E11</v>
      </c>
      <c r="AB83" s="81">
        <v>1.82571E11</v>
      </c>
      <c r="AC83" s="81">
        <v>1.87469E11</v>
      </c>
      <c r="AD83" s="81">
        <v>1.91266E11</v>
      </c>
      <c r="AE83" s="81">
        <v>1.97489E11</v>
      </c>
      <c r="AF83" s="175">
        <v>2.0142E11</v>
      </c>
    </row>
    <row r="84">
      <c r="A84" s="77" t="s">
        <v>36</v>
      </c>
      <c r="B84" s="33">
        <v>83092.0</v>
      </c>
      <c r="C84" s="33">
        <v>1.0386753E7</v>
      </c>
      <c r="D84" s="35">
        <f t="shared" si="8"/>
        <v>7.999805136</v>
      </c>
      <c r="E84" s="3"/>
      <c r="F84" s="3"/>
      <c r="G84" s="77" t="s">
        <v>36</v>
      </c>
      <c r="H84" s="80">
        <v>-0.007</v>
      </c>
      <c r="I84" s="3"/>
      <c r="J84" s="3"/>
      <c r="K84" s="98">
        <v>71358.4375</v>
      </c>
      <c r="L84" s="41">
        <v>71563.85156</v>
      </c>
      <c r="M84" s="41">
        <v>68695.51563</v>
      </c>
      <c r="N84" s="41">
        <v>67679.20313</v>
      </c>
      <c r="O84" s="41">
        <v>75807.96875</v>
      </c>
      <c r="P84" s="41">
        <v>70391.73438</v>
      </c>
      <c r="Q84" s="41">
        <v>74540.38281</v>
      </c>
      <c r="R84" s="41">
        <v>80471.42188</v>
      </c>
      <c r="S84" s="41">
        <v>87598.39063</v>
      </c>
      <c r="T84" s="41">
        <v>86564.10156</v>
      </c>
      <c r="U84" s="42">
        <v>83091.65625</v>
      </c>
      <c r="V84" s="81">
        <v>1.68557E11</v>
      </c>
      <c r="W84" s="81">
        <v>1.70394E11</v>
      </c>
      <c r="X84" s="81">
        <v>1.66912E11</v>
      </c>
      <c r="Y84" s="81">
        <v>1.68523E11</v>
      </c>
      <c r="Z84" s="81">
        <v>1.7574E11</v>
      </c>
      <c r="AA84" s="81">
        <v>1.82222E11</v>
      </c>
      <c r="AB84" s="81">
        <v>1.90252E11</v>
      </c>
      <c r="AC84" s="81">
        <v>2.00028E11</v>
      </c>
      <c r="AD84" s="81">
        <v>2.08175E11</v>
      </c>
      <c r="AE84" s="81">
        <v>2.16327E11</v>
      </c>
      <c r="AF84" s="175">
        <v>2.20599E11</v>
      </c>
    </row>
    <row r="85">
      <c r="A85" s="77" t="s">
        <v>39</v>
      </c>
      <c r="B85" s="33">
        <v>355990.0</v>
      </c>
      <c r="C85" s="33">
        <v>4.0087104E7</v>
      </c>
      <c r="D85" s="35">
        <f t="shared" si="8"/>
        <v>8.880412015</v>
      </c>
      <c r="E85" s="3"/>
      <c r="F85" s="3"/>
      <c r="G85" s="77" t="s">
        <v>39</v>
      </c>
      <c r="H85" s="80">
        <v>0.0</v>
      </c>
      <c r="I85" s="3"/>
      <c r="J85" s="3"/>
      <c r="K85" s="98">
        <v>271358.7188</v>
      </c>
      <c r="L85" s="41">
        <v>279334.5313</v>
      </c>
      <c r="M85" s="41">
        <v>268026.4688</v>
      </c>
      <c r="N85" s="41">
        <v>282220.0313</v>
      </c>
      <c r="O85" s="41">
        <v>293440.3125</v>
      </c>
      <c r="P85" s="41">
        <v>285158.5</v>
      </c>
      <c r="Q85" s="41">
        <v>305137.1563</v>
      </c>
      <c r="R85" s="41">
        <v>314305.1875</v>
      </c>
      <c r="S85" s="41">
        <v>341772.5</v>
      </c>
      <c r="T85" s="41">
        <v>355512.875</v>
      </c>
      <c r="U85" s="42">
        <v>355989.5</v>
      </c>
      <c r="V85" s="81">
        <v>7.87893E11</v>
      </c>
      <c r="W85" s="81">
        <v>7.95215E11</v>
      </c>
      <c r="X85" s="81">
        <v>7.87012E11</v>
      </c>
      <c r="Y85" s="81">
        <v>8.05768E11</v>
      </c>
      <c r="Z85" s="81">
        <v>8.27987E11</v>
      </c>
      <c r="AA85" s="81">
        <v>8.48E11</v>
      </c>
      <c r="AB85" s="81">
        <v>8.80806E11</v>
      </c>
      <c r="AC85" s="81">
        <v>9.20162E11</v>
      </c>
      <c r="AD85" s="81">
        <v>9.63832E11</v>
      </c>
      <c r="AE85" s="81">
        <v>1.0125E12</v>
      </c>
      <c r="AF85" s="175">
        <v>1.04966E12</v>
      </c>
    </row>
    <row r="86">
      <c r="A86" s="77" t="s">
        <v>40</v>
      </c>
      <c r="B86" s="33">
        <v>34001.0</v>
      </c>
      <c r="C86" s="33">
        <v>8939915.0</v>
      </c>
      <c r="D86" s="35">
        <f t="shared" si="8"/>
        <v>3.803280009</v>
      </c>
      <c r="E86" s="3"/>
      <c r="F86" s="3"/>
      <c r="G86" s="77" t="s">
        <v>40</v>
      </c>
      <c r="H86" s="80">
        <v>-0.036</v>
      </c>
      <c r="I86" s="3"/>
      <c r="J86" s="3"/>
      <c r="K86" s="98">
        <v>34792.65234</v>
      </c>
      <c r="L86" s="41">
        <v>36574.68359</v>
      </c>
      <c r="M86" s="41">
        <v>40361.48047</v>
      </c>
      <c r="N86" s="41">
        <v>42847.22266</v>
      </c>
      <c r="O86" s="41">
        <v>42795.19531</v>
      </c>
      <c r="P86" s="41">
        <v>45299.87109</v>
      </c>
      <c r="Q86" s="41">
        <v>37830.875</v>
      </c>
      <c r="R86" s="41">
        <v>39219.26172</v>
      </c>
      <c r="S86" s="41">
        <v>36393.73828</v>
      </c>
      <c r="T86" s="41">
        <v>33360.28125</v>
      </c>
      <c r="U86" s="42">
        <v>34000.67578</v>
      </c>
      <c r="V86" s="81">
        <v>2.07915E11</v>
      </c>
      <c r="W86" s="81">
        <v>2.05413E11</v>
      </c>
      <c r="X86" s="81">
        <v>2.01186E11</v>
      </c>
      <c r="Y86" s="81">
        <v>2.09259E11</v>
      </c>
      <c r="Z86" s="81">
        <v>2.17501E11</v>
      </c>
      <c r="AA86" s="81">
        <v>2.21007E11</v>
      </c>
      <c r="AB86" s="81">
        <v>2.26993E11</v>
      </c>
      <c r="AC86" s="81">
        <v>2.36538E11</v>
      </c>
      <c r="AD86" s="81">
        <v>2.4756E11</v>
      </c>
      <c r="AE86" s="81">
        <v>2.58582E11</v>
      </c>
      <c r="AF86" s="175">
        <v>2.61846E11</v>
      </c>
    </row>
    <row r="87">
      <c r="A87" s="77" t="s">
        <v>41</v>
      </c>
      <c r="B87" s="33">
        <v>53040.0</v>
      </c>
      <c r="C87" s="33">
        <v>7311237.0</v>
      </c>
      <c r="D87" s="35">
        <f t="shared" si="8"/>
        <v>7.254586331</v>
      </c>
      <c r="E87" s="3"/>
      <c r="F87" s="3"/>
      <c r="G87" s="77" t="s">
        <v>41</v>
      </c>
      <c r="H87" s="80">
        <v>-0.012</v>
      </c>
      <c r="I87" s="3"/>
      <c r="J87" s="3"/>
      <c r="K87" s="98">
        <v>51369.39453</v>
      </c>
      <c r="L87" s="41">
        <v>51362.73828</v>
      </c>
      <c r="M87" s="41">
        <v>47336.41797</v>
      </c>
      <c r="N87" s="41">
        <v>47580.58203</v>
      </c>
      <c r="O87" s="41">
        <v>47574.45313</v>
      </c>
      <c r="P87" s="41">
        <v>47266.95703</v>
      </c>
      <c r="Q87" s="41">
        <v>45716.08984</v>
      </c>
      <c r="R87" s="41">
        <v>47322.89063</v>
      </c>
      <c r="S87" s="41">
        <v>49054.20313</v>
      </c>
      <c r="T87" s="41">
        <v>50509.51953</v>
      </c>
      <c r="U87" s="42">
        <v>53039.62891</v>
      </c>
      <c r="V87" s="81">
        <v>2.29023E11</v>
      </c>
      <c r="W87" s="81">
        <v>2.28923E11</v>
      </c>
      <c r="X87" s="81">
        <v>2.28634E11</v>
      </c>
      <c r="Y87" s="81">
        <v>2.31537E11</v>
      </c>
      <c r="Z87" s="81">
        <v>2.32651E11</v>
      </c>
      <c r="AA87" s="81">
        <v>2.33778E11</v>
      </c>
      <c r="AB87" s="81">
        <v>2.38553E11</v>
      </c>
      <c r="AC87" s="81">
        <v>2.45075E11</v>
      </c>
      <c r="AD87" s="81">
        <v>2.48497E11</v>
      </c>
      <c r="AE87" s="81">
        <v>2.57619E11</v>
      </c>
      <c r="AF87" s="175">
        <v>2.60822E11</v>
      </c>
    </row>
    <row r="88">
      <c r="A88" s="77" t="s">
        <v>42</v>
      </c>
      <c r="B88" s="33">
        <v>681219.0</v>
      </c>
      <c r="C88" s="33">
        <v>5.9723243E7</v>
      </c>
      <c r="D88" s="35">
        <f t="shared" si="8"/>
        <v>11.40626272</v>
      </c>
      <c r="E88" s="3"/>
      <c r="F88" s="3"/>
      <c r="G88" s="77" t="s">
        <v>42</v>
      </c>
      <c r="H88" s="80">
        <v>-0.043</v>
      </c>
      <c r="I88" s="3"/>
      <c r="J88" s="3"/>
      <c r="K88" s="98">
        <v>781605.875</v>
      </c>
      <c r="L88" s="41">
        <v>757717.9375</v>
      </c>
      <c r="M88" s="41">
        <v>735756.4375</v>
      </c>
      <c r="N88" s="41">
        <v>723564.0625</v>
      </c>
      <c r="O88" s="41">
        <v>715604.6875</v>
      </c>
      <c r="P88" s="41">
        <v>735611.1875</v>
      </c>
      <c r="Q88" s="41">
        <v>709095.4375</v>
      </c>
      <c r="R88" s="41">
        <v>706732.9375</v>
      </c>
      <c r="S88" s="41">
        <v>675251.0</v>
      </c>
      <c r="T88" s="41">
        <v>677913.5</v>
      </c>
      <c r="U88" s="42">
        <v>681218.6875</v>
      </c>
      <c r="V88" s="81">
        <v>1.31803E12</v>
      </c>
      <c r="W88" s="81">
        <v>1.31996E12</v>
      </c>
      <c r="X88" s="81">
        <v>1.3493E12</v>
      </c>
      <c r="Y88" s="81">
        <v>1.40705E12</v>
      </c>
      <c r="Z88" s="81">
        <v>1.44986E12</v>
      </c>
      <c r="AA88" s="81">
        <v>1.49161E12</v>
      </c>
      <c r="AB88" s="81">
        <v>1.54093E12</v>
      </c>
      <c r="AC88" s="81">
        <v>1.59509E12</v>
      </c>
      <c r="AD88" s="81">
        <v>1.64561E12</v>
      </c>
      <c r="AE88" s="81">
        <v>1.71531E12</v>
      </c>
      <c r="AF88" s="175">
        <v>1.7648E12</v>
      </c>
    </row>
    <row r="89">
      <c r="A89" s="40" t="s">
        <v>43</v>
      </c>
      <c r="B89" s="44">
        <v>6220158.0</v>
      </c>
      <c r="C89" s="44">
        <v>2.84915024E8</v>
      </c>
      <c r="D89" s="46">
        <f t="shared" si="8"/>
        <v>21.83162514</v>
      </c>
      <c r="E89" s="3"/>
      <c r="F89" s="3"/>
      <c r="G89" s="40" t="s">
        <v>43</v>
      </c>
      <c r="H89" s="102">
        <v>-0.019</v>
      </c>
      <c r="I89" s="3"/>
      <c r="J89" s="3"/>
      <c r="K89" s="98">
        <v>5336243.5</v>
      </c>
      <c r="L89" s="41">
        <v>5469040.5</v>
      </c>
      <c r="M89" s="41">
        <v>5613375.5</v>
      </c>
      <c r="N89" s="41">
        <v>5643490.0</v>
      </c>
      <c r="O89" s="41">
        <v>5758849.0</v>
      </c>
      <c r="P89" s="41">
        <v>5948156.5</v>
      </c>
      <c r="Q89" s="41">
        <v>6033862.5</v>
      </c>
      <c r="R89" s="41">
        <v>6110564.0</v>
      </c>
      <c r="S89" s="41">
        <v>6251294.5</v>
      </c>
      <c r="T89" s="41">
        <v>6394662.5</v>
      </c>
      <c r="U89" s="42">
        <v>6220157.5</v>
      </c>
      <c r="V89" s="81">
        <v>7.9418E12</v>
      </c>
      <c r="W89" s="81">
        <v>8.2122E12</v>
      </c>
      <c r="X89" s="81">
        <v>8.4481E12</v>
      </c>
      <c r="Y89" s="81">
        <v>8.7957E12</v>
      </c>
      <c r="Z89" s="81">
        <v>9.0199E12</v>
      </c>
      <c r="AA89" s="81">
        <v>9.3614E12</v>
      </c>
      <c r="AB89" s="81">
        <v>9.7832E12</v>
      </c>
      <c r="AC89" s="81">
        <v>1.02138E13</v>
      </c>
      <c r="AD89" s="81">
        <v>1.07111E13</v>
      </c>
      <c r="AE89" s="81">
        <v>1.11581E13</v>
      </c>
      <c r="AF89" s="175">
        <v>1.12801E13</v>
      </c>
    </row>
    <row r="90">
      <c r="A90" s="21"/>
      <c r="B90" s="21"/>
      <c r="C90" s="21"/>
      <c r="D90" s="79"/>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50" t="s">
        <v>86</v>
      </c>
      <c r="B92" s="93" t="s">
        <v>87</v>
      </c>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20" t="s">
        <v>284</v>
      </c>
      <c r="B97" s="20"/>
      <c r="C97" s="10"/>
      <c r="D97" s="10"/>
      <c r="E97" s="10"/>
      <c r="F97" s="10"/>
      <c r="G97" s="10"/>
      <c r="H97" s="10"/>
      <c r="I97" s="10"/>
      <c r="J97" s="3"/>
      <c r="K97" s="3"/>
      <c r="L97" s="3"/>
      <c r="M97" s="3"/>
      <c r="N97" s="3"/>
      <c r="O97" s="3"/>
      <c r="P97" s="3"/>
      <c r="Q97" s="3"/>
      <c r="R97" s="3"/>
      <c r="S97" s="3"/>
      <c r="T97" s="3"/>
      <c r="U97" s="3"/>
      <c r="V97" s="3"/>
      <c r="W97" s="3"/>
      <c r="X97" s="3"/>
      <c r="Y97" s="3"/>
      <c r="Z97" s="3"/>
      <c r="AA97" s="3"/>
      <c r="AB97" s="3"/>
      <c r="AC97" s="3"/>
      <c r="AD97" s="3"/>
      <c r="AE97" s="3"/>
      <c r="AF97" s="3"/>
    </row>
    <row r="98">
      <c r="A98" s="10"/>
      <c r="B98" s="10"/>
      <c r="C98" s="10"/>
      <c r="D98" s="10"/>
      <c r="E98" s="10"/>
      <c r="F98" s="10"/>
      <c r="G98" s="10"/>
      <c r="H98" s="10"/>
      <c r="I98" s="10"/>
      <c r="J98" s="3"/>
      <c r="K98" s="3"/>
      <c r="L98" s="3"/>
      <c r="M98" s="3"/>
      <c r="N98" s="3"/>
      <c r="O98" s="3"/>
      <c r="P98" s="3"/>
      <c r="Q98" s="3"/>
      <c r="R98" s="3"/>
      <c r="S98" s="3"/>
      <c r="T98" s="3"/>
      <c r="U98" s="3"/>
      <c r="V98" s="3"/>
      <c r="W98" s="3"/>
      <c r="X98" s="3"/>
      <c r="Y98" s="3"/>
      <c r="Z98" s="3"/>
      <c r="AA98" s="3"/>
      <c r="AB98" s="3"/>
      <c r="AC98" s="3"/>
      <c r="AD98" s="3"/>
      <c r="AE98" s="3"/>
      <c r="AF98" s="3"/>
    </row>
    <row r="99">
      <c r="A99" s="95"/>
      <c r="B99" s="26" t="s">
        <v>91</v>
      </c>
      <c r="C99" s="95"/>
      <c r="D99" s="26" t="s">
        <v>92</v>
      </c>
      <c r="E99" s="26" t="s">
        <v>93</v>
      </c>
      <c r="F99" s="26" t="s">
        <v>94</v>
      </c>
      <c r="G99" s="21" t="s">
        <v>57</v>
      </c>
      <c r="H99" s="10"/>
      <c r="I99" s="10"/>
      <c r="J99" s="3"/>
      <c r="K99" s="3"/>
      <c r="L99" s="3"/>
      <c r="M99" s="3"/>
      <c r="N99" s="3"/>
      <c r="O99" s="3"/>
      <c r="P99" s="3"/>
      <c r="Q99" s="3"/>
      <c r="R99" s="3"/>
      <c r="S99" s="3"/>
      <c r="T99" s="3"/>
      <c r="U99" s="3"/>
      <c r="V99" s="3"/>
      <c r="W99" s="3"/>
      <c r="X99" s="3"/>
      <c r="Y99" s="3"/>
      <c r="Z99" s="3"/>
      <c r="AA99" s="3"/>
      <c r="AB99" s="3"/>
      <c r="AC99" s="3"/>
      <c r="AD99" s="3"/>
      <c r="AE99" s="3"/>
      <c r="AF99" s="3"/>
    </row>
    <row r="100">
      <c r="A100" s="21" t="s">
        <v>17</v>
      </c>
      <c r="B100" s="21" t="s">
        <v>96</v>
      </c>
      <c r="C100" s="10"/>
      <c r="D100" s="158">
        <v>0.63</v>
      </c>
      <c r="E100" s="182">
        <v>0.54</v>
      </c>
      <c r="F100" s="96">
        <f t="shared" ref="F100:F120" si="9">D100*E100</f>
        <v>0.3402</v>
      </c>
      <c r="G100" s="124"/>
      <c r="H100" s="10"/>
      <c r="I100" s="10"/>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21" t="s">
        <v>18</v>
      </c>
      <c r="B101" s="21" t="s">
        <v>95</v>
      </c>
      <c r="D101" s="96">
        <v>0.93</v>
      </c>
      <c r="E101" s="167">
        <v>0.64</v>
      </c>
      <c r="F101" s="96">
        <f t="shared" si="9"/>
        <v>0.5952</v>
      </c>
      <c r="G101" s="41"/>
      <c r="H101" s="10"/>
      <c r="I101" s="10"/>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21" t="s">
        <v>19</v>
      </c>
      <c r="B102" s="21" t="s">
        <v>95</v>
      </c>
      <c r="D102" s="96">
        <v>1.08</v>
      </c>
      <c r="E102" s="167">
        <v>0.69</v>
      </c>
      <c r="F102" s="96">
        <f t="shared" si="9"/>
        <v>0.7452</v>
      </c>
      <c r="G102" s="41"/>
      <c r="H102" s="10"/>
      <c r="I102" s="10"/>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21" t="s">
        <v>20</v>
      </c>
      <c r="B103" s="21" t="s">
        <v>96</v>
      </c>
      <c r="C103" s="10"/>
      <c r="D103" s="96">
        <v>0.59</v>
      </c>
      <c r="E103" s="167">
        <v>0.42</v>
      </c>
      <c r="F103" s="96">
        <f t="shared" si="9"/>
        <v>0.2478</v>
      </c>
      <c r="G103" s="41"/>
      <c r="H103" s="10"/>
      <c r="I103" s="10"/>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21" t="s">
        <v>22</v>
      </c>
      <c r="B104" s="21" t="s">
        <v>95</v>
      </c>
      <c r="D104" s="96">
        <v>0.95</v>
      </c>
      <c r="E104" s="167">
        <v>0.7</v>
      </c>
      <c r="F104" s="96">
        <f t="shared" si="9"/>
        <v>0.665</v>
      </c>
      <c r="G104" s="41"/>
      <c r="H104" s="10"/>
      <c r="I104" s="10"/>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21" t="s">
        <v>23</v>
      </c>
      <c r="B105" s="21" t="s">
        <v>95</v>
      </c>
      <c r="D105" s="96">
        <v>1.06</v>
      </c>
      <c r="E105" s="167">
        <v>0.7</v>
      </c>
      <c r="F105" s="96">
        <f t="shared" si="9"/>
        <v>0.742</v>
      </c>
      <c r="G105" s="41"/>
      <c r="H105" s="10"/>
      <c r="I105" s="10"/>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21" t="s">
        <v>24</v>
      </c>
      <c r="B106" s="21" t="s">
        <v>95</v>
      </c>
      <c r="D106" s="96">
        <v>1.11</v>
      </c>
      <c r="E106" s="167">
        <v>0.74</v>
      </c>
      <c r="F106" s="96">
        <f t="shared" si="9"/>
        <v>0.8214</v>
      </c>
      <c r="G106" s="41"/>
      <c r="H106" s="10"/>
      <c r="I106" s="10"/>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21" t="s">
        <v>25</v>
      </c>
      <c r="B107" s="21" t="s">
        <v>95</v>
      </c>
      <c r="D107" s="96">
        <v>1.06</v>
      </c>
      <c r="E107" s="167">
        <v>0.73</v>
      </c>
      <c r="F107" s="96">
        <f t="shared" si="9"/>
        <v>0.7738</v>
      </c>
      <c r="G107" s="41"/>
      <c r="H107" s="10"/>
      <c r="I107" s="10"/>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21" t="s">
        <v>26</v>
      </c>
      <c r="B108" s="21" t="s">
        <v>95</v>
      </c>
      <c r="D108" s="96">
        <v>1.05</v>
      </c>
      <c r="E108" s="167">
        <v>0.56</v>
      </c>
      <c r="F108" s="96">
        <f t="shared" si="9"/>
        <v>0.588</v>
      </c>
      <c r="G108" s="41"/>
      <c r="H108" s="10"/>
      <c r="I108" s="10"/>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21" t="s">
        <v>28</v>
      </c>
      <c r="B109" s="21" t="s">
        <v>95</v>
      </c>
      <c r="D109" s="96">
        <v>0.84</v>
      </c>
      <c r="E109" s="167">
        <v>0.64</v>
      </c>
      <c r="F109" s="96">
        <f t="shared" si="9"/>
        <v>0.5376</v>
      </c>
      <c r="G109" s="41"/>
      <c r="H109" s="10"/>
      <c r="I109" s="10"/>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21" t="s">
        <v>29</v>
      </c>
      <c r="B110" s="21" t="s">
        <v>95</v>
      </c>
      <c r="D110" s="96">
        <v>1.24</v>
      </c>
      <c r="E110" s="167">
        <v>0.68</v>
      </c>
      <c r="F110" s="96">
        <f t="shared" si="9"/>
        <v>0.8432</v>
      </c>
      <c r="G110" s="41"/>
      <c r="H110" s="10"/>
      <c r="I110" s="10"/>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21" t="s">
        <v>30</v>
      </c>
      <c r="B111" s="21" t="s">
        <v>96</v>
      </c>
      <c r="C111" s="10"/>
      <c r="D111" s="96">
        <v>0.72</v>
      </c>
      <c r="E111" s="167">
        <v>0.56</v>
      </c>
      <c r="F111" s="96">
        <f t="shared" si="9"/>
        <v>0.4032</v>
      </c>
      <c r="G111" s="41"/>
      <c r="H111" s="10"/>
      <c r="I111" s="10"/>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21" t="s">
        <v>32</v>
      </c>
      <c r="B112" s="21" t="s">
        <v>95</v>
      </c>
      <c r="D112" s="96">
        <v>1.21</v>
      </c>
      <c r="E112" s="167">
        <v>0.71</v>
      </c>
      <c r="F112" s="96">
        <f t="shared" si="9"/>
        <v>0.8591</v>
      </c>
      <c r="G112" s="41"/>
      <c r="H112" s="10"/>
      <c r="I112" s="10"/>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21" t="s">
        <v>33</v>
      </c>
      <c r="B113" s="21" t="s">
        <v>95</v>
      </c>
      <c r="D113" s="96">
        <v>0.74</v>
      </c>
      <c r="E113" s="167">
        <v>0.47</v>
      </c>
      <c r="F113" s="96">
        <f t="shared" si="9"/>
        <v>0.3478</v>
      </c>
      <c r="G113" s="41"/>
      <c r="H113" s="10"/>
      <c r="I113" s="10"/>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21" t="s">
        <v>34</v>
      </c>
      <c r="B114" s="21" t="s">
        <v>95</v>
      </c>
      <c r="D114" s="96">
        <v>0.95</v>
      </c>
      <c r="E114" s="167">
        <v>0.7</v>
      </c>
      <c r="F114" s="96">
        <f t="shared" si="9"/>
        <v>0.665</v>
      </c>
      <c r="G114" s="41"/>
      <c r="H114" s="10"/>
      <c r="I114" s="10"/>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21" t="s">
        <v>36</v>
      </c>
      <c r="B115" s="21" t="s">
        <v>95</v>
      </c>
      <c r="D115" s="96">
        <v>1.29</v>
      </c>
      <c r="E115" s="167">
        <v>0.69</v>
      </c>
      <c r="F115" s="96">
        <f t="shared" si="9"/>
        <v>0.8901</v>
      </c>
      <c r="G115" s="41"/>
      <c r="H115" s="10"/>
      <c r="I115" s="10"/>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21" t="s">
        <v>39</v>
      </c>
      <c r="B116" s="21" t="s">
        <v>95</v>
      </c>
      <c r="D116" s="96">
        <v>1.06</v>
      </c>
      <c r="E116" s="167">
        <v>0.62</v>
      </c>
      <c r="F116" s="96">
        <f t="shared" si="9"/>
        <v>0.6572</v>
      </c>
      <c r="G116" s="41"/>
      <c r="H116" s="10"/>
      <c r="I116" s="10"/>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21" t="s">
        <v>40</v>
      </c>
      <c r="B117" s="21" t="s">
        <v>95</v>
      </c>
      <c r="D117" s="96">
        <v>0.97</v>
      </c>
      <c r="E117" s="167">
        <v>0.7</v>
      </c>
      <c r="F117" s="96">
        <f t="shared" si="9"/>
        <v>0.679</v>
      </c>
      <c r="G117" s="41"/>
      <c r="H117" s="10"/>
      <c r="I117" s="10"/>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21" t="s">
        <v>41</v>
      </c>
      <c r="B118" s="21" t="s">
        <v>95</v>
      </c>
      <c r="D118" s="96">
        <v>0.68</v>
      </c>
      <c r="E118" s="167">
        <v>0.64</v>
      </c>
      <c r="F118" s="96">
        <f t="shared" si="9"/>
        <v>0.4352</v>
      </c>
      <c r="G118" s="41"/>
      <c r="H118" s="10"/>
      <c r="I118" s="10"/>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21" t="s">
        <v>42</v>
      </c>
      <c r="B119" s="21" t="s">
        <v>95</v>
      </c>
      <c r="D119" s="96">
        <v>1.16</v>
      </c>
      <c r="E119" s="167">
        <v>0.77</v>
      </c>
      <c r="F119" s="96">
        <f t="shared" si="9"/>
        <v>0.8932</v>
      </c>
      <c r="G119" s="41"/>
      <c r="H119" s="10"/>
      <c r="I119" s="10"/>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26" t="s">
        <v>43</v>
      </c>
      <c r="B120" s="26" t="s">
        <v>95</v>
      </c>
      <c r="C120" s="103"/>
      <c r="D120" s="105">
        <v>0.41</v>
      </c>
      <c r="E120" s="168">
        <v>0.25</v>
      </c>
      <c r="F120" s="105">
        <f t="shared" si="9"/>
        <v>0.1025</v>
      </c>
      <c r="G120" s="71"/>
      <c r="H120" s="10"/>
      <c r="I120" s="10"/>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10"/>
      <c r="B121" s="10"/>
      <c r="C121" s="10"/>
      <c r="D121" s="10"/>
      <c r="E121" s="10"/>
      <c r="F121" s="10"/>
      <c r="G121" s="10"/>
      <c r="H121" s="10"/>
      <c r="I121" s="10"/>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21" t="s">
        <v>172</v>
      </c>
      <c r="B122" s="10"/>
      <c r="C122" s="10"/>
      <c r="D122" s="10"/>
      <c r="E122" s="10"/>
      <c r="F122" s="96"/>
      <c r="G122" s="10"/>
      <c r="H122" s="10"/>
      <c r="I122" s="10"/>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10"/>
      <c r="B123" s="10"/>
      <c r="C123" s="10"/>
      <c r="D123" s="10"/>
      <c r="E123" s="10"/>
      <c r="F123" s="10"/>
      <c r="G123" s="10"/>
      <c r="H123" s="10"/>
      <c r="I123" s="10"/>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21" t="s">
        <v>99</v>
      </c>
      <c r="C124" s="10"/>
      <c r="D124" s="10"/>
      <c r="E124" s="10"/>
      <c r="F124" s="41">
        <v>177.1</v>
      </c>
      <c r="G124" s="10"/>
      <c r="H124" s="10"/>
      <c r="I124" s="10"/>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10"/>
      <c r="B125" s="10"/>
      <c r="C125" s="10"/>
      <c r="D125" s="10"/>
      <c r="E125" s="10"/>
      <c r="F125" s="10"/>
      <c r="G125" s="10"/>
      <c r="H125" s="10"/>
      <c r="I125" s="10"/>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21" t="s">
        <v>237</v>
      </c>
      <c r="I126" s="10"/>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20" t="s">
        <v>289</v>
      </c>
      <c r="B130" s="20"/>
      <c r="C130" s="20"/>
      <c r="D130" s="20"/>
      <c r="E130" s="20"/>
      <c r="F130" s="10"/>
      <c r="G130" s="10"/>
      <c r="H130" s="10"/>
      <c r="I130" s="10"/>
      <c r="J130" s="10"/>
      <c r="K130" s="10"/>
      <c r="L130" s="10"/>
      <c r="M130" s="10"/>
      <c r="N130" s="10"/>
      <c r="O130" s="10"/>
      <c r="P130" s="10"/>
      <c r="Q130" s="10"/>
      <c r="R130" s="10"/>
      <c r="S130" s="3"/>
      <c r="T130" s="3"/>
      <c r="U130" s="3"/>
      <c r="V130" s="3"/>
      <c r="W130" s="3"/>
      <c r="X130" s="3"/>
      <c r="Y130" s="3"/>
      <c r="Z130" s="3"/>
      <c r="AA130" s="3"/>
      <c r="AB130" s="3"/>
      <c r="AC130" s="3"/>
      <c r="AD130" s="3"/>
      <c r="AE130" s="3"/>
      <c r="AF130" s="3"/>
    </row>
    <row r="131">
      <c r="A131" s="10"/>
      <c r="B131" s="10"/>
      <c r="C131" s="10"/>
      <c r="D131" s="10"/>
      <c r="E131" s="10"/>
      <c r="F131" s="10"/>
      <c r="G131" s="10"/>
      <c r="H131" s="10"/>
      <c r="I131" s="10"/>
      <c r="J131" s="10"/>
      <c r="K131" s="10"/>
      <c r="L131" s="10"/>
      <c r="M131" s="10"/>
      <c r="N131" s="10"/>
      <c r="O131" s="10"/>
      <c r="P131" s="10"/>
      <c r="Q131" s="10"/>
      <c r="R131" s="10"/>
      <c r="S131" s="3"/>
      <c r="T131" s="3"/>
      <c r="U131" s="3"/>
      <c r="V131" s="3"/>
      <c r="W131" s="3"/>
      <c r="X131" s="3"/>
      <c r="Y131" s="3"/>
      <c r="Z131" s="3"/>
      <c r="AA131" s="3"/>
      <c r="AB131" s="3"/>
      <c r="AC131" s="3"/>
      <c r="AD131" s="3"/>
      <c r="AE131" s="3"/>
      <c r="AF131" s="3"/>
    </row>
    <row r="132">
      <c r="A132" s="109" t="s">
        <v>103</v>
      </c>
      <c r="B132" s="110" t="s">
        <v>104</v>
      </c>
      <c r="C132" s="110" t="s">
        <v>105</v>
      </c>
      <c r="D132" s="110" t="s">
        <v>106</v>
      </c>
      <c r="E132" s="110" t="s">
        <v>107</v>
      </c>
      <c r="F132" s="110" t="s">
        <v>108</v>
      </c>
      <c r="G132" s="110" t="s">
        <v>109</v>
      </c>
      <c r="H132" s="110" t="s">
        <v>110</v>
      </c>
      <c r="I132" s="110" t="s">
        <v>111</v>
      </c>
      <c r="J132" s="110" t="s">
        <v>112</v>
      </c>
      <c r="K132" s="110" t="s">
        <v>113</v>
      </c>
      <c r="L132" s="110" t="s">
        <v>114</v>
      </c>
      <c r="M132" s="110" t="s">
        <v>54</v>
      </c>
      <c r="N132" s="110" t="s">
        <v>115</v>
      </c>
      <c r="O132" s="110" t="s">
        <v>57</v>
      </c>
      <c r="P132" s="110" t="s">
        <v>116</v>
      </c>
      <c r="Q132" s="110" t="s">
        <v>117</v>
      </c>
      <c r="R132" s="111" t="s">
        <v>118</v>
      </c>
      <c r="S132" s="3"/>
      <c r="T132" s="3"/>
      <c r="U132" s="3"/>
      <c r="V132" s="3"/>
      <c r="W132" s="3"/>
      <c r="X132" s="3"/>
      <c r="Y132" s="3"/>
      <c r="Z132" s="3"/>
      <c r="AA132" s="3"/>
      <c r="AB132" s="3"/>
      <c r="AC132" s="3"/>
      <c r="AD132" s="3"/>
      <c r="AE132" s="3"/>
      <c r="AF132" s="3"/>
    </row>
    <row r="133">
      <c r="A133" s="21" t="s">
        <v>17</v>
      </c>
      <c r="B133" s="21">
        <v>6.0</v>
      </c>
      <c r="C133" s="21">
        <v>-3.3</v>
      </c>
      <c r="D133" s="21">
        <v>0.0</v>
      </c>
      <c r="E133" s="21">
        <v>0.0</v>
      </c>
      <c r="F133" s="21">
        <v>0.0</v>
      </c>
      <c r="G133" s="21">
        <v>157.6</v>
      </c>
      <c r="H133" s="21">
        <v>0.0</v>
      </c>
      <c r="I133" s="118">
        <v>0.0</v>
      </c>
      <c r="J133">
        <v>200.5</v>
      </c>
      <c r="K133" s="21">
        <f t="shared" ref="K133:K153" si="10">SUM(B133:J133)</f>
        <v>360.8</v>
      </c>
      <c r="L133" s="21">
        <f t="shared" ref="L133:L153" si="11">K133-E133</f>
        <v>360.8</v>
      </c>
      <c r="M133" s="21">
        <v>1.9294257E7</v>
      </c>
      <c r="N133" s="79">
        <f t="shared" ref="N133:N153" si="12">L133/M133*1000000</f>
        <v>18.69986494</v>
      </c>
      <c r="O133" s="21"/>
      <c r="P133" s="21"/>
      <c r="Q133" s="21"/>
      <c r="R133" s="21"/>
      <c r="S133" s="3"/>
      <c r="T133" s="3"/>
      <c r="U133" s="3"/>
      <c r="V133" s="3"/>
      <c r="W133" s="3"/>
      <c r="X133" s="3"/>
      <c r="Y133" s="3"/>
      <c r="Z133" s="3"/>
      <c r="AA133" s="3"/>
      <c r="AB133" s="3"/>
      <c r="AC133" s="3"/>
      <c r="AD133" s="3"/>
      <c r="AE133" s="3"/>
      <c r="AF133" s="3"/>
    </row>
    <row r="134">
      <c r="A134" s="21" t="s">
        <v>18</v>
      </c>
      <c r="B134" s="21">
        <v>2136.4</v>
      </c>
      <c r="C134" s="21">
        <v>-403.0</v>
      </c>
      <c r="D134" s="21">
        <v>0.0</v>
      </c>
      <c r="E134" s="21">
        <v>-10900.6</v>
      </c>
      <c r="F134" s="21">
        <v>0.2</v>
      </c>
      <c r="G134" s="21">
        <v>5413.6</v>
      </c>
      <c r="H134" s="21">
        <v>0.0</v>
      </c>
      <c r="I134" s="118">
        <v>0.0</v>
      </c>
      <c r="J134">
        <v>4573.2</v>
      </c>
      <c r="K134" s="21">
        <f t="shared" si="10"/>
        <v>819.8</v>
      </c>
      <c r="L134" s="21">
        <f t="shared" si="11"/>
        <v>11720.4</v>
      </c>
      <c r="M134" s="21">
        <v>3.81384608E8</v>
      </c>
      <c r="N134" s="79">
        <f t="shared" si="12"/>
        <v>30.73118252</v>
      </c>
      <c r="O134" s="21"/>
      <c r="P134" s="21"/>
      <c r="Q134" s="21"/>
      <c r="R134" s="21"/>
      <c r="S134" s="3"/>
      <c r="T134" s="3"/>
      <c r="U134" s="3"/>
      <c r="V134" s="3"/>
      <c r="W134" s="3"/>
      <c r="X134" s="3"/>
      <c r="Y134" s="3"/>
      <c r="Z134" s="3"/>
      <c r="AA134" s="3"/>
      <c r="AB134" s="3"/>
      <c r="AC134" s="3"/>
      <c r="AD134" s="3"/>
      <c r="AE134" s="3"/>
      <c r="AF134" s="3"/>
    </row>
    <row r="135">
      <c r="A135" s="21" t="s">
        <v>19</v>
      </c>
      <c r="B135" s="21">
        <v>2136.4</v>
      </c>
      <c r="C135" s="21">
        <v>-403.0</v>
      </c>
      <c r="D135" s="21">
        <v>0.0</v>
      </c>
      <c r="E135" s="21">
        <v>-10900.6</v>
      </c>
      <c r="F135" s="21">
        <v>0.2</v>
      </c>
      <c r="G135" s="21">
        <v>5413.6</v>
      </c>
      <c r="H135" s="21">
        <v>0.0</v>
      </c>
      <c r="I135" s="118">
        <v>0.0</v>
      </c>
      <c r="J135">
        <v>4573.2</v>
      </c>
      <c r="K135" s="21">
        <f t="shared" si="10"/>
        <v>819.8</v>
      </c>
      <c r="L135" s="21">
        <f t="shared" si="11"/>
        <v>11720.4</v>
      </c>
      <c r="M135" s="21">
        <v>3.81384608E8</v>
      </c>
      <c r="N135" s="79">
        <f t="shared" si="12"/>
        <v>30.73118252</v>
      </c>
      <c r="O135" s="21"/>
      <c r="P135" s="21"/>
      <c r="Q135" s="21"/>
      <c r="R135" s="21"/>
      <c r="S135" s="3"/>
      <c r="T135" s="3"/>
      <c r="U135" s="3"/>
      <c r="V135" s="3"/>
      <c r="W135" s="3"/>
      <c r="X135" s="3"/>
      <c r="Y135" s="3"/>
      <c r="Z135" s="3"/>
      <c r="AA135" s="3"/>
      <c r="AB135" s="3"/>
      <c r="AC135" s="3"/>
      <c r="AD135" s="3"/>
      <c r="AE135" s="3"/>
      <c r="AF135" s="3"/>
    </row>
    <row r="136">
      <c r="A136" s="21" t="s">
        <v>20</v>
      </c>
      <c r="B136" s="21">
        <v>0.1</v>
      </c>
      <c r="C136" s="21">
        <v>0.0</v>
      </c>
      <c r="D136" s="21">
        <v>0.0</v>
      </c>
      <c r="E136" s="21">
        <v>0.3</v>
      </c>
      <c r="F136" s="21">
        <v>0.0</v>
      </c>
      <c r="G136" s="21">
        <v>872.3</v>
      </c>
      <c r="H136" s="21">
        <v>0.0</v>
      </c>
      <c r="I136" s="118">
        <v>0.0</v>
      </c>
      <c r="J136">
        <v>52.1</v>
      </c>
      <c r="K136" s="21">
        <f t="shared" si="10"/>
        <v>924.8</v>
      </c>
      <c r="L136" s="21">
        <f t="shared" si="11"/>
        <v>924.5</v>
      </c>
      <c r="M136" s="21">
        <v>3.1376736E7</v>
      </c>
      <c r="N136" s="79">
        <f t="shared" si="12"/>
        <v>29.46450517</v>
      </c>
      <c r="O136" s="21"/>
      <c r="P136" s="21"/>
      <c r="Q136" s="21"/>
      <c r="R136" s="21"/>
      <c r="S136" s="3"/>
      <c r="T136" s="3"/>
      <c r="U136" s="3"/>
      <c r="V136" s="3"/>
      <c r="W136" s="3"/>
      <c r="X136" s="3"/>
      <c r="Y136" s="3"/>
      <c r="Z136" s="3"/>
      <c r="AA136" s="3"/>
      <c r="AB136" s="3"/>
      <c r="AC136" s="3"/>
      <c r="AD136" s="3"/>
      <c r="AE136" s="3"/>
      <c r="AF136" s="3"/>
    </row>
    <row r="137">
      <c r="A137" s="21" t="s">
        <v>22</v>
      </c>
      <c r="B137" s="21">
        <v>2136.4</v>
      </c>
      <c r="C137" s="21">
        <v>-403.0</v>
      </c>
      <c r="D137" s="21">
        <v>0.0</v>
      </c>
      <c r="E137" s="21">
        <v>-10900.6</v>
      </c>
      <c r="F137" s="21">
        <v>0.2</v>
      </c>
      <c r="G137" s="21">
        <v>5413.6</v>
      </c>
      <c r="H137" s="21">
        <v>0.0</v>
      </c>
      <c r="I137" s="118">
        <v>0.0</v>
      </c>
      <c r="J137">
        <v>4573.2</v>
      </c>
      <c r="K137" s="21">
        <f t="shared" si="10"/>
        <v>819.8</v>
      </c>
      <c r="L137" s="21">
        <f t="shared" si="11"/>
        <v>11720.4</v>
      </c>
      <c r="M137" s="21">
        <v>3.81384608E8</v>
      </c>
      <c r="N137" s="79">
        <f t="shared" si="12"/>
        <v>30.73118252</v>
      </c>
      <c r="O137" s="21"/>
      <c r="P137" s="21"/>
      <c r="Q137" s="21"/>
      <c r="R137" s="21"/>
      <c r="S137" s="3"/>
      <c r="T137" s="3"/>
      <c r="U137" s="3"/>
      <c r="V137" s="3"/>
      <c r="W137" s="3"/>
      <c r="X137" s="3"/>
      <c r="Y137" s="3"/>
      <c r="Z137" s="3"/>
      <c r="AA137" s="3"/>
      <c r="AB137" s="3"/>
      <c r="AC137" s="3"/>
      <c r="AD137" s="3"/>
      <c r="AE137" s="3"/>
      <c r="AF137" s="3"/>
    </row>
    <row r="138">
      <c r="A138" s="21" t="s">
        <v>23</v>
      </c>
      <c r="B138" s="21">
        <v>2136.4</v>
      </c>
      <c r="C138" s="21">
        <v>-403.0</v>
      </c>
      <c r="D138" s="21">
        <v>0.0</v>
      </c>
      <c r="E138" s="21">
        <v>-10900.6</v>
      </c>
      <c r="F138" s="21">
        <v>0.2</v>
      </c>
      <c r="G138" s="21">
        <v>5413.6</v>
      </c>
      <c r="H138" s="21">
        <v>0.0</v>
      </c>
      <c r="I138" s="118">
        <v>0.0</v>
      </c>
      <c r="J138">
        <v>4573.2</v>
      </c>
      <c r="K138" s="21">
        <f t="shared" si="10"/>
        <v>819.8</v>
      </c>
      <c r="L138" s="21">
        <f t="shared" si="11"/>
        <v>11720.4</v>
      </c>
      <c r="M138" s="21">
        <v>3.81384608E8</v>
      </c>
      <c r="N138" s="79">
        <f t="shared" si="12"/>
        <v>30.73118252</v>
      </c>
      <c r="O138" s="21"/>
      <c r="P138" s="21"/>
      <c r="Q138" s="21"/>
      <c r="R138" s="21"/>
      <c r="S138" s="3"/>
      <c r="T138" s="3"/>
      <c r="U138" s="3"/>
      <c r="V138" s="3"/>
      <c r="W138" s="3"/>
      <c r="X138" s="3"/>
      <c r="Y138" s="3"/>
      <c r="Z138" s="3"/>
      <c r="AA138" s="3"/>
      <c r="AB138" s="3"/>
      <c r="AC138" s="3"/>
      <c r="AD138" s="3"/>
      <c r="AE138" s="3"/>
      <c r="AF138" s="3"/>
    </row>
    <row r="139">
      <c r="A139" s="21" t="s">
        <v>24</v>
      </c>
      <c r="B139" s="21">
        <v>2136.4</v>
      </c>
      <c r="C139" s="21">
        <v>-403.0</v>
      </c>
      <c r="D139" s="21">
        <v>0.0</v>
      </c>
      <c r="E139" s="21">
        <v>-10900.6</v>
      </c>
      <c r="F139" s="21">
        <v>0.2</v>
      </c>
      <c r="G139" s="21">
        <v>5413.6</v>
      </c>
      <c r="H139" s="21">
        <v>0.0</v>
      </c>
      <c r="I139" s="118">
        <v>0.0</v>
      </c>
      <c r="J139">
        <v>4573.2</v>
      </c>
      <c r="K139" s="21">
        <f t="shared" si="10"/>
        <v>819.8</v>
      </c>
      <c r="L139" s="21">
        <f t="shared" si="11"/>
        <v>11720.4</v>
      </c>
      <c r="M139" s="21">
        <v>3.81384608E8</v>
      </c>
      <c r="N139" s="79">
        <f t="shared" si="12"/>
        <v>30.73118252</v>
      </c>
      <c r="O139" s="21"/>
      <c r="P139" s="21"/>
      <c r="Q139" s="21"/>
      <c r="R139" s="21"/>
      <c r="S139" s="3"/>
      <c r="T139" s="3"/>
      <c r="U139" s="3"/>
      <c r="V139" s="3"/>
      <c r="W139" s="3"/>
      <c r="X139" s="3"/>
      <c r="Y139" s="3"/>
      <c r="Z139" s="3"/>
      <c r="AA139" s="3"/>
      <c r="AB139" s="3"/>
      <c r="AC139" s="3"/>
      <c r="AD139" s="3"/>
      <c r="AE139" s="3"/>
      <c r="AF139" s="3"/>
    </row>
    <row r="140">
      <c r="A140" s="21" t="s">
        <v>25</v>
      </c>
      <c r="B140" s="21">
        <v>2136.4</v>
      </c>
      <c r="C140" s="21">
        <v>-403.0</v>
      </c>
      <c r="D140" s="21">
        <v>0.0</v>
      </c>
      <c r="E140" s="21">
        <v>-10900.6</v>
      </c>
      <c r="F140" s="21">
        <v>0.2</v>
      </c>
      <c r="G140" s="21">
        <v>5413.6</v>
      </c>
      <c r="H140" s="21">
        <v>0.0</v>
      </c>
      <c r="I140" s="118">
        <v>0.0</v>
      </c>
      <c r="J140">
        <v>4573.2</v>
      </c>
      <c r="K140" s="21">
        <f t="shared" si="10"/>
        <v>819.8</v>
      </c>
      <c r="L140" s="21">
        <f t="shared" si="11"/>
        <v>11720.4</v>
      </c>
      <c r="M140" s="21">
        <v>3.81384608E8</v>
      </c>
      <c r="N140" s="79">
        <f t="shared" si="12"/>
        <v>30.73118252</v>
      </c>
      <c r="O140" s="21"/>
      <c r="P140" s="21"/>
      <c r="Q140" s="21"/>
      <c r="R140" s="21"/>
      <c r="S140" s="3"/>
      <c r="T140" s="3"/>
      <c r="U140" s="3"/>
      <c r="V140" s="3"/>
      <c r="W140" s="3"/>
      <c r="X140" s="3"/>
      <c r="Y140" s="3"/>
      <c r="Z140" s="3"/>
      <c r="AA140" s="3"/>
      <c r="AB140" s="3"/>
      <c r="AC140" s="3"/>
      <c r="AD140" s="3"/>
      <c r="AE140" s="3"/>
      <c r="AF140" s="3"/>
    </row>
    <row r="141">
      <c r="A141" s="21" t="s">
        <v>26</v>
      </c>
      <c r="B141" s="21">
        <v>2136.4</v>
      </c>
      <c r="C141" s="21">
        <v>-403.0</v>
      </c>
      <c r="D141" s="21">
        <v>0.0</v>
      </c>
      <c r="E141" s="21">
        <v>-10900.6</v>
      </c>
      <c r="F141" s="21">
        <v>0.2</v>
      </c>
      <c r="G141" s="21">
        <v>5413.6</v>
      </c>
      <c r="H141" s="21">
        <v>0.0</v>
      </c>
      <c r="I141" s="118">
        <v>0.0</v>
      </c>
      <c r="J141">
        <v>4573.2</v>
      </c>
      <c r="K141" s="21">
        <f t="shared" si="10"/>
        <v>819.8</v>
      </c>
      <c r="L141" s="21">
        <f t="shared" si="11"/>
        <v>11720.4</v>
      </c>
      <c r="M141" s="21">
        <v>3.81384608E8</v>
      </c>
      <c r="N141" s="79">
        <f t="shared" si="12"/>
        <v>30.73118252</v>
      </c>
      <c r="O141" s="21"/>
      <c r="P141" s="21"/>
      <c r="Q141" s="21"/>
      <c r="R141" s="21"/>
      <c r="S141" s="3"/>
      <c r="T141" s="3"/>
      <c r="U141" s="3"/>
      <c r="V141" s="3"/>
      <c r="W141" s="3"/>
      <c r="X141" s="3"/>
      <c r="Y141" s="3"/>
      <c r="Z141" s="3"/>
      <c r="AA141" s="3"/>
      <c r="AB141" s="3"/>
      <c r="AC141" s="3"/>
      <c r="AD141" s="3"/>
      <c r="AE141" s="3"/>
      <c r="AF141" s="3"/>
    </row>
    <row r="142">
      <c r="A142" s="21" t="s">
        <v>28</v>
      </c>
      <c r="B142" s="21">
        <v>2136.4</v>
      </c>
      <c r="C142" s="21">
        <v>-403.0</v>
      </c>
      <c r="D142" s="21">
        <v>0.0</v>
      </c>
      <c r="E142" s="21">
        <v>-10900.6</v>
      </c>
      <c r="F142" s="21">
        <v>0.2</v>
      </c>
      <c r="G142" s="21">
        <v>5413.6</v>
      </c>
      <c r="H142" s="21">
        <v>0.0</v>
      </c>
      <c r="I142" s="118">
        <v>0.0</v>
      </c>
      <c r="J142">
        <v>4573.2</v>
      </c>
      <c r="K142" s="21">
        <f t="shared" si="10"/>
        <v>819.8</v>
      </c>
      <c r="L142" s="21">
        <f t="shared" si="11"/>
        <v>11720.4</v>
      </c>
      <c r="M142" s="21">
        <v>3.81384608E8</v>
      </c>
      <c r="N142" s="79">
        <f t="shared" si="12"/>
        <v>30.73118252</v>
      </c>
      <c r="O142" s="21"/>
      <c r="P142" s="21"/>
      <c r="Q142" s="21"/>
      <c r="R142" s="21"/>
      <c r="S142" s="3"/>
      <c r="T142" s="3"/>
      <c r="U142" s="3"/>
      <c r="V142" s="3"/>
      <c r="W142" s="3"/>
      <c r="X142" s="3"/>
      <c r="Y142" s="3"/>
      <c r="Z142" s="3"/>
      <c r="AA142" s="3"/>
      <c r="AB142" s="3"/>
      <c r="AC142" s="3"/>
      <c r="AD142" s="3"/>
      <c r="AE142" s="3"/>
      <c r="AF142" s="3"/>
    </row>
    <row r="143">
      <c r="A143" s="21" t="s">
        <v>29</v>
      </c>
      <c r="B143" s="21">
        <v>2136.4</v>
      </c>
      <c r="C143" s="21">
        <v>-403.0</v>
      </c>
      <c r="D143" s="21">
        <v>0.0</v>
      </c>
      <c r="E143" s="21">
        <v>-10900.6</v>
      </c>
      <c r="F143" s="21">
        <v>0.2</v>
      </c>
      <c r="G143" s="21">
        <v>5413.6</v>
      </c>
      <c r="H143" s="21">
        <v>0.0</v>
      </c>
      <c r="I143" s="118">
        <v>0.0</v>
      </c>
      <c r="J143">
        <v>4573.2</v>
      </c>
      <c r="K143" s="21">
        <f t="shared" si="10"/>
        <v>819.8</v>
      </c>
      <c r="L143" s="21">
        <f t="shared" si="11"/>
        <v>11720.4</v>
      </c>
      <c r="M143" s="21">
        <v>3.81384608E8</v>
      </c>
      <c r="N143" s="79">
        <f t="shared" si="12"/>
        <v>30.73118252</v>
      </c>
      <c r="O143" s="21"/>
      <c r="P143" s="21"/>
      <c r="Q143" s="21"/>
      <c r="R143" s="21"/>
      <c r="S143" s="3"/>
      <c r="T143" s="3"/>
      <c r="U143" s="3"/>
      <c r="V143" s="3"/>
      <c r="W143" s="3"/>
      <c r="X143" s="3"/>
      <c r="Y143" s="3"/>
      <c r="Z143" s="3"/>
      <c r="AA143" s="3"/>
      <c r="AB143" s="3"/>
      <c r="AC143" s="3"/>
      <c r="AD143" s="3"/>
      <c r="AE143" s="3"/>
      <c r="AF143" s="3"/>
    </row>
    <row r="144">
      <c r="A144" s="21" t="s">
        <v>30</v>
      </c>
      <c r="B144" s="21">
        <v>-5.5</v>
      </c>
      <c r="C144" s="21">
        <v>0.0</v>
      </c>
      <c r="D144" s="21">
        <v>0.0</v>
      </c>
      <c r="E144" s="21">
        <v>34.8</v>
      </c>
      <c r="F144" s="21">
        <v>-18.2</v>
      </c>
      <c r="G144" s="21">
        <v>3538.8</v>
      </c>
      <c r="H144" s="21">
        <v>0.0</v>
      </c>
      <c r="I144" s="118">
        <v>0.0</v>
      </c>
      <c r="J144">
        <v>1711.2</v>
      </c>
      <c r="K144" s="21">
        <f t="shared" si="10"/>
        <v>5261.1</v>
      </c>
      <c r="L144" s="21">
        <f t="shared" si="11"/>
        <v>5226.3</v>
      </c>
      <c r="M144" s="21">
        <v>1.27108598E8</v>
      </c>
      <c r="N144" s="79">
        <f t="shared" si="12"/>
        <v>41.11680942</v>
      </c>
      <c r="O144" s="21"/>
      <c r="P144" s="21"/>
      <c r="Q144" s="21"/>
      <c r="R144" s="21"/>
      <c r="S144" s="3"/>
      <c r="T144" s="3"/>
      <c r="U144" s="3"/>
      <c r="V144" s="3"/>
      <c r="W144" s="3"/>
      <c r="X144" s="3"/>
      <c r="Y144" s="3"/>
      <c r="Z144" s="3"/>
      <c r="AA144" s="3"/>
      <c r="AB144" s="3"/>
      <c r="AC144" s="3"/>
      <c r="AD144" s="3"/>
      <c r="AE144" s="3"/>
      <c r="AF144" s="3"/>
    </row>
    <row r="145">
      <c r="A145" s="21" t="s">
        <v>32</v>
      </c>
      <c r="B145" s="21">
        <v>2136.4</v>
      </c>
      <c r="C145" s="21">
        <v>-403.0</v>
      </c>
      <c r="D145" s="21">
        <v>0.0</v>
      </c>
      <c r="E145" s="21">
        <v>-10900.6</v>
      </c>
      <c r="F145" s="21">
        <v>0.2</v>
      </c>
      <c r="G145" s="21">
        <v>5413.6</v>
      </c>
      <c r="H145" s="21">
        <v>0.0</v>
      </c>
      <c r="I145" s="118">
        <v>0.0</v>
      </c>
      <c r="J145">
        <v>4573.2</v>
      </c>
      <c r="K145" s="21">
        <f t="shared" si="10"/>
        <v>819.8</v>
      </c>
      <c r="L145" s="21">
        <f t="shared" si="11"/>
        <v>11720.4</v>
      </c>
      <c r="M145" s="21">
        <v>3.81384608E8</v>
      </c>
      <c r="N145" s="79">
        <f t="shared" si="12"/>
        <v>30.73118252</v>
      </c>
      <c r="O145" s="21"/>
      <c r="P145" s="21"/>
      <c r="Q145" s="21"/>
      <c r="R145" s="21"/>
      <c r="S145" s="3"/>
      <c r="T145" s="3"/>
      <c r="U145" s="3"/>
      <c r="V145" s="3"/>
      <c r="W145" s="3"/>
      <c r="X145" s="3"/>
      <c r="Y145" s="3"/>
      <c r="Z145" s="3"/>
      <c r="AA145" s="3"/>
      <c r="AB145" s="3"/>
      <c r="AC145" s="3"/>
      <c r="AD145" s="3"/>
      <c r="AE145" s="3"/>
      <c r="AF145" s="3"/>
    </row>
    <row r="146">
      <c r="A146" s="21" t="s">
        <v>33</v>
      </c>
      <c r="B146" s="21">
        <v>0.0</v>
      </c>
      <c r="C146" s="21">
        <v>0.0</v>
      </c>
      <c r="D146" s="21">
        <v>0.0</v>
      </c>
      <c r="E146" s="21">
        <v>0.0</v>
      </c>
      <c r="F146" s="21">
        <v>0.0</v>
      </c>
      <c r="G146" s="21">
        <v>21.6</v>
      </c>
      <c r="H146" s="21">
        <v>0.0</v>
      </c>
      <c r="I146" s="118">
        <v>0.0</v>
      </c>
      <c r="J146">
        <v>10.8</v>
      </c>
      <c r="K146" s="21">
        <f t="shared" si="10"/>
        <v>32.4</v>
      </c>
      <c r="L146" s="21">
        <f t="shared" si="11"/>
        <v>32.4</v>
      </c>
      <c r="M146" s="21">
        <v>3837878.0</v>
      </c>
      <c r="N146" s="79">
        <f t="shared" si="12"/>
        <v>8.442165176</v>
      </c>
      <c r="O146" s="21"/>
      <c r="P146" s="21"/>
      <c r="Q146" s="21"/>
      <c r="R146" s="21"/>
      <c r="S146" s="3"/>
      <c r="T146" s="3"/>
      <c r="U146" s="3"/>
      <c r="V146" s="3"/>
      <c r="W146" s="3"/>
      <c r="X146" s="3"/>
      <c r="Y146" s="3"/>
      <c r="Z146" s="3"/>
      <c r="AA146" s="3"/>
      <c r="AB146" s="3"/>
      <c r="AC146" s="3"/>
      <c r="AD146" s="3"/>
      <c r="AE146" s="3"/>
      <c r="AF146" s="3"/>
    </row>
    <row r="147">
      <c r="A147" s="21" t="s">
        <v>34</v>
      </c>
      <c r="B147" s="21">
        <v>-48.1</v>
      </c>
      <c r="C147" s="21">
        <v>0.0</v>
      </c>
      <c r="D147" s="21">
        <v>-0.1</v>
      </c>
      <c r="E147" s="21">
        <v>0.1</v>
      </c>
      <c r="F147" s="21">
        <v>0.0</v>
      </c>
      <c r="G147" s="21">
        <v>46.1</v>
      </c>
      <c r="H147" s="21">
        <v>0.0</v>
      </c>
      <c r="I147" s="118">
        <v>0.0</v>
      </c>
      <c r="J147">
        <v>2.3</v>
      </c>
      <c r="K147" s="21">
        <f t="shared" si="10"/>
        <v>0.3</v>
      </c>
      <c r="L147" s="21">
        <f t="shared" si="11"/>
        <v>0.2</v>
      </c>
      <c r="M147" s="21">
        <v>4515195.0</v>
      </c>
      <c r="N147" s="79">
        <f t="shared" si="12"/>
        <v>0.04429487542</v>
      </c>
      <c r="O147" s="21"/>
      <c r="P147" s="21"/>
      <c r="Q147" s="21"/>
      <c r="R147" s="21"/>
      <c r="S147" s="3"/>
      <c r="T147" s="3"/>
      <c r="U147" s="3"/>
      <c r="V147" s="3"/>
      <c r="W147" s="3"/>
      <c r="X147" s="3"/>
      <c r="Y147" s="3"/>
      <c r="Z147" s="3"/>
      <c r="AA147" s="3"/>
      <c r="AB147" s="3"/>
      <c r="AC147" s="3"/>
      <c r="AD147" s="3"/>
      <c r="AE147" s="3"/>
      <c r="AF147" s="3"/>
    </row>
    <row r="148">
      <c r="A148" s="21" t="s">
        <v>36</v>
      </c>
      <c r="B148" s="21">
        <v>2136.4</v>
      </c>
      <c r="C148" s="21">
        <v>-403.0</v>
      </c>
      <c r="D148" s="21">
        <v>0.0</v>
      </c>
      <c r="E148" s="21">
        <v>-10900.6</v>
      </c>
      <c r="F148" s="21">
        <v>0.2</v>
      </c>
      <c r="G148" s="21">
        <v>5413.6</v>
      </c>
      <c r="H148" s="21">
        <v>0.0</v>
      </c>
      <c r="I148" s="118">
        <v>0.0</v>
      </c>
      <c r="J148">
        <v>4573.2</v>
      </c>
      <c r="K148" s="21">
        <f t="shared" si="10"/>
        <v>819.8</v>
      </c>
      <c r="L148" s="21">
        <f t="shared" si="11"/>
        <v>11720.4</v>
      </c>
      <c r="M148" s="21">
        <v>3.81384608E8</v>
      </c>
      <c r="N148" s="79">
        <f t="shared" si="12"/>
        <v>30.73118252</v>
      </c>
      <c r="O148" s="21"/>
      <c r="P148" s="21"/>
      <c r="Q148" s="21"/>
      <c r="R148" s="21"/>
      <c r="S148" s="3"/>
      <c r="T148" s="3"/>
      <c r="U148" s="3"/>
      <c r="V148" s="3"/>
      <c r="W148" s="3"/>
      <c r="X148" s="3"/>
      <c r="Y148" s="3"/>
      <c r="Z148" s="3"/>
      <c r="AA148" s="3"/>
      <c r="AB148" s="3"/>
      <c r="AC148" s="3"/>
      <c r="AD148" s="3"/>
      <c r="AE148" s="3"/>
      <c r="AF148" s="3"/>
    </row>
    <row r="149">
      <c r="A149" s="21" t="s">
        <v>39</v>
      </c>
      <c r="B149" s="21">
        <v>2136.4</v>
      </c>
      <c r="C149" s="21">
        <v>-403.0</v>
      </c>
      <c r="D149" s="21">
        <v>0.0</v>
      </c>
      <c r="E149" s="21">
        <v>-10900.6</v>
      </c>
      <c r="F149" s="21">
        <v>0.2</v>
      </c>
      <c r="G149" s="21">
        <v>5413.6</v>
      </c>
      <c r="H149" s="21">
        <v>0.0</v>
      </c>
      <c r="I149" s="118">
        <v>0.0</v>
      </c>
      <c r="J149">
        <v>4573.2</v>
      </c>
      <c r="K149" s="21">
        <f t="shared" si="10"/>
        <v>819.8</v>
      </c>
      <c r="L149" s="21">
        <f t="shared" si="11"/>
        <v>11720.4</v>
      </c>
      <c r="M149" s="21">
        <v>3.81384608E8</v>
      </c>
      <c r="N149" s="79">
        <f t="shared" si="12"/>
        <v>30.73118252</v>
      </c>
      <c r="O149" s="21"/>
      <c r="P149" s="21"/>
      <c r="Q149" s="21"/>
      <c r="R149" s="21"/>
      <c r="S149" s="3"/>
      <c r="T149" s="3"/>
      <c r="U149" s="3"/>
      <c r="V149" s="3"/>
      <c r="W149" s="3"/>
      <c r="X149" s="3"/>
      <c r="Y149" s="3"/>
      <c r="Z149" s="3"/>
      <c r="AA149" s="3"/>
      <c r="AB149" s="3"/>
      <c r="AC149" s="3"/>
      <c r="AD149" s="3"/>
      <c r="AE149" s="3"/>
      <c r="AF149" s="3"/>
    </row>
    <row r="150">
      <c r="A150" s="21" t="s">
        <v>40</v>
      </c>
      <c r="B150" s="21">
        <v>2136.4</v>
      </c>
      <c r="C150" s="21">
        <v>-403.0</v>
      </c>
      <c r="D150" s="21">
        <v>0.0</v>
      </c>
      <c r="E150" s="21">
        <v>-10900.6</v>
      </c>
      <c r="F150" s="21">
        <v>0.2</v>
      </c>
      <c r="G150" s="21">
        <v>5413.6</v>
      </c>
      <c r="H150" s="21">
        <v>0.0</v>
      </c>
      <c r="I150" s="118">
        <v>0.0</v>
      </c>
      <c r="J150">
        <v>4573.2</v>
      </c>
      <c r="K150" s="21">
        <f t="shared" si="10"/>
        <v>819.8</v>
      </c>
      <c r="L150" s="21">
        <f t="shared" si="11"/>
        <v>11720.4</v>
      </c>
      <c r="M150" s="21">
        <v>3.81384608E8</v>
      </c>
      <c r="N150" s="79">
        <f t="shared" si="12"/>
        <v>30.73118252</v>
      </c>
      <c r="O150" s="21"/>
      <c r="P150" s="21"/>
      <c r="Q150" s="21"/>
      <c r="R150" s="21"/>
      <c r="S150" s="3"/>
      <c r="T150" s="3"/>
      <c r="U150" s="3"/>
      <c r="V150" s="3"/>
      <c r="W150" s="3"/>
      <c r="X150" s="3"/>
      <c r="Y150" s="3"/>
      <c r="Z150" s="3"/>
      <c r="AA150" s="3"/>
      <c r="AB150" s="3"/>
      <c r="AC150" s="3"/>
      <c r="AD150" s="3"/>
      <c r="AE150" s="3"/>
      <c r="AF150" s="3"/>
    </row>
    <row r="151">
      <c r="A151" s="21" t="s">
        <v>41</v>
      </c>
      <c r="B151" s="21">
        <v>-1.6</v>
      </c>
      <c r="C151" s="21">
        <v>0.0</v>
      </c>
      <c r="D151" s="21">
        <v>0.0</v>
      </c>
      <c r="E151" s="21">
        <v>2.2</v>
      </c>
      <c r="F151" s="21">
        <v>0.1</v>
      </c>
      <c r="G151" s="21">
        <v>14.5</v>
      </c>
      <c r="H151" s="21">
        <v>0.0</v>
      </c>
      <c r="I151" s="118">
        <v>0.0</v>
      </c>
      <c r="J151">
        <v>12.0</v>
      </c>
      <c r="K151" s="21">
        <f t="shared" si="10"/>
        <v>27.2</v>
      </c>
      <c r="L151" s="21">
        <f t="shared" si="11"/>
        <v>25</v>
      </c>
      <c r="M151" s="21">
        <v>7311237.0</v>
      </c>
      <c r="N151" s="79">
        <f t="shared" si="12"/>
        <v>3.41939401</v>
      </c>
      <c r="O151" s="21"/>
      <c r="P151" s="21"/>
      <c r="Q151" s="21"/>
      <c r="R151" s="21"/>
      <c r="S151" s="3"/>
      <c r="T151" s="3"/>
      <c r="U151" s="3"/>
      <c r="V151" s="3"/>
      <c r="W151" s="3"/>
      <c r="X151" s="3"/>
      <c r="Y151" s="3"/>
      <c r="Z151" s="3"/>
      <c r="AA151" s="3"/>
      <c r="AB151" s="3"/>
      <c r="AC151" s="3"/>
      <c r="AD151" s="3"/>
      <c r="AE151" s="3"/>
      <c r="AF151" s="3"/>
    </row>
    <row r="152">
      <c r="A152" s="21" t="s">
        <v>42</v>
      </c>
      <c r="B152" s="21">
        <v>2136.4</v>
      </c>
      <c r="C152" s="21">
        <v>-403.0</v>
      </c>
      <c r="D152" s="21">
        <v>0.0</v>
      </c>
      <c r="E152" s="21">
        <v>-10900.6</v>
      </c>
      <c r="F152" s="21">
        <v>0.2</v>
      </c>
      <c r="G152" s="21">
        <v>5413.6</v>
      </c>
      <c r="H152" s="21">
        <v>0.0</v>
      </c>
      <c r="I152" s="118">
        <v>0.0</v>
      </c>
      <c r="J152">
        <v>4573.2</v>
      </c>
      <c r="K152" s="21">
        <f t="shared" si="10"/>
        <v>819.8</v>
      </c>
      <c r="L152" s="21">
        <f t="shared" si="11"/>
        <v>11720.4</v>
      </c>
      <c r="M152" s="21">
        <v>3.81384608E8</v>
      </c>
      <c r="N152" s="79">
        <f t="shared" si="12"/>
        <v>30.73118252</v>
      </c>
      <c r="O152" s="21"/>
      <c r="P152" s="21"/>
      <c r="Q152" s="21"/>
      <c r="R152" s="21"/>
      <c r="S152" s="3"/>
      <c r="T152" s="3"/>
      <c r="U152" s="3"/>
      <c r="V152" s="3"/>
      <c r="W152" s="3"/>
      <c r="X152" s="3"/>
      <c r="Y152" s="3"/>
      <c r="Z152" s="3"/>
      <c r="AA152" s="3"/>
      <c r="AB152" s="3"/>
      <c r="AC152" s="3"/>
      <c r="AD152" s="3"/>
      <c r="AE152" s="3"/>
      <c r="AF152" s="3"/>
    </row>
    <row r="153">
      <c r="A153" s="21" t="s">
        <v>43</v>
      </c>
      <c r="B153" s="21">
        <v>2805.2</v>
      </c>
      <c r="C153" s="21">
        <v>0.0</v>
      </c>
      <c r="D153" s="21">
        <v>0.0</v>
      </c>
      <c r="E153" s="21">
        <v>818.4</v>
      </c>
      <c r="F153" s="21">
        <v>5.9</v>
      </c>
      <c r="G153" s="21">
        <v>12094.9</v>
      </c>
      <c r="H153" s="21">
        <v>0.0</v>
      </c>
      <c r="I153" s="118">
        <v>0.0</v>
      </c>
      <c r="J153">
        <v>6397.8</v>
      </c>
      <c r="K153" s="21">
        <f t="shared" si="10"/>
        <v>22122.2</v>
      </c>
      <c r="L153" s="21">
        <f t="shared" si="11"/>
        <v>21303.8</v>
      </c>
      <c r="M153" s="21">
        <v>2.85081556E8</v>
      </c>
      <c r="N153" s="79">
        <f t="shared" si="12"/>
        <v>74.72879094</v>
      </c>
      <c r="O153" s="21"/>
      <c r="P153" s="21"/>
      <c r="Q153" s="21"/>
      <c r="R153" s="21"/>
      <c r="S153" s="3"/>
      <c r="T153" s="3"/>
      <c r="U153" s="3"/>
      <c r="V153" s="3"/>
      <c r="W153" s="3"/>
      <c r="X153" s="3"/>
      <c r="Y153" s="3"/>
      <c r="Z153" s="3"/>
      <c r="AA153" s="3"/>
      <c r="AB153" s="3"/>
      <c r="AC153" s="3"/>
      <c r="AD153" s="3"/>
      <c r="AE153" s="3"/>
      <c r="AF153" s="3"/>
    </row>
    <row r="154">
      <c r="A154" s="21"/>
      <c r="B154" s="21"/>
      <c r="C154" s="21"/>
      <c r="D154" s="21"/>
      <c r="E154" s="21"/>
      <c r="F154" s="21"/>
      <c r="G154" s="21"/>
      <c r="H154" s="21"/>
      <c r="I154" s="21"/>
      <c r="J154" s="21"/>
      <c r="K154" s="21"/>
      <c r="L154" s="21"/>
      <c r="M154" s="21"/>
      <c r="N154" s="21"/>
      <c r="O154" s="21"/>
      <c r="P154" s="21"/>
      <c r="Q154" s="21"/>
      <c r="R154" s="21"/>
      <c r="S154" s="3"/>
      <c r="T154" s="3"/>
      <c r="U154" s="3"/>
      <c r="V154" s="3"/>
      <c r="W154" s="3"/>
      <c r="X154" s="3"/>
      <c r="Y154" s="3"/>
      <c r="Z154" s="3"/>
      <c r="AA154" s="3"/>
      <c r="AB154" s="3"/>
      <c r="AC154" s="3"/>
      <c r="AD154" s="3"/>
      <c r="AE154" s="3"/>
      <c r="AF154" s="3"/>
    </row>
    <row r="155">
      <c r="A155" s="21" t="s">
        <v>62</v>
      </c>
      <c r="B155" s="21"/>
      <c r="C155" s="21"/>
      <c r="D155" s="21"/>
      <c r="E155" s="21"/>
      <c r="F155" s="21"/>
      <c r="G155" s="21"/>
      <c r="H155" s="21"/>
      <c r="I155" s="21"/>
      <c r="J155" s="21"/>
      <c r="K155" s="21"/>
      <c r="L155" s="21"/>
      <c r="M155">
        <v>-0.2</v>
      </c>
      <c r="O155" s="21">
        <v>33.16013319</v>
      </c>
      <c r="P155" s="21"/>
      <c r="Q155" s="21"/>
      <c r="R155" s="21"/>
      <c r="S155" s="3"/>
      <c r="T155" s="3"/>
      <c r="U155" s="3"/>
      <c r="V155" s="3"/>
      <c r="W155" s="3"/>
      <c r="X155" s="3"/>
      <c r="Y155" s="3"/>
      <c r="Z155" s="3"/>
      <c r="AA155" s="3"/>
      <c r="AB155" s="3"/>
      <c r="AC155" s="3"/>
      <c r="AD155" s="3"/>
      <c r="AE155" s="3"/>
      <c r="AF155" s="3"/>
    </row>
    <row r="156">
      <c r="A156" s="21" t="s">
        <v>120</v>
      </c>
      <c r="B156" s="21"/>
      <c r="C156" s="21"/>
      <c r="D156" s="21"/>
      <c r="E156" s="21"/>
      <c r="F156" s="21"/>
      <c r="G156" s="21"/>
      <c r="H156" s="21"/>
      <c r="I156" s="21"/>
      <c r="J156" s="21"/>
      <c r="K156" s="21"/>
      <c r="L156" s="21"/>
      <c r="M156">
        <v>7.452731104</v>
      </c>
      <c r="O156" s="21"/>
      <c r="P156" s="21"/>
      <c r="Q156" s="21"/>
      <c r="R156" s="21"/>
      <c r="S156" s="3"/>
      <c r="T156" s="3"/>
      <c r="U156" s="3"/>
      <c r="V156" s="3"/>
      <c r="W156" s="3"/>
      <c r="X156" s="3"/>
      <c r="Y156" s="3"/>
      <c r="Z156" s="3"/>
      <c r="AA156" s="3"/>
      <c r="AB156" s="3"/>
      <c r="AC156" s="3"/>
      <c r="AD156" s="3"/>
      <c r="AE156" s="3"/>
      <c r="AF156" s="3"/>
    </row>
    <row r="157">
      <c r="A157" s="21"/>
      <c r="B157" s="21"/>
      <c r="C157" s="21"/>
      <c r="D157" s="21"/>
      <c r="E157" s="21"/>
      <c r="F157" s="21"/>
      <c r="G157" s="21"/>
      <c r="H157" s="21"/>
      <c r="I157" s="21"/>
      <c r="J157" s="21"/>
      <c r="K157" s="21"/>
      <c r="L157" s="21"/>
      <c r="M157" s="21"/>
      <c r="N157" s="21"/>
      <c r="O157" s="21"/>
      <c r="P157" s="21"/>
      <c r="Q157" s="21"/>
      <c r="R157" s="21"/>
      <c r="S157" s="3"/>
      <c r="T157" s="3"/>
      <c r="U157" s="3"/>
      <c r="V157" s="3"/>
      <c r="W157" s="3"/>
      <c r="X157" s="3"/>
      <c r="Y157" s="3"/>
      <c r="Z157" s="3"/>
      <c r="AA157" s="3"/>
      <c r="AB157" s="3"/>
      <c r="AC157" s="3"/>
      <c r="AD157" s="3"/>
      <c r="AE157" s="3"/>
      <c r="AF157" s="3"/>
    </row>
    <row r="158">
      <c r="A158" s="21"/>
      <c r="B158" s="21"/>
      <c r="C158" s="21"/>
      <c r="D158" s="21"/>
      <c r="E158" s="21"/>
      <c r="F158" s="21"/>
      <c r="G158" s="21"/>
      <c r="H158" s="21"/>
      <c r="I158" s="21"/>
      <c r="J158" s="21"/>
      <c r="K158" s="21"/>
      <c r="L158" s="21"/>
      <c r="M158" s="21"/>
      <c r="N158" s="21"/>
      <c r="O158" s="21"/>
      <c r="P158" s="21"/>
      <c r="Q158" s="21"/>
      <c r="R158" s="21"/>
      <c r="S158" s="3"/>
      <c r="T158" s="3"/>
      <c r="U158" s="3"/>
      <c r="V158" s="3"/>
      <c r="W158" s="3"/>
      <c r="X158" s="3"/>
      <c r="Y158" s="3"/>
      <c r="Z158" s="3"/>
      <c r="AA158" s="3"/>
      <c r="AB158" s="3"/>
      <c r="AC158" s="3"/>
      <c r="AD158" s="3"/>
      <c r="AE158" s="3"/>
      <c r="AF158" s="3"/>
    </row>
    <row r="159" ht="26.25" customHeight="1">
      <c r="A159" s="23" t="s">
        <v>121</v>
      </c>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20" t="s">
        <v>122</v>
      </c>
      <c r="B163" s="20"/>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ht="36.75" customHeight="1">
      <c r="A165" s="122"/>
      <c r="B165" s="24" t="s">
        <v>290</v>
      </c>
      <c r="C165" s="24" t="s">
        <v>291</v>
      </c>
      <c r="D165" s="24" t="s">
        <v>292</v>
      </c>
      <c r="E165" s="24" t="s">
        <v>293</v>
      </c>
      <c r="F165" s="24" t="s">
        <v>127</v>
      </c>
      <c r="G165" s="24" t="s">
        <v>57</v>
      </c>
      <c r="H165" s="189"/>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row>
    <row r="166">
      <c r="A166" s="21" t="s">
        <v>17</v>
      </c>
      <c r="B166" s="21">
        <v>0.0</v>
      </c>
      <c r="C166" s="41">
        <v>56.0</v>
      </c>
      <c r="D166" s="41">
        <f t="shared" ref="D166:D186" si="13">sum(B166:C166)</f>
        <v>56</v>
      </c>
      <c r="E166" s="33">
        <v>1.9053186E7</v>
      </c>
      <c r="F166" s="36">
        <f t="shared" ref="F166:F186" si="14">D166/E166*1000000</f>
        <v>2.939140992</v>
      </c>
      <c r="G166" s="41"/>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21" t="s">
        <v>18</v>
      </c>
      <c r="B167" s="41">
        <v>0.0</v>
      </c>
      <c r="C167" s="21">
        <v>0.0</v>
      </c>
      <c r="D167" s="41">
        <f t="shared" si="13"/>
        <v>0</v>
      </c>
      <c r="E167" s="33">
        <v>8113413.0</v>
      </c>
      <c r="F167" s="36">
        <f t="shared" si="14"/>
        <v>0</v>
      </c>
      <c r="G167" s="41"/>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21" t="s">
        <v>19</v>
      </c>
      <c r="B168" s="41">
        <v>6.0</v>
      </c>
      <c r="C168" s="21">
        <v>0.0</v>
      </c>
      <c r="D168" s="41">
        <f t="shared" si="13"/>
        <v>6</v>
      </c>
      <c r="E168" s="33">
        <v>1.0263618E7</v>
      </c>
      <c r="F168" s="36">
        <f t="shared" si="14"/>
        <v>0.584589177</v>
      </c>
      <c r="G168" s="41"/>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21" t="s">
        <v>20</v>
      </c>
      <c r="B169" s="41">
        <v>209.0</v>
      </c>
      <c r="C169" s="21">
        <v>69.0</v>
      </c>
      <c r="D169" s="41">
        <f t="shared" si="13"/>
        <v>278</v>
      </c>
      <c r="E169" s="33">
        <v>3.1099561E7</v>
      </c>
      <c r="F169" s="36">
        <f t="shared" si="14"/>
        <v>8.939032934</v>
      </c>
      <c r="G169" s="41"/>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21" t="s">
        <v>22</v>
      </c>
      <c r="B170" s="41">
        <v>6.0</v>
      </c>
      <c r="C170" s="21">
        <v>0.0</v>
      </c>
      <c r="D170" s="41">
        <f t="shared" si="13"/>
        <v>6</v>
      </c>
      <c r="E170" s="33">
        <v>5337416.0</v>
      </c>
      <c r="F170" s="36">
        <f t="shared" si="14"/>
        <v>1.124139471</v>
      </c>
      <c r="G170" s="41"/>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21" t="s">
        <v>23</v>
      </c>
      <c r="B171" s="41">
        <v>0.0</v>
      </c>
      <c r="C171" s="21">
        <v>4.0</v>
      </c>
      <c r="D171" s="41">
        <f t="shared" si="13"/>
        <v>4</v>
      </c>
      <c r="E171" s="33">
        <v>5168595.0</v>
      </c>
      <c r="F171" s="36">
        <f t="shared" si="14"/>
        <v>0.7739047072</v>
      </c>
      <c r="G171" s="41"/>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21" t="s">
        <v>24</v>
      </c>
      <c r="B172" s="41">
        <v>60.0</v>
      </c>
      <c r="C172" s="21">
        <v>9.0</v>
      </c>
      <c r="D172" s="41">
        <f t="shared" si="13"/>
        <v>69</v>
      </c>
      <c r="E172" s="33">
        <v>6.1136524E7</v>
      </c>
      <c r="F172" s="36">
        <f t="shared" si="14"/>
        <v>1.128621575</v>
      </c>
      <c r="G172" s="41"/>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21" t="s">
        <v>25</v>
      </c>
      <c r="B173" s="41">
        <v>1.0</v>
      </c>
      <c r="C173" s="21">
        <v>8.0</v>
      </c>
      <c r="D173" s="41">
        <f t="shared" si="13"/>
        <v>9</v>
      </c>
      <c r="E173" s="33">
        <v>8.2187909E7</v>
      </c>
      <c r="F173" s="36">
        <f t="shared" si="14"/>
        <v>0.1095051585</v>
      </c>
      <c r="G173" s="41"/>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21" t="s">
        <v>26</v>
      </c>
      <c r="B174" s="41">
        <v>18.0</v>
      </c>
      <c r="C174" s="21">
        <v>15.0</v>
      </c>
      <c r="D174" s="41">
        <f t="shared" si="13"/>
        <v>33</v>
      </c>
      <c r="E174" s="33">
        <v>1.055911E7</v>
      </c>
      <c r="F174" s="36">
        <f t="shared" si="14"/>
        <v>3.125263398</v>
      </c>
      <c r="G174" s="41"/>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21" t="s">
        <v>28</v>
      </c>
      <c r="B175" s="41">
        <v>6.0</v>
      </c>
      <c r="C175" s="21">
        <v>0.0</v>
      </c>
      <c r="D175" s="41">
        <f t="shared" si="13"/>
        <v>6</v>
      </c>
      <c r="E175" s="33">
        <v>3924023.0</v>
      </c>
      <c r="F175" s="36">
        <f t="shared" si="14"/>
        <v>1.529043025</v>
      </c>
      <c r="G175" s="41"/>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21" t="s">
        <v>29</v>
      </c>
      <c r="B176" s="41">
        <v>93.0</v>
      </c>
      <c r="C176" s="21">
        <v>7.0</v>
      </c>
      <c r="D176" s="41">
        <f t="shared" si="13"/>
        <v>100</v>
      </c>
      <c r="E176" s="33">
        <v>5.7719337E7</v>
      </c>
      <c r="F176" s="36">
        <f t="shared" si="14"/>
        <v>1.732521633</v>
      </c>
      <c r="G176" s="41"/>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21" t="s">
        <v>30</v>
      </c>
      <c r="B177" s="41">
        <v>19.0</v>
      </c>
      <c r="C177" s="21">
        <v>37.0</v>
      </c>
      <c r="D177" s="41">
        <f t="shared" si="13"/>
        <v>56</v>
      </c>
      <c r="E177" s="33">
        <v>1.26729223E8</v>
      </c>
      <c r="F177" s="36">
        <f t="shared" si="14"/>
        <v>0.4418870303</v>
      </c>
      <c r="G177" s="41"/>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21" t="s">
        <v>32</v>
      </c>
      <c r="B178" s="41">
        <v>0.0</v>
      </c>
      <c r="C178" s="21">
        <v>0.0</v>
      </c>
      <c r="D178" s="41">
        <f t="shared" si="13"/>
        <v>0</v>
      </c>
      <c r="E178" s="33">
        <v>1.5907853E7</v>
      </c>
      <c r="F178" s="36">
        <f t="shared" si="14"/>
        <v>0</v>
      </c>
      <c r="G178" s="41"/>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21" t="s">
        <v>33</v>
      </c>
      <c r="B179" s="41">
        <v>0.0</v>
      </c>
      <c r="C179" s="41">
        <v>0.0</v>
      </c>
      <c r="D179" s="41">
        <f t="shared" si="13"/>
        <v>0</v>
      </c>
      <c r="E179" s="33">
        <v>3837878.0</v>
      </c>
      <c r="F179" s="36">
        <f t="shared" si="14"/>
        <v>0</v>
      </c>
      <c r="G179" s="41"/>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21" t="s">
        <v>34</v>
      </c>
      <c r="B180" s="41">
        <v>2.0</v>
      </c>
      <c r="C180" s="21">
        <v>18.0</v>
      </c>
      <c r="D180" s="41">
        <f t="shared" si="13"/>
        <v>20</v>
      </c>
      <c r="E180" s="33">
        <v>4492400.0</v>
      </c>
      <c r="F180" s="36">
        <f t="shared" si="14"/>
        <v>4.451963316</v>
      </c>
      <c r="G180" s="41"/>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21" t="s">
        <v>36</v>
      </c>
      <c r="B181" s="41">
        <v>2.0</v>
      </c>
      <c r="C181" s="21">
        <v>0.0</v>
      </c>
      <c r="D181" s="41">
        <f t="shared" si="13"/>
        <v>2</v>
      </c>
      <c r="E181" s="33">
        <v>1.0335597E7</v>
      </c>
      <c r="F181" s="36">
        <f t="shared" si="14"/>
        <v>0.1935059968</v>
      </c>
      <c r="G181" s="41"/>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21" t="s">
        <v>39</v>
      </c>
      <c r="B182" s="41">
        <v>109.0</v>
      </c>
      <c r="C182" s="21">
        <v>132.0</v>
      </c>
      <c r="D182" s="41">
        <f t="shared" si="13"/>
        <v>241</v>
      </c>
      <c r="E182" s="33">
        <v>4.0016081E7</v>
      </c>
      <c r="F182" s="36">
        <f t="shared" si="14"/>
        <v>6.022578773</v>
      </c>
      <c r="G182" s="41"/>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21" t="s">
        <v>40</v>
      </c>
      <c r="B183" s="41">
        <v>1.0</v>
      </c>
      <c r="C183" s="21">
        <v>2.0</v>
      </c>
      <c r="D183" s="41">
        <f t="shared" si="13"/>
        <v>3</v>
      </c>
      <c r="E183" s="33">
        <v>8923569.0</v>
      </c>
      <c r="F183" s="36">
        <f t="shared" si="14"/>
        <v>0.3361883569</v>
      </c>
      <c r="G183" s="41"/>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21" t="s">
        <v>41</v>
      </c>
      <c r="B184" s="41">
        <v>0.0</v>
      </c>
      <c r="C184" s="21">
        <v>0.0</v>
      </c>
      <c r="D184" s="41">
        <f t="shared" si="13"/>
        <v>0</v>
      </c>
      <c r="E184" s="33">
        <v>7266920.0</v>
      </c>
      <c r="F184" s="36">
        <f t="shared" si="14"/>
        <v>0</v>
      </c>
      <c r="G184" s="41"/>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21" t="s">
        <v>42</v>
      </c>
      <c r="B185" s="21">
        <v>0.0</v>
      </c>
      <c r="C185" s="41">
        <v>4.0</v>
      </c>
      <c r="D185" s="41">
        <f t="shared" si="13"/>
        <v>4</v>
      </c>
      <c r="E185" s="33">
        <v>5.9522468E7</v>
      </c>
      <c r="F185" s="36">
        <f t="shared" si="14"/>
        <v>0.06720151456</v>
      </c>
      <c r="G185" s="41"/>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26" t="s">
        <v>43</v>
      </c>
      <c r="B186" s="71">
        <v>67.0</v>
      </c>
      <c r="C186" s="71">
        <v>14.0</v>
      </c>
      <c r="D186" s="71">
        <f t="shared" si="13"/>
        <v>81</v>
      </c>
      <c r="E186" s="44">
        <v>2.82158336E8</v>
      </c>
      <c r="F186" s="47">
        <f t="shared" si="14"/>
        <v>0.2870728583</v>
      </c>
      <c r="G186" s="71"/>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10"/>
      <c r="B187" s="10"/>
      <c r="C187" s="10"/>
      <c r="D187" s="10"/>
      <c r="E187" s="10"/>
      <c r="F187" s="10"/>
      <c r="G187" s="10"/>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21" t="s">
        <v>172</v>
      </c>
      <c r="B188" s="10"/>
      <c r="C188" s="10"/>
      <c r="D188" s="10"/>
      <c r="E188" s="10"/>
      <c r="F188" s="41">
        <v>1.77</v>
      </c>
      <c r="G188" s="10"/>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10"/>
      <c r="B189" s="10"/>
      <c r="C189" s="10"/>
      <c r="D189" s="10"/>
      <c r="E189" s="10"/>
      <c r="F189" s="41">
        <v>3.364595782</v>
      </c>
      <c r="G189" s="10"/>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21" t="s">
        <v>294</v>
      </c>
      <c r="B190" s="10"/>
      <c r="C190" s="10"/>
      <c r="D190" s="10"/>
      <c r="E190" s="10"/>
      <c r="F190" s="10"/>
      <c r="G190" s="10"/>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10"/>
      <c r="B191" s="10"/>
      <c r="C191" s="10"/>
      <c r="D191" s="10"/>
      <c r="E191" s="10"/>
      <c r="F191" s="10"/>
      <c r="G191" s="10"/>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21" t="s">
        <v>295</v>
      </c>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10"/>
      <c r="B193" s="10"/>
      <c r="C193" s="10"/>
      <c r="D193" s="10"/>
      <c r="E193" s="10"/>
      <c r="F193" s="10"/>
      <c r="G193" s="10"/>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20" t="s">
        <v>130</v>
      </c>
      <c r="B197" s="20"/>
      <c r="C197" s="10"/>
      <c r="D197" s="10"/>
      <c r="E197" s="10"/>
      <c r="F197" s="10"/>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10"/>
      <c r="B198" s="26" t="s">
        <v>277</v>
      </c>
      <c r="C198" s="103"/>
      <c r="D198" s="103"/>
      <c r="E198" s="103"/>
      <c r="F198" s="10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ht="34.5" customHeight="1">
      <c r="A199" s="24" t="s">
        <v>1</v>
      </c>
      <c r="B199" s="24" t="s">
        <v>185</v>
      </c>
      <c r="C199" s="24" t="s">
        <v>54</v>
      </c>
      <c r="D199" s="24" t="s">
        <v>201</v>
      </c>
      <c r="E199" s="24" t="s">
        <v>132</v>
      </c>
      <c r="F199" s="24" t="s">
        <v>57</v>
      </c>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row>
    <row r="200">
      <c r="A200" s="21" t="s">
        <v>17</v>
      </c>
      <c r="B200" s="163">
        <v>1.76724663E8</v>
      </c>
      <c r="C200" s="33">
        <v>1.9534938E7</v>
      </c>
      <c r="D200" s="96">
        <f t="shared" ref="D200:D220" si="15">B200/C200</f>
        <v>9.046594517</v>
      </c>
      <c r="E200" s="170">
        <f>D200</f>
        <v>9.046594517</v>
      </c>
      <c r="F200" s="124"/>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21" t="s">
        <v>18</v>
      </c>
      <c r="B201" s="163">
        <v>8874415.0</v>
      </c>
      <c r="C201" s="33">
        <v>8148312.0</v>
      </c>
      <c r="D201" s="96">
        <f t="shared" si="15"/>
        <v>1.089110849</v>
      </c>
      <c r="E201" s="170">
        <f t="shared" ref="E201:E202" si="16">Average($D$201:$D$202,$D$204:$D$210,$D$212,$D$214:$D$219)</f>
        <v>9.836882265</v>
      </c>
      <c r="F201" s="41"/>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21" t="s">
        <v>19</v>
      </c>
      <c r="B202" s="163">
        <v>3.31798804E8</v>
      </c>
      <c r="C202" s="33">
        <v>1.031197E7</v>
      </c>
      <c r="D202" s="96">
        <f t="shared" si="15"/>
        <v>32.17608313</v>
      </c>
      <c r="E202" s="170">
        <f t="shared" si="16"/>
        <v>9.836882265</v>
      </c>
      <c r="F202" s="41"/>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21" t="s">
        <v>20</v>
      </c>
      <c r="B203" s="163">
        <v>1.52185755E8</v>
      </c>
      <c r="C203" s="33">
        <v>3.1640962E7</v>
      </c>
      <c r="D203" s="96">
        <f t="shared" si="15"/>
        <v>4.809770164</v>
      </c>
      <c r="E203" s="170">
        <f>D203</f>
        <v>4.809770164</v>
      </c>
      <c r="F203" s="41"/>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21" t="s">
        <v>22</v>
      </c>
      <c r="B204" s="163">
        <v>6.4360549E7</v>
      </c>
      <c r="C204" s="33">
        <v>5374693.0</v>
      </c>
      <c r="D204" s="96">
        <f t="shared" si="15"/>
        <v>11.97473958</v>
      </c>
      <c r="E204" s="170">
        <f t="shared" ref="E204:E210" si="17">Average($D$201:$D$202,$D$204:$D$210,$D$212,$D$214:$D$219)</f>
        <v>9.836882265</v>
      </c>
      <c r="F204" s="41"/>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21" t="s">
        <v>23</v>
      </c>
      <c r="B205" s="163">
        <v>1.1391804E7</v>
      </c>
      <c r="C205" s="33">
        <v>5193039.0</v>
      </c>
      <c r="D205" s="96">
        <f t="shared" si="15"/>
        <v>2.193668101</v>
      </c>
      <c r="E205" s="170">
        <f t="shared" si="17"/>
        <v>9.836882265</v>
      </c>
      <c r="F205" s="41"/>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21" t="s">
        <v>24</v>
      </c>
      <c r="B206" s="163">
        <v>4.93183359E8</v>
      </c>
      <c r="C206" s="33">
        <v>6.182899E7</v>
      </c>
      <c r="D206" s="96">
        <f t="shared" si="15"/>
        <v>7.976571492</v>
      </c>
      <c r="E206" s="170">
        <f t="shared" si="17"/>
        <v>9.836882265</v>
      </c>
      <c r="F206" s="41"/>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21" t="s">
        <v>25</v>
      </c>
      <c r="B207" s="163">
        <v>3.65304E8</v>
      </c>
      <c r="C207" s="33">
        <v>8.2350671E7</v>
      </c>
      <c r="D207" s="96">
        <f t="shared" si="15"/>
        <v>4.435956569</v>
      </c>
      <c r="E207" s="170">
        <f t="shared" si="17"/>
        <v>9.836882265</v>
      </c>
      <c r="F207" s="41"/>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21" t="s">
        <v>26</v>
      </c>
      <c r="B208" s="163">
        <v>6.5570636E7</v>
      </c>
      <c r="C208" s="33">
        <v>1.0603863E7</v>
      </c>
      <c r="D208" s="96">
        <f t="shared" si="15"/>
        <v>6.183655523</v>
      </c>
      <c r="E208" s="170">
        <f t="shared" si="17"/>
        <v>9.836882265</v>
      </c>
      <c r="F208" s="41"/>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21" t="s">
        <v>28</v>
      </c>
      <c r="B209" s="163">
        <v>6.9197807E7</v>
      </c>
      <c r="C209" s="33">
        <v>3879155.0</v>
      </c>
      <c r="D209" s="96">
        <f t="shared" si="15"/>
        <v>17.83837124</v>
      </c>
      <c r="E209" s="170">
        <f t="shared" si="17"/>
        <v>9.836882265</v>
      </c>
      <c r="F209" s="41"/>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21" t="s">
        <v>29</v>
      </c>
      <c r="B210" s="163">
        <v>5.07130774E8</v>
      </c>
      <c r="C210" s="33">
        <v>5.7926999E7</v>
      </c>
      <c r="D210" s="96">
        <f t="shared" si="15"/>
        <v>8.754652973</v>
      </c>
      <c r="E210" s="170">
        <f t="shared" si="17"/>
        <v>9.836882265</v>
      </c>
      <c r="F210" s="41"/>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21" t="s">
        <v>30</v>
      </c>
      <c r="B211" s="163">
        <v>2.801439301E9</v>
      </c>
      <c r="C211" s="33">
        <v>1.27187243E8</v>
      </c>
      <c r="D211" s="96">
        <f t="shared" si="15"/>
        <v>22.02610289</v>
      </c>
      <c r="E211" s="170">
        <f>D211</f>
        <v>22.02610289</v>
      </c>
      <c r="F211" s="41"/>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21" t="s">
        <v>32</v>
      </c>
      <c r="B212" s="163">
        <v>3.25054075E8</v>
      </c>
      <c r="C212" s="33">
        <v>1.612283E7</v>
      </c>
      <c r="D212" s="96">
        <f t="shared" si="15"/>
        <v>20.1611054</v>
      </c>
      <c r="E212" s="171">
        <f>Average($D$201:$D$202,$D$204:$D$210,$D$212,$D$214:$D$219)</f>
        <v>9.836882265</v>
      </c>
      <c r="F212" s="41"/>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21" t="s">
        <v>33</v>
      </c>
      <c r="B213" s="163">
        <v>1.7653787E7</v>
      </c>
      <c r="C213" s="33">
        <v>3898456.0</v>
      </c>
      <c r="D213" s="96">
        <f t="shared" si="15"/>
        <v>4.528404835</v>
      </c>
      <c r="E213" s="170">
        <f>D213</f>
        <v>4.528404835</v>
      </c>
      <c r="F213" s="41"/>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21" t="s">
        <v>34</v>
      </c>
      <c r="B214" s="163">
        <v>3.1435866E7</v>
      </c>
      <c r="C214" s="33">
        <v>4535591.0</v>
      </c>
      <c r="D214" s="96">
        <f t="shared" si="15"/>
        <v>6.930930501</v>
      </c>
      <c r="E214" s="171">
        <f t="shared" ref="E214:E219" si="18">Average($D$201:$D$202,$D$204:$D$210,$D$212,$D$214:$D$219)</f>
        <v>9.836882265</v>
      </c>
      <c r="F214" s="41"/>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21" t="s">
        <v>36</v>
      </c>
      <c r="B215" s="163">
        <v>1.60742942E8</v>
      </c>
      <c r="C215" s="33">
        <v>1.0433867E7</v>
      </c>
      <c r="D215" s="96">
        <f t="shared" si="15"/>
        <v>15.40588374</v>
      </c>
      <c r="E215" s="171">
        <f t="shared" si="18"/>
        <v>9.836882265</v>
      </c>
      <c r="F215" s="41"/>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21" t="s">
        <v>39</v>
      </c>
      <c r="B216" s="163">
        <v>2.97623676E8</v>
      </c>
      <c r="C216" s="33">
        <v>4.0152517E7</v>
      </c>
      <c r="D216" s="96">
        <f t="shared" si="15"/>
        <v>7.412329245</v>
      </c>
      <c r="E216" s="171">
        <f t="shared" si="18"/>
        <v>9.836882265</v>
      </c>
      <c r="F216" s="41"/>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21" t="s">
        <v>40</v>
      </c>
      <c r="B217" s="163">
        <v>2.4901854E7</v>
      </c>
      <c r="C217" s="33">
        <v>8954175.0</v>
      </c>
      <c r="D217" s="96">
        <f t="shared" si="15"/>
        <v>2.781032758</v>
      </c>
      <c r="E217" s="171">
        <f t="shared" si="18"/>
        <v>9.836882265</v>
      </c>
      <c r="F217" s="41"/>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21" t="s">
        <v>41</v>
      </c>
      <c r="B218" s="163">
        <v>1.3926701E7</v>
      </c>
      <c r="C218" s="33">
        <v>7361757.0</v>
      </c>
      <c r="D218" s="96">
        <f t="shared" si="15"/>
        <v>1.891763203</v>
      </c>
      <c r="E218" s="171">
        <f t="shared" si="18"/>
        <v>9.836882265</v>
      </c>
      <c r="F218" s="41"/>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21" t="s">
        <v>42</v>
      </c>
      <c r="B219" s="163">
        <v>6.1016389E8</v>
      </c>
      <c r="C219" s="33">
        <v>5.9912431E7</v>
      </c>
      <c r="D219" s="96">
        <f t="shared" si="15"/>
        <v>10.18426193</v>
      </c>
      <c r="E219" s="171">
        <f t="shared" si="18"/>
        <v>9.836882265</v>
      </c>
      <c r="F219" s="41"/>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26" t="s">
        <v>43</v>
      </c>
      <c r="B220" s="164">
        <v>2.49800839E9</v>
      </c>
      <c r="C220" s="44">
        <v>2.87501476E8</v>
      </c>
      <c r="D220" s="105">
        <f t="shared" si="15"/>
        <v>8.688680228</v>
      </c>
      <c r="E220" s="172">
        <f>D220</f>
        <v>8.688680228</v>
      </c>
      <c r="F220" s="71"/>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21" t="s">
        <v>134</v>
      </c>
      <c r="B221" s="10"/>
      <c r="C221" s="10"/>
      <c r="D221" s="10"/>
      <c r="E221" s="172">
        <f>Average($D$201:$D$202,$D$204:$D$210,$D$212,$D$214:$D$219)</f>
        <v>9.836882265</v>
      </c>
      <c r="F221" s="41"/>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10"/>
      <c r="B222" s="10"/>
      <c r="C222" s="10"/>
      <c r="D222" s="10"/>
      <c r="E222" s="10"/>
      <c r="F222" s="10"/>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21" t="s">
        <v>172</v>
      </c>
      <c r="B223" s="10"/>
      <c r="C223" s="10"/>
      <c r="D223" s="10"/>
      <c r="E223" s="96"/>
      <c r="F223" s="10"/>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10"/>
      <c r="B224" s="10"/>
      <c r="C224" s="10"/>
      <c r="D224" s="10"/>
      <c r="E224" s="41"/>
      <c r="F224" s="10"/>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21" t="s">
        <v>135</v>
      </c>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10"/>
      <c r="B226" s="10"/>
      <c r="C226" s="10"/>
      <c r="D226" s="10"/>
      <c r="E226" s="10"/>
      <c r="F226" s="10"/>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sheetData>
  <mergeCells count="36">
    <mergeCell ref="B120:C120"/>
    <mergeCell ref="A124:B124"/>
    <mergeCell ref="A126:H126"/>
    <mergeCell ref="B115:C115"/>
    <mergeCell ref="A225:F225"/>
    <mergeCell ref="A192:G192"/>
    <mergeCell ref="A159:G159"/>
    <mergeCell ref="B198:F198"/>
    <mergeCell ref="B106:C106"/>
    <mergeCell ref="B110:C110"/>
    <mergeCell ref="B112:C112"/>
    <mergeCell ref="B3:G3"/>
    <mergeCell ref="A3:A4"/>
    <mergeCell ref="J3:K3"/>
    <mergeCell ref="L3:L4"/>
    <mergeCell ref="K67:U67"/>
    <mergeCell ref="H65:J65"/>
    <mergeCell ref="N38:S38"/>
    <mergeCell ref="V67:AF67"/>
    <mergeCell ref="B101:C101"/>
    <mergeCell ref="B102:C102"/>
    <mergeCell ref="B105:C105"/>
    <mergeCell ref="B104:C104"/>
    <mergeCell ref="E37:H37"/>
    <mergeCell ref="B37:D37"/>
    <mergeCell ref="H3:I3"/>
    <mergeCell ref="B92:I92"/>
    <mergeCell ref="B107:C107"/>
    <mergeCell ref="B109:C109"/>
    <mergeCell ref="B108:C108"/>
    <mergeCell ref="B114:C114"/>
    <mergeCell ref="B113:C113"/>
    <mergeCell ref="B117:C117"/>
    <mergeCell ref="B118:C118"/>
    <mergeCell ref="B116:C116"/>
    <mergeCell ref="B119:C119"/>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16" width="6.43"/>
  </cols>
  <sheetData>
    <row r="1">
      <c r="A1" s="1" t="s">
        <v>0</v>
      </c>
      <c r="B1" s="2"/>
      <c r="C1" s="2"/>
      <c r="D1" s="2"/>
      <c r="E1" s="2"/>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79" t="s">
        <v>283</v>
      </c>
      <c r="B3" s="50"/>
      <c r="C3" s="3"/>
      <c r="D3" s="3"/>
      <c r="E3" s="3"/>
      <c r="F3" s="3"/>
      <c r="G3" s="3"/>
      <c r="H3" s="3"/>
      <c r="I3" s="3"/>
      <c r="J3" s="3"/>
      <c r="K3" s="3"/>
      <c r="L3" s="3"/>
      <c r="M3" s="3"/>
      <c r="N3" s="3"/>
      <c r="O3" s="3"/>
      <c r="P3" s="3"/>
      <c r="Q3" s="3"/>
      <c r="R3" s="3"/>
      <c r="S3" s="3"/>
      <c r="T3" s="3"/>
      <c r="U3" s="3"/>
      <c r="V3" s="3"/>
      <c r="W3" s="3"/>
      <c r="X3" s="3"/>
      <c r="Y3" s="3"/>
      <c r="Z3" s="3"/>
    </row>
    <row r="4">
      <c r="A4" s="180" t="s">
        <v>1</v>
      </c>
      <c r="B4" s="50" t="s">
        <v>285</v>
      </c>
      <c r="C4" s="3"/>
      <c r="D4" s="3"/>
      <c r="E4" s="3"/>
      <c r="F4" s="3"/>
      <c r="G4" s="3"/>
      <c r="H4" s="3"/>
      <c r="I4" s="3"/>
      <c r="J4" s="3"/>
      <c r="K4" s="3"/>
      <c r="L4" s="3"/>
      <c r="M4" s="3"/>
      <c r="N4" s="3"/>
      <c r="O4" s="3"/>
      <c r="P4" s="3"/>
      <c r="Q4" s="3"/>
      <c r="R4" s="3"/>
      <c r="S4" s="3"/>
      <c r="T4" s="3"/>
      <c r="U4" s="3"/>
      <c r="V4" s="3"/>
      <c r="W4" s="3"/>
      <c r="X4" s="3"/>
      <c r="Y4" s="3"/>
      <c r="Z4" s="3"/>
    </row>
    <row r="5">
      <c r="A5" s="11"/>
      <c r="B5" s="38">
        <v>2017.0</v>
      </c>
      <c r="C5" s="38">
        <v>2016.0</v>
      </c>
      <c r="D5" s="38">
        <v>2015.0</v>
      </c>
      <c r="E5" s="38">
        <v>2014.0</v>
      </c>
      <c r="F5" s="38">
        <v>2013.0</v>
      </c>
      <c r="G5" s="38">
        <v>2012.0</v>
      </c>
      <c r="H5" s="38">
        <v>2011.0</v>
      </c>
      <c r="I5" s="38">
        <v>2010.0</v>
      </c>
      <c r="J5" s="38">
        <v>2009.0</v>
      </c>
      <c r="K5" s="38">
        <v>2008.0</v>
      </c>
      <c r="L5" s="38">
        <v>2007.0</v>
      </c>
      <c r="M5" s="38">
        <v>2006.0</v>
      </c>
      <c r="N5" s="38">
        <v>2005.0</v>
      </c>
      <c r="O5" s="38">
        <v>2004.0</v>
      </c>
      <c r="P5" s="38">
        <v>2003.0</v>
      </c>
      <c r="Q5" s="3"/>
      <c r="R5" s="3"/>
      <c r="S5" s="3"/>
      <c r="T5" s="3"/>
      <c r="U5" s="3"/>
      <c r="V5" s="3"/>
      <c r="W5" s="3"/>
      <c r="X5" s="3"/>
      <c r="Y5" s="3"/>
      <c r="Z5" s="3"/>
    </row>
    <row r="6">
      <c r="A6" s="18" t="s">
        <v>17</v>
      </c>
      <c r="B6" s="41">
        <v>1.0</v>
      </c>
      <c r="C6" s="41">
        <v>1.0</v>
      </c>
      <c r="D6" s="181"/>
      <c r="E6" s="181"/>
      <c r="F6" s="181"/>
      <c r="G6" s="181"/>
      <c r="H6" s="181"/>
      <c r="I6" s="181"/>
      <c r="J6" s="181"/>
      <c r="K6" s="181"/>
      <c r="L6" s="181"/>
      <c r="M6" s="181"/>
      <c r="N6" s="181"/>
      <c r="O6" s="181"/>
      <c r="P6" s="181"/>
      <c r="Q6" s="3"/>
      <c r="R6" s="3"/>
      <c r="S6" s="3"/>
      <c r="T6" s="3"/>
      <c r="U6" s="3"/>
      <c r="V6" s="3"/>
      <c r="W6" s="3"/>
      <c r="X6" s="3"/>
      <c r="Y6" s="3"/>
      <c r="Z6" s="3"/>
    </row>
    <row r="7">
      <c r="A7" s="18" t="s">
        <v>18</v>
      </c>
      <c r="B7" s="41">
        <v>1.0</v>
      </c>
      <c r="C7" s="41">
        <v>1.0</v>
      </c>
      <c r="D7" s="181"/>
      <c r="E7" s="181"/>
      <c r="F7" s="181"/>
      <c r="G7" s="181"/>
      <c r="H7" s="181"/>
      <c r="I7" s="181"/>
      <c r="J7" s="181"/>
      <c r="K7" s="181"/>
      <c r="L7" s="181"/>
      <c r="M7" s="181"/>
      <c r="N7" s="181"/>
      <c r="O7" s="181"/>
      <c r="P7" s="181"/>
      <c r="Q7" s="3"/>
      <c r="R7" s="3"/>
      <c r="S7" s="3"/>
      <c r="T7" s="3"/>
      <c r="U7" s="3"/>
      <c r="V7" s="3"/>
      <c r="W7" s="3"/>
      <c r="X7" s="3"/>
      <c r="Y7" s="3"/>
      <c r="Z7" s="3"/>
    </row>
    <row r="8">
      <c r="A8" s="18" t="s">
        <v>19</v>
      </c>
      <c r="B8" s="41">
        <v>1.0</v>
      </c>
      <c r="C8" s="41">
        <v>0.0</v>
      </c>
      <c r="D8" s="181"/>
      <c r="E8" s="181"/>
      <c r="F8" s="181"/>
      <c r="G8" s="181"/>
      <c r="H8" s="181"/>
      <c r="I8" s="181"/>
      <c r="J8" s="181"/>
      <c r="K8" s="181"/>
      <c r="L8" s="181"/>
      <c r="M8" s="181"/>
      <c r="N8" s="181"/>
      <c r="O8" s="181"/>
      <c r="P8" s="181"/>
      <c r="Q8" s="3"/>
      <c r="R8" s="3"/>
      <c r="S8" s="3"/>
      <c r="T8" s="3"/>
      <c r="U8" s="3"/>
      <c r="V8" s="3"/>
      <c r="W8" s="3"/>
      <c r="X8" s="3"/>
      <c r="Y8" s="3"/>
      <c r="Z8" s="3"/>
    </row>
    <row r="9">
      <c r="A9" s="18" t="s">
        <v>20</v>
      </c>
      <c r="B9" s="41">
        <v>1.0</v>
      </c>
      <c r="C9" s="41">
        <v>1.0</v>
      </c>
      <c r="D9" s="181"/>
      <c r="E9" s="181"/>
      <c r="F9" s="181"/>
      <c r="G9" s="181"/>
      <c r="H9" s="181"/>
      <c r="I9" s="181"/>
      <c r="J9" s="181"/>
      <c r="K9" s="181"/>
      <c r="L9" s="181"/>
      <c r="M9" s="181"/>
      <c r="N9" s="181"/>
      <c r="O9" s="181"/>
      <c r="P9" s="181"/>
      <c r="Q9" s="3"/>
      <c r="R9" s="3"/>
      <c r="S9" s="3"/>
      <c r="T9" s="3"/>
      <c r="U9" s="3"/>
      <c r="V9" s="3"/>
      <c r="W9" s="3"/>
      <c r="X9" s="3"/>
      <c r="Y9" s="3"/>
      <c r="Z9" s="3"/>
    </row>
    <row r="10">
      <c r="A10" s="18" t="s">
        <v>21</v>
      </c>
      <c r="B10" s="41">
        <v>0.0</v>
      </c>
      <c r="C10" s="41">
        <v>0.0</v>
      </c>
      <c r="D10" s="181"/>
      <c r="E10" s="181"/>
      <c r="F10" s="181"/>
      <c r="G10" s="181"/>
      <c r="H10" s="181"/>
      <c r="I10" s="181"/>
      <c r="J10" s="181"/>
      <c r="K10" s="181"/>
      <c r="L10" s="181"/>
      <c r="M10" s="181"/>
      <c r="N10" s="181"/>
      <c r="O10" s="181"/>
      <c r="P10" s="181"/>
      <c r="Q10" s="3"/>
      <c r="R10" s="3"/>
      <c r="S10" s="3"/>
      <c r="T10" s="3"/>
      <c r="U10" s="3"/>
      <c r="V10" s="3"/>
      <c r="W10" s="3"/>
      <c r="X10" s="3"/>
      <c r="Y10" s="3"/>
      <c r="Z10" s="3"/>
    </row>
    <row r="11">
      <c r="A11" s="18" t="s">
        <v>22</v>
      </c>
      <c r="B11" s="41">
        <v>1.0</v>
      </c>
      <c r="C11" s="41">
        <v>1.0</v>
      </c>
      <c r="D11" s="181"/>
      <c r="E11" s="181"/>
      <c r="F11" s="181"/>
      <c r="G11" s="181"/>
      <c r="H11" s="181"/>
      <c r="I11" s="181"/>
      <c r="J11" s="181"/>
      <c r="K11" s="181"/>
      <c r="L11" s="181"/>
      <c r="M11" s="181"/>
      <c r="N11" s="181"/>
      <c r="O11" s="181"/>
      <c r="P11" s="181"/>
      <c r="Q11" s="3"/>
      <c r="R11" s="3"/>
      <c r="S11" s="3"/>
      <c r="T11" s="3"/>
      <c r="U11" s="3"/>
      <c r="V11" s="3"/>
      <c r="W11" s="3"/>
      <c r="X11" s="3"/>
      <c r="Y11" s="3"/>
      <c r="Z11" s="3"/>
    </row>
    <row r="12">
      <c r="A12" s="18" t="s">
        <v>23</v>
      </c>
      <c r="B12" s="41">
        <v>1.0</v>
      </c>
      <c r="C12" s="41">
        <v>1.0</v>
      </c>
      <c r="D12" s="181"/>
      <c r="E12" s="181"/>
      <c r="F12" s="181"/>
      <c r="G12" s="181"/>
      <c r="H12" s="181"/>
      <c r="I12" s="181"/>
      <c r="J12" s="181"/>
      <c r="K12" s="181"/>
      <c r="L12" s="181"/>
      <c r="M12" s="181"/>
      <c r="N12" s="181"/>
      <c r="O12" s="181"/>
      <c r="P12" s="181"/>
      <c r="Q12" s="3"/>
      <c r="R12" s="3"/>
      <c r="S12" s="3"/>
      <c r="T12" s="3"/>
      <c r="U12" s="3"/>
      <c r="V12" s="3"/>
      <c r="W12" s="3"/>
      <c r="X12" s="3"/>
      <c r="Y12" s="3"/>
      <c r="Z12" s="3"/>
    </row>
    <row r="13">
      <c r="A13" s="18" t="s">
        <v>24</v>
      </c>
      <c r="B13" s="41">
        <v>1.0</v>
      </c>
      <c r="C13" s="41">
        <v>1.0</v>
      </c>
      <c r="D13" s="181"/>
      <c r="E13" s="181"/>
      <c r="F13" s="181"/>
      <c r="G13" s="181"/>
      <c r="H13" s="181"/>
      <c r="I13" s="181"/>
      <c r="J13" s="181"/>
      <c r="K13" s="181"/>
      <c r="L13" s="181"/>
      <c r="M13" s="181"/>
      <c r="N13" s="181"/>
      <c r="O13" s="181"/>
      <c r="P13" s="181"/>
      <c r="Q13" s="3"/>
      <c r="R13" s="3"/>
      <c r="S13" s="3"/>
      <c r="T13" s="3"/>
      <c r="U13" s="3"/>
      <c r="V13" s="3"/>
      <c r="W13" s="3"/>
      <c r="X13" s="3"/>
      <c r="Y13" s="3"/>
      <c r="Z13" s="3"/>
    </row>
    <row r="14">
      <c r="A14" s="18" t="s">
        <v>25</v>
      </c>
      <c r="B14" s="41">
        <v>1.0</v>
      </c>
      <c r="C14" s="41">
        <v>1.0</v>
      </c>
      <c r="D14" s="181"/>
      <c r="E14" s="181"/>
      <c r="F14" s="181"/>
      <c r="G14" s="181"/>
      <c r="H14" s="181"/>
      <c r="I14" s="181"/>
      <c r="J14" s="181"/>
      <c r="K14" s="181"/>
      <c r="L14" s="181"/>
      <c r="M14" s="181"/>
      <c r="N14" s="181"/>
      <c r="O14" s="181"/>
      <c r="P14" s="181"/>
      <c r="Q14" s="3"/>
      <c r="R14" s="3"/>
      <c r="S14" s="3"/>
      <c r="T14" s="3"/>
      <c r="U14" s="3"/>
      <c r="V14" s="3"/>
      <c r="W14" s="3"/>
      <c r="X14" s="3"/>
      <c r="Y14" s="3"/>
      <c r="Z14" s="3"/>
    </row>
    <row r="15">
      <c r="A15" s="18" t="s">
        <v>26</v>
      </c>
      <c r="B15" s="41">
        <v>1.0</v>
      </c>
      <c r="C15" s="41">
        <v>1.0</v>
      </c>
      <c r="D15" s="181"/>
      <c r="E15" s="181"/>
      <c r="F15" s="181"/>
      <c r="G15" s="181"/>
      <c r="H15" s="181"/>
      <c r="I15" s="181"/>
      <c r="J15" s="181"/>
      <c r="K15" s="181"/>
      <c r="L15" s="181"/>
      <c r="M15" s="181"/>
      <c r="N15" s="181"/>
      <c r="O15" s="181"/>
      <c r="P15" s="181"/>
      <c r="Q15" s="3"/>
      <c r="R15" s="3"/>
      <c r="S15" s="3"/>
      <c r="T15" s="3"/>
      <c r="U15" s="3"/>
      <c r="V15" s="3"/>
      <c r="W15" s="3"/>
      <c r="X15" s="3"/>
      <c r="Y15" s="3"/>
      <c r="Z15" s="3"/>
    </row>
    <row r="16">
      <c r="A16" s="18" t="s">
        <v>27</v>
      </c>
      <c r="B16" s="41">
        <v>1.0</v>
      </c>
      <c r="C16" s="41">
        <v>1.0</v>
      </c>
      <c r="D16" s="181"/>
      <c r="E16" s="181"/>
      <c r="F16" s="181"/>
      <c r="G16" s="181"/>
      <c r="H16" s="181"/>
      <c r="I16" s="181"/>
      <c r="J16" s="181"/>
      <c r="K16" s="181"/>
      <c r="L16" s="181"/>
      <c r="M16" s="181"/>
      <c r="N16" s="181"/>
      <c r="O16" s="181"/>
      <c r="P16" s="181"/>
      <c r="Q16" s="3"/>
      <c r="R16" s="3"/>
      <c r="S16" s="3"/>
      <c r="T16" s="3"/>
      <c r="U16" s="3"/>
      <c r="V16" s="3"/>
      <c r="W16" s="3"/>
      <c r="X16" s="3"/>
      <c r="Y16" s="3"/>
      <c r="Z16" s="3"/>
    </row>
    <row r="17">
      <c r="A17" s="18" t="s">
        <v>28</v>
      </c>
      <c r="B17" s="41">
        <v>1.0</v>
      </c>
      <c r="C17" s="41">
        <v>1.0</v>
      </c>
      <c r="D17" s="181"/>
      <c r="E17" s="181"/>
      <c r="F17" s="181"/>
      <c r="G17" s="181"/>
      <c r="H17" s="181"/>
      <c r="I17" s="181"/>
      <c r="J17" s="181"/>
      <c r="K17" s="181"/>
      <c r="L17" s="181"/>
      <c r="M17" s="181"/>
      <c r="N17" s="181"/>
      <c r="O17" s="181"/>
      <c r="P17" s="181"/>
      <c r="Q17" s="3"/>
      <c r="R17" s="3"/>
      <c r="S17" s="3"/>
      <c r="T17" s="3"/>
      <c r="U17" s="3"/>
      <c r="V17" s="3"/>
      <c r="W17" s="3"/>
      <c r="X17" s="3"/>
      <c r="Y17" s="3"/>
      <c r="Z17" s="3"/>
    </row>
    <row r="18">
      <c r="A18" s="18" t="s">
        <v>29</v>
      </c>
      <c r="B18" s="41">
        <v>1.0</v>
      </c>
      <c r="C18" s="41">
        <v>1.0</v>
      </c>
      <c r="D18" s="181"/>
      <c r="E18" s="181"/>
      <c r="F18" s="181"/>
      <c r="G18" s="181"/>
      <c r="H18" s="181"/>
      <c r="I18" s="181"/>
      <c r="J18" s="181"/>
      <c r="K18" s="181"/>
      <c r="L18" s="181"/>
      <c r="M18" s="181"/>
      <c r="N18" s="181"/>
      <c r="O18" s="181"/>
      <c r="P18" s="181"/>
      <c r="Q18" s="3"/>
      <c r="R18" s="3"/>
      <c r="S18" s="3"/>
      <c r="T18" s="3"/>
      <c r="U18" s="3"/>
      <c r="V18" s="3"/>
      <c r="W18" s="3"/>
      <c r="X18" s="3"/>
      <c r="Y18" s="3"/>
      <c r="Z18" s="3"/>
    </row>
    <row r="19">
      <c r="A19" s="18" t="s">
        <v>30</v>
      </c>
      <c r="B19" s="41">
        <v>1.0</v>
      </c>
      <c r="C19" s="41">
        <v>1.0</v>
      </c>
      <c r="D19" s="181"/>
      <c r="E19" s="181"/>
      <c r="F19" s="181"/>
      <c r="G19" s="181"/>
      <c r="H19" s="181"/>
      <c r="I19" s="181"/>
      <c r="J19" s="181"/>
      <c r="K19" s="181"/>
      <c r="L19" s="181"/>
      <c r="M19" s="181"/>
      <c r="N19" s="181"/>
      <c r="O19" s="181"/>
      <c r="P19" s="181"/>
      <c r="Q19" s="3"/>
      <c r="R19" s="3"/>
      <c r="S19" s="3"/>
      <c r="T19" s="3"/>
      <c r="U19" s="3"/>
      <c r="V19" s="3"/>
      <c r="W19" s="3"/>
      <c r="X19" s="3"/>
      <c r="Y19" s="3"/>
      <c r="Z19" s="3"/>
    </row>
    <row r="20">
      <c r="A20" s="18" t="s">
        <v>31</v>
      </c>
      <c r="B20" s="41">
        <v>1.0</v>
      </c>
      <c r="C20" s="41">
        <v>1.0</v>
      </c>
      <c r="D20" s="181"/>
      <c r="E20" s="181"/>
      <c r="F20" s="181"/>
      <c r="G20" s="181"/>
      <c r="H20" s="181"/>
      <c r="I20" s="181"/>
      <c r="J20" s="181"/>
      <c r="K20" s="181"/>
      <c r="L20" s="181"/>
      <c r="M20" s="181"/>
      <c r="N20" s="181"/>
      <c r="O20" s="181"/>
      <c r="P20" s="181"/>
      <c r="Q20" s="3"/>
      <c r="R20" s="3"/>
      <c r="S20" s="3"/>
      <c r="T20" s="3"/>
      <c r="U20" s="3"/>
      <c r="V20" s="3"/>
      <c r="W20" s="3"/>
      <c r="X20" s="3"/>
      <c r="Y20" s="3"/>
      <c r="Z20" s="3"/>
    </row>
    <row r="21">
      <c r="A21" s="18" t="s">
        <v>32</v>
      </c>
      <c r="B21" s="41">
        <v>0.0</v>
      </c>
      <c r="C21" s="41">
        <v>0.0</v>
      </c>
      <c r="D21" s="181"/>
      <c r="E21" s="181"/>
      <c r="F21" s="181"/>
      <c r="G21" s="181"/>
      <c r="H21" s="181"/>
      <c r="I21" s="181"/>
      <c r="J21" s="181"/>
      <c r="K21" s="181"/>
      <c r="L21" s="181"/>
      <c r="M21" s="181"/>
      <c r="N21" s="181"/>
      <c r="O21" s="181"/>
      <c r="P21" s="181"/>
      <c r="Q21" s="3"/>
      <c r="R21" s="3"/>
      <c r="S21" s="3"/>
      <c r="T21" s="3"/>
      <c r="U21" s="3"/>
      <c r="V21" s="3"/>
      <c r="W21" s="3"/>
      <c r="X21" s="3"/>
      <c r="Y21" s="3"/>
      <c r="Z21" s="3"/>
    </row>
    <row r="22">
      <c r="A22" s="18" t="s">
        <v>33</v>
      </c>
      <c r="B22" s="41">
        <v>1.0</v>
      </c>
      <c r="C22" s="41">
        <v>1.0</v>
      </c>
      <c r="D22" s="181"/>
      <c r="E22" s="181"/>
      <c r="F22" s="181"/>
      <c r="G22" s="181"/>
      <c r="H22" s="181"/>
      <c r="I22" s="181"/>
      <c r="J22" s="181"/>
      <c r="K22" s="181"/>
      <c r="L22" s="181"/>
      <c r="M22" s="181"/>
      <c r="N22" s="181"/>
      <c r="O22" s="181"/>
      <c r="P22" s="181"/>
      <c r="Q22" s="3"/>
      <c r="R22" s="3"/>
      <c r="S22" s="3"/>
      <c r="T22" s="3"/>
      <c r="U22" s="3"/>
      <c r="V22" s="3"/>
      <c r="W22" s="3"/>
      <c r="X22" s="3"/>
      <c r="Y22" s="3"/>
      <c r="Z22" s="3"/>
    </row>
    <row r="23">
      <c r="A23" s="18" t="s">
        <v>34</v>
      </c>
      <c r="B23" s="41">
        <v>1.0</v>
      </c>
      <c r="C23" s="41">
        <v>1.0</v>
      </c>
      <c r="D23" s="181"/>
      <c r="E23" s="181"/>
      <c r="F23" s="181"/>
      <c r="G23" s="181"/>
      <c r="H23" s="181"/>
      <c r="I23" s="181"/>
      <c r="J23" s="181"/>
      <c r="K23" s="181"/>
      <c r="L23" s="181"/>
      <c r="M23" s="181"/>
      <c r="N23" s="181"/>
      <c r="O23" s="181"/>
      <c r="P23" s="181"/>
      <c r="Q23" s="3"/>
      <c r="R23" s="3"/>
      <c r="S23" s="3"/>
      <c r="T23" s="3"/>
      <c r="U23" s="3"/>
      <c r="V23" s="3"/>
      <c r="W23" s="3"/>
      <c r="X23" s="3"/>
      <c r="Y23" s="3"/>
      <c r="Z23" s="3"/>
    </row>
    <row r="24">
      <c r="A24" s="18" t="s">
        <v>35</v>
      </c>
      <c r="B24" s="41">
        <v>1.0</v>
      </c>
      <c r="C24" s="41">
        <v>1.0</v>
      </c>
      <c r="D24" s="181"/>
      <c r="E24" s="181"/>
      <c r="F24" s="181"/>
      <c r="G24" s="181"/>
      <c r="H24" s="181"/>
      <c r="I24" s="181"/>
      <c r="J24" s="181"/>
      <c r="K24" s="181"/>
      <c r="L24" s="181"/>
      <c r="M24" s="181"/>
      <c r="N24" s="181"/>
      <c r="O24" s="181"/>
      <c r="P24" s="181"/>
      <c r="Q24" s="3"/>
      <c r="R24" s="3"/>
      <c r="S24" s="3"/>
      <c r="T24" s="3"/>
      <c r="U24" s="3"/>
      <c r="V24" s="3"/>
      <c r="W24" s="3"/>
      <c r="X24" s="3"/>
      <c r="Y24" s="3"/>
      <c r="Z24" s="3"/>
    </row>
    <row r="25">
      <c r="A25" s="18" t="s">
        <v>36</v>
      </c>
      <c r="B25" s="41">
        <v>1.0</v>
      </c>
      <c r="C25" s="41">
        <v>1.0</v>
      </c>
      <c r="D25" s="181"/>
      <c r="E25" s="181"/>
      <c r="F25" s="181"/>
      <c r="G25" s="181"/>
      <c r="H25" s="181"/>
      <c r="I25" s="181"/>
      <c r="J25" s="181"/>
      <c r="K25" s="181"/>
      <c r="L25" s="181"/>
      <c r="M25" s="181"/>
      <c r="N25" s="181"/>
      <c r="O25" s="181"/>
      <c r="P25" s="181"/>
      <c r="Q25" s="3"/>
      <c r="R25" s="3"/>
      <c r="S25" s="3"/>
      <c r="T25" s="3"/>
      <c r="U25" s="3"/>
      <c r="V25" s="3"/>
      <c r="W25" s="3"/>
      <c r="X25" s="3"/>
      <c r="Y25" s="3"/>
      <c r="Z25" s="3"/>
    </row>
    <row r="26">
      <c r="A26" s="18" t="s">
        <v>37</v>
      </c>
      <c r="B26" s="41">
        <v>1.0</v>
      </c>
      <c r="C26" s="41">
        <v>1.0</v>
      </c>
      <c r="D26" s="181"/>
      <c r="E26" s="181"/>
      <c r="F26" s="181"/>
      <c r="G26" s="181"/>
      <c r="H26" s="181"/>
      <c r="I26" s="181"/>
      <c r="J26" s="181"/>
      <c r="K26" s="181"/>
      <c r="L26" s="181"/>
      <c r="M26" s="181"/>
      <c r="N26" s="181"/>
      <c r="O26" s="181"/>
      <c r="P26" s="181"/>
      <c r="Q26" s="3"/>
      <c r="R26" s="3"/>
      <c r="S26" s="3"/>
      <c r="T26" s="3"/>
      <c r="U26" s="3"/>
      <c r="V26" s="3"/>
      <c r="W26" s="3"/>
      <c r="X26" s="3"/>
      <c r="Y26" s="3"/>
      <c r="Z26" s="3"/>
    </row>
    <row r="27">
      <c r="A27" s="18" t="s">
        <v>38</v>
      </c>
      <c r="B27" s="41">
        <v>1.0</v>
      </c>
      <c r="C27" s="41">
        <v>1.0</v>
      </c>
      <c r="D27" s="181"/>
      <c r="E27" s="181"/>
      <c r="F27" s="181"/>
      <c r="G27" s="181"/>
      <c r="H27" s="181"/>
      <c r="I27" s="181"/>
      <c r="J27" s="181"/>
      <c r="K27" s="181"/>
      <c r="L27" s="181"/>
      <c r="M27" s="181"/>
      <c r="N27" s="181"/>
      <c r="O27" s="181"/>
      <c r="P27" s="181"/>
      <c r="Q27" s="3"/>
      <c r="R27" s="3"/>
      <c r="S27" s="3"/>
      <c r="T27" s="3"/>
      <c r="U27" s="3"/>
      <c r="V27" s="3"/>
      <c r="W27" s="3"/>
      <c r="X27" s="3"/>
      <c r="Y27" s="3"/>
      <c r="Z27" s="3"/>
    </row>
    <row r="28">
      <c r="A28" s="18" t="s">
        <v>39</v>
      </c>
      <c r="B28" s="41">
        <v>1.0</v>
      </c>
      <c r="C28" s="41">
        <v>0.0</v>
      </c>
      <c r="D28" s="181"/>
      <c r="E28" s="181"/>
      <c r="F28" s="181"/>
      <c r="G28" s="181"/>
      <c r="H28" s="181"/>
      <c r="I28" s="181"/>
      <c r="J28" s="181"/>
      <c r="K28" s="181"/>
      <c r="L28" s="181"/>
      <c r="M28" s="181"/>
      <c r="N28" s="181"/>
      <c r="O28" s="181"/>
      <c r="P28" s="181"/>
      <c r="Q28" s="3"/>
      <c r="R28" s="3"/>
      <c r="S28" s="3"/>
      <c r="T28" s="3"/>
      <c r="U28" s="3"/>
      <c r="V28" s="3"/>
      <c r="W28" s="3"/>
      <c r="X28" s="3"/>
      <c r="Y28" s="3"/>
      <c r="Z28" s="3"/>
    </row>
    <row r="29">
      <c r="A29" s="18" t="s">
        <v>40</v>
      </c>
      <c r="B29" s="41">
        <v>1.0</v>
      </c>
      <c r="C29" s="41">
        <v>1.0</v>
      </c>
      <c r="D29" s="181"/>
      <c r="E29" s="181"/>
      <c r="F29" s="181"/>
      <c r="G29" s="181"/>
      <c r="H29" s="181"/>
      <c r="I29" s="181"/>
      <c r="J29" s="181"/>
      <c r="K29" s="181"/>
      <c r="L29" s="181"/>
      <c r="M29" s="181"/>
      <c r="N29" s="181"/>
      <c r="O29" s="181"/>
      <c r="P29" s="181"/>
      <c r="Q29" s="3"/>
      <c r="R29" s="3"/>
      <c r="S29" s="3"/>
      <c r="T29" s="3"/>
      <c r="U29" s="3"/>
      <c r="V29" s="3"/>
      <c r="W29" s="3"/>
      <c r="X29" s="3"/>
      <c r="Y29" s="3"/>
      <c r="Z29" s="3"/>
    </row>
    <row r="30">
      <c r="A30" s="18" t="s">
        <v>41</v>
      </c>
      <c r="B30" s="41">
        <v>0.0</v>
      </c>
      <c r="C30" s="41">
        <v>0.0</v>
      </c>
      <c r="D30" s="181"/>
      <c r="E30" s="181"/>
      <c r="F30" s="181"/>
      <c r="G30" s="181"/>
      <c r="H30" s="181"/>
      <c r="I30" s="181"/>
      <c r="J30" s="181"/>
      <c r="K30" s="181"/>
      <c r="L30" s="181"/>
      <c r="M30" s="181"/>
      <c r="N30" s="181"/>
      <c r="O30" s="181"/>
      <c r="P30" s="181"/>
      <c r="Q30" s="3"/>
      <c r="R30" s="3"/>
      <c r="S30" s="3"/>
      <c r="T30" s="3"/>
      <c r="U30" s="3"/>
      <c r="V30" s="3"/>
      <c r="W30" s="3"/>
      <c r="X30" s="3"/>
      <c r="Y30" s="3"/>
      <c r="Z30" s="3"/>
    </row>
    <row r="31">
      <c r="A31" s="18" t="s">
        <v>42</v>
      </c>
      <c r="B31" s="41">
        <v>1.0</v>
      </c>
      <c r="C31" s="41">
        <v>1.0</v>
      </c>
      <c r="D31" s="181"/>
      <c r="E31" s="181"/>
      <c r="F31" s="181"/>
      <c r="G31" s="181"/>
      <c r="H31" s="181"/>
      <c r="I31" s="181"/>
      <c r="J31" s="181"/>
      <c r="K31" s="181"/>
      <c r="L31" s="181"/>
      <c r="M31" s="181"/>
      <c r="N31" s="181"/>
      <c r="O31" s="181"/>
      <c r="P31" s="181"/>
      <c r="Q31" s="3"/>
      <c r="R31" s="3"/>
      <c r="S31" s="3"/>
      <c r="T31" s="3"/>
      <c r="U31" s="3"/>
      <c r="V31" s="3"/>
      <c r="W31" s="3"/>
      <c r="X31" s="3"/>
      <c r="Y31" s="3"/>
      <c r="Z31" s="3"/>
    </row>
    <row r="32">
      <c r="A32" s="39" t="s">
        <v>43</v>
      </c>
      <c r="B32" s="71">
        <v>0.0</v>
      </c>
      <c r="C32" s="71">
        <v>1.0</v>
      </c>
      <c r="D32" s="183"/>
      <c r="E32" s="183"/>
      <c r="F32" s="183"/>
      <c r="G32" s="183"/>
      <c r="H32" s="183"/>
      <c r="I32" s="183"/>
      <c r="J32" s="183"/>
      <c r="K32" s="183"/>
      <c r="L32" s="183"/>
      <c r="M32" s="183"/>
      <c r="N32" s="183"/>
      <c r="O32" s="183"/>
      <c r="P32" s="18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174"/>
      <c r="B34" s="174"/>
      <c r="C34" s="10"/>
      <c r="J34" s="3"/>
      <c r="K34" s="3"/>
      <c r="L34" s="3"/>
      <c r="M34" s="3"/>
      <c r="N34" s="3"/>
      <c r="O34" s="3"/>
      <c r="P34" s="3"/>
      <c r="Q34" s="3"/>
      <c r="R34" s="3"/>
      <c r="S34" s="3"/>
      <c r="T34" s="3"/>
      <c r="U34" s="3"/>
      <c r="V34" s="3"/>
      <c r="W34" s="3"/>
      <c r="X34" s="3"/>
      <c r="Y34" s="3"/>
      <c r="Z34" s="3"/>
    </row>
    <row r="35">
      <c r="A35" s="21" t="s">
        <v>211</v>
      </c>
      <c r="B35" s="184" t="str">
        <f>HYPERLINK("http://unfccc.int/paris_agreement/items/9444.php","UN Framework Convention on Climate Change")</f>
        <v>UN Framework Convention on Climate Change</v>
      </c>
      <c r="I35" s="10"/>
      <c r="J35" s="3"/>
      <c r="K35" s="3"/>
      <c r="L35" s="3"/>
      <c r="M35" s="3"/>
      <c r="N35" s="3"/>
      <c r="O35" s="3"/>
      <c r="P35" s="3"/>
      <c r="Q35" s="3"/>
      <c r="R35" s="3"/>
      <c r="S35" s="3"/>
      <c r="T35" s="3"/>
      <c r="U35" s="3"/>
      <c r="V35" s="3"/>
      <c r="W35" s="3"/>
      <c r="X35" s="3"/>
      <c r="Y35" s="3"/>
      <c r="Z35" s="3"/>
    </row>
    <row r="36">
      <c r="A36" s="174"/>
      <c r="B36" s="174"/>
      <c r="C36" s="10"/>
      <c r="J36" s="3"/>
      <c r="K36" s="3"/>
      <c r="L36" s="3"/>
      <c r="M36" s="3"/>
      <c r="N36" s="3"/>
      <c r="O36" s="3"/>
      <c r="P36" s="3"/>
      <c r="Q36" s="3"/>
      <c r="R36" s="3"/>
      <c r="S36" s="3"/>
      <c r="T36" s="3"/>
      <c r="U36" s="3"/>
      <c r="V36" s="3"/>
      <c r="W36" s="3"/>
      <c r="X36" s="3"/>
      <c r="Y36" s="3"/>
      <c r="Z36" s="3"/>
    </row>
    <row r="37">
      <c r="A37" s="21" t="s">
        <v>286</v>
      </c>
      <c r="B37" s="33" t="s">
        <v>287</v>
      </c>
      <c r="C37" s="185">
        <v>43055.0</v>
      </c>
      <c r="D37" s="21"/>
      <c r="E37" s="41"/>
      <c r="F37" s="41"/>
      <c r="G37" s="41"/>
      <c r="H37" s="10"/>
      <c r="I37" s="10"/>
      <c r="J37" s="3"/>
      <c r="K37" s="3"/>
      <c r="L37" s="3"/>
      <c r="M37" s="3"/>
      <c r="N37" s="3"/>
      <c r="O37" s="3"/>
      <c r="P37" s="3"/>
      <c r="Q37" s="3"/>
      <c r="R37" s="3"/>
      <c r="S37" s="3"/>
      <c r="T37" s="3"/>
      <c r="U37" s="3"/>
      <c r="V37" s="3"/>
      <c r="W37" s="3"/>
      <c r="X37" s="3"/>
      <c r="Y37" s="3"/>
      <c r="Z37" s="3"/>
    </row>
    <row r="38">
      <c r="A38" s="21"/>
      <c r="B38" s="33" t="s">
        <v>288</v>
      </c>
      <c r="C38" s="186">
        <v>42842.0</v>
      </c>
      <c r="D38" s="21"/>
      <c r="E38" s="41"/>
      <c r="F38" s="41"/>
      <c r="G38" s="41"/>
      <c r="H38" s="10"/>
      <c r="I38" s="10"/>
      <c r="J38" s="3"/>
      <c r="K38" s="3"/>
      <c r="L38" s="3"/>
      <c r="M38" s="3"/>
      <c r="N38" s="3"/>
      <c r="O38" s="3"/>
      <c r="P38" s="3"/>
      <c r="Q38" s="3"/>
      <c r="R38" s="3"/>
      <c r="S38" s="3"/>
      <c r="T38" s="3"/>
      <c r="U38" s="3"/>
      <c r="V38" s="3"/>
      <c r="W38" s="3"/>
      <c r="X38" s="3"/>
      <c r="Y38" s="3"/>
      <c r="Z38" s="3"/>
    </row>
    <row r="39">
      <c r="A39" s="21"/>
      <c r="B39" s="33"/>
      <c r="C39" s="33"/>
      <c r="D39" s="21"/>
      <c r="E39" s="41"/>
      <c r="F39" s="41"/>
      <c r="G39" s="41"/>
      <c r="H39" s="10"/>
      <c r="I39" s="10"/>
      <c r="J39" s="3"/>
      <c r="K39" s="3"/>
      <c r="L39" s="3"/>
      <c r="M39" s="3"/>
      <c r="N39" s="3"/>
      <c r="O39" s="3"/>
      <c r="P39" s="3"/>
      <c r="Q39" s="3"/>
      <c r="R39" s="3"/>
      <c r="S39" s="3"/>
      <c r="T39" s="3"/>
      <c r="U39" s="3"/>
      <c r="V39" s="3"/>
      <c r="W39" s="3"/>
      <c r="X39" s="3"/>
      <c r="Y39" s="3"/>
      <c r="Z39" s="3"/>
    </row>
    <row r="40">
      <c r="A40" s="21"/>
      <c r="B40" s="33"/>
      <c r="C40" s="33"/>
      <c r="D40" s="21"/>
      <c r="E40" s="41"/>
      <c r="F40" s="41"/>
      <c r="G40" s="41"/>
      <c r="H40" s="10"/>
      <c r="I40" s="10"/>
      <c r="J40" s="3"/>
      <c r="K40" s="3"/>
      <c r="L40" s="3"/>
      <c r="M40" s="3"/>
      <c r="N40" s="3"/>
      <c r="O40" s="3"/>
      <c r="P40" s="3"/>
      <c r="Q40" s="3"/>
      <c r="R40" s="3"/>
      <c r="S40" s="3"/>
      <c r="T40" s="3"/>
      <c r="U40" s="3"/>
      <c r="V40" s="3"/>
      <c r="W40" s="3"/>
      <c r="X40" s="3"/>
      <c r="Y40" s="3"/>
      <c r="Z40" s="3"/>
    </row>
    <row r="41">
      <c r="A41" s="21"/>
      <c r="B41" s="33"/>
      <c r="C41" s="33"/>
      <c r="D41" s="21"/>
      <c r="E41" s="41"/>
      <c r="F41" s="41"/>
      <c r="G41" s="41"/>
      <c r="H41" s="10"/>
      <c r="I41" s="10"/>
      <c r="J41" s="3"/>
      <c r="K41" s="3"/>
      <c r="L41" s="3"/>
      <c r="M41" s="3"/>
      <c r="N41" s="3"/>
      <c r="O41" s="3"/>
      <c r="P41" s="3"/>
      <c r="Q41" s="3"/>
      <c r="R41" s="3"/>
      <c r="S41" s="3"/>
      <c r="T41" s="3"/>
      <c r="U41" s="3"/>
      <c r="V41" s="3"/>
      <c r="W41" s="3"/>
      <c r="X41" s="3"/>
      <c r="Y41" s="3"/>
      <c r="Z41" s="3"/>
    </row>
    <row r="42">
      <c r="A42" s="21"/>
      <c r="B42" s="33"/>
      <c r="C42" s="33"/>
      <c r="D42" s="21"/>
      <c r="E42" s="41"/>
      <c r="F42" s="41"/>
      <c r="G42" s="41"/>
      <c r="H42" s="10"/>
      <c r="I42" s="10"/>
      <c r="J42" s="3"/>
      <c r="K42" s="3"/>
      <c r="L42" s="3"/>
      <c r="M42" s="3"/>
      <c r="N42" s="3"/>
      <c r="O42" s="3"/>
      <c r="P42" s="3"/>
      <c r="Q42" s="3"/>
      <c r="R42" s="3"/>
      <c r="S42" s="3"/>
      <c r="T42" s="3"/>
      <c r="U42" s="3"/>
      <c r="V42" s="3"/>
      <c r="W42" s="3"/>
      <c r="X42" s="3"/>
      <c r="Y42" s="3"/>
      <c r="Z42" s="3"/>
    </row>
    <row r="43">
      <c r="A43" s="21"/>
      <c r="B43" s="33"/>
      <c r="C43" s="33"/>
      <c r="D43" s="21"/>
      <c r="E43" s="41"/>
      <c r="F43" s="41"/>
      <c r="G43" s="41"/>
      <c r="H43" s="10"/>
      <c r="I43" s="10"/>
      <c r="J43" s="3"/>
      <c r="K43" s="3"/>
      <c r="L43" s="3"/>
      <c r="M43" s="3"/>
      <c r="N43" s="3"/>
      <c r="O43" s="3"/>
      <c r="P43" s="3"/>
      <c r="Q43" s="3"/>
      <c r="R43" s="3"/>
      <c r="S43" s="3"/>
      <c r="T43" s="3"/>
      <c r="U43" s="3"/>
      <c r="V43" s="3"/>
      <c r="W43" s="3"/>
      <c r="X43" s="3"/>
      <c r="Y43" s="3"/>
      <c r="Z43" s="3"/>
    </row>
    <row r="44">
      <c r="A44" s="21"/>
      <c r="B44" s="33"/>
      <c r="C44" s="33"/>
      <c r="D44" s="21"/>
      <c r="E44" s="41"/>
      <c r="F44" s="41"/>
      <c r="G44" s="41"/>
      <c r="H44" s="10"/>
      <c r="I44" s="10"/>
      <c r="J44" s="3"/>
      <c r="K44" s="3"/>
      <c r="L44" s="3"/>
      <c r="M44" s="3"/>
      <c r="N44" s="3"/>
      <c r="O44" s="3"/>
      <c r="P44" s="3"/>
      <c r="Q44" s="3"/>
      <c r="R44" s="3"/>
      <c r="S44" s="3"/>
      <c r="T44" s="3"/>
      <c r="U44" s="3"/>
      <c r="V44" s="3"/>
      <c r="W44" s="3"/>
      <c r="X44" s="3"/>
      <c r="Y44" s="3"/>
      <c r="Z44" s="3"/>
    </row>
    <row r="45">
      <c r="A45" s="21"/>
      <c r="B45" s="33"/>
      <c r="C45" s="33"/>
      <c r="D45" s="21"/>
      <c r="E45" s="41"/>
      <c r="F45" s="41"/>
      <c r="G45" s="41"/>
      <c r="H45" s="10"/>
      <c r="I45" s="10"/>
      <c r="J45" s="3"/>
      <c r="K45" s="3"/>
      <c r="L45" s="3"/>
      <c r="M45" s="3"/>
      <c r="N45" s="3"/>
      <c r="O45" s="3"/>
      <c r="P45" s="3"/>
      <c r="Q45" s="3"/>
      <c r="R45" s="3"/>
      <c r="S45" s="3"/>
      <c r="T45" s="3"/>
      <c r="U45" s="3"/>
      <c r="V45" s="3"/>
      <c r="W45" s="3"/>
      <c r="X45" s="3"/>
      <c r="Y45" s="3"/>
      <c r="Z45" s="3"/>
    </row>
    <row r="46">
      <c r="A46" s="21"/>
      <c r="B46" s="33"/>
      <c r="C46" s="33"/>
      <c r="D46" s="21"/>
      <c r="E46" s="41"/>
      <c r="F46" s="41"/>
      <c r="G46" s="41"/>
      <c r="H46" s="10"/>
      <c r="I46" s="10"/>
      <c r="J46" s="3"/>
      <c r="K46" s="3"/>
      <c r="L46" s="3"/>
      <c r="M46" s="3"/>
      <c r="N46" s="3"/>
      <c r="O46" s="3"/>
      <c r="P46" s="3"/>
      <c r="Q46" s="3"/>
      <c r="R46" s="3"/>
      <c r="S46" s="3"/>
      <c r="T46" s="3"/>
      <c r="U46" s="3"/>
      <c r="V46" s="3"/>
      <c r="W46" s="3"/>
      <c r="X46" s="3"/>
      <c r="Y46" s="3"/>
      <c r="Z46" s="3"/>
    </row>
    <row r="47">
      <c r="A47" s="21"/>
      <c r="B47" s="33"/>
      <c r="C47" s="33"/>
      <c r="D47" s="21"/>
      <c r="E47" s="41"/>
      <c r="F47" s="41"/>
      <c r="G47" s="41"/>
      <c r="H47" s="10"/>
      <c r="I47" s="10"/>
      <c r="J47" s="3"/>
      <c r="K47" s="3"/>
      <c r="L47" s="3"/>
      <c r="M47" s="3"/>
      <c r="N47" s="3"/>
      <c r="O47" s="3"/>
      <c r="P47" s="3"/>
      <c r="Q47" s="3"/>
      <c r="R47" s="3"/>
      <c r="S47" s="3"/>
      <c r="T47" s="3"/>
      <c r="U47" s="3"/>
      <c r="V47" s="3"/>
      <c r="W47" s="3"/>
      <c r="X47" s="3"/>
      <c r="Y47" s="3"/>
      <c r="Z47" s="3"/>
    </row>
    <row r="48">
      <c r="A48" s="21"/>
      <c r="B48" s="33"/>
      <c r="C48" s="33"/>
      <c r="D48" s="21"/>
      <c r="E48" s="41"/>
      <c r="F48" s="41"/>
      <c r="G48" s="41"/>
      <c r="H48" s="10"/>
      <c r="I48" s="10"/>
      <c r="J48" s="3"/>
      <c r="K48" s="3"/>
      <c r="L48" s="3"/>
      <c r="M48" s="3"/>
      <c r="N48" s="3"/>
      <c r="O48" s="3"/>
      <c r="P48" s="3"/>
      <c r="Q48" s="3"/>
      <c r="R48" s="3"/>
      <c r="S48" s="3"/>
      <c r="T48" s="3"/>
      <c r="U48" s="3"/>
      <c r="V48" s="3"/>
      <c r="W48" s="3"/>
      <c r="X48" s="3"/>
      <c r="Y48" s="3"/>
      <c r="Z48" s="3"/>
    </row>
    <row r="49">
      <c r="A49" s="21"/>
      <c r="B49" s="33"/>
      <c r="C49" s="33"/>
      <c r="D49" s="21"/>
      <c r="E49" s="41"/>
      <c r="F49" s="41"/>
      <c r="G49" s="41"/>
      <c r="H49" s="10"/>
      <c r="I49" s="10"/>
      <c r="J49" s="3"/>
      <c r="K49" s="3"/>
      <c r="L49" s="3"/>
      <c r="M49" s="3"/>
      <c r="N49" s="3"/>
      <c r="O49" s="3"/>
      <c r="P49" s="3"/>
      <c r="Q49" s="3"/>
      <c r="R49" s="3"/>
      <c r="S49" s="3"/>
      <c r="T49" s="3"/>
      <c r="U49" s="3"/>
      <c r="V49" s="3"/>
      <c r="W49" s="3"/>
      <c r="X49" s="3"/>
      <c r="Y49" s="3"/>
      <c r="Z49" s="3"/>
    </row>
    <row r="50">
      <c r="A50" s="21"/>
      <c r="B50" s="33"/>
      <c r="C50" s="33"/>
      <c r="D50" s="21"/>
      <c r="E50" s="41"/>
      <c r="F50" s="41"/>
      <c r="G50" s="41"/>
      <c r="H50" s="10"/>
      <c r="I50" s="10"/>
      <c r="J50" s="3"/>
      <c r="K50" s="3"/>
      <c r="L50" s="3"/>
      <c r="M50" s="3"/>
      <c r="N50" s="3"/>
      <c r="O50" s="3"/>
      <c r="P50" s="3"/>
      <c r="Q50" s="3"/>
      <c r="R50" s="3"/>
      <c r="S50" s="3"/>
      <c r="T50" s="3"/>
      <c r="U50" s="3"/>
      <c r="V50" s="3"/>
      <c r="W50" s="3"/>
      <c r="X50" s="3"/>
      <c r="Y50" s="3"/>
      <c r="Z50" s="3"/>
    </row>
    <row r="51">
      <c r="A51" s="21"/>
      <c r="B51" s="33"/>
      <c r="C51" s="33"/>
      <c r="D51" s="21"/>
      <c r="E51" s="41"/>
      <c r="F51" s="41"/>
      <c r="G51" s="41"/>
      <c r="H51" s="10"/>
      <c r="I51" s="10"/>
      <c r="J51" s="3"/>
      <c r="K51" s="3"/>
      <c r="L51" s="3"/>
      <c r="M51" s="3"/>
      <c r="N51" s="3"/>
      <c r="O51" s="3"/>
      <c r="P51" s="3"/>
      <c r="Q51" s="3"/>
      <c r="R51" s="3"/>
      <c r="S51" s="3"/>
      <c r="T51" s="3"/>
      <c r="U51" s="3"/>
      <c r="V51" s="3"/>
      <c r="W51" s="3"/>
      <c r="X51" s="3"/>
      <c r="Y51" s="3"/>
      <c r="Z51" s="3"/>
    </row>
    <row r="52">
      <c r="A52" s="21"/>
      <c r="B52" s="33"/>
      <c r="C52" s="33"/>
      <c r="D52" s="21"/>
      <c r="E52" s="41"/>
      <c r="F52" s="41"/>
      <c r="G52" s="41"/>
      <c r="H52" s="10"/>
      <c r="I52" s="10"/>
      <c r="J52" s="3"/>
      <c r="K52" s="3"/>
      <c r="L52" s="3"/>
      <c r="M52" s="3"/>
      <c r="N52" s="3"/>
      <c r="O52" s="3"/>
      <c r="P52" s="3"/>
      <c r="Q52" s="3"/>
      <c r="R52" s="3"/>
      <c r="S52" s="3"/>
      <c r="T52" s="3"/>
      <c r="U52" s="3"/>
      <c r="V52" s="3"/>
      <c r="W52" s="3"/>
      <c r="X52" s="3"/>
      <c r="Y52" s="3"/>
      <c r="Z52" s="3"/>
    </row>
    <row r="53">
      <c r="A53" s="21"/>
      <c r="B53" s="33"/>
      <c r="C53" s="33"/>
      <c r="D53" s="21"/>
      <c r="E53" s="41"/>
      <c r="F53" s="41"/>
      <c r="G53" s="41"/>
      <c r="H53" s="10"/>
      <c r="I53" s="10"/>
      <c r="J53" s="3"/>
      <c r="K53" s="3"/>
      <c r="L53" s="3"/>
      <c r="M53" s="3"/>
      <c r="N53" s="3"/>
      <c r="O53" s="3"/>
      <c r="P53" s="3"/>
      <c r="Q53" s="3"/>
      <c r="R53" s="3"/>
      <c r="S53" s="3"/>
      <c r="T53" s="3"/>
      <c r="U53" s="3"/>
      <c r="V53" s="3"/>
      <c r="W53" s="3"/>
      <c r="X53" s="3"/>
      <c r="Y53" s="3"/>
      <c r="Z53" s="3"/>
    </row>
    <row r="54">
      <c r="A54" s="21"/>
      <c r="B54" s="33"/>
      <c r="C54" s="33"/>
      <c r="D54" s="21"/>
      <c r="E54" s="41"/>
      <c r="F54" s="41"/>
      <c r="G54" s="41"/>
      <c r="H54" s="10"/>
      <c r="I54" s="10"/>
      <c r="J54" s="3"/>
      <c r="K54" s="3"/>
      <c r="L54" s="3"/>
      <c r="M54" s="3"/>
      <c r="N54" s="3"/>
      <c r="O54" s="3"/>
      <c r="P54" s="3"/>
      <c r="Q54" s="3"/>
      <c r="R54" s="3"/>
      <c r="S54" s="3"/>
      <c r="T54" s="3"/>
      <c r="U54" s="3"/>
      <c r="V54" s="3"/>
      <c r="W54" s="3"/>
      <c r="X54" s="3"/>
      <c r="Y54" s="3"/>
      <c r="Z54" s="3"/>
    </row>
    <row r="55">
      <c r="A55" s="21"/>
      <c r="B55" s="33"/>
      <c r="C55" s="33"/>
      <c r="D55" s="21"/>
      <c r="E55" s="41"/>
      <c r="F55" s="41"/>
      <c r="G55" s="41"/>
      <c r="H55" s="10"/>
      <c r="I55" s="10"/>
      <c r="J55" s="3"/>
      <c r="K55" s="3"/>
      <c r="L55" s="3"/>
      <c r="M55" s="3"/>
      <c r="N55" s="3"/>
      <c r="O55" s="3"/>
      <c r="P55" s="3"/>
      <c r="Q55" s="3"/>
      <c r="R55" s="3"/>
      <c r="S55" s="3"/>
      <c r="T55" s="3"/>
      <c r="U55" s="3"/>
      <c r="V55" s="3"/>
      <c r="W55" s="3"/>
      <c r="X55" s="3"/>
      <c r="Y55" s="3"/>
      <c r="Z55" s="3"/>
    </row>
    <row r="56">
      <c r="A56" s="21"/>
      <c r="B56" s="33"/>
      <c r="C56" s="33"/>
      <c r="D56" s="21"/>
      <c r="E56" s="41"/>
      <c r="F56" s="41"/>
      <c r="G56" s="41"/>
      <c r="H56" s="10"/>
      <c r="I56" s="10"/>
      <c r="J56" s="3"/>
      <c r="K56" s="3"/>
      <c r="L56" s="3"/>
      <c r="M56" s="3"/>
      <c r="N56" s="3"/>
      <c r="O56" s="3"/>
      <c r="P56" s="3"/>
      <c r="Q56" s="3"/>
      <c r="R56" s="3"/>
      <c r="S56" s="3"/>
      <c r="T56" s="3"/>
      <c r="U56" s="3"/>
      <c r="V56" s="3"/>
      <c r="W56" s="3"/>
      <c r="X56" s="3"/>
      <c r="Y56" s="3"/>
      <c r="Z56" s="3"/>
    </row>
    <row r="57">
      <c r="A57" s="21"/>
      <c r="B57" s="33"/>
      <c r="C57" s="33"/>
      <c r="D57" s="21"/>
      <c r="E57" s="41"/>
      <c r="F57" s="41"/>
      <c r="G57" s="41"/>
      <c r="H57" s="10"/>
      <c r="I57" s="10"/>
      <c r="J57" s="3"/>
      <c r="K57" s="3"/>
      <c r="L57" s="3"/>
      <c r="M57" s="3"/>
      <c r="N57" s="3"/>
      <c r="O57" s="3"/>
      <c r="P57" s="3"/>
      <c r="Q57" s="3"/>
      <c r="R57" s="3"/>
      <c r="S57" s="3"/>
      <c r="T57" s="3"/>
      <c r="U57" s="3"/>
      <c r="V57" s="3"/>
      <c r="W57" s="3"/>
      <c r="X57" s="3"/>
      <c r="Y57" s="3"/>
      <c r="Z57" s="3"/>
    </row>
    <row r="58">
      <c r="A58" s="10"/>
      <c r="B58" s="10"/>
      <c r="C58" s="10"/>
      <c r="D58" s="10"/>
      <c r="E58" s="10"/>
      <c r="F58" s="10"/>
      <c r="G58" s="10"/>
      <c r="H58" s="10"/>
      <c r="I58" s="10"/>
      <c r="J58" s="3"/>
      <c r="K58" s="3"/>
      <c r="L58" s="3"/>
      <c r="M58" s="3"/>
      <c r="N58" s="3"/>
      <c r="O58" s="3"/>
      <c r="P58" s="3"/>
      <c r="Q58" s="3"/>
      <c r="R58" s="3"/>
      <c r="S58" s="3"/>
      <c r="T58" s="3"/>
      <c r="U58" s="3"/>
      <c r="V58" s="3"/>
      <c r="W58" s="3"/>
      <c r="X58" s="3"/>
      <c r="Y58" s="3"/>
      <c r="Z58" s="3"/>
    </row>
    <row r="59">
      <c r="A59" s="187"/>
      <c r="B59" s="10"/>
      <c r="C59" s="10"/>
      <c r="D59" s="21"/>
      <c r="E59" s="10"/>
      <c r="F59" s="10"/>
      <c r="G59" s="10"/>
      <c r="H59" s="10"/>
      <c r="I59" s="10"/>
      <c r="J59" s="3"/>
      <c r="K59" s="3"/>
      <c r="L59" s="3"/>
      <c r="M59" s="3"/>
      <c r="N59" s="3"/>
      <c r="O59" s="3"/>
      <c r="P59" s="3"/>
      <c r="Q59" s="3"/>
      <c r="R59" s="3"/>
      <c r="S59" s="3"/>
      <c r="T59" s="3"/>
      <c r="U59" s="3"/>
      <c r="V59" s="3"/>
      <c r="W59" s="3"/>
      <c r="X59" s="3"/>
      <c r="Y59" s="3"/>
      <c r="Z59" s="3"/>
    </row>
    <row r="60">
      <c r="A60" s="187"/>
      <c r="B60" s="174"/>
      <c r="C60" s="10"/>
      <c r="D60" s="21"/>
      <c r="E60" s="10"/>
      <c r="F60" s="10"/>
      <c r="G60" s="10"/>
      <c r="H60" s="10"/>
      <c r="I60" s="10"/>
      <c r="J60" s="3"/>
      <c r="K60" s="3"/>
      <c r="L60" s="3"/>
      <c r="M60" s="3"/>
      <c r="N60" s="3"/>
      <c r="O60" s="3"/>
      <c r="P60" s="3"/>
      <c r="Q60" s="3"/>
      <c r="R60" s="3"/>
      <c r="S60" s="3"/>
      <c r="T60" s="3"/>
      <c r="U60" s="3"/>
      <c r="V60" s="3"/>
      <c r="W60" s="3"/>
      <c r="X60" s="3"/>
      <c r="Y60" s="3"/>
      <c r="Z60" s="3"/>
    </row>
    <row r="61">
      <c r="A61" s="174"/>
      <c r="B61" s="174"/>
      <c r="C61" s="10"/>
      <c r="D61" s="10"/>
      <c r="E61" s="10"/>
      <c r="F61" s="10"/>
      <c r="G61" s="10"/>
      <c r="H61" s="10"/>
      <c r="I61" s="10"/>
      <c r="J61" s="3"/>
      <c r="K61" s="3"/>
      <c r="L61" s="3"/>
      <c r="M61" s="3"/>
      <c r="N61" s="3"/>
      <c r="O61" s="3"/>
      <c r="P61" s="3"/>
      <c r="Q61" s="3"/>
      <c r="R61" s="3"/>
      <c r="S61" s="3"/>
      <c r="T61" s="3"/>
      <c r="U61" s="3"/>
      <c r="V61" s="3"/>
      <c r="W61" s="3"/>
      <c r="X61" s="3"/>
      <c r="Y61" s="3"/>
      <c r="Z61" s="3"/>
    </row>
    <row r="62">
      <c r="A62" s="21"/>
      <c r="B62" s="41"/>
      <c r="C62" s="3"/>
      <c r="D62" s="3"/>
      <c r="E62" s="3"/>
      <c r="F62" s="3"/>
      <c r="G62" s="3"/>
      <c r="H62" s="3"/>
      <c r="I62" s="3"/>
      <c r="J62" s="3"/>
      <c r="K62" s="3"/>
      <c r="L62" s="3"/>
      <c r="M62" s="3"/>
      <c r="N62" s="3"/>
      <c r="O62" s="3"/>
      <c r="P62" s="3"/>
      <c r="Q62" s="3"/>
      <c r="R62" s="3"/>
      <c r="S62" s="3"/>
      <c r="T62" s="3"/>
      <c r="U62" s="3"/>
      <c r="V62" s="3"/>
      <c r="W62" s="3"/>
      <c r="X62" s="3"/>
      <c r="Y62" s="3"/>
      <c r="Z62" s="3"/>
    </row>
    <row r="63">
      <c r="A63" s="21"/>
      <c r="B63" s="41"/>
      <c r="C63" s="3"/>
      <c r="D63" s="3"/>
      <c r="E63" s="3"/>
      <c r="F63" s="3"/>
      <c r="G63" s="3"/>
      <c r="H63" s="21"/>
      <c r="I63" s="21"/>
      <c r="J63" s="21"/>
      <c r="K63" s="10"/>
      <c r="L63" s="10"/>
      <c r="M63" s="10"/>
      <c r="N63" s="3"/>
      <c r="O63" s="3"/>
      <c r="P63" s="3"/>
      <c r="Q63" s="3"/>
      <c r="R63" s="3"/>
      <c r="S63" s="3"/>
      <c r="T63" s="3"/>
      <c r="U63" s="3"/>
      <c r="V63" s="3"/>
      <c r="W63" s="3"/>
      <c r="X63" s="3"/>
      <c r="Y63" s="3"/>
      <c r="Z63" s="3"/>
    </row>
    <row r="64">
      <c r="A64" s="21"/>
      <c r="B64" s="41"/>
      <c r="C64" s="3"/>
      <c r="D64" s="3"/>
      <c r="E64" s="3"/>
      <c r="F64" s="3"/>
      <c r="G64" s="3"/>
      <c r="H64" s="21"/>
      <c r="K64" s="10"/>
      <c r="L64" s="10"/>
      <c r="M64" s="10"/>
      <c r="N64" s="3"/>
      <c r="O64" s="3"/>
      <c r="P64" s="3"/>
      <c r="Q64" s="3"/>
      <c r="R64" s="3"/>
      <c r="S64" s="3"/>
      <c r="T64" s="3"/>
      <c r="U64" s="3"/>
      <c r="V64" s="3"/>
      <c r="W64" s="3"/>
      <c r="X64" s="3"/>
      <c r="Y64" s="3"/>
      <c r="Z64" s="3"/>
    </row>
    <row r="65">
      <c r="A65" s="21"/>
      <c r="B65" s="41"/>
      <c r="C65" s="3"/>
      <c r="D65" s="3"/>
      <c r="E65" s="3"/>
      <c r="F65" s="3"/>
      <c r="G65" s="3"/>
      <c r="H65" s="21"/>
      <c r="I65" s="21"/>
      <c r="J65" s="21"/>
      <c r="K65" s="21"/>
      <c r="L65" s="21"/>
      <c r="M65" s="21"/>
      <c r="N65" s="3"/>
      <c r="O65" s="3"/>
      <c r="P65" s="3"/>
      <c r="Q65" s="3"/>
      <c r="R65" s="3"/>
      <c r="S65" s="3"/>
      <c r="T65" s="3"/>
      <c r="U65" s="3"/>
      <c r="V65" s="3"/>
      <c r="W65" s="3"/>
      <c r="X65" s="3"/>
      <c r="Y65" s="3"/>
      <c r="Z65" s="3"/>
    </row>
    <row r="66">
      <c r="A66" s="21"/>
      <c r="B66" s="41"/>
      <c r="C66" s="3"/>
      <c r="D66" s="3"/>
      <c r="E66" s="3"/>
      <c r="F66" s="3"/>
      <c r="G66" s="3"/>
      <c r="H66" s="21"/>
      <c r="I66" s="21"/>
      <c r="J66" s="21"/>
      <c r="K66" s="10"/>
      <c r="L66" s="10"/>
      <c r="M66" s="10"/>
      <c r="N66" s="3"/>
      <c r="O66" s="3"/>
      <c r="P66" s="3"/>
      <c r="Q66" s="3"/>
      <c r="R66" s="3"/>
      <c r="S66" s="3"/>
      <c r="T66" s="3"/>
      <c r="U66" s="3"/>
      <c r="V66" s="3"/>
      <c r="W66" s="3"/>
      <c r="X66" s="3"/>
      <c r="Y66" s="3"/>
      <c r="Z66" s="3"/>
    </row>
    <row r="67">
      <c r="A67" s="21"/>
      <c r="B67" s="41"/>
      <c r="C67" s="3"/>
      <c r="D67" s="3"/>
      <c r="E67" s="3"/>
      <c r="F67" s="3"/>
      <c r="G67" s="3"/>
      <c r="H67" s="21"/>
      <c r="K67" s="10"/>
      <c r="L67" s="10"/>
      <c r="M67" s="10"/>
      <c r="N67" s="3"/>
      <c r="O67" s="3"/>
      <c r="P67" s="3"/>
      <c r="Q67" s="3"/>
      <c r="R67" s="3"/>
      <c r="S67" s="3"/>
      <c r="T67" s="3"/>
      <c r="U67" s="3"/>
      <c r="V67" s="3"/>
      <c r="W67" s="3"/>
      <c r="X67" s="3"/>
      <c r="Y67" s="3"/>
      <c r="Z67" s="3"/>
    </row>
    <row r="68">
      <c r="A68" s="21"/>
      <c r="B68" s="41"/>
      <c r="C68" s="3"/>
      <c r="D68" s="3"/>
      <c r="E68" s="3"/>
      <c r="F68" s="3"/>
      <c r="G68" s="3"/>
      <c r="H68" s="21"/>
      <c r="I68" s="21"/>
      <c r="J68" s="21"/>
      <c r="K68" s="21"/>
      <c r="L68" s="21"/>
      <c r="M68" s="21"/>
      <c r="N68" s="3"/>
      <c r="O68" s="3"/>
      <c r="P68" s="3"/>
      <c r="Q68" s="3"/>
      <c r="R68" s="3"/>
      <c r="S68" s="3"/>
      <c r="T68" s="3"/>
      <c r="U68" s="3"/>
      <c r="V68" s="3"/>
      <c r="W68" s="3"/>
      <c r="X68" s="3"/>
      <c r="Y68" s="3"/>
      <c r="Z68" s="3"/>
    </row>
    <row r="69">
      <c r="A69" s="21"/>
      <c r="B69" s="41"/>
      <c r="C69" s="3"/>
      <c r="D69" s="3"/>
      <c r="E69" s="3"/>
      <c r="F69" s="3"/>
      <c r="G69" s="3"/>
      <c r="H69" s="3"/>
      <c r="I69" s="3"/>
      <c r="J69" s="3"/>
      <c r="K69" s="3"/>
      <c r="L69" s="3"/>
      <c r="M69" s="3"/>
      <c r="N69" s="3"/>
      <c r="O69" s="3"/>
      <c r="P69" s="3"/>
      <c r="Q69" s="3"/>
      <c r="R69" s="3"/>
      <c r="S69" s="3"/>
      <c r="T69" s="3"/>
      <c r="U69" s="3"/>
      <c r="V69" s="3"/>
      <c r="W69" s="3"/>
      <c r="X69" s="3"/>
      <c r="Y69" s="3"/>
      <c r="Z69" s="3"/>
    </row>
    <row r="70">
      <c r="A70" s="21"/>
      <c r="B70" s="41"/>
      <c r="C70" s="3"/>
      <c r="D70" s="3"/>
      <c r="E70" s="3"/>
      <c r="F70" s="3"/>
      <c r="G70" s="3"/>
      <c r="H70" s="3"/>
      <c r="I70" s="3"/>
      <c r="J70" s="3"/>
      <c r="K70" s="3"/>
      <c r="L70" s="3"/>
      <c r="M70" s="3"/>
      <c r="N70" s="3"/>
      <c r="O70" s="3"/>
      <c r="P70" s="3"/>
      <c r="Q70" s="3"/>
      <c r="R70" s="3"/>
      <c r="S70" s="3"/>
      <c r="T70" s="3"/>
      <c r="U70" s="3"/>
      <c r="V70" s="3"/>
      <c r="W70" s="3"/>
      <c r="X70" s="3"/>
      <c r="Y70" s="3"/>
      <c r="Z70" s="3"/>
    </row>
    <row r="71">
      <c r="A71" s="21"/>
      <c r="B71" s="41"/>
      <c r="C71" s="3"/>
      <c r="D71" s="3"/>
      <c r="E71" s="3"/>
      <c r="F71" s="3"/>
      <c r="G71" s="3"/>
      <c r="H71" s="3"/>
      <c r="I71" s="3"/>
      <c r="J71" s="3"/>
      <c r="K71" s="3"/>
      <c r="L71" s="3"/>
      <c r="M71" s="3"/>
      <c r="N71" s="3"/>
      <c r="O71" s="3"/>
      <c r="P71" s="3"/>
      <c r="Q71" s="3"/>
      <c r="R71" s="3"/>
      <c r="S71" s="3"/>
      <c r="T71" s="3"/>
      <c r="U71" s="3"/>
      <c r="V71" s="3"/>
      <c r="W71" s="3"/>
      <c r="X71" s="3"/>
      <c r="Y71" s="3"/>
      <c r="Z71" s="3"/>
    </row>
    <row r="72">
      <c r="A72" s="21"/>
      <c r="B72" s="41"/>
      <c r="C72" s="3"/>
      <c r="D72" s="3"/>
      <c r="E72" s="3"/>
      <c r="F72" s="3"/>
      <c r="G72" s="3"/>
      <c r="H72" s="3"/>
      <c r="I72" s="3"/>
      <c r="J72" s="3"/>
      <c r="K72" s="3"/>
      <c r="L72" s="3"/>
      <c r="M72" s="3"/>
      <c r="N72" s="3"/>
      <c r="O72" s="3"/>
      <c r="P72" s="3"/>
      <c r="Q72" s="3"/>
      <c r="R72" s="3"/>
      <c r="S72" s="3"/>
      <c r="T72" s="3"/>
      <c r="U72" s="3"/>
      <c r="V72" s="3"/>
      <c r="W72" s="3"/>
      <c r="X72" s="3"/>
      <c r="Y72" s="3"/>
      <c r="Z72" s="3"/>
    </row>
    <row r="73">
      <c r="A73" s="21"/>
      <c r="B73" s="41"/>
      <c r="C73" s="3"/>
      <c r="D73" s="3"/>
      <c r="E73" s="3"/>
      <c r="F73" s="3"/>
      <c r="G73" s="3"/>
      <c r="H73" s="3"/>
      <c r="I73" s="3"/>
      <c r="J73" s="3"/>
      <c r="K73" s="3"/>
      <c r="L73" s="3"/>
      <c r="M73" s="3"/>
      <c r="N73" s="3"/>
      <c r="O73" s="3"/>
      <c r="P73" s="3"/>
      <c r="Q73" s="3"/>
      <c r="R73" s="3"/>
      <c r="S73" s="3"/>
      <c r="T73" s="3"/>
      <c r="U73" s="3"/>
      <c r="V73" s="3"/>
      <c r="W73" s="3"/>
      <c r="X73" s="3"/>
      <c r="Y73" s="3"/>
      <c r="Z73" s="3"/>
    </row>
    <row r="74">
      <c r="A74" s="21"/>
      <c r="B74" s="41"/>
      <c r="C74" s="3"/>
      <c r="D74" s="3"/>
      <c r="E74" s="3"/>
      <c r="F74" s="3"/>
      <c r="G74" s="3"/>
      <c r="H74" s="3"/>
      <c r="I74" s="3"/>
      <c r="J74" s="3"/>
      <c r="K74" s="3"/>
      <c r="L74" s="3"/>
      <c r="M74" s="3"/>
      <c r="N74" s="3"/>
      <c r="O74" s="3"/>
      <c r="P74" s="3"/>
      <c r="Q74" s="3"/>
      <c r="R74" s="3"/>
      <c r="S74" s="3"/>
      <c r="T74" s="3"/>
      <c r="U74" s="3"/>
      <c r="V74" s="3"/>
      <c r="W74" s="3"/>
      <c r="X74" s="3"/>
      <c r="Y74" s="3"/>
      <c r="Z74" s="3"/>
    </row>
    <row r="75">
      <c r="A75" s="21"/>
      <c r="B75" s="41"/>
      <c r="C75" s="3"/>
      <c r="D75" s="3"/>
      <c r="E75" s="3"/>
      <c r="F75" s="3"/>
      <c r="G75" s="3"/>
      <c r="H75" s="3"/>
      <c r="I75" s="3"/>
      <c r="J75" s="3"/>
      <c r="K75" s="3"/>
      <c r="L75" s="3"/>
      <c r="M75" s="3"/>
      <c r="N75" s="3"/>
      <c r="O75" s="3"/>
      <c r="P75" s="3"/>
      <c r="Q75" s="3"/>
      <c r="R75" s="3"/>
      <c r="S75" s="3"/>
      <c r="T75" s="3"/>
      <c r="U75" s="3"/>
      <c r="V75" s="3"/>
      <c r="W75" s="3"/>
      <c r="X75" s="3"/>
      <c r="Y75" s="3"/>
      <c r="Z75" s="3"/>
    </row>
    <row r="76">
      <c r="A76" s="21"/>
      <c r="B76" s="41"/>
      <c r="C76" s="3"/>
      <c r="D76" s="3"/>
      <c r="E76" s="3"/>
      <c r="F76" s="3"/>
      <c r="G76" s="3"/>
      <c r="H76" s="3"/>
      <c r="I76" s="3"/>
      <c r="J76" s="3"/>
      <c r="K76" s="3"/>
      <c r="L76" s="3"/>
      <c r="M76" s="3"/>
      <c r="N76" s="3"/>
      <c r="O76" s="3"/>
      <c r="P76" s="3"/>
      <c r="Q76" s="3"/>
      <c r="R76" s="3"/>
      <c r="S76" s="3"/>
      <c r="T76" s="3"/>
      <c r="U76" s="3"/>
      <c r="V76" s="3"/>
      <c r="W76" s="3"/>
      <c r="X76" s="3"/>
      <c r="Y76" s="3"/>
      <c r="Z76" s="3"/>
    </row>
    <row r="77">
      <c r="A77" s="21"/>
      <c r="B77" s="41"/>
      <c r="C77" s="3"/>
      <c r="D77" s="3"/>
      <c r="E77" s="3"/>
      <c r="F77" s="3"/>
      <c r="G77" s="3"/>
      <c r="H77" s="3"/>
      <c r="I77" s="3"/>
      <c r="J77" s="3"/>
      <c r="K77" s="3"/>
      <c r="L77" s="3"/>
      <c r="M77" s="3"/>
      <c r="N77" s="3"/>
      <c r="O77" s="3"/>
      <c r="P77" s="3"/>
      <c r="Q77" s="3"/>
      <c r="R77" s="3"/>
      <c r="S77" s="3"/>
      <c r="T77" s="3"/>
      <c r="U77" s="3"/>
      <c r="V77" s="3"/>
      <c r="W77" s="3"/>
      <c r="X77" s="3"/>
      <c r="Y77" s="3"/>
      <c r="Z77" s="3"/>
    </row>
    <row r="78">
      <c r="A78" s="21"/>
      <c r="B78" s="41"/>
      <c r="C78" s="3"/>
      <c r="D78" s="3"/>
      <c r="E78" s="3"/>
      <c r="F78" s="3"/>
      <c r="G78" s="3"/>
      <c r="H78" s="3"/>
      <c r="I78" s="3"/>
      <c r="J78" s="3"/>
      <c r="K78" s="3"/>
      <c r="L78" s="3"/>
      <c r="M78" s="3"/>
      <c r="N78" s="3"/>
      <c r="O78" s="3"/>
      <c r="P78" s="3"/>
      <c r="Q78" s="3"/>
      <c r="R78" s="3"/>
      <c r="S78" s="3"/>
      <c r="T78" s="3"/>
      <c r="U78" s="3"/>
      <c r="V78" s="3"/>
      <c r="W78" s="3"/>
      <c r="X78" s="3"/>
      <c r="Y78" s="3"/>
      <c r="Z78" s="3"/>
    </row>
    <row r="79">
      <c r="A79" s="21"/>
      <c r="B79" s="41"/>
      <c r="C79" s="3"/>
      <c r="D79" s="3"/>
      <c r="E79" s="3"/>
      <c r="F79" s="3"/>
      <c r="G79" s="3"/>
      <c r="H79" s="3"/>
      <c r="I79" s="3"/>
      <c r="J79" s="3"/>
      <c r="K79" s="3"/>
      <c r="L79" s="3"/>
      <c r="M79" s="3"/>
      <c r="N79" s="3"/>
      <c r="O79" s="3"/>
      <c r="P79" s="3"/>
      <c r="Q79" s="3"/>
      <c r="R79" s="3"/>
      <c r="S79" s="3"/>
      <c r="T79" s="3"/>
      <c r="U79" s="3"/>
      <c r="V79" s="3"/>
      <c r="W79" s="3"/>
      <c r="X79" s="3"/>
      <c r="Y79" s="3"/>
      <c r="Z79" s="3"/>
    </row>
    <row r="80">
      <c r="A80" s="21"/>
      <c r="B80" s="41"/>
      <c r="C80" s="3"/>
      <c r="D80" s="3"/>
      <c r="E80" s="3"/>
      <c r="F80" s="3"/>
      <c r="G80" s="3"/>
      <c r="H80" s="3"/>
      <c r="I80" s="3"/>
      <c r="J80" s="3"/>
      <c r="K80" s="3"/>
      <c r="L80" s="3"/>
      <c r="M80" s="3"/>
      <c r="N80" s="3"/>
      <c r="O80" s="3"/>
      <c r="P80" s="3"/>
      <c r="Q80" s="3"/>
      <c r="R80" s="3"/>
      <c r="S80" s="3"/>
      <c r="T80" s="3"/>
      <c r="U80" s="3"/>
      <c r="V80" s="3"/>
      <c r="W80" s="3"/>
      <c r="X80" s="3"/>
      <c r="Y80" s="3"/>
      <c r="Z80" s="3"/>
    </row>
    <row r="81">
      <c r="A81" s="21"/>
      <c r="B81" s="41"/>
      <c r="C81" s="3"/>
      <c r="D81" s="3"/>
      <c r="E81" s="3"/>
      <c r="F81" s="3"/>
      <c r="G81" s="3"/>
      <c r="H81" s="3"/>
      <c r="I81" s="3"/>
      <c r="J81" s="3"/>
      <c r="K81" s="3"/>
      <c r="L81" s="3"/>
      <c r="M81" s="3"/>
      <c r="N81" s="3"/>
      <c r="O81" s="3"/>
      <c r="P81" s="3"/>
      <c r="Q81" s="3"/>
      <c r="R81" s="3"/>
      <c r="S81" s="3"/>
      <c r="T81" s="3"/>
      <c r="U81" s="3"/>
      <c r="V81" s="3"/>
      <c r="W81" s="3"/>
      <c r="X81" s="3"/>
      <c r="Y81" s="3"/>
      <c r="Z81" s="3"/>
    </row>
    <row r="82">
      <c r="A82" s="21"/>
      <c r="B82" s="41"/>
      <c r="C82" s="3"/>
      <c r="D82" s="3"/>
      <c r="E82" s="3"/>
      <c r="F82" s="3"/>
      <c r="G82" s="3"/>
      <c r="H82" s="3"/>
      <c r="I82" s="3"/>
      <c r="J82" s="3"/>
      <c r="K82" s="3"/>
      <c r="L82" s="3"/>
      <c r="M82" s="3"/>
      <c r="N82" s="3"/>
      <c r="O82" s="3"/>
      <c r="P82" s="3"/>
      <c r="Q82" s="3"/>
      <c r="R82" s="3"/>
      <c r="S82" s="3"/>
      <c r="T82" s="3"/>
      <c r="U82" s="3"/>
      <c r="V82" s="3"/>
      <c r="W82" s="3"/>
      <c r="X82" s="3"/>
      <c r="Y82" s="3"/>
      <c r="Z82" s="3"/>
    </row>
    <row r="83">
      <c r="A83" s="21"/>
      <c r="B83" s="41"/>
      <c r="C83" s="3"/>
      <c r="D83" s="3"/>
      <c r="E83" s="3"/>
      <c r="F83" s="3"/>
      <c r="G83" s="3"/>
      <c r="H83" s="3"/>
      <c r="I83" s="3"/>
      <c r="J83" s="3"/>
      <c r="K83" s="3"/>
      <c r="L83" s="3"/>
      <c r="M83" s="3"/>
      <c r="N83" s="3"/>
      <c r="O83" s="3"/>
      <c r="P83" s="3"/>
      <c r="Q83" s="3"/>
      <c r="R83" s="3"/>
      <c r="S83" s="3"/>
      <c r="T83" s="3"/>
      <c r="U83" s="3"/>
      <c r="V83" s="3"/>
      <c r="W83" s="3"/>
      <c r="X83" s="3"/>
      <c r="Y83" s="3"/>
      <c r="Z83" s="3"/>
    </row>
    <row r="84">
      <c r="A84" s="21"/>
      <c r="B84" s="41"/>
      <c r="C84" s="3"/>
      <c r="D84" s="3"/>
      <c r="E84" s="3"/>
      <c r="F84" s="3"/>
      <c r="G84" s="3"/>
      <c r="H84" s="3"/>
      <c r="I84" s="3"/>
      <c r="J84" s="3"/>
      <c r="K84" s="3"/>
      <c r="L84" s="3"/>
      <c r="M84" s="3"/>
      <c r="N84" s="3"/>
      <c r="O84" s="3"/>
      <c r="P84" s="3"/>
      <c r="Q84" s="3"/>
      <c r="R84" s="3"/>
      <c r="S84" s="3"/>
      <c r="T84" s="3"/>
      <c r="U84" s="3"/>
      <c r="V84" s="3"/>
      <c r="W84" s="3"/>
      <c r="X84" s="3"/>
      <c r="Y84" s="3"/>
      <c r="Z84" s="3"/>
    </row>
    <row r="85">
      <c r="A85" s="21"/>
      <c r="B85" s="41"/>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50"/>
      <c r="B90" s="188"/>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H67:J67"/>
    <mergeCell ref="H64:J64"/>
    <mergeCell ref="A4:A5"/>
    <mergeCell ref="B35:H35"/>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16" width="6.43"/>
  </cols>
  <sheetData>
    <row r="1">
      <c r="A1" s="1" t="s">
        <v>0</v>
      </c>
      <c r="B1" s="2"/>
      <c r="C1" s="2"/>
      <c r="D1" s="2"/>
      <c r="E1" s="2"/>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79" t="s">
        <v>296</v>
      </c>
      <c r="B3" s="50"/>
      <c r="C3" s="3"/>
      <c r="D3" s="3"/>
      <c r="E3" s="3"/>
      <c r="F3" s="3"/>
      <c r="G3" s="3"/>
      <c r="H3" s="3"/>
      <c r="I3" s="3"/>
      <c r="J3" s="3"/>
      <c r="K3" s="3"/>
      <c r="L3" s="3"/>
      <c r="M3" s="3"/>
      <c r="N3" s="3"/>
      <c r="O3" s="3"/>
      <c r="P3" s="3"/>
      <c r="Q3" s="3"/>
      <c r="R3" s="3"/>
      <c r="S3" s="3"/>
      <c r="T3" s="3"/>
      <c r="U3" s="3"/>
      <c r="V3" s="3"/>
      <c r="W3" s="3"/>
      <c r="X3" s="3"/>
      <c r="Y3" s="3"/>
      <c r="Z3" s="3"/>
    </row>
    <row r="4">
      <c r="A4" s="180" t="s">
        <v>1</v>
      </c>
      <c r="B4" s="50" t="s">
        <v>297</v>
      </c>
      <c r="C4" s="3"/>
      <c r="D4" s="3"/>
      <c r="E4" s="3"/>
      <c r="F4" s="3"/>
      <c r="G4" s="3"/>
      <c r="H4" s="3"/>
      <c r="I4" s="3"/>
      <c r="J4" s="3"/>
      <c r="K4" s="3"/>
      <c r="L4" s="3"/>
      <c r="M4" s="3"/>
      <c r="N4" s="3"/>
      <c r="O4" s="3"/>
      <c r="P4" s="3"/>
      <c r="Q4" s="3"/>
      <c r="R4" s="3"/>
      <c r="S4" s="3"/>
      <c r="T4" s="3"/>
      <c r="U4" s="3"/>
      <c r="V4" s="3"/>
      <c r="W4" s="3"/>
      <c r="X4" s="3"/>
      <c r="Y4" s="3"/>
      <c r="Z4" s="3"/>
    </row>
    <row r="5">
      <c r="A5" s="11"/>
      <c r="B5" s="38">
        <v>2017.0</v>
      </c>
      <c r="C5" s="38">
        <v>2016.0</v>
      </c>
      <c r="D5" s="38">
        <v>2015.0</v>
      </c>
      <c r="E5" s="38">
        <v>2014.0</v>
      </c>
      <c r="F5" s="38">
        <v>2013.0</v>
      </c>
      <c r="G5" s="38">
        <v>2012.0</v>
      </c>
      <c r="H5" s="38">
        <v>2011.0</v>
      </c>
      <c r="I5" s="38">
        <v>2010.0</v>
      </c>
      <c r="J5" s="38">
        <v>2009.0</v>
      </c>
      <c r="K5" s="38">
        <v>2008.0</v>
      </c>
      <c r="L5" s="38">
        <v>2007.0</v>
      </c>
      <c r="M5" s="38">
        <v>2006.0</v>
      </c>
      <c r="N5" s="38">
        <v>2005.0</v>
      </c>
      <c r="O5" s="38">
        <v>2004.0</v>
      </c>
      <c r="P5" s="38">
        <v>2003.0</v>
      </c>
      <c r="Q5" s="50"/>
      <c r="R5" s="3"/>
      <c r="S5" s="3"/>
      <c r="T5" s="3"/>
      <c r="U5" s="3"/>
      <c r="V5" s="3"/>
      <c r="W5" s="3"/>
      <c r="X5" s="3"/>
      <c r="Y5" s="3"/>
      <c r="Z5" s="3"/>
    </row>
    <row r="6">
      <c r="A6" s="18" t="s">
        <v>17</v>
      </c>
      <c r="B6" s="181"/>
      <c r="C6" s="181"/>
      <c r="D6" s="41">
        <v>1.0</v>
      </c>
      <c r="E6" s="41">
        <v>1.0</v>
      </c>
      <c r="F6" s="41">
        <v>1.0</v>
      </c>
      <c r="G6" s="41">
        <v>1.0</v>
      </c>
      <c r="H6" s="41">
        <v>1.0</v>
      </c>
      <c r="I6" s="41">
        <v>1.0</v>
      </c>
      <c r="J6" s="41">
        <v>1.0</v>
      </c>
      <c r="K6" s="41">
        <v>1.0</v>
      </c>
      <c r="L6" s="41">
        <v>0.0</v>
      </c>
      <c r="M6" s="41">
        <v>0.0</v>
      </c>
      <c r="N6" s="41">
        <v>0.0</v>
      </c>
      <c r="O6" s="41">
        <v>0.0</v>
      </c>
      <c r="P6" s="41">
        <v>0.0</v>
      </c>
      <c r="Q6" s="3"/>
      <c r="R6" s="3"/>
      <c r="S6" s="3"/>
      <c r="T6" s="3"/>
      <c r="U6" s="3"/>
      <c r="V6" s="3"/>
      <c r="W6" s="3"/>
      <c r="X6" s="3"/>
      <c r="Y6" s="3"/>
      <c r="Z6" s="3"/>
    </row>
    <row r="7">
      <c r="A7" s="18" t="s">
        <v>18</v>
      </c>
      <c r="B7" s="181"/>
      <c r="C7" s="181"/>
      <c r="D7" s="41">
        <v>1.0</v>
      </c>
      <c r="E7" s="41">
        <v>1.0</v>
      </c>
      <c r="F7" s="41">
        <v>1.0</v>
      </c>
      <c r="G7" s="41">
        <v>1.0</v>
      </c>
      <c r="H7" s="41">
        <v>1.0</v>
      </c>
      <c r="I7" s="41">
        <v>1.0</v>
      </c>
      <c r="J7" s="41">
        <v>1.0</v>
      </c>
      <c r="K7" s="41">
        <v>1.0</v>
      </c>
      <c r="L7" s="41">
        <v>1.0</v>
      </c>
      <c r="M7" s="41">
        <v>1.0</v>
      </c>
      <c r="N7" s="41">
        <v>1.0</v>
      </c>
      <c r="O7" s="41">
        <v>1.0</v>
      </c>
      <c r="P7" s="41">
        <v>1.0</v>
      </c>
      <c r="Q7" s="3"/>
      <c r="R7" s="3"/>
      <c r="S7" s="3"/>
      <c r="T7" s="3"/>
      <c r="U7" s="3"/>
      <c r="V7" s="3"/>
      <c r="W7" s="3"/>
      <c r="X7" s="3"/>
      <c r="Y7" s="3"/>
      <c r="Z7" s="3"/>
    </row>
    <row r="8">
      <c r="A8" s="18" t="s">
        <v>19</v>
      </c>
      <c r="B8" s="181"/>
      <c r="C8" s="181"/>
      <c r="D8" s="41">
        <v>1.0</v>
      </c>
      <c r="E8" s="41">
        <v>1.0</v>
      </c>
      <c r="F8" s="41">
        <v>1.0</v>
      </c>
      <c r="G8" s="41">
        <v>1.0</v>
      </c>
      <c r="H8" s="41">
        <v>1.0</v>
      </c>
      <c r="I8" s="41">
        <v>1.0</v>
      </c>
      <c r="J8" s="41">
        <v>1.0</v>
      </c>
      <c r="K8" s="41">
        <v>1.0</v>
      </c>
      <c r="L8" s="41">
        <v>1.0</v>
      </c>
      <c r="M8" s="41">
        <v>1.0</v>
      </c>
      <c r="N8" s="41">
        <v>1.0</v>
      </c>
      <c r="O8" s="41">
        <v>1.0</v>
      </c>
      <c r="P8" s="41">
        <v>1.0</v>
      </c>
      <c r="Q8" s="3"/>
      <c r="R8" s="3"/>
      <c r="S8" s="3"/>
      <c r="T8" s="3"/>
      <c r="U8" s="3"/>
      <c r="V8" s="3"/>
      <c r="W8" s="3"/>
      <c r="X8" s="3"/>
      <c r="Y8" s="3"/>
      <c r="Z8" s="3"/>
    </row>
    <row r="9">
      <c r="A9" s="18" t="s">
        <v>20</v>
      </c>
      <c r="B9" s="181"/>
      <c r="C9" s="181"/>
      <c r="D9" s="41">
        <v>0.0</v>
      </c>
      <c r="E9" s="41">
        <v>0.0</v>
      </c>
      <c r="F9" s="41">
        <v>0.0</v>
      </c>
      <c r="G9" s="41">
        <v>0.0</v>
      </c>
      <c r="H9" s="41">
        <v>1.0</v>
      </c>
      <c r="I9" s="41">
        <v>1.0</v>
      </c>
      <c r="J9" s="41">
        <v>1.0</v>
      </c>
      <c r="K9" s="41">
        <v>1.0</v>
      </c>
      <c r="L9" s="41">
        <v>1.0</v>
      </c>
      <c r="M9" s="41">
        <v>1.0</v>
      </c>
      <c r="N9" s="41">
        <v>1.0</v>
      </c>
      <c r="O9" s="41">
        <v>1.0</v>
      </c>
      <c r="P9" s="41">
        <v>1.0</v>
      </c>
      <c r="Q9" s="3"/>
      <c r="R9" s="3"/>
      <c r="S9" s="3"/>
      <c r="T9" s="3"/>
      <c r="U9" s="3"/>
      <c r="V9" s="3"/>
      <c r="W9" s="3"/>
      <c r="X9" s="3"/>
      <c r="Y9" s="3"/>
      <c r="Z9" s="3"/>
    </row>
    <row r="10">
      <c r="A10" s="18" t="s">
        <v>21</v>
      </c>
      <c r="B10" s="181"/>
      <c r="C10" s="181"/>
      <c r="D10" s="41">
        <v>1.0</v>
      </c>
      <c r="E10" s="41">
        <v>1.0</v>
      </c>
      <c r="F10" s="41">
        <v>1.0</v>
      </c>
      <c r="G10" s="41">
        <v>1.0</v>
      </c>
      <c r="H10" s="118" t="s">
        <v>298</v>
      </c>
      <c r="I10" s="118" t="s">
        <v>298</v>
      </c>
      <c r="J10" s="118" t="s">
        <v>298</v>
      </c>
      <c r="K10" s="118" t="s">
        <v>298</v>
      </c>
      <c r="L10" s="118" t="s">
        <v>298</v>
      </c>
      <c r="M10" s="118" t="s">
        <v>298</v>
      </c>
      <c r="N10" s="118" t="s">
        <v>298</v>
      </c>
      <c r="O10" s="118" t="s">
        <v>298</v>
      </c>
      <c r="P10" s="118" t="s">
        <v>298</v>
      </c>
      <c r="Q10" s="3"/>
      <c r="R10" s="3"/>
      <c r="S10" s="3"/>
      <c r="T10" s="3"/>
      <c r="U10" s="3"/>
      <c r="V10" s="3"/>
      <c r="W10" s="3"/>
      <c r="X10" s="3"/>
      <c r="Y10" s="3"/>
      <c r="Z10" s="3"/>
    </row>
    <row r="11">
      <c r="A11" s="18" t="s">
        <v>22</v>
      </c>
      <c r="B11" s="181"/>
      <c r="C11" s="181"/>
      <c r="D11" s="41">
        <v>1.0</v>
      </c>
      <c r="E11" s="41">
        <v>1.0</v>
      </c>
      <c r="F11" s="41">
        <v>1.0</v>
      </c>
      <c r="G11" s="41">
        <v>1.0</v>
      </c>
      <c r="H11" s="118">
        <v>1.0</v>
      </c>
      <c r="I11" s="118">
        <v>1.0</v>
      </c>
      <c r="J11" s="118">
        <v>1.0</v>
      </c>
      <c r="K11" s="118">
        <v>1.0</v>
      </c>
      <c r="L11" s="118">
        <v>1.0</v>
      </c>
      <c r="M11" s="118">
        <v>1.0</v>
      </c>
      <c r="N11" s="118">
        <v>1.0</v>
      </c>
      <c r="O11" s="118">
        <v>1.0</v>
      </c>
      <c r="P11" s="118">
        <v>1.0</v>
      </c>
      <c r="Q11" s="3"/>
      <c r="R11" s="3"/>
      <c r="S11" s="3"/>
      <c r="T11" s="3"/>
      <c r="U11" s="3"/>
      <c r="V11" s="3"/>
      <c r="W11" s="3"/>
      <c r="X11" s="3"/>
      <c r="Y11" s="3"/>
      <c r="Z11" s="3"/>
    </row>
    <row r="12">
      <c r="A12" s="18" t="s">
        <v>23</v>
      </c>
      <c r="B12" s="181"/>
      <c r="C12" s="181"/>
      <c r="D12" s="41">
        <v>1.0</v>
      </c>
      <c r="E12" s="41">
        <v>1.0</v>
      </c>
      <c r="F12" s="41">
        <v>1.0</v>
      </c>
      <c r="G12" s="41">
        <v>1.0</v>
      </c>
      <c r="H12" s="41">
        <v>1.0</v>
      </c>
      <c r="I12" s="41">
        <v>1.0</v>
      </c>
      <c r="J12" s="41">
        <v>1.0</v>
      </c>
      <c r="K12" s="41">
        <v>1.0</v>
      </c>
      <c r="L12" s="41">
        <v>1.0</v>
      </c>
      <c r="M12" s="41">
        <v>1.0</v>
      </c>
      <c r="N12" s="41">
        <v>1.0</v>
      </c>
      <c r="O12" s="41">
        <v>1.0</v>
      </c>
      <c r="P12" s="41">
        <v>1.0</v>
      </c>
      <c r="Q12" s="3"/>
      <c r="R12" s="3"/>
      <c r="S12" s="3"/>
      <c r="T12" s="3"/>
      <c r="U12" s="3"/>
      <c r="V12" s="3"/>
      <c r="W12" s="3"/>
      <c r="X12" s="3"/>
      <c r="Y12" s="3"/>
      <c r="Z12" s="3"/>
    </row>
    <row r="13">
      <c r="A13" s="18" t="s">
        <v>24</v>
      </c>
      <c r="B13" s="181"/>
      <c r="C13" s="181"/>
      <c r="D13" s="41">
        <v>1.0</v>
      </c>
      <c r="E13" s="41">
        <v>1.0</v>
      </c>
      <c r="F13" s="41">
        <v>1.0</v>
      </c>
      <c r="G13" s="41">
        <v>1.0</v>
      </c>
      <c r="H13" s="41">
        <v>1.0</v>
      </c>
      <c r="I13" s="41">
        <v>1.0</v>
      </c>
      <c r="J13" s="41">
        <v>1.0</v>
      </c>
      <c r="K13" s="41">
        <v>1.0</v>
      </c>
      <c r="L13" s="41">
        <v>1.0</v>
      </c>
      <c r="M13" s="41">
        <v>1.0</v>
      </c>
      <c r="N13" s="41">
        <v>1.0</v>
      </c>
      <c r="O13" s="41">
        <v>1.0</v>
      </c>
      <c r="P13" s="41">
        <v>1.0</v>
      </c>
      <c r="Q13" s="3"/>
      <c r="R13" s="3"/>
      <c r="S13" s="3"/>
      <c r="T13" s="3"/>
      <c r="U13" s="3"/>
      <c r="V13" s="3"/>
      <c r="W13" s="3"/>
      <c r="X13" s="3"/>
      <c r="Y13" s="3"/>
      <c r="Z13" s="3"/>
    </row>
    <row r="14">
      <c r="A14" s="18" t="s">
        <v>25</v>
      </c>
      <c r="B14" s="181"/>
      <c r="C14" s="181"/>
      <c r="D14" s="41">
        <v>1.0</v>
      </c>
      <c r="E14" s="41">
        <v>1.0</v>
      </c>
      <c r="F14" s="41">
        <v>1.0</v>
      </c>
      <c r="G14" s="41">
        <v>1.0</v>
      </c>
      <c r="H14" s="41">
        <v>1.0</v>
      </c>
      <c r="I14" s="41">
        <v>1.0</v>
      </c>
      <c r="J14" s="41">
        <v>1.0</v>
      </c>
      <c r="K14" s="41">
        <v>1.0</v>
      </c>
      <c r="L14" s="41">
        <v>1.0</v>
      </c>
      <c r="M14" s="41">
        <v>1.0</v>
      </c>
      <c r="N14" s="41">
        <v>1.0</v>
      </c>
      <c r="O14" s="41">
        <v>1.0</v>
      </c>
      <c r="P14" s="41">
        <v>1.0</v>
      </c>
      <c r="Q14" s="3"/>
      <c r="R14" s="3"/>
      <c r="S14" s="3"/>
      <c r="T14" s="3"/>
      <c r="U14" s="3"/>
      <c r="V14" s="3"/>
      <c r="W14" s="3"/>
      <c r="X14" s="3"/>
      <c r="Y14" s="3"/>
      <c r="Z14" s="3"/>
    </row>
    <row r="15">
      <c r="A15" s="18" t="s">
        <v>26</v>
      </c>
      <c r="B15" s="181"/>
      <c r="C15" s="181"/>
      <c r="D15" s="41">
        <v>1.0</v>
      </c>
      <c r="E15" s="41">
        <v>1.0</v>
      </c>
      <c r="F15" s="41">
        <v>1.0</v>
      </c>
      <c r="G15" s="41">
        <v>1.0</v>
      </c>
      <c r="H15" s="41">
        <v>1.0</v>
      </c>
      <c r="I15" s="41">
        <v>1.0</v>
      </c>
      <c r="J15" s="41">
        <v>1.0</v>
      </c>
      <c r="K15" s="41">
        <v>1.0</v>
      </c>
      <c r="L15" s="41">
        <v>1.0</v>
      </c>
      <c r="M15" s="41">
        <v>1.0</v>
      </c>
      <c r="N15" s="41">
        <v>1.0</v>
      </c>
      <c r="O15" s="41">
        <v>1.0</v>
      </c>
      <c r="P15" s="41">
        <v>1.0</v>
      </c>
      <c r="Q15" s="3"/>
      <c r="R15" s="3"/>
      <c r="S15" s="3"/>
      <c r="T15" s="3"/>
      <c r="U15" s="3"/>
      <c r="V15" s="3"/>
      <c r="W15" s="3"/>
      <c r="X15" s="3"/>
      <c r="Y15" s="3"/>
      <c r="Z15" s="3"/>
    </row>
    <row r="16">
      <c r="A16" s="18" t="s">
        <v>27</v>
      </c>
      <c r="B16" s="181"/>
      <c r="C16" s="181"/>
      <c r="D16" s="41">
        <v>1.0</v>
      </c>
      <c r="E16" s="41">
        <v>1.0</v>
      </c>
      <c r="F16" s="41">
        <v>1.0</v>
      </c>
      <c r="G16" s="41">
        <v>1.0</v>
      </c>
      <c r="H16" s="118" t="s">
        <v>298</v>
      </c>
      <c r="I16" s="118" t="s">
        <v>298</v>
      </c>
      <c r="J16" s="118" t="s">
        <v>298</v>
      </c>
      <c r="K16" s="118" t="s">
        <v>298</v>
      </c>
      <c r="L16" s="118" t="s">
        <v>298</v>
      </c>
      <c r="M16" s="118" t="s">
        <v>298</v>
      </c>
      <c r="N16" s="118" t="s">
        <v>298</v>
      </c>
      <c r="O16" s="118" t="s">
        <v>298</v>
      </c>
      <c r="P16" s="118" t="s">
        <v>298</v>
      </c>
      <c r="Q16" s="3"/>
      <c r="R16" s="3"/>
      <c r="S16" s="3"/>
      <c r="T16" s="3"/>
      <c r="U16" s="3"/>
      <c r="V16" s="3"/>
      <c r="W16" s="3"/>
      <c r="X16" s="3"/>
      <c r="Y16" s="3"/>
      <c r="Z16" s="3"/>
    </row>
    <row r="17">
      <c r="A17" s="18" t="s">
        <v>28</v>
      </c>
      <c r="B17" s="181"/>
      <c r="C17" s="181"/>
      <c r="D17" s="41">
        <v>1.0</v>
      </c>
      <c r="E17" s="41">
        <v>1.0</v>
      </c>
      <c r="F17" s="41">
        <v>1.0</v>
      </c>
      <c r="G17" s="41">
        <v>1.0</v>
      </c>
      <c r="H17" s="41">
        <v>1.0</v>
      </c>
      <c r="I17" s="41">
        <v>1.0</v>
      </c>
      <c r="J17" s="41">
        <v>1.0</v>
      </c>
      <c r="K17" s="41">
        <v>1.0</v>
      </c>
      <c r="L17" s="41">
        <v>1.0</v>
      </c>
      <c r="M17" s="41">
        <v>1.0</v>
      </c>
      <c r="N17" s="41">
        <v>1.0</v>
      </c>
      <c r="O17" s="41">
        <v>1.0</v>
      </c>
      <c r="P17" s="41">
        <v>1.0</v>
      </c>
      <c r="Q17" s="3"/>
      <c r="R17" s="3"/>
      <c r="S17" s="3"/>
      <c r="T17" s="3"/>
      <c r="U17" s="3"/>
      <c r="V17" s="3"/>
      <c r="W17" s="3"/>
      <c r="X17" s="3"/>
      <c r="Y17" s="3"/>
      <c r="Z17" s="3"/>
    </row>
    <row r="18">
      <c r="A18" s="18" t="s">
        <v>29</v>
      </c>
      <c r="B18" s="181"/>
      <c r="C18" s="181"/>
      <c r="D18" s="41">
        <v>1.0</v>
      </c>
      <c r="E18" s="41">
        <v>1.0</v>
      </c>
      <c r="F18" s="41">
        <v>1.0</v>
      </c>
      <c r="G18" s="41">
        <v>1.0</v>
      </c>
      <c r="H18" s="41">
        <v>1.0</v>
      </c>
      <c r="I18" s="41">
        <v>1.0</v>
      </c>
      <c r="J18" s="41">
        <v>1.0</v>
      </c>
      <c r="K18" s="41">
        <v>1.0</v>
      </c>
      <c r="L18" s="41">
        <v>1.0</v>
      </c>
      <c r="M18" s="41">
        <v>1.0</v>
      </c>
      <c r="N18" s="41">
        <v>1.0</v>
      </c>
      <c r="O18" s="41">
        <v>1.0</v>
      </c>
      <c r="P18" s="41">
        <v>1.0</v>
      </c>
      <c r="Q18" s="3"/>
      <c r="R18" s="3"/>
      <c r="S18" s="3"/>
      <c r="T18" s="3"/>
      <c r="U18" s="3"/>
      <c r="V18" s="3"/>
      <c r="W18" s="3"/>
      <c r="X18" s="3"/>
      <c r="Y18" s="3"/>
      <c r="Z18" s="3"/>
    </row>
    <row r="19">
      <c r="A19" s="18" t="s">
        <v>30</v>
      </c>
      <c r="B19" s="181"/>
      <c r="C19" s="181"/>
      <c r="D19" s="41">
        <v>1.0</v>
      </c>
      <c r="E19" s="41">
        <v>1.0</v>
      </c>
      <c r="F19" s="41">
        <v>1.0</v>
      </c>
      <c r="G19" s="41">
        <v>1.0</v>
      </c>
      <c r="H19" s="41">
        <v>1.0</v>
      </c>
      <c r="I19" s="41">
        <v>1.0</v>
      </c>
      <c r="J19" s="41">
        <v>1.0</v>
      </c>
      <c r="K19" s="41">
        <v>1.0</v>
      </c>
      <c r="L19" s="41">
        <v>1.0</v>
      </c>
      <c r="M19" s="41">
        <v>1.0</v>
      </c>
      <c r="N19" s="41">
        <v>1.0</v>
      </c>
      <c r="O19" s="41">
        <v>1.0</v>
      </c>
      <c r="P19" s="41">
        <v>1.0</v>
      </c>
      <c r="Q19" s="3"/>
      <c r="R19" s="3"/>
      <c r="S19" s="3"/>
      <c r="T19" s="3"/>
      <c r="U19" s="3"/>
      <c r="V19" s="3"/>
      <c r="W19" s="3"/>
      <c r="X19" s="3"/>
      <c r="Y19" s="3"/>
      <c r="Z19" s="3"/>
    </row>
    <row r="20">
      <c r="A20" s="18" t="s">
        <v>31</v>
      </c>
      <c r="B20" s="181"/>
      <c r="C20" s="181"/>
      <c r="D20" s="41">
        <v>1.0</v>
      </c>
      <c r="E20" s="41">
        <v>1.0</v>
      </c>
      <c r="F20" s="41">
        <v>1.0</v>
      </c>
      <c r="G20" s="41">
        <v>1.0</v>
      </c>
      <c r="H20" s="118" t="s">
        <v>298</v>
      </c>
      <c r="I20" s="118" t="s">
        <v>298</v>
      </c>
      <c r="J20" s="118" t="s">
        <v>298</v>
      </c>
      <c r="K20" s="118" t="s">
        <v>298</v>
      </c>
      <c r="L20" s="118" t="s">
        <v>298</v>
      </c>
      <c r="M20" s="118" t="s">
        <v>298</v>
      </c>
      <c r="N20" s="118" t="s">
        <v>298</v>
      </c>
      <c r="O20" s="118" t="s">
        <v>298</v>
      </c>
      <c r="P20" s="118" t="s">
        <v>298</v>
      </c>
      <c r="Q20" s="3"/>
      <c r="R20" s="3"/>
      <c r="S20" s="3"/>
      <c r="T20" s="3"/>
      <c r="U20" s="3"/>
      <c r="V20" s="3"/>
      <c r="W20" s="3"/>
      <c r="X20" s="3"/>
      <c r="Y20" s="3"/>
      <c r="Z20" s="3"/>
    </row>
    <row r="21">
      <c r="A21" s="18" t="s">
        <v>32</v>
      </c>
      <c r="B21" s="181"/>
      <c r="C21" s="181"/>
      <c r="D21" s="41">
        <v>1.0</v>
      </c>
      <c r="E21" s="41">
        <v>1.0</v>
      </c>
      <c r="F21" s="41">
        <v>1.0</v>
      </c>
      <c r="G21" s="41">
        <v>1.0</v>
      </c>
      <c r="H21" s="41">
        <v>1.0</v>
      </c>
      <c r="I21" s="41">
        <v>1.0</v>
      </c>
      <c r="J21" s="41">
        <v>1.0</v>
      </c>
      <c r="K21" s="41">
        <v>1.0</v>
      </c>
      <c r="L21" s="41">
        <v>1.0</v>
      </c>
      <c r="M21" s="41">
        <v>1.0</v>
      </c>
      <c r="N21" s="41">
        <v>1.0</v>
      </c>
      <c r="O21" s="41">
        <v>1.0</v>
      </c>
      <c r="P21" s="41">
        <v>1.0</v>
      </c>
      <c r="Q21" s="3"/>
      <c r="R21" s="3"/>
      <c r="S21" s="3"/>
      <c r="T21" s="3"/>
      <c r="U21" s="3"/>
      <c r="V21" s="3"/>
      <c r="W21" s="3"/>
      <c r="X21" s="3"/>
      <c r="Y21" s="3"/>
      <c r="Z21" s="3"/>
    </row>
    <row r="22">
      <c r="A22" s="18" t="s">
        <v>33</v>
      </c>
      <c r="B22" s="181"/>
      <c r="C22" s="181"/>
      <c r="D22" s="41">
        <v>1.0</v>
      </c>
      <c r="E22" s="41">
        <v>1.0</v>
      </c>
      <c r="F22" s="41">
        <v>1.0</v>
      </c>
      <c r="G22" s="41">
        <v>1.0</v>
      </c>
      <c r="H22" s="41">
        <v>1.0</v>
      </c>
      <c r="I22" s="41">
        <v>1.0</v>
      </c>
      <c r="J22" s="41">
        <v>1.0</v>
      </c>
      <c r="K22" s="41">
        <v>1.0</v>
      </c>
      <c r="L22" s="41">
        <v>1.0</v>
      </c>
      <c r="M22" s="41">
        <v>1.0</v>
      </c>
      <c r="N22" s="41">
        <v>1.0</v>
      </c>
      <c r="O22" s="41">
        <v>1.0</v>
      </c>
      <c r="P22" s="41">
        <v>1.0</v>
      </c>
      <c r="Q22" s="3"/>
      <c r="R22" s="3"/>
      <c r="S22" s="3"/>
      <c r="T22" s="3"/>
      <c r="U22" s="3"/>
      <c r="V22" s="3"/>
      <c r="W22" s="3"/>
      <c r="X22" s="3"/>
      <c r="Y22" s="3"/>
      <c r="Z22" s="3"/>
    </row>
    <row r="23">
      <c r="A23" s="18" t="s">
        <v>34</v>
      </c>
      <c r="B23" s="181"/>
      <c r="C23" s="181"/>
      <c r="D23" s="41">
        <v>1.0</v>
      </c>
      <c r="E23" s="41">
        <v>1.0</v>
      </c>
      <c r="F23" s="41">
        <v>1.0</v>
      </c>
      <c r="G23" s="41">
        <v>1.0</v>
      </c>
      <c r="H23" s="41">
        <v>1.0</v>
      </c>
      <c r="I23" s="41">
        <v>1.0</v>
      </c>
      <c r="J23" s="41">
        <v>1.0</v>
      </c>
      <c r="K23" s="41">
        <v>1.0</v>
      </c>
      <c r="L23" s="41">
        <v>1.0</v>
      </c>
      <c r="M23" s="41">
        <v>1.0</v>
      </c>
      <c r="N23" s="41">
        <v>1.0</v>
      </c>
      <c r="O23" s="41">
        <v>1.0</v>
      </c>
      <c r="P23" s="41">
        <v>1.0</v>
      </c>
      <c r="Q23" s="3"/>
      <c r="R23" s="3"/>
      <c r="S23" s="3"/>
      <c r="T23" s="3"/>
      <c r="U23" s="3"/>
      <c r="V23" s="3"/>
      <c r="W23" s="3"/>
      <c r="X23" s="3"/>
      <c r="Y23" s="3"/>
      <c r="Z23" s="3"/>
    </row>
    <row r="24">
      <c r="A24" s="18" t="s">
        <v>35</v>
      </c>
      <c r="B24" s="181"/>
      <c r="C24" s="181"/>
      <c r="D24" s="41">
        <v>1.0</v>
      </c>
      <c r="E24" s="41">
        <v>1.0</v>
      </c>
      <c r="F24" s="41">
        <v>1.0</v>
      </c>
      <c r="G24" s="41">
        <v>1.0</v>
      </c>
      <c r="H24" s="118" t="s">
        <v>298</v>
      </c>
      <c r="I24" s="118" t="s">
        <v>298</v>
      </c>
      <c r="J24" s="118" t="s">
        <v>298</v>
      </c>
      <c r="K24" s="118" t="s">
        <v>298</v>
      </c>
      <c r="L24" s="118" t="s">
        <v>298</v>
      </c>
      <c r="M24" s="118" t="s">
        <v>298</v>
      </c>
      <c r="N24" s="118" t="s">
        <v>298</v>
      </c>
      <c r="O24" s="118" t="s">
        <v>298</v>
      </c>
      <c r="P24" s="118" t="s">
        <v>298</v>
      </c>
      <c r="Q24" s="3"/>
      <c r="R24" s="3"/>
      <c r="S24" s="3"/>
      <c r="T24" s="3"/>
      <c r="U24" s="3"/>
      <c r="V24" s="3"/>
      <c r="W24" s="3"/>
      <c r="X24" s="3"/>
      <c r="Y24" s="3"/>
      <c r="Z24" s="3"/>
    </row>
    <row r="25">
      <c r="A25" s="18" t="s">
        <v>36</v>
      </c>
      <c r="B25" s="181"/>
      <c r="C25" s="181"/>
      <c r="D25" s="41">
        <v>1.0</v>
      </c>
      <c r="E25" s="41">
        <v>1.0</v>
      </c>
      <c r="F25" s="41">
        <v>1.0</v>
      </c>
      <c r="G25" s="41">
        <v>1.0</v>
      </c>
      <c r="H25" s="118">
        <v>1.0</v>
      </c>
      <c r="I25" s="118">
        <v>1.0</v>
      </c>
      <c r="J25" s="118">
        <v>1.0</v>
      </c>
      <c r="K25" s="118">
        <v>1.0</v>
      </c>
      <c r="L25" s="118">
        <v>1.0</v>
      </c>
      <c r="M25" s="118">
        <v>1.0</v>
      </c>
      <c r="N25" s="118">
        <v>1.0</v>
      </c>
      <c r="O25" s="118">
        <v>1.0</v>
      </c>
      <c r="P25" s="118">
        <v>1.0</v>
      </c>
      <c r="Q25" s="3"/>
      <c r="R25" s="3"/>
      <c r="S25" s="3"/>
      <c r="T25" s="3"/>
      <c r="U25" s="3"/>
      <c r="V25" s="3"/>
      <c r="W25" s="3"/>
      <c r="X25" s="3"/>
      <c r="Y25" s="3"/>
      <c r="Z25" s="3"/>
    </row>
    <row r="26">
      <c r="A26" s="18" t="s">
        <v>37</v>
      </c>
      <c r="B26" s="181"/>
      <c r="C26" s="181"/>
      <c r="D26" s="41">
        <v>1.0</v>
      </c>
      <c r="E26" s="41">
        <v>1.0</v>
      </c>
      <c r="F26" s="41">
        <v>1.0</v>
      </c>
      <c r="G26" s="41">
        <v>1.0</v>
      </c>
      <c r="H26" s="118" t="s">
        <v>298</v>
      </c>
      <c r="I26" s="118" t="s">
        <v>298</v>
      </c>
      <c r="J26" s="118" t="s">
        <v>298</v>
      </c>
      <c r="K26" s="118" t="s">
        <v>298</v>
      </c>
      <c r="L26" s="118" t="s">
        <v>298</v>
      </c>
      <c r="M26" s="118" t="s">
        <v>298</v>
      </c>
      <c r="N26" s="118" t="s">
        <v>298</v>
      </c>
      <c r="O26" s="118" t="s">
        <v>298</v>
      </c>
      <c r="P26" s="118" t="s">
        <v>298</v>
      </c>
      <c r="Q26" s="3"/>
      <c r="R26" s="3"/>
      <c r="S26" s="3"/>
      <c r="T26" s="3"/>
      <c r="U26" s="3"/>
      <c r="V26" s="3"/>
      <c r="W26" s="3"/>
      <c r="X26" s="3"/>
      <c r="Y26" s="3"/>
      <c r="Z26" s="3"/>
    </row>
    <row r="27">
      <c r="A27" s="18" t="s">
        <v>38</v>
      </c>
      <c r="B27" s="181"/>
      <c r="C27" s="181"/>
      <c r="D27" s="41">
        <v>1.0</v>
      </c>
      <c r="E27" s="41">
        <v>1.0</v>
      </c>
      <c r="F27" s="41">
        <v>1.0</v>
      </c>
      <c r="G27" s="41">
        <v>1.0</v>
      </c>
      <c r="H27" s="41">
        <v>1.0</v>
      </c>
      <c r="I27" s="41">
        <v>1.0</v>
      </c>
      <c r="J27" s="41">
        <v>1.0</v>
      </c>
      <c r="K27" s="41">
        <v>1.0</v>
      </c>
      <c r="L27" s="118" t="s">
        <v>298</v>
      </c>
      <c r="M27" s="118" t="s">
        <v>298</v>
      </c>
      <c r="N27" s="118" t="s">
        <v>298</v>
      </c>
      <c r="O27" s="118" t="s">
        <v>298</v>
      </c>
      <c r="P27" s="118" t="s">
        <v>298</v>
      </c>
      <c r="Q27" s="3"/>
      <c r="R27" s="3"/>
      <c r="S27" s="3"/>
      <c r="T27" s="3"/>
      <c r="U27" s="3"/>
      <c r="V27" s="3"/>
      <c r="W27" s="3"/>
      <c r="X27" s="3"/>
      <c r="Y27" s="3"/>
      <c r="Z27" s="3"/>
    </row>
    <row r="28">
      <c r="A28" s="18" t="s">
        <v>39</v>
      </c>
      <c r="B28" s="181"/>
      <c r="C28" s="181"/>
      <c r="D28" s="41">
        <v>1.0</v>
      </c>
      <c r="E28" s="41">
        <v>1.0</v>
      </c>
      <c r="F28" s="41">
        <v>1.0</v>
      </c>
      <c r="G28" s="41">
        <v>1.0</v>
      </c>
      <c r="H28" s="41">
        <v>1.0</v>
      </c>
      <c r="I28" s="41">
        <v>1.0</v>
      </c>
      <c r="J28" s="41">
        <v>1.0</v>
      </c>
      <c r="K28" s="41">
        <v>1.0</v>
      </c>
      <c r="L28" s="41">
        <v>1.0</v>
      </c>
      <c r="M28" s="41">
        <v>1.0</v>
      </c>
      <c r="N28" s="41">
        <v>1.0</v>
      </c>
      <c r="O28" s="41">
        <v>1.0</v>
      </c>
      <c r="P28" s="41">
        <v>1.0</v>
      </c>
      <c r="Q28" s="3"/>
      <c r="R28" s="3"/>
      <c r="S28" s="3"/>
      <c r="T28" s="3"/>
      <c r="U28" s="3"/>
      <c r="V28" s="3"/>
      <c r="W28" s="3"/>
      <c r="X28" s="3"/>
      <c r="Y28" s="3"/>
      <c r="Z28" s="3"/>
    </row>
    <row r="29">
      <c r="A29" s="18" t="s">
        <v>40</v>
      </c>
      <c r="B29" s="181"/>
      <c r="C29" s="181"/>
      <c r="D29" s="41">
        <v>1.0</v>
      </c>
      <c r="E29" s="41">
        <v>1.0</v>
      </c>
      <c r="F29" s="41">
        <v>1.0</v>
      </c>
      <c r="G29" s="41">
        <v>1.0</v>
      </c>
      <c r="H29" s="41">
        <v>1.0</v>
      </c>
      <c r="I29" s="41">
        <v>1.0</v>
      </c>
      <c r="J29" s="41">
        <v>1.0</v>
      </c>
      <c r="K29" s="41">
        <v>1.0</v>
      </c>
      <c r="L29" s="41">
        <v>1.0</v>
      </c>
      <c r="M29" s="41">
        <v>1.0</v>
      </c>
      <c r="N29" s="41">
        <v>1.0</v>
      </c>
      <c r="O29" s="41">
        <v>1.0</v>
      </c>
      <c r="P29" s="41">
        <v>1.0</v>
      </c>
      <c r="Q29" s="3"/>
      <c r="R29" s="3"/>
      <c r="S29" s="3"/>
      <c r="T29" s="3"/>
      <c r="U29" s="3"/>
      <c r="V29" s="3"/>
      <c r="W29" s="3"/>
      <c r="X29" s="3"/>
      <c r="Y29" s="3"/>
      <c r="Z29" s="3"/>
    </row>
    <row r="30">
      <c r="A30" s="18" t="s">
        <v>41</v>
      </c>
      <c r="B30" s="181"/>
      <c r="C30" s="181"/>
      <c r="D30" s="41">
        <v>1.0</v>
      </c>
      <c r="E30" s="41">
        <v>1.0</v>
      </c>
      <c r="F30" s="41">
        <v>1.0</v>
      </c>
      <c r="G30" s="41">
        <v>1.0</v>
      </c>
      <c r="H30" s="41">
        <v>1.0</v>
      </c>
      <c r="I30" s="41">
        <v>1.0</v>
      </c>
      <c r="J30" s="41">
        <v>1.0</v>
      </c>
      <c r="K30" s="41">
        <v>1.0</v>
      </c>
      <c r="L30" s="41">
        <v>1.0</v>
      </c>
      <c r="M30" s="41">
        <v>1.0</v>
      </c>
      <c r="N30" s="41">
        <v>1.0</v>
      </c>
      <c r="O30" s="41">
        <v>1.0</v>
      </c>
      <c r="P30" s="41">
        <v>1.0</v>
      </c>
      <c r="Q30" s="3"/>
      <c r="R30" s="3"/>
      <c r="S30" s="3"/>
      <c r="T30" s="3"/>
      <c r="U30" s="3"/>
      <c r="V30" s="3"/>
      <c r="W30" s="3"/>
      <c r="X30" s="3"/>
      <c r="Y30" s="3"/>
      <c r="Z30" s="3"/>
    </row>
    <row r="31">
      <c r="A31" s="18" t="s">
        <v>42</v>
      </c>
      <c r="B31" s="181"/>
      <c r="C31" s="181"/>
      <c r="D31" s="41">
        <v>1.0</v>
      </c>
      <c r="E31" s="41">
        <v>1.0</v>
      </c>
      <c r="F31" s="41">
        <v>1.0</v>
      </c>
      <c r="G31" s="41">
        <v>1.0</v>
      </c>
      <c r="H31" s="41">
        <v>1.0</v>
      </c>
      <c r="I31" s="41">
        <v>1.0</v>
      </c>
      <c r="J31" s="41">
        <v>1.0</v>
      </c>
      <c r="K31" s="41">
        <v>1.0</v>
      </c>
      <c r="L31" s="41">
        <v>1.0</v>
      </c>
      <c r="M31" s="41">
        <v>1.0</v>
      </c>
      <c r="N31" s="41">
        <v>1.0</v>
      </c>
      <c r="O31" s="41">
        <v>1.0</v>
      </c>
      <c r="P31" s="41">
        <v>1.0</v>
      </c>
      <c r="Q31" s="3"/>
      <c r="R31" s="3"/>
      <c r="S31" s="3"/>
      <c r="T31" s="3"/>
      <c r="U31" s="3"/>
      <c r="V31" s="3"/>
      <c r="W31" s="3"/>
      <c r="X31" s="3"/>
      <c r="Y31" s="3"/>
      <c r="Z31" s="3"/>
    </row>
    <row r="32">
      <c r="A32" s="39" t="s">
        <v>43</v>
      </c>
      <c r="B32" s="183"/>
      <c r="C32" s="183"/>
      <c r="D32" s="71">
        <v>0.0</v>
      </c>
      <c r="E32" s="71">
        <v>0.0</v>
      </c>
      <c r="F32" s="71">
        <v>0.0</v>
      </c>
      <c r="G32" s="71">
        <v>0.0</v>
      </c>
      <c r="H32" s="71">
        <v>0.0</v>
      </c>
      <c r="I32" s="71">
        <v>0.0</v>
      </c>
      <c r="J32" s="71">
        <v>0.0</v>
      </c>
      <c r="K32" s="71">
        <v>0.0</v>
      </c>
      <c r="L32" s="71">
        <v>0.0</v>
      </c>
      <c r="M32" s="71">
        <v>0.0</v>
      </c>
      <c r="N32" s="71">
        <v>0.0</v>
      </c>
      <c r="O32" s="71">
        <v>0.0</v>
      </c>
      <c r="P32" s="71">
        <v>0.0</v>
      </c>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174"/>
      <c r="B34" s="174"/>
      <c r="C34" s="10"/>
      <c r="J34" s="3"/>
      <c r="K34" s="3"/>
      <c r="L34" s="3"/>
      <c r="M34" s="3"/>
      <c r="N34" s="3"/>
      <c r="O34" s="3"/>
      <c r="P34" s="3"/>
      <c r="Q34" s="3"/>
      <c r="R34" s="3"/>
      <c r="S34" s="3"/>
      <c r="T34" s="3"/>
      <c r="U34" s="3"/>
      <c r="V34" s="3"/>
      <c r="W34" s="3"/>
      <c r="X34" s="3"/>
      <c r="Y34" s="3"/>
      <c r="Z34" s="3"/>
    </row>
    <row r="35">
      <c r="A35" s="21" t="s">
        <v>211</v>
      </c>
      <c r="B35" s="184" t="str">
        <f>HYPERLINK("https://treaties.un.org/pages/ViewDetails.aspx?src=TREATY&amp;mtdsg_no=XXVII-7-a&amp;chapter=27&amp;lang=en","UN Treaty Collection")</f>
        <v>UN Treaty Collection</v>
      </c>
      <c r="F35" s="10"/>
      <c r="G35" s="10"/>
      <c r="H35" s="10"/>
      <c r="I35" s="10"/>
      <c r="J35" s="3"/>
      <c r="K35" s="3"/>
      <c r="L35" s="3"/>
      <c r="M35" s="3"/>
      <c r="N35" s="3"/>
      <c r="O35" s="3"/>
      <c r="P35" s="3"/>
      <c r="Q35" s="3"/>
      <c r="R35" s="3"/>
      <c r="S35" s="3"/>
      <c r="T35" s="3"/>
      <c r="U35" s="3"/>
      <c r="V35" s="3"/>
      <c r="W35" s="3"/>
      <c r="X35" s="3"/>
      <c r="Y35" s="3"/>
      <c r="Z35" s="3"/>
    </row>
    <row r="36">
      <c r="A36" s="21"/>
      <c r="B36" s="33"/>
      <c r="C36" s="33"/>
      <c r="D36" s="21"/>
      <c r="E36" s="41"/>
      <c r="F36" s="41"/>
      <c r="G36" s="41"/>
      <c r="H36" s="10"/>
      <c r="I36" s="10"/>
      <c r="J36" s="3"/>
      <c r="K36" s="3"/>
      <c r="L36" s="3"/>
      <c r="M36" s="3"/>
      <c r="N36" s="3"/>
      <c r="O36" s="3"/>
      <c r="P36" s="3"/>
      <c r="Q36" s="3"/>
      <c r="R36" s="3"/>
      <c r="S36" s="3"/>
      <c r="T36" s="3"/>
      <c r="U36" s="3"/>
      <c r="V36" s="3"/>
      <c r="W36" s="3"/>
      <c r="X36" s="3"/>
      <c r="Y36" s="3"/>
      <c r="Z36" s="3"/>
    </row>
    <row r="37">
      <c r="A37" s="118" t="s">
        <v>298</v>
      </c>
      <c r="B37" s="190" t="s">
        <v>299</v>
      </c>
      <c r="C37" s="33"/>
      <c r="D37" s="21"/>
      <c r="E37" s="41"/>
      <c r="F37" s="41"/>
      <c r="G37" s="41"/>
      <c r="H37" s="10"/>
      <c r="I37" s="10"/>
      <c r="J37" s="3"/>
      <c r="K37" s="3"/>
      <c r="L37" s="3"/>
      <c r="M37" s="3"/>
      <c r="N37" s="3"/>
      <c r="O37" s="3"/>
      <c r="P37" s="3"/>
      <c r="Q37" s="3"/>
      <c r="R37" s="3"/>
      <c r="S37" s="3"/>
      <c r="T37" s="3"/>
      <c r="U37" s="3"/>
      <c r="V37" s="3"/>
      <c r="W37" s="3"/>
      <c r="X37" s="3"/>
      <c r="Y37" s="3"/>
      <c r="Z37" s="3"/>
    </row>
    <row r="38">
      <c r="A38" s="21"/>
      <c r="B38" s="33"/>
      <c r="C38" s="33"/>
      <c r="D38" s="21"/>
      <c r="E38" s="41"/>
      <c r="F38" s="41"/>
      <c r="G38" s="41"/>
      <c r="H38" s="10"/>
      <c r="I38" s="10"/>
      <c r="J38" s="3"/>
      <c r="K38" s="3"/>
      <c r="L38" s="3"/>
      <c r="M38" s="3"/>
      <c r="N38" s="3"/>
      <c r="O38" s="3"/>
      <c r="P38" s="3"/>
      <c r="Q38" s="3"/>
      <c r="R38" s="3"/>
      <c r="S38" s="3"/>
      <c r="T38" s="3"/>
      <c r="U38" s="3"/>
      <c r="V38" s="3"/>
      <c r="W38" s="3"/>
      <c r="X38" s="3"/>
      <c r="Y38" s="3"/>
      <c r="Z38" s="3"/>
    </row>
    <row r="39">
      <c r="A39" s="21"/>
      <c r="B39" s="33"/>
      <c r="C39" s="33"/>
      <c r="D39" s="21"/>
      <c r="E39" s="41"/>
      <c r="F39" s="41"/>
      <c r="G39" s="41"/>
      <c r="H39" s="10"/>
      <c r="I39" s="10"/>
      <c r="J39" s="3"/>
      <c r="K39" s="3"/>
      <c r="L39" s="3"/>
      <c r="M39" s="3"/>
      <c r="N39" s="3"/>
      <c r="O39" s="3"/>
      <c r="P39" s="3"/>
      <c r="Q39" s="3"/>
      <c r="R39" s="3"/>
      <c r="S39" s="3"/>
      <c r="T39" s="3"/>
      <c r="U39" s="3"/>
      <c r="V39" s="3"/>
      <c r="W39" s="3"/>
      <c r="X39" s="3"/>
      <c r="Y39" s="3"/>
      <c r="Z39" s="3"/>
    </row>
    <row r="40">
      <c r="A40" s="21"/>
      <c r="B40" s="33"/>
      <c r="C40" s="33"/>
      <c r="D40" s="21"/>
      <c r="E40" s="41"/>
      <c r="F40" s="41"/>
      <c r="G40" s="41"/>
      <c r="H40" s="10"/>
      <c r="I40" s="10"/>
      <c r="J40" s="3"/>
      <c r="K40" s="3"/>
      <c r="L40" s="3"/>
      <c r="M40" s="3"/>
      <c r="N40" s="3"/>
      <c r="O40" s="3"/>
      <c r="P40" s="3"/>
      <c r="Q40" s="3"/>
      <c r="R40" s="3"/>
      <c r="S40" s="3"/>
      <c r="T40" s="3"/>
      <c r="U40" s="3"/>
      <c r="V40" s="3"/>
      <c r="W40" s="3"/>
      <c r="X40" s="3"/>
      <c r="Y40" s="3"/>
      <c r="Z40" s="3"/>
    </row>
    <row r="41">
      <c r="A41" s="21"/>
      <c r="B41" s="33"/>
      <c r="C41" s="33"/>
      <c r="D41" s="21"/>
      <c r="E41" s="41"/>
      <c r="F41" s="41"/>
      <c r="G41" s="41"/>
      <c r="H41" s="10"/>
      <c r="I41" s="10"/>
      <c r="J41" s="3"/>
      <c r="K41" s="3"/>
      <c r="L41" s="3"/>
      <c r="M41" s="3"/>
      <c r="N41" s="3"/>
      <c r="O41" s="3"/>
      <c r="P41" s="3"/>
      <c r="Q41" s="3"/>
      <c r="R41" s="3"/>
      <c r="S41" s="3"/>
      <c r="T41" s="3"/>
      <c r="U41" s="3"/>
      <c r="V41" s="3"/>
      <c r="W41" s="3"/>
      <c r="X41" s="3"/>
      <c r="Y41" s="3"/>
      <c r="Z41" s="3"/>
    </row>
    <row r="42">
      <c r="A42" s="21"/>
      <c r="B42" s="33"/>
      <c r="C42" s="33"/>
      <c r="D42" s="21"/>
      <c r="E42" s="41"/>
      <c r="F42" s="41"/>
      <c r="G42" s="41"/>
      <c r="H42" s="10"/>
      <c r="I42" s="10"/>
      <c r="J42" s="3"/>
      <c r="K42" s="3"/>
      <c r="L42" s="3"/>
      <c r="M42" s="3"/>
      <c r="N42" s="3"/>
      <c r="O42" s="3"/>
      <c r="P42" s="3"/>
      <c r="Q42" s="3"/>
      <c r="R42" s="3"/>
      <c r="S42" s="3"/>
      <c r="T42" s="3"/>
      <c r="U42" s="3"/>
      <c r="V42" s="3"/>
      <c r="W42" s="3"/>
      <c r="X42" s="3"/>
      <c r="Y42" s="3"/>
      <c r="Z42" s="3"/>
    </row>
    <row r="43">
      <c r="A43" s="21"/>
      <c r="B43" s="33"/>
      <c r="C43" s="33"/>
      <c r="D43" s="21"/>
      <c r="E43" s="41"/>
      <c r="F43" s="41"/>
      <c r="G43" s="41"/>
      <c r="H43" s="10"/>
      <c r="I43" s="10"/>
      <c r="J43" s="3"/>
      <c r="K43" s="3"/>
      <c r="L43" s="3"/>
      <c r="M43" s="3"/>
      <c r="N43" s="3"/>
      <c r="O43" s="3"/>
      <c r="P43" s="3"/>
      <c r="Q43" s="3"/>
      <c r="R43" s="3"/>
      <c r="S43" s="3"/>
      <c r="T43" s="3"/>
      <c r="U43" s="3"/>
      <c r="V43" s="3"/>
      <c r="W43" s="3"/>
      <c r="X43" s="3"/>
      <c r="Y43" s="3"/>
      <c r="Z43" s="3"/>
    </row>
    <row r="44">
      <c r="A44" s="21"/>
      <c r="B44" s="33"/>
      <c r="C44" s="33"/>
      <c r="D44" s="21"/>
      <c r="E44" s="41"/>
      <c r="F44" s="41"/>
      <c r="G44" s="41"/>
      <c r="H44" s="10"/>
      <c r="I44" s="10"/>
      <c r="J44" s="3"/>
      <c r="K44" s="3"/>
      <c r="L44" s="3"/>
      <c r="M44" s="3"/>
      <c r="N44" s="3"/>
      <c r="O44" s="3"/>
      <c r="P44" s="3"/>
      <c r="Q44" s="3"/>
      <c r="R44" s="3"/>
      <c r="S44" s="3"/>
      <c r="T44" s="3"/>
      <c r="U44" s="3"/>
      <c r="V44" s="3"/>
      <c r="W44" s="3"/>
      <c r="X44" s="3"/>
      <c r="Y44" s="3"/>
      <c r="Z44" s="3"/>
    </row>
    <row r="45">
      <c r="A45" s="21"/>
      <c r="B45" s="33"/>
      <c r="C45" s="33"/>
      <c r="D45" s="21"/>
      <c r="E45" s="41"/>
      <c r="F45" s="41"/>
      <c r="G45" s="41"/>
      <c r="H45" s="10"/>
      <c r="I45" s="10"/>
      <c r="J45" s="3"/>
      <c r="K45" s="3"/>
      <c r="L45" s="3"/>
      <c r="M45" s="3"/>
      <c r="N45" s="3"/>
      <c r="O45" s="3"/>
      <c r="P45" s="3"/>
      <c r="Q45" s="3"/>
      <c r="R45" s="3"/>
      <c r="S45" s="3"/>
      <c r="T45" s="3"/>
      <c r="U45" s="3"/>
      <c r="V45" s="3"/>
      <c r="W45" s="3"/>
      <c r="X45" s="3"/>
      <c r="Y45" s="3"/>
      <c r="Z45" s="3"/>
    </row>
    <row r="46">
      <c r="A46" s="21"/>
      <c r="B46" s="33"/>
      <c r="C46" s="33"/>
      <c r="D46" s="21"/>
      <c r="E46" s="41"/>
      <c r="F46" s="41"/>
      <c r="G46" s="41"/>
      <c r="H46" s="10"/>
      <c r="I46" s="10"/>
      <c r="J46" s="3"/>
      <c r="K46" s="3"/>
      <c r="L46" s="3"/>
      <c r="M46" s="3"/>
      <c r="N46" s="3"/>
      <c r="O46" s="3"/>
      <c r="P46" s="3"/>
      <c r="Q46" s="3"/>
      <c r="R46" s="3"/>
      <c r="S46" s="3"/>
      <c r="T46" s="3"/>
      <c r="U46" s="3"/>
      <c r="V46" s="3"/>
      <c r="W46" s="3"/>
      <c r="X46" s="3"/>
      <c r="Y46" s="3"/>
      <c r="Z46" s="3"/>
    </row>
    <row r="47">
      <c r="A47" s="21"/>
      <c r="B47" s="33"/>
      <c r="C47" s="33"/>
      <c r="D47" s="21"/>
      <c r="E47" s="41"/>
      <c r="F47" s="41"/>
      <c r="G47" s="41"/>
      <c r="H47" s="10"/>
      <c r="I47" s="10"/>
      <c r="J47" s="3"/>
      <c r="K47" s="3"/>
      <c r="L47" s="3"/>
      <c r="M47" s="3"/>
      <c r="N47" s="3"/>
      <c r="O47" s="3"/>
      <c r="P47" s="3"/>
      <c r="Q47" s="3"/>
      <c r="R47" s="3"/>
      <c r="S47" s="3"/>
      <c r="T47" s="3"/>
      <c r="U47" s="3"/>
      <c r="V47" s="3"/>
      <c r="W47" s="3"/>
      <c r="X47" s="3"/>
      <c r="Y47" s="3"/>
      <c r="Z47" s="3"/>
    </row>
    <row r="48">
      <c r="A48" s="21"/>
      <c r="B48" s="33"/>
      <c r="C48" s="33"/>
      <c r="D48" s="21"/>
      <c r="E48" s="41"/>
      <c r="F48" s="41"/>
      <c r="G48" s="41"/>
      <c r="H48" s="10"/>
      <c r="I48" s="10"/>
      <c r="J48" s="3"/>
      <c r="K48" s="3"/>
      <c r="L48" s="3"/>
      <c r="M48" s="3"/>
      <c r="N48" s="3"/>
      <c r="O48" s="3"/>
      <c r="P48" s="3"/>
      <c r="Q48" s="3"/>
      <c r="R48" s="3"/>
      <c r="S48" s="3"/>
      <c r="T48" s="3"/>
      <c r="U48" s="3"/>
      <c r="V48" s="3"/>
      <c r="W48" s="3"/>
      <c r="X48" s="3"/>
      <c r="Y48" s="3"/>
      <c r="Z48" s="3"/>
    </row>
    <row r="49">
      <c r="A49" s="21"/>
      <c r="B49" s="33"/>
      <c r="C49" s="33"/>
      <c r="D49" s="21"/>
      <c r="E49" s="41"/>
      <c r="F49" s="41"/>
      <c r="G49" s="41"/>
      <c r="H49" s="10"/>
      <c r="I49" s="10"/>
      <c r="J49" s="3"/>
      <c r="K49" s="3"/>
      <c r="L49" s="3"/>
      <c r="M49" s="3"/>
      <c r="N49" s="3"/>
      <c r="O49" s="3"/>
      <c r="P49" s="3"/>
      <c r="Q49" s="3"/>
      <c r="R49" s="3"/>
      <c r="S49" s="3"/>
      <c r="T49" s="3"/>
      <c r="U49" s="3"/>
      <c r="V49" s="3"/>
      <c r="W49" s="3"/>
      <c r="X49" s="3"/>
      <c r="Y49" s="3"/>
      <c r="Z49" s="3"/>
    </row>
    <row r="50">
      <c r="A50" s="21"/>
      <c r="B50" s="33"/>
      <c r="C50" s="33"/>
      <c r="D50" s="21"/>
      <c r="E50" s="41"/>
      <c r="F50" s="41"/>
      <c r="G50" s="41"/>
      <c r="H50" s="10"/>
      <c r="I50" s="10"/>
      <c r="J50" s="3"/>
      <c r="K50" s="3"/>
      <c r="L50" s="3"/>
      <c r="M50" s="3"/>
      <c r="N50" s="3"/>
      <c r="O50" s="3"/>
      <c r="P50" s="3"/>
      <c r="Q50" s="3"/>
      <c r="R50" s="3"/>
      <c r="S50" s="3"/>
      <c r="T50" s="3"/>
      <c r="U50" s="3"/>
      <c r="V50" s="3"/>
      <c r="W50" s="3"/>
      <c r="X50" s="3"/>
      <c r="Y50" s="3"/>
      <c r="Z50" s="3"/>
    </row>
    <row r="51">
      <c r="A51" s="21"/>
      <c r="B51" s="33"/>
      <c r="C51" s="33"/>
      <c r="D51" s="21"/>
      <c r="E51" s="41"/>
      <c r="F51" s="41"/>
      <c r="G51" s="41"/>
      <c r="H51" s="10"/>
      <c r="I51" s="10"/>
      <c r="J51" s="3"/>
      <c r="K51" s="3"/>
      <c r="L51" s="3"/>
      <c r="M51" s="3"/>
      <c r="N51" s="3"/>
      <c r="O51" s="3"/>
      <c r="P51" s="3"/>
      <c r="Q51" s="3"/>
      <c r="R51" s="3"/>
      <c r="S51" s="3"/>
      <c r="T51" s="3"/>
      <c r="U51" s="3"/>
      <c r="V51" s="3"/>
      <c r="W51" s="3"/>
      <c r="X51" s="3"/>
      <c r="Y51" s="3"/>
      <c r="Z51" s="3"/>
    </row>
    <row r="52">
      <c r="A52" s="21"/>
      <c r="B52" s="33"/>
      <c r="C52" s="33"/>
      <c r="D52" s="21"/>
      <c r="E52" s="41"/>
      <c r="F52" s="41"/>
      <c r="G52" s="41"/>
      <c r="H52" s="10"/>
      <c r="I52" s="10"/>
      <c r="J52" s="3"/>
      <c r="K52" s="3"/>
      <c r="L52" s="3"/>
      <c r="M52" s="3"/>
      <c r="N52" s="3"/>
      <c r="O52" s="3"/>
      <c r="P52" s="3"/>
      <c r="Q52" s="3"/>
      <c r="R52" s="3"/>
      <c r="S52" s="3"/>
      <c r="T52" s="3"/>
      <c r="U52" s="3"/>
      <c r="V52" s="3"/>
      <c r="W52" s="3"/>
      <c r="X52" s="3"/>
      <c r="Y52" s="3"/>
      <c r="Z52" s="3"/>
    </row>
    <row r="53">
      <c r="A53" s="21"/>
      <c r="B53" s="33"/>
      <c r="C53" s="33"/>
      <c r="D53" s="21"/>
      <c r="E53" s="41"/>
      <c r="F53" s="41"/>
      <c r="G53" s="41"/>
      <c r="H53" s="10"/>
      <c r="I53" s="10"/>
      <c r="J53" s="3"/>
      <c r="K53" s="3"/>
      <c r="L53" s="3"/>
      <c r="M53" s="3"/>
      <c r="N53" s="3"/>
      <c r="O53" s="3"/>
      <c r="P53" s="3"/>
      <c r="Q53" s="3"/>
      <c r="R53" s="3"/>
      <c r="S53" s="3"/>
      <c r="T53" s="3"/>
      <c r="U53" s="3"/>
      <c r="V53" s="3"/>
      <c r="W53" s="3"/>
      <c r="X53" s="3"/>
      <c r="Y53" s="3"/>
      <c r="Z53" s="3"/>
    </row>
    <row r="54">
      <c r="A54" s="21"/>
      <c r="B54" s="33"/>
      <c r="C54" s="33"/>
      <c r="D54" s="21"/>
      <c r="E54" s="41"/>
      <c r="F54" s="41"/>
      <c r="G54" s="41"/>
      <c r="H54" s="10"/>
      <c r="I54" s="10"/>
      <c r="J54" s="3"/>
      <c r="K54" s="3"/>
      <c r="L54" s="3"/>
      <c r="M54" s="3"/>
      <c r="N54" s="3"/>
      <c r="O54" s="3"/>
      <c r="P54" s="3"/>
      <c r="Q54" s="3"/>
      <c r="R54" s="3"/>
      <c r="S54" s="3"/>
      <c r="T54" s="3"/>
      <c r="U54" s="3"/>
      <c r="V54" s="3"/>
      <c r="W54" s="3"/>
      <c r="X54" s="3"/>
      <c r="Y54" s="3"/>
      <c r="Z54" s="3"/>
    </row>
    <row r="55">
      <c r="A55" s="21"/>
      <c r="B55" s="33"/>
      <c r="C55" s="33"/>
      <c r="D55" s="21"/>
      <c r="E55" s="41"/>
      <c r="F55" s="41"/>
      <c r="G55" s="41"/>
      <c r="H55" s="10"/>
      <c r="I55" s="10"/>
      <c r="J55" s="3"/>
      <c r="K55" s="3"/>
      <c r="L55" s="3"/>
      <c r="M55" s="3"/>
      <c r="N55" s="3"/>
      <c r="O55" s="3"/>
      <c r="P55" s="3"/>
      <c r="Q55" s="3"/>
      <c r="R55" s="3"/>
      <c r="S55" s="3"/>
      <c r="T55" s="3"/>
      <c r="U55" s="3"/>
      <c r="V55" s="3"/>
      <c r="W55" s="3"/>
      <c r="X55" s="3"/>
      <c r="Y55" s="3"/>
      <c r="Z55" s="3"/>
    </row>
    <row r="56">
      <c r="A56" s="21"/>
      <c r="B56" s="33"/>
      <c r="C56" s="33"/>
      <c r="D56" s="21"/>
      <c r="E56" s="41"/>
      <c r="F56" s="41"/>
      <c r="G56" s="41"/>
      <c r="H56" s="10"/>
      <c r="I56" s="10"/>
      <c r="J56" s="3"/>
      <c r="K56" s="3"/>
      <c r="L56" s="3"/>
      <c r="M56" s="3"/>
      <c r="N56" s="3"/>
      <c r="O56" s="3"/>
      <c r="P56" s="3"/>
      <c r="Q56" s="3"/>
      <c r="R56" s="3"/>
      <c r="S56" s="3"/>
      <c r="T56" s="3"/>
      <c r="U56" s="3"/>
      <c r="V56" s="3"/>
      <c r="W56" s="3"/>
      <c r="X56" s="3"/>
      <c r="Y56" s="3"/>
      <c r="Z56" s="3"/>
    </row>
    <row r="57">
      <c r="A57" s="10"/>
      <c r="B57" s="10"/>
      <c r="C57" s="10"/>
      <c r="D57" s="10"/>
      <c r="E57" s="10"/>
      <c r="F57" s="10"/>
      <c r="G57" s="10"/>
      <c r="H57" s="10"/>
      <c r="I57" s="10"/>
      <c r="J57" s="3"/>
      <c r="K57" s="3"/>
      <c r="L57" s="3"/>
      <c r="M57" s="3"/>
      <c r="N57" s="3"/>
      <c r="O57" s="3"/>
      <c r="P57" s="3"/>
      <c r="Q57" s="3"/>
      <c r="R57" s="3"/>
      <c r="S57" s="3"/>
      <c r="T57" s="3"/>
      <c r="U57" s="3"/>
      <c r="V57" s="3"/>
      <c r="W57" s="3"/>
      <c r="X57" s="3"/>
      <c r="Y57" s="3"/>
      <c r="Z57" s="3"/>
    </row>
    <row r="58">
      <c r="A58" s="187"/>
      <c r="B58" s="10"/>
      <c r="C58" s="10"/>
      <c r="D58" s="21"/>
      <c r="E58" s="10"/>
      <c r="F58" s="10"/>
      <c r="G58" s="10"/>
      <c r="H58" s="10"/>
      <c r="I58" s="10"/>
      <c r="J58" s="3"/>
      <c r="K58" s="3"/>
      <c r="L58" s="3"/>
      <c r="M58" s="3"/>
      <c r="N58" s="3"/>
      <c r="O58" s="3"/>
      <c r="P58" s="3"/>
      <c r="Q58" s="3"/>
      <c r="R58" s="3"/>
      <c r="S58" s="3"/>
      <c r="T58" s="3"/>
      <c r="U58" s="3"/>
      <c r="V58" s="3"/>
      <c r="W58" s="3"/>
      <c r="X58" s="3"/>
      <c r="Y58" s="3"/>
      <c r="Z58" s="3"/>
    </row>
    <row r="59">
      <c r="A59" s="187"/>
      <c r="B59" s="174"/>
      <c r="C59" s="10"/>
      <c r="D59" s="21"/>
      <c r="E59" s="10"/>
      <c r="F59" s="10"/>
      <c r="G59" s="10"/>
      <c r="H59" s="10"/>
      <c r="I59" s="10"/>
      <c r="J59" s="3"/>
      <c r="K59" s="3"/>
      <c r="L59" s="3"/>
      <c r="M59" s="3"/>
      <c r="N59" s="3"/>
      <c r="O59" s="3"/>
      <c r="P59" s="3"/>
      <c r="Q59" s="3"/>
      <c r="R59" s="3"/>
      <c r="S59" s="3"/>
      <c r="T59" s="3"/>
      <c r="U59" s="3"/>
      <c r="V59" s="3"/>
      <c r="W59" s="3"/>
      <c r="X59" s="3"/>
      <c r="Y59" s="3"/>
      <c r="Z59" s="3"/>
    </row>
    <row r="60">
      <c r="A60" s="174"/>
      <c r="B60" s="174"/>
      <c r="C60" s="10"/>
      <c r="D60" s="10"/>
      <c r="E60" s="10"/>
      <c r="F60" s="10"/>
      <c r="G60" s="10"/>
      <c r="H60" s="10"/>
      <c r="I60" s="10"/>
      <c r="J60" s="3"/>
      <c r="K60" s="3"/>
      <c r="L60" s="3"/>
      <c r="M60" s="3"/>
      <c r="N60" s="3"/>
      <c r="O60" s="3"/>
      <c r="P60" s="3"/>
      <c r="Q60" s="3"/>
      <c r="R60" s="3"/>
      <c r="S60" s="3"/>
      <c r="T60" s="3"/>
      <c r="U60" s="3"/>
      <c r="V60" s="3"/>
      <c r="W60" s="3"/>
      <c r="X60" s="3"/>
      <c r="Y60" s="3"/>
      <c r="Z60" s="3"/>
    </row>
    <row r="61">
      <c r="A61" s="21"/>
      <c r="B61" s="41"/>
      <c r="C61" s="3"/>
      <c r="D61" s="3"/>
      <c r="E61" s="3"/>
      <c r="F61" s="3"/>
      <c r="G61" s="3"/>
      <c r="H61" s="3"/>
      <c r="I61" s="3"/>
      <c r="J61" s="3"/>
      <c r="K61" s="3"/>
      <c r="L61" s="3"/>
      <c r="M61" s="3"/>
      <c r="N61" s="3"/>
      <c r="O61" s="3"/>
      <c r="P61" s="3"/>
      <c r="Q61" s="3"/>
      <c r="R61" s="3"/>
      <c r="S61" s="3"/>
      <c r="T61" s="3"/>
      <c r="U61" s="3"/>
      <c r="V61" s="3"/>
      <c r="W61" s="3"/>
      <c r="X61" s="3"/>
      <c r="Y61" s="3"/>
      <c r="Z61" s="3"/>
    </row>
    <row r="62">
      <c r="A62" s="21"/>
      <c r="B62" s="41"/>
      <c r="C62" s="3"/>
      <c r="D62" s="3"/>
      <c r="E62" s="3"/>
      <c r="F62" s="3"/>
      <c r="G62" s="3"/>
      <c r="H62" s="21"/>
      <c r="I62" s="21"/>
      <c r="J62" s="21"/>
      <c r="K62" s="10"/>
      <c r="L62" s="10"/>
      <c r="M62" s="10"/>
      <c r="N62" s="3"/>
      <c r="O62" s="3"/>
      <c r="P62" s="3"/>
      <c r="Q62" s="3"/>
      <c r="R62" s="3"/>
      <c r="S62" s="3"/>
      <c r="T62" s="3"/>
      <c r="U62" s="3"/>
      <c r="V62" s="3"/>
      <c r="W62" s="3"/>
      <c r="X62" s="3"/>
      <c r="Y62" s="3"/>
      <c r="Z62" s="3"/>
    </row>
    <row r="63">
      <c r="A63" s="21"/>
      <c r="B63" s="41"/>
      <c r="C63" s="3"/>
      <c r="D63" s="3"/>
      <c r="E63" s="3"/>
      <c r="F63" s="3"/>
      <c r="G63" s="3"/>
      <c r="H63" s="21"/>
      <c r="K63" s="10"/>
      <c r="L63" s="10"/>
      <c r="M63" s="10"/>
      <c r="N63" s="3"/>
      <c r="O63" s="3"/>
      <c r="P63" s="3"/>
      <c r="Q63" s="3"/>
      <c r="R63" s="3"/>
      <c r="S63" s="3"/>
      <c r="T63" s="3"/>
      <c r="U63" s="3"/>
      <c r="V63" s="3"/>
      <c r="W63" s="3"/>
      <c r="X63" s="3"/>
      <c r="Y63" s="3"/>
      <c r="Z63" s="3"/>
    </row>
    <row r="64">
      <c r="A64" s="21"/>
      <c r="B64" s="41"/>
      <c r="C64" s="3"/>
      <c r="D64" s="3"/>
      <c r="E64" s="3"/>
      <c r="F64" s="3"/>
      <c r="G64" s="3"/>
      <c r="H64" s="21"/>
      <c r="I64" s="21"/>
      <c r="J64" s="21"/>
      <c r="K64" s="21"/>
      <c r="L64" s="21"/>
      <c r="M64" s="21"/>
      <c r="N64" s="3"/>
      <c r="O64" s="3"/>
      <c r="P64" s="3"/>
      <c r="Q64" s="3"/>
      <c r="R64" s="3"/>
      <c r="S64" s="3"/>
      <c r="T64" s="3"/>
      <c r="U64" s="3"/>
      <c r="V64" s="3"/>
      <c r="W64" s="3"/>
      <c r="X64" s="3"/>
      <c r="Y64" s="3"/>
      <c r="Z64" s="3"/>
    </row>
    <row r="65">
      <c r="A65" s="21"/>
      <c r="B65" s="41"/>
      <c r="C65" s="3"/>
      <c r="D65" s="3"/>
      <c r="E65" s="3"/>
      <c r="F65" s="3"/>
      <c r="G65" s="3"/>
      <c r="H65" s="21"/>
      <c r="I65" s="21"/>
      <c r="J65" s="21"/>
      <c r="K65" s="10"/>
      <c r="L65" s="10"/>
      <c r="M65" s="10"/>
      <c r="N65" s="3"/>
      <c r="O65" s="3"/>
      <c r="P65" s="3"/>
      <c r="Q65" s="3"/>
      <c r="R65" s="3"/>
      <c r="S65" s="3"/>
      <c r="T65" s="3"/>
      <c r="U65" s="3"/>
      <c r="V65" s="3"/>
      <c r="W65" s="3"/>
      <c r="X65" s="3"/>
      <c r="Y65" s="3"/>
      <c r="Z65" s="3"/>
    </row>
    <row r="66">
      <c r="A66" s="21"/>
      <c r="B66" s="41"/>
      <c r="C66" s="3"/>
      <c r="D66" s="3"/>
      <c r="E66" s="3"/>
      <c r="F66" s="3"/>
      <c r="G66" s="3"/>
      <c r="H66" s="21"/>
      <c r="K66" s="10"/>
      <c r="L66" s="10"/>
      <c r="M66" s="10"/>
      <c r="N66" s="3"/>
      <c r="O66" s="3"/>
      <c r="P66" s="3"/>
      <c r="Q66" s="3"/>
      <c r="R66" s="3"/>
      <c r="S66" s="3"/>
      <c r="T66" s="3"/>
      <c r="U66" s="3"/>
      <c r="V66" s="3"/>
      <c r="W66" s="3"/>
      <c r="X66" s="3"/>
      <c r="Y66" s="3"/>
      <c r="Z66" s="3"/>
    </row>
    <row r="67">
      <c r="A67" s="21"/>
      <c r="B67" s="41"/>
      <c r="C67" s="3"/>
      <c r="D67" s="3"/>
      <c r="E67" s="3"/>
      <c r="F67" s="3"/>
      <c r="G67" s="3"/>
      <c r="H67" s="21"/>
      <c r="I67" s="21"/>
      <c r="J67" s="21"/>
      <c r="K67" s="21"/>
      <c r="L67" s="21"/>
      <c r="M67" s="21"/>
      <c r="N67" s="3"/>
      <c r="O67" s="3"/>
      <c r="P67" s="3"/>
      <c r="Q67" s="3"/>
      <c r="R67" s="3"/>
      <c r="S67" s="3"/>
      <c r="T67" s="3"/>
      <c r="U67" s="3"/>
      <c r="V67" s="3"/>
      <c r="W67" s="3"/>
      <c r="X67" s="3"/>
      <c r="Y67" s="3"/>
      <c r="Z67" s="3"/>
    </row>
    <row r="68">
      <c r="A68" s="21"/>
      <c r="B68" s="41"/>
      <c r="C68" s="3"/>
      <c r="D68" s="3"/>
      <c r="E68" s="3"/>
      <c r="F68" s="3"/>
      <c r="G68" s="3"/>
      <c r="H68" s="3"/>
      <c r="I68" s="3"/>
      <c r="J68" s="3"/>
      <c r="K68" s="3"/>
      <c r="L68" s="3"/>
      <c r="M68" s="3"/>
      <c r="N68" s="3"/>
      <c r="O68" s="3"/>
      <c r="P68" s="3"/>
      <c r="Q68" s="3"/>
      <c r="R68" s="3"/>
      <c r="S68" s="3"/>
      <c r="T68" s="3"/>
      <c r="U68" s="3"/>
      <c r="V68" s="3"/>
      <c r="W68" s="3"/>
      <c r="X68" s="3"/>
      <c r="Y68" s="3"/>
      <c r="Z68" s="3"/>
    </row>
    <row r="69">
      <c r="A69" s="21"/>
      <c r="B69" s="41"/>
      <c r="C69" s="3"/>
      <c r="D69" s="3"/>
      <c r="E69" s="3"/>
      <c r="F69" s="3"/>
      <c r="G69" s="3"/>
      <c r="H69" s="3"/>
      <c r="I69" s="3"/>
      <c r="J69" s="3"/>
      <c r="K69" s="3"/>
      <c r="L69" s="3"/>
      <c r="M69" s="3"/>
      <c r="N69" s="3"/>
      <c r="O69" s="3"/>
      <c r="P69" s="3"/>
      <c r="Q69" s="3"/>
      <c r="R69" s="3"/>
      <c r="S69" s="3"/>
      <c r="T69" s="3"/>
      <c r="U69" s="3"/>
      <c r="V69" s="3"/>
      <c r="W69" s="3"/>
      <c r="X69" s="3"/>
      <c r="Y69" s="3"/>
      <c r="Z69" s="3"/>
    </row>
    <row r="70">
      <c r="A70" s="21"/>
      <c r="B70" s="41"/>
      <c r="C70" s="3"/>
      <c r="D70" s="3"/>
      <c r="E70" s="3"/>
      <c r="F70" s="3"/>
      <c r="G70" s="3"/>
      <c r="H70" s="3"/>
      <c r="I70" s="3"/>
      <c r="J70" s="3"/>
      <c r="K70" s="3"/>
      <c r="L70" s="3"/>
      <c r="M70" s="3"/>
      <c r="N70" s="3"/>
      <c r="O70" s="3"/>
      <c r="P70" s="3"/>
      <c r="Q70" s="3"/>
      <c r="R70" s="3"/>
      <c r="S70" s="3"/>
      <c r="T70" s="3"/>
      <c r="U70" s="3"/>
      <c r="V70" s="3"/>
      <c r="W70" s="3"/>
      <c r="X70" s="3"/>
      <c r="Y70" s="3"/>
      <c r="Z70" s="3"/>
    </row>
    <row r="71">
      <c r="A71" s="21"/>
      <c r="B71" s="41"/>
      <c r="C71" s="3"/>
      <c r="D71" s="3"/>
      <c r="E71" s="3"/>
      <c r="F71" s="3"/>
      <c r="G71" s="3"/>
      <c r="H71" s="3"/>
      <c r="I71" s="3"/>
      <c r="J71" s="3"/>
      <c r="K71" s="3"/>
      <c r="L71" s="3"/>
      <c r="M71" s="3"/>
      <c r="N71" s="3"/>
      <c r="O71" s="3"/>
      <c r="P71" s="3"/>
      <c r="Q71" s="3"/>
      <c r="R71" s="3"/>
      <c r="S71" s="3"/>
      <c r="T71" s="3"/>
      <c r="U71" s="3"/>
      <c r="V71" s="3"/>
      <c r="W71" s="3"/>
      <c r="X71" s="3"/>
      <c r="Y71" s="3"/>
      <c r="Z71" s="3"/>
    </row>
    <row r="72">
      <c r="A72" s="21"/>
      <c r="B72" s="41"/>
      <c r="C72" s="3"/>
      <c r="D72" s="3"/>
      <c r="E72" s="3"/>
      <c r="F72" s="3"/>
      <c r="G72" s="3"/>
      <c r="H72" s="3"/>
      <c r="I72" s="3"/>
      <c r="J72" s="3"/>
      <c r="K72" s="3"/>
      <c r="L72" s="3"/>
      <c r="M72" s="3"/>
      <c r="N72" s="3"/>
      <c r="O72" s="3"/>
      <c r="P72" s="3"/>
      <c r="Q72" s="3"/>
      <c r="R72" s="3"/>
      <c r="S72" s="3"/>
      <c r="T72" s="3"/>
      <c r="U72" s="3"/>
      <c r="V72" s="3"/>
      <c r="W72" s="3"/>
      <c r="X72" s="3"/>
      <c r="Y72" s="3"/>
      <c r="Z72" s="3"/>
    </row>
    <row r="73">
      <c r="A73" s="21"/>
      <c r="B73" s="41"/>
      <c r="C73" s="3"/>
      <c r="D73" s="3"/>
      <c r="E73" s="3"/>
      <c r="F73" s="3"/>
      <c r="G73" s="3"/>
      <c r="H73" s="3"/>
      <c r="I73" s="3"/>
      <c r="J73" s="3"/>
      <c r="K73" s="3"/>
      <c r="L73" s="3"/>
      <c r="M73" s="3"/>
      <c r="N73" s="3"/>
      <c r="O73" s="3"/>
      <c r="P73" s="3"/>
      <c r="Q73" s="3"/>
      <c r="R73" s="3"/>
      <c r="S73" s="3"/>
      <c r="T73" s="3"/>
      <c r="U73" s="3"/>
      <c r="V73" s="3"/>
      <c r="W73" s="3"/>
      <c r="X73" s="3"/>
      <c r="Y73" s="3"/>
      <c r="Z73" s="3"/>
    </row>
    <row r="74">
      <c r="A74" s="21"/>
      <c r="B74" s="41"/>
      <c r="C74" s="3"/>
      <c r="D74" s="3"/>
      <c r="E74" s="3"/>
      <c r="F74" s="3"/>
      <c r="G74" s="3"/>
      <c r="H74" s="3"/>
      <c r="I74" s="3"/>
      <c r="J74" s="3"/>
      <c r="K74" s="3"/>
      <c r="L74" s="3"/>
      <c r="M74" s="3"/>
      <c r="N74" s="3"/>
      <c r="O74" s="3"/>
      <c r="P74" s="3"/>
      <c r="Q74" s="3"/>
      <c r="R74" s="3"/>
      <c r="S74" s="3"/>
      <c r="T74" s="3"/>
      <c r="U74" s="3"/>
      <c r="V74" s="3"/>
      <c r="W74" s="3"/>
      <c r="X74" s="3"/>
      <c r="Y74" s="3"/>
      <c r="Z74" s="3"/>
    </row>
    <row r="75">
      <c r="A75" s="21"/>
      <c r="B75" s="41"/>
      <c r="C75" s="3"/>
      <c r="D75" s="3"/>
      <c r="E75" s="3"/>
      <c r="F75" s="3"/>
      <c r="G75" s="3"/>
      <c r="H75" s="3"/>
      <c r="I75" s="3"/>
      <c r="J75" s="3"/>
      <c r="K75" s="3"/>
      <c r="L75" s="3"/>
      <c r="M75" s="3"/>
      <c r="N75" s="3"/>
      <c r="O75" s="3"/>
      <c r="P75" s="3"/>
      <c r="Q75" s="3"/>
      <c r="R75" s="3"/>
      <c r="S75" s="3"/>
      <c r="T75" s="3"/>
      <c r="U75" s="3"/>
      <c r="V75" s="3"/>
      <c r="W75" s="3"/>
      <c r="X75" s="3"/>
      <c r="Y75" s="3"/>
      <c r="Z75" s="3"/>
    </row>
    <row r="76">
      <c r="A76" s="21"/>
      <c r="B76" s="41"/>
      <c r="C76" s="3"/>
      <c r="D76" s="3"/>
      <c r="E76" s="3"/>
      <c r="F76" s="3"/>
      <c r="G76" s="3"/>
      <c r="H76" s="3"/>
      <c r="I76" s="3"/>
      <c r="J76" s="3"/>
      <c r="K76" s="3"/>
      <c r="L76" s="3"/>
      <c r="M76" s="3"/>
      <c r="N76" s="3"/>
      <c r="O76" s="3"/>
      <c r="P76" s="3"/>
      <c r="Q76" s="3"/>
      <c r="R76" s="3"/>
      <c r="S76" s="3"/>
      <c r="T76" s="3"/>
      <c r="U76" s="3"/>
      <c r="V76" s="3"/>
      <c r="W76" s="3"/>
      <c r="X76" s="3"/>
      <c r="Y76" s="3"/>
      <c r="Z76" s="3"/>
    </row>
    <row r="77">
      <c r="A77" s="21"/>
      <c r="B77" s="41"/>
      <c r="C77" s="3"/>
      <c r="D77" s="3"/>
      <c r="E77" s="3"/>
      <c r="F77" s="3"/>
      <c r="G77" s="3"/>
      <c r="H77" s="3"/>
      <c r="I77" s="3"/>
      <c r="J77" s="3"/>
      <c r="K77" s="3"/>
      <c r="L77" s="3"/>
      <c r="M77" s="3"/>
      <c r="N77" s="3"/>
      <c r="O77" s="3"/>
      <c r="P77" s="3"/>
      <c r="Q77" s="3"/>
      <c r="R77" s="3"/>
      <c r="S77" s="3"/>
      <c r="T77" s="3"/>
      <c r="U77" s="3"/>
      <c r="V77" s="3"/>
      <c r="W77" s="3"/>
      <c r="X77" s="3"/>
      <c r="Y77" s="3"/>
      <c r="Z77" s="3"/>
    </row>
    <row r="78">
      <c r="A78" s="21"/>
      <c r="B78" s="41"/>
      <c r="C78" s="3"/>
      <c r="D78" s="3"/>
      <c r="E78" s="3"/>
      <c r="F78" s="3"/>
      <c r="G78" s="3"/>
      <c r="H78" s="3"/>
      <c r="I78" s="3"/>
      <c r="J78" s="3"/>
      <c r="K78" s="3"/>
      <c r="L78" s="3"/>
      <c r="M78" s="3"/>
      <c r="N78" s="3"/>
      <c r="O78" s="3"/>
      <c r="P78" s="3"/>
      <c r="Q78" s="3"/>
      <c r="R78" s="3"/>
      <c r="S78" s="3"/>
      <c r="T78" s="3"/>
      <c r="U78" s="3"/>
      <c r="V78" s="3"/>
      <c r="W78" s="3"/>
      <c r="X78" s="3"/>
      <c r="Y78" s="3"/>
      <c r="Z78" s="3"/>
    </row>
    <row r="79">
      <c r="A79" s="21"/>
      <c r="B79" s="41"/>
      <c r="C79" s="3"/>
      <c r="D79" s="3"/>
      <c r="E79" s="3"/>
      <c r="F79" s="3"/>
      <c r="G79" s="3"/>
      <c r="H79" s="3"/>
      <c r="I79" s="3"/>
      <c r="J79" s="3"/>
      <c r="K79" s="3"/>
      <c r="L79" s="3"/>
      <c r="M79" s="3"/>
      <c r="N79" s="3"/>
      <c r="O79" s="3"/>
      <c r="P79" s="3"/>
      <c r="Q79" s="3"/>
      <c r="R79" s="3"/>
      <c r="S79" s="3"/>
      <c r="T79" s="3"/>
      <c r="U79" s="3"/>
      <c r="V79" s="3"/>
      <c r="W79" s="3"/>
      <c r="X79" s="3"/>
      <c r="Y79" s="3"/>
      <c r="Z79" s="3"/>
    </row>
    <row r="80">
      <c r="A80" s="21"/>
      <c r="B80" s="41"/>
      <c r="C80" s="3"/>
      <c r="D80" s="3"/>
      <c r="E80" s="3"/>
      <c r="F80" s="3"/>
      <c r="G80" s="3"/>
      <c r="H80" s="3"/>
      <c r="I80" s="3"/>
      <c r="J80" s="3"/>
      <c r="K80" s="3"/>
      <c r="L80" s="3"/>
      <c r="M80" s="3"/>
      <c r="N80" s="3"/>
      <c r="O80" s="3"/>
      <c r="P80" s="3"/>
      <c r="Q80" s="3"/>
      <c r="R80" s="3"/>
      <c r="S80" s="3"/>
      <c r="T80" s="3"/>
      <c r="U80" s="3"/>
      <c r="V80" s="3"/>
      <c r="W80" s="3"/>
      <c r="X80" s="3"/>
      <c r="Y80" s="3"/>
      <c r="Z80" s="3"/>
    </row>
    <row r="81">
      <c r="A81" s="21"/>
      <c r="B81" s="41"/>
      <c r="C81" s="3"/>
      <c r="D81" s="3"/>
      <c r="E81" s="3"/>
      <c r="F81" s="3"/>
      <c r="G81" s="3"/>
      <c r="H81" s="3"/>
      <c r="I81" s="3"/>
      <c r="J81" s="3"/>
      <c r="K81" s="3"/>
      <c r="L81" s="3"/>
      <c r="M81" s="3"/>
      <c r="N81" s="3"/>
      <c r="O81" s="3"/>
      <c r="P81" s="3"/>
      <c r="Q81" s="3"/>
      <c r="R81" s="3"/>
      <c r="S81" s="3"/>
      <c r="T81" s="3"/>
      <c r="U81" s="3"/>
      <c r="V81" s="3"/>
      <c r="W81" s="3"/>
      <c r="X81" s="3"/>
      <c r="Y81" s="3"/>
      <c r="Z81" s="3"/>
    </row>
    <row r="82">
      <c r="A82" s="21"/>
      <c r="B82" s="41"/>
      <c r="C82" s="3"/>
      <c r="D82" s="3"/>
      <c r="E82" s="3"/>
      <c r="F82" s="3"/>
      <c r="G82" s="3"/>
      <c r="H82" s="3"/>
      <c r="I82" s="3"/>
      <c r="J82" s="3"/>
      <c r="K82" s="3"/>
      <c r="L82" s="3"/>
      <c r="M82" s="3"/>
      <c r="N82" s="3"/>
      <c r="O82" s="3"/>
      <c r="P82" s="3"/>
      <c r="Q82" s="3"/>
      <c r="R82" s="3"/>
      <c r="S82" s="3"/>
      <c r="T82" s="3"/>
      <c r="U82" s="3"/>
      <c r="V82" s="3"/>
      <c r="W82" s="3"/>
      <c r="X82" s="3"/>
      <c r="Y82" s="3"/>
      <c r="Z82" s="3"/>
    </row>
    <row r="83">
      <c r="A83" s="21"/>
      <c r="B83" s="41"/>
      <c r="C83" s="3"/>
      <c r="D83" s="3"/>
      <c r="E83" s="3"/>
      <c r="F83" s="3"/>
      <c r="G83" s="3"/>
      <c r="H83" s="3"/>
      <c r="I83" s="3"/>
      <c r="J83" s="3"/>
      <c r="K83" s="3"/>
      <c r="L83" s="3"/>
      <c r="M83" s="3"/>
      <c r="N83" s="3"/>
      <c r="O83" s="3"/>
      <c r="P83" s="3"/>
      <c r="Q83" s="3"/>
      <c r="R83" s="3"/>
      <c r="S83" s="3"/>
      <c r="T83" s="3"/>
      <c r="U83" s="3"/>
      <c r="V83" s="3"/>
      <c r="W83" s="3"/>
      <c r="X83" s="3"/>
      <c r="Y83" s="3"/>
      <c r="Z83" s="3"/>
    </row>
    <row r="84">
      <c r="A84" s="21"/>
      <c r="B84" s="41"/>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50"/>
      <c r="B89" s="188"/>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4">
    <mergeCell ref="H66:J66"/>
    <mergeCell ref="H63:J63"/>
    <mergeCell ref="B35:E35"/>
    <mergeCell ref="A4:A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17" width="6.43"/>
  </cols>
  <sheetData>
    <row r="1">
      <c r="A1" s="1" t="s">
        <v>0</v>
      </c>
      <c r="B1" s="2"/>
      <c r="C1" s="2"/>
      <c r="D1" s="2"/>
      <c r="E1" s="2"/>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50" t="s">
        <v>300</v>
      </c>
      <c r="B3" s="50"/>
      <c r="C3" s="3"/>
      <c r="D3" s="3"/>
      <c r="E3" s="3"/>
      <c r="F3" s="3"/>
      <c r="G3" s="3"/>
      <c r="H3" s="3"/>
      <c r="I3" s="3"/>
      <c r="J3" s="3"/>
      <c r="K3" s="3"/>
      <c r="L3" s="3"/>
      <c r="M3" s="3"/>
      <c r="N3" s="3"/>
      <c r="O3" s="3"/>
      <c r="P3" s="3"/>
      <c r="Q3" s="3"/>
      <c r="R3" s="3"/>
      <c r="S3" s="3"/>
      <c r="T3" s="3"/>
      <c r="U3" s="3"/>
      <c r="V3" s="3"/>
      <c r="W3" s="3"/>
      <c r="X3" s="3"/>
      <c r="Y3" s="3"/>
      <c r="Z3" s="3"/>
    </row>
    <row r="4">
      <c r="A4" s="180" t="s">
        <v>1</v>
      </c>
      <c r="B4" s="50" t="s">
        <v>301</v>
      </c>
      <c r="C4" s="3"/>
      <c r="D4" s="3"/>
      <c r="E4" s="3"/>
      <c r="F4" s="3"/>
      <c r="G4" s="3"/>
      <c r="H4" s="3"/>
      <c r="I4" s="3"/>
      <c r="J4" s="3"/>
      <c r="K4" s="3"/>
      <c r="L4" s="3"/>
      <c r="M4" s="3"/>
      <c r="N4" s="3"/>
      <c r="O4" s="3"/>
      <c r="P4" s="3"/>
      <c r="Q4" s="3"/>
      <c r="R4" s="3"/>
      <c r="S4" s="3"/>
      <c r="T4" s="3"/>
      <c r="U4" s="3"/>
      <c r="V4" s="3"/>
      <c r="W4" s="3"/>
      <c r="X4" s="3"/>
      <c r="Y4" s="3"/>
      <c r="Z4" s="3"/>
    </row>
    <row r="5">
      <c r="A5" s="11"/>
      <c r="B5" s="38">
        <v>2017.0</v>
      </c>
      <c r="C5" s="38">
        <v>2016.0</v>
      </c>
      <c r="D5" s="38">
        <v>2015.0</v>
      </c>
      <c r="E5" s="38">
        <v>2014.0</v>
      </c>
      <c r="F5" s="38">
        <v>2013.0</v>
      </c>
      <c r="G5" s="38">
        <v>2012.0</v>
      </c>
      <c r="H5" s="38">
        <v>2011.0</v>
      </c>
      <c r="I5" s="38">
        <v>2010.0</v>
      </c>
      <c r="J5" s="38">
        <v>2009.0</v>
      </c>
      <c r="K5" s="38">
        <v>2008.0</v>
      </c>
      <c r="L5" s="38">
        <v>2007.0</v>
      </c>
      <c r="M5" s="38">
        <v>2006.0</v>
      </c>
      <c r="N5" s="38">
        <v>2005.0</v>
      </c>
      <c r="O5" s="38">
        <v>2004.0</v>
      </c>
      <c r="P5" s="38">
        <v>2003.0</v>
      </c>
      <c r="Q5" s="50"/>
      <c r="R5" s="3"/>
      <c r="S5" s="3"/>
      <c r="T5" s="3"/>
      <c r="U5" s="3"/>
      <c r="V5" s="3"/>
      <c r="W5" s="3"/>
      <c r="X5" s="3"/>
      <c r="Y5" s="3"/>
      <c r="Z5" s="3"/>
    </row>
    <row r="6">
      <c r="A6" s="18" t="s">
        <v>17</v>
      </c>
      <c r="B6" s="41">
        <v>1.0</v>
      </c>
      <c r="C6" s="41">
        <v>1.0</v>
      </c>
      <c r="D6" s="41">
        <v>1.0</v>
      </c>
      <c r="E6" s="41">
        <v>1.0</v>
      </c>
      <c r="F6" s="41">
        <v>1.0</v>
      </c>
      <c r="G6" s="41">
        <v>1.0</v>
      </c>
      <c r="H6" s="41">
        <v>1.0</v>
      </c>
      <c r="I6" s="41">
        <v>1.0</v>
      </c>
      <c r="J6" s="41">
        <v>1.0</v>
      </c>
      <c r="K6" s="41">
        <v>1.0</v>
      </c>
      <c r="L6" s="41">
        <v>1.0</v>
      </c>
      <c r="M6" s="41">
        <v>1.0</v>
      </c>
      <c r="N6" s="41">
        <v>1.0</v>
      </c>
      <c r="O6" s="41">
        <v>1.0</v>
      </c>
      <c r="P6" s="41">
        <v>1.0</v>
      </c>
      <c r="Q6" s="3"/>
      <c r="R6" s="3"/>
      <c r="S6" s="3"/>
      <c r="T6" s="3"/>
      <c r="U6" s="3"/>
      <c r="V6" s="3"/>
      <c r="W6" s="3"/>
      <c r="X6" s="3"/>
      <c r="Y6" s="3"/>
      <c r="Z6" s="3"/>
    </row>
    <row r="7">
      <c r="A7" s="18" t="s">
        <v>18</v>
      </c>
      <c r="B7" s="41">
        <v>1.0</v>
      </c>
      <c r="C7" s="41">
        <v>1.0</v>
      </c>
      <c r="D7" s="41">
        <v>1.0</v>
      </c>
      <c r="E7" s="41">
        <v>1.0</v>
      </c>
      <c r="F7" s="41">
        <v>1.0</v>
      </c>
      <c r="G7" s="41">
        <v>1.0</v>
      </c>
      <c r="H7" s="41">
        <v>1.0</v>
      </c>
      <c r="I7" s="41">
        <v>1.0</v>
      </c>
      <c r="J7" s="41">
        <v>1.0</v>
      </c>
      <c r="K7" s="41">
        <v>1.0</v>
      </c>
      <c r="L7" s="41">
        <v>1.0</v>
      </c>
      <c r="M7" s="41">
        <v>1.0</v>
      </c>
      <c r="N7" s="41">
        <v>1.0</v>
      </c>
      <c r="O7" s="41">
        <v>1.0</v>
      </c>
      <c r="P7" s="41">
        <v>0.0</v>
      </c>
      <c r="Q7" s="3"/>
      <c r="R7" s="3"/>
      <c r="S7" s="3"/>
      <c r="T7" s="3"/>
      <c r="U7" s="3"/>
      <c r="V7" s="3"/>
      <c r="W7" s="3"/>
      <c r="X7" s="3"/>
      <c r="Y7" s="3"/>
      <c r="Z7" s="3"/>
    </row>
    <row r="8">
      <c r="A8" s="18" t="s">
        <v>19</v>
      </c>
      <c r="B8" s="41">
        <v>1.0</v>
      </c>
      <c r="C8" s="41">
        <v>1.0</v>
      </c>
      <c r="D8" s="41">
        <v>1.0</v>
      </c>
      <c r="E8" s="41">
        <v>1.0</v>
      </c>
      <c r="F8" s="41">
        <v>1.0</v>
      </c>
      <c r="G8" s="41">
        <v>1.0</v>
      </c>
      <c r="H8" s="41">
        <v>1.0</v>
      </c>
      <c r="I8" s="41">
        <v>1.0</v>
      </c>
      <c r="J8" s="41">
        <v>1.0</v>
      </c>
      <c r="K8" s="41">
        <v>1.0</v>
      </c>
      <c r="L8" s="41">
        <v>1.0</v>
      </c>
      <c r="M8" s="41">
        <v>1.0</v>
      </c>
      <c r="N8" s="41">
        <v>1.0</v>
      </c>
      <c r="O8" s="41">
        <v>1.0</v>
      </c>
      <c r="P8" s="41">
        <v>0.0</v>
      </c>
      <c r="Q8" s="3"/>
      <c r="R8" s="3"/>
      <c r="S8" s="3"/>
      <c r="T8" s="3"/>
      <c r="U8" s="3"/>
      <c r="V8" s="3"/>
      <c r="W8" s="3"/>
      <c r="X8" s="3"/>
      <c r="Y8" s="3"/>
      <c r="Z8" s="3"/>
    </row>
    <row r="9">
      <c r="A9" s="18" t="s">
        <v>20</v>
      </c>
      <c r="B9" s="41">
        <v>1.0</v>
      </c>
      <c r="C9" s="41">
        <v>1.0</v>
      </c>
      <c r="D9" s="41">
        <v>1.0</v>
      </c>
      <c r="E9" s="41">
        <v>1.0</v>
      </c>
      <c r="F9" s="41">
        <v>1.0</v>
      </c>
      <c r="G9" s="41">
        <v>1.0</v>
      </c>
      <c r="H9" s="41">
        <v>1.0</v>
      </c>
      <c r="I9" s="41">
        <v>1.0</v>
      </c>
      <c r="J9" s="41">
        <v>1.0</v>
      </c>
      <c r="K9" s="41">
        <v>1.0</v>
      </c>
      <c r="L9" s="41">
        <v>1.0</v>
      </c>
      <c r="M9" s="41">
        <v>1.0</v>
      </c>
      <c r="N9" s="41">
        <v>1.0</v>
      </c>
      <c r="O9" s="41">
        <v>1.0</v>
      </c>
      <c r="P9" s="41">
        <v>1.0</v>
      </c>
      <c r="Q9" s="3"/>
      <c r="R9" s="3"/>
      <c r="S9" s="3"/>
      <c r="T9" s="3"/>
      <c r="U9" s="3"/>
      <c r="V9" s="3"/>
      <c r="W9" s="3"/>
      <c r="X9" s="3"/>
      <c r="Y9" s="3"/>
      <c r="Z9" s="3"/>
    </row>
    <row r="10">
      <c r="A10" s="18" t="s">
        <v>21</v>
      </c>
      <c r="B10" s="41">
        <v>1.0</v>
      </c>
      <c r="C10" s="41">
        <v>1.0</v>
      </c>
      <c r="D10" s="41">
        <v>1.0</v>
      </c>
      <c r="E10" s="41">
        <v>1.0</v>
      </c>
      <c r="F10" s="41">
        <v>1.0</v>
      </c>
      <c r="G10" s="41">
        <v>1.0</v>
      </c>
      <c r="H10" s="118" t="s">
        <v>298</v>
      </c>
      <c r="I10" s="118" t="s">
        <v>298</v>
      </c>
      <c r="J10" s="118" t="s">
        <v>298</v>
      </c>
      <c r="K10" s="118" t="s">
        <v>298</v>
      </c>
      <c r="L10" s="118" t="s">
        <v>298</v>
      </c>
      <c r="M10" s="118" t="s">
        <v>298</v>
      </c>
      <c r="N10" s="118" t="s">
        <v>298</v>
      </c>
      <c r="O10" s="118" t="s">
        <v>298</v>
      </c>
      <c r="P10" s="118" t="s">
        <v>298</v>
      </c>
      <c r="Q10" s="3"/>
      <c r="R10" s="3"/>
      <c r="S10" s="3"/>
      <c r="T10" s="3"/>
      <c r="U10" s="3"/>
      <c r="V10" s="3"/>
      <c r="W10" s="3"/>
      <c r="X10" s="3"/>
      <c r="Y10" s="3"/>
      <c r="Z10" s="3"/>
    </row>
    <row r="11">
      <c r="A11" s="18" t="s">
        <v>22</v>
      </c>
      <c r="B11" s="41">
        <v>1.0</v>
      </c>
      <c r="C11" s="41">
        <v>1.0</v>
      </c>
      <c r="D11" s="41">
        <v>1.0</v>
      </c>
      <c r="E11" s="41">
        <v>1.0</v>
      </c>
      <c r="F11" s="41">
        <v>1.0</v>
      </c>
      <c r="G11" s="41">
        <v>1.0</v>
      </c>
      <c r="H11" s="41">
        <v>1.0</v>
      </c>
      <c r="I11" s="41">
        <v>1.0</v>
      </c>
      <c r="J11" s="41">
        <v>1.0</v>
      </c>
      <c r="K11" s="41">
        <v>1.0</v>
      </c>
      <c r="L11" s="41">
        <v>1.0</v>
      </c>
      <c r="M11" s="41">
        <v>1.0</v>
      </c>
      <c r="N11" s="41">
        <v>1.0</v>
      </c>
      <c r="O11" s="41">
        <v>1.0</v>
      </c>
      <c r="P11" s="41">
        <v>0.0</v>
      </c>
      <c r="Q11" s="3"/>
      <c r="R11" s="3"/>
      <c r="S11" s="3"/>
      <c r="T11" s="3"/>
      <c r="U11" s="3"/>
      <c r="V11" s="3"/>
      <c r="W11" s="3"/>
      <c r="X11" s="3"/>
      <c r="Y11" s="3"/>
      <c r="Z11" s="3"/>
    </row>
    <row r="12">
      <c r="A12" s="18" t="s">
        <v>23</v>
      </c>
      <c r="B12" s="41">
        <v>1.0</v>
      </c>
      <c r="C12" s="41">
        <v>1.0</v>
      </c>
      <c r="D12" s="41">
        <v>1.0</v>
      </c>
      <c r="E12" s="41">
        <v>1.0</v>
      </c>
      <c r="F12" s="41">
        <v>1.0</v>
      </c>
      <c r="G12" s="41">
        <v>1.0</v>
      </c>
      <c r="H12" s="41">
        <v>1.0</v>
      </c>
      <c r="I12" s="41">
        <v>1.0</v>
      </c>
      <c r="J12" s="41">
        <v>1.0</v>
      </c>
      <c r="K12" s="41">
        <v>1.0</v>
      </c>
      <c r="L12" s="41">
        <v>1.0</v>
      </c>
      <c r="M12" s="41">
        <v>1.0</v>
      </c>
      <c r="N12" s="41">
        <v>1.0</v>
      </c>
      <c r="O12" s="41">
        <v>1.0</v>
      </c>
      <c r="P12" s="41">
        <v>0.0</v>
      </c>
      <c r="Q12" s="3"/>
      <c r="R12" s="3"/>
      <c r="S12" s="3"/>
      <c r="T12" s="3"/>
      <c r="U12" s="3"/>
      <c r="V12" s="3"/>
      <c r="W12" s="3"/>
      <c r="X12" s="3"/>
      <c r="Y12" s="3"/>
      <c r="Z12" s="3"/>
    </row>
    <row r="13">
      <c r="A13" s="18" t="s">
        <v>24</v>
      </c>
      <c r="B13" s="41">
        <v>1.0</v>
      </c>
      <c r="C13" s="41">
        <v>1.0</v>
      </c>
      <c r="D13" s="41">
        <v>1.0</v>
      </c>
      <c r="E13" s="41">
        <v>1.0</v>
      </c>
      <c r="F13" s="41">
        <v>1.0</v>
      </c>
      <c r="G13" s="41">
        <v>1.0</v>
      </c>
      <c r="H13" s="41">
        <v>1.0</v>
      </c>
      <c r="I13" s="41">
        <v>1.0</v>
      </c>
      <c r="J13" s="41">
        <v>1.0</v>
      </c>
      <c r="K13" s="41">
        <v>1.0</v>
      </c>
      <c r="L13" s="41">
        <v>1.0</v>
      </c>
      <c r="M13" s="41">
        <v>1.0</v>
      </c>
      <c r="N13" s="41">
        <v>1.0</v>
      </c>
      <c r="O13" s="41">
        <v>1.0</v>
      </c>
      <c r="P13" s="41">
        <v>0.0</v>
      </c>
      <c r="Q13" s="3"/>
      <c r="R13" s="3"/>
      <c r="S13" s="3"/>
      <c r="T13" s="3"/>
      <c r="U13" s="3"/>
      <c r="V13" s="3"/>
      <c r="W13" s="3"/>
      <c r="X13" s="3"/>
      <c r="Y13" s="3"/>
      <c r="Z13" s="3"/>
    </row>
    <row r="14">
      <c r="A14" s="18" t="s">
        <v>25</v>
      </c>
      <c r="B14" s="41">
        <v>1.0</v>
      </c>
      <c r="C14" s="41">
        <v>1.0</v>
      </c>
      <c r="D14" s="41">
        <v>1.0</v>
      </c>
      <c r="E14" s="41">
        <v>1.0</v>
      </c>
      <c r="F14" s="41">
        <v>1.0</v>
      </c>
      <c r="G14" s="41">
        <v>1.0</v>
      </c>
      <c r="H14" s="41">
        <v>1.0</v>
      </c>
      <c r="I14" s="41">
        <v>1.0</v>
      </c>
      <c r="J14" s="41">
        <v>1.0</v>
      </c>
      <c r="K14" s="41">
        <v>1.0</v>
      </c>
      <c r="L14" s="41">
        <v>1.0</v>
      </c>
      <c r="M14" s="41">
        <v>1.0</v>
      </c>
      <c r="N14" s="41">
        <v>1.0</v>
      </c>
      <c r="O14" s="41">
        <v>1.0</v>
      </c>
      <c r="P14" s="41">
        <v>0.0</v>
      </c>
      <c r="Q14" s="3"/>
      <c r="R14" s="3"/>
      <c r="S14" s="3"/>
      <c r="T14" s="3"/>
      <c r="U14" s="3"/>
      <c r="V14" s="3"/>
      <c r="W14" s="3"/>
      <c r="X14" s="3"/>
      <c r="Y14" s="3"/>
      <c r="Z14" s="3"/>
    </row>
    <row r="15">
      <c r="A15" s="18" t="s">
        <v>26</v>
      </c>
      <c r="B15" s="41">
        <v>1.0</v>
      </c>
      <c r="C15" s="41">
        <v>1.0</v>
      </c>
      <c r="D15" s="41">
        <v>1.0</v>
      </c>
      <c r="E15" s="41">
        <v>1.0</v>
      </c>
      <c r="F15" s="41">
        <v>1.0</v>
      </c>
      <c r="G15" s="41">
        <v>1.0</v>
      </c>
      <c r="H15" s="41">
        <v>1.0</v>
      </c>
      <c r="I15" s="41">
        <v>1.0</v>
      </c>
      <c r="J15" s="41">
        <v>1.0</v>
      </c>
      <c r="K15" s="41">
        <v>1.0</v>
      </c>
      <c r="L15" s="41">
        <v>1.0</v>
      </c>
      <c r="M15" s="41">
        <v>1.0</v>
      </c>
      <c r="N15" s="41">
        <v>1.0</v>
      </c>
      <c r="O15" s="41">
        <v>1.0</v>
      </c>
      <c r="P15" s="41">
        <v>0.0</v>
      </c>
      <c r="Q15" s="3"/>
      <c r="R15" s="3"/>
      <c r="S15" s="3"/>
      <c r="T15" s="3"/>
      <c r="U15" s="3"/>
      <c r="V15" s="3"/>
      <c r="W15" s="3"/>
      <c r="X15" s="3"/>
      <c r="Y15" s="3"/>
      <c r="Z15" s="3"/>
    </row>
    <row r="16">
      <c r="A16" s="18" t="s">
        <v>27</v>
      </c>
      <c r="B16" s="41">
        <v>1.0</v>
      </c>
      <c r="C16" s="41">
        <v>1.0</v>
      </c>
      <c r="D16" s="41">
        <v>1.0</v>
      </c>
      <c r="E16" s="41">
        <v>1.0</v>
      </c>
      <c r="F16" s="41">
        <v>1.0</v>
      </c>
      <c r="G16" s="41">
        <v>1.0</v>
      </c>
      <c r="H16" s="118" t="s">
        <v>298</v>
      </c>
      <c r="I16" s="118" t="s">
        <v>298</v>
      </c>
      <c r="J16" s="118" t="s">
        <v>298</v>
      </c>
      <c r="K16" s="118" t="s">
        <v>298</v>
      </c>
      <c r="L16" s="118" t="s">
        <v>298</v>
      </c>
      <c r="M16" s="118" t="s">
        <v>298</v>
      </c>
      <c r="N16" s="118" t="s">
        <v>298</v>
      </c>
      <c r="O16" s="118" t="s">
        <v>298</v>
      </c>
      <c r="P16" s="118" t="s">
        <v>298</v>
      </c>
      <c r="Q16" s="3"/>
      <c r="R16" s="3"/>
      <c r="S16" s="3"/>
      <c r="T16" s="3"/>
      <c r="U16" s="3"/>
      <c r="V16" s="3"/>
      <c r="W16" s="3"/>
      <c r="X16" s="3"/>
      <c r="Y16" s="3"/>
      <c r="Z16" s="3"/>
    </row>
    <row r="17">
      <c r="A17" s="18" t="s">
        <v>28</v>
      </c>
      <c r="B17" s="41">
        <v>1.0</v>
      </c>
      <c r="C17" s="41">
        <v>1.0</v>
      </c>
      <c r="D17" s="41">
        <v>1.0</v>
      </c>
      <c r="E17" s="41">
        <v>1.0</v>
      </c>
      <c r="F17" s="41">
        <v>1.0</v>
      </c>
      <c r="G17" s="41">
        <v>1.0</v>
      </c>
      <c r="H17" s="41">
        <v>1.0</v>
      </c>
      <c r="I17" s="41">
        <v>1.0</v>
      </c>
      <c r="J17" s="41">
        <v>1.0</v>
      </c>
      <c r="K17" s="41">
        <v>1.0</v>
      </c>
      <c r="L17" s="41">
        <v>1.0</v>
      </c>
      <c r="M17" s="41">
        <v>1.0</v>
      </c>
      <c r="N17" s="41">
        <v>1.0</v>
      </c>
      <c r="O17" s="41">
        <v>1.0</v>
      </c>
      <c r="P17" s="41">
        <v>0.0</v>
      </c>
      <c r="Q17" s="3"/>
      <c r="R17" s="3"/>
      <c r="S17" s="3"/>
      <c r="T17" s="3"/>
      <c r="U17" s="3"/>
      <c r="V17" s="3"/>
      <c r="W17" s="3"/>
      <c r="X17" s="3"/>
      <c r="Y17" s="3"/>
      <c r="Z17" s="3"/>
    </row>
    <row r="18">
      <c r="A18" s="18" t="s">
        <v>29</v>
      </c>
      <c r="B18" s="41">
        <v>1.0</v>
      </c>
      <c r="C18" s="41">
        <v>1.0</v>
      </c>
      <c r="D18" s="41">
        <v>1.0</v>
      </c>
      <c r="E18" s="41">
        <v>1.0</v>
      </c>
      <c r="F18" s="41">
        <v>1.0</v>
      </c>
      <c r="G18" s="41">
        <v>1.0</v>
      </c>
      <c r="H18" s="41">
        <v>1.0</v>
      </c>
      <c r="I18" s="41">
        <v>1.0</v>
      </c>
      <c r="J18" s="41">
        <v>1.0</v>
      </c>
      <c r="K18" s="41">
        <v>1.0</v>
      </c>
      <c r="L18" s="41">
        <v>1.0</v>
      </c>
      <c r="M18" s="41">
        <v>1.0</v>
      </c>
      <c r="N18" s="41">
        <v>1.0</v>
      </c>
      <c r="O18" s="41">
        <v>1.0</v>
      </c>
      <c r="P18" s="41">
        <v>0.0</v>
      </c>
      <c r="Q18" s="3"/>
      <c r="R18" s="3"/>
      <c r="S18" s="3"/>
      <c r="T18" s="3"/>
      <c r="U18" s="3"/>
      <c r="V18" s="3"/>
      <c r="W18" s="3"/>
      <c r="X18" s="3"/>
      <c r="Y18" s="3"/>
      <c r="Z18" s="3"/>
    </row>
    <row r="19">
      <c r="A19" s="18" t="s">
        <v>30</v>
      </c>
      <c r="B19" s="41">
        <v>1.0</v>
      </c>
      <c r="C19" s="41">
        <v>1.0</v>
      </c>
      <c r="D19" s="41">
        <v>1.0</v>
      </c>
      <c r="E19" s="41">
        <v>1.0</v>
      </c>
      <c r="F19" s="41">
        <v>1.0</v>
      </c>
      <c r="G19" s="41">
        <v>1.0</v>
      </c>
      <c r="H19" s="41">
        <v>0.0</v>
      </c>
      <c r="I19" s="41">
        <v>0.0</v>
      </c>
      <c r="J19" s="41">
        <v>0.0</v>
      </c>
      <c r="K19" s="41">
        <v>1.0</v>
      </c>
      <c r="L19" s="41">
        <v>1.0</v>
      </c>
      <c r="M19" s="41">
        <v>0.0</v>
      </c>
      <c r="N19" s="41">
        <v>0.0</v>
      </c>
      <c r="O19" s="41">
        <v>0.0</v>
      </c>
      <c r="P19" s="41">
        <v>0.0</v>
      </c>
      <c r="Q19" s="3"/>
      <c r="R19" s="3"/>
      <c r="S19" s="3"/>
      <c r="T19" s="3"/>
      <c r="U19" s="3"/>
      <c r="V19" s="3"/>
      <c r="W19" s="3"/>
      <c r="X19" s="3"/>
      <c r="Y19" s="3"/>
      <c r="Z19" s="3"/>
    </row>
    <row r="20">
      <c r="A20" s="18" t="s">
        <v>31</v>
      </c>
      <c r="B20" s="41">
        <v>1.0</v>
      </c>
      <c r="C20" s="41">
        <v>1.0</v>
      </c>
      <c r="D20" s="41">
        <v>1.0</v>
      </c>
      <c r="E20" s="41">
        <v>1.0</v>
      </c>
      <c r="F20" s="41">
        <v>1.0</v>
      </c>
      <c r="G20" s="41">
        <v>1.0</v>
      </c>
      <c r="H20" s="118" t="s">
        <v>298</v>
      </c>
      <c r="I20" s="118" t="s">
        <v>298</v>
      </c>
      <c r="J20" s="118" t="s">
        <v>298</v>
      </c>
      <c r="K20" s="118" t="s">
        <v>298</v>
      </c>
      <c r="L20" s="118" t="s">
        <v>298</v>
      </c>
      <c r="M20" s="118" t="s">
        <v>298</v>
      </c>
      <c r="N20" s="118" t="s">
        <v>298</v>
      </c>
      <c r="O20" s="118" t="s">
        <v>298</v>
      </c>
      <c r="P20" s="118" t="s">
        <v>298</v>
      </c>
      <c r="Q20" s="3"/>
      <c r="R20" s="3"/>
      <c r="S20" s="3"/>
      <c r="T20" s="3"/>
      <c r="U20" s="3"/>
      <c r="V20" s="3"/>
      <c r="W20" s="3"/>
      <c r="X20" s="3"/>
      <c r="Y20" s="3"/>
      <c r="Z20" s="3"/>
    </row>
    <row r="21">
      <c r="A21" s="18" t="s">
        <v>32</v>
      </c>
      <c r="B21" s="41">
        <v>1.0</v>
      </c>
      <c r="C21" s="41">
        <v>1.0</v>
      </c>
      <c r="D21" s="41">
        <v>1.0</v>
      </c>
      <c r="E21" s="41">
        <v>1.0</v>
      </c>
      <c r="F21" s="41">
        <v>1.0</v>
      </c>
      <c r="G21" s="41">
        <v>1.0</v>
      </c>
      <c r="H21" s="41">
        <v>1.0</v>
      </c>
      <c r="I21" s="41">
        <v>1.0</v>
      </c>
      <c r="J21" s="41">
        <v>1.0</v>
      </c>
      <c r="K21" s="41">
        <v>1.0</v>
      </c>
      <c r="L21" s="41">
        <v>1.0</v>
      </c>
      <c r="M21" s="41">
        <v>1.0</v>
      </c>
      <c r="N21" s="41">
        <v>1.0</v>
      </c>
      <c r="O21" s="41">
        <v>1.0</v>
      </c>
      <c r="P21" s="41">
        <v>0.0</v>
      </c>
      <c r="Q21" s="3"/>
      <c r="R21" s="3"/>
      <c r="S21" s="3"/>
      <c r="T21" s="3"/>
      <c r="U21" s="3"/>
      <c r="V21" s="3"/>
      <c r="W21" s="3"/>
      <c r="X21" s="3"/>
      <c r="Y21" s="3"/>
      <c r="Z21" s="3"/>
    </row>
    <row r="22">
      <c r="A22" s="18" t="s">
        <v>33</v>
      </c>
      <c r="B22" s="41">
        <v>1.0</v>
      </c>
      <c r="C22" s="41">
        <v>1.0</v>
      </c>
      <c r="D22" s="41">
        <v>1.0</v>
      </c>
      <c r="E22" s="41">
        <v>1.0</v>
      </c>
      <c r="F22" s="41">
        <v>1.0</v>
      </c>
      <c r="G22" s="41">
        <v>1.0</v>
      </c>
      <c r="H22" s="41">
        <v>1.0</v>
      </c>
      <c r="I22" s="41">
        <v>1.0</v>
      </c>
      <c r="J22" s="41">
        <v>1.0</v>
      </c>
      <c r="K22" s="41">
        <v>1.0</v>
      </c>
      <c r="L22" s="41">
        <v>1.0</v>
      </c>
      <c r="M22" s="41">
        <v>1.0</v>
      </c>
      <c r="N22" s="41">
        <v>1.0</v>
      </c>
      <c r="O22" s="41">
        <v>1.0</v>
      </c>
      <c r="P22" s="41">
        <v>1.0</v>
      </c>
      <c r="Q22" s="3"/>
      <c r="R22" s="3"/>
      <c r="S22" s="3"/>
      <c r="T22" s="3"/>
      <c r="U22" s="3"/>
      <c r="V22" s="3"/>
      <c r="W22" s="3"/>
      <c r="X22" s="3"/>
      <c r="Y22" s="3"/>
      <c r="Z22" s="3"/>
    </row>
    <row r="23">
      <c r="A23" s="18" t="s">
        <v>34</v>
      </c>
      <c r="B23" s="41">
        <v>1.0</v>
      </c>
      <c r="C23" s="41">
        <v>1.0</v>
      </c>
      <c r="D23" s="41">
        <v>1.0</v>
      </c>
      <c r="E23" s="41">
        <v>1.0</v>
      </c>
      <c r="F23" s="41">
        <v>1.0</v>
      </c>
      <c r="G23" s="41">
        <v>1.0</v>
      </c>
      <c r="H23" s="41">
        <v>1.0</v>
      </c>
      <c r="I23" s="41">
        <v>1.0</v>
      </c>
      <c r="J23" s="41">
        <v>1.0</v>
      </c>
      <c r="K23" s="41">
        <v>1.0</v>
      </c>
      <c r="L23" s="41">
        <v>1.0</v>
      </c>
      <c r="M23" s="41">
        <v>1.0</v>
      </c>
      <c r="N23" s="41">
        <v>1.0</v>
      </c>
      <c r="O23" s="41">
        <v>1.0</v>
      </c>
      <c r="P23" s="41">
        <v>1.0</v>
      </c>
      <c r="Q23" s="3"/>
      <c r="R23" s="3"/>
      <c r="S23" s="3"/>
      <c r="T23" s="3"/>
      <c r="U23" s="3"/>
      <c r="V23" s="3"/>
      <c r="W23" s="3"/>
      <c r="X23" s="3"/>
      <c r="Y23" s="3"/>
      <c r="Z23" s="3"/>
    </row>
    <row r="24">
      <c r="A24" s="18" t="s">
        <v>35</v>
      </c>
      <c r="B24" s="41">
        <v>1.0</v>
      </c>
      <c r="C24" s="41">
        <v>1.0</v>
      </c>
      <c r="D24" s="41">
        <v>1.0</v>
      </c>
      <c r="E24" s="41">
        <v>1.0</v>
      </c>
      <c r="F24" s="41">
        <v>1.0</v>
      </c>
      <c r="G24" s="41">
        <v>1.0</v>
      </c>
      <c r="H24" s="118" t="s">
        <v>298</v>
      </c>
      <c r="I24" s="118" t="s">
        <v>298</v>
      </c>
      <c r="J24" s="118" t="s">
        <v>298</v>
      </c>
      <c r="K24" s="118" t="s">
        <v>298</v>
      </c>
      <c r="L24" s="118" t="s">
        <v>298</v>
      </c>
      <c r="M24" s="118" t="s">
        <v>298</v>
      </c>
      <c r="N24" s="118" t="s">
        <v>298</v>
      </c>
      <c r="O24" s="118" t="s">
        <v>298</v>
      </c>
      <c r="P24" s="118" t="s">
        <v>298</v>
      </c>
      <c r="Q24" s="3"/>
      <c r="R24" s="3"/>
      <c r="S24" s="3"/>
      <c r="T24" s="3"/>
      <c r="U24" s="3"/>
      <c r="V24" s="3"/>
      <c r="W24" s="3"/>
      <c r="X24" s="3"/>
      <c r="Y24" s="3"/>
      <c r="Z24" s="3"/>
    </row>
    <row r="25">
      <c r="A25" s="18" t="s">
        <v>36</v>
      </c>
      <c r="B25" s="41">
        <v>1.0</v>
      </c>
      <c r="C25" s="41">
        <v>1.0</v>
      </c>
      <c r="D25" s="41">
        <v>1.0</v>
      </c>
      <c r="E25" s="41">
        <v>1.0</v>
      </c>
      <c r="F25" s="41">
        <v>1.0</v>
      </c>
      <c r="G25" s="41">
        <v>1.0</v>
      </c>
      <c r="H25" s="41">
        <v>1.0</v>
      </c>
      <c r="I25" s="41">
        <v>1.0</v>
      </c>
      <c r="J25" s="41">
        <v>1.0</v>
      </c>
      <c r="K25" s="41">
        <v>1.0</v>
      </c>
      <c r="L25" s="41">
        <v>1.0</v>
      </c>
      <c r="M25" s="41">
        <v>1.0</v>
      </c>
      <c r="N25" s="41">
        <v>1.0</v>
      </c>
      <c r="O25" s="41">
        <v>1.0</v>
      </c>
      <c r="P25" s="41">
        <v>0.0</v>
      </c>
      <c r="Q25" s="3"/>
      <c r="R25" s="3"/>
      <c r="S25" s="3"/>
      <c r="T25" s="3"/>
      <c r="U25" s="3"/>
      <c r="V25" s="3"/>
      <c r="W25" s="3"/>
      <c r="X25" s="3"/>
      <c r="Y25" s="3"/>
      <c r="Z25" s="3"/>
    </row>
    <row r="26">
      <c r="A26" s="18" t="s">
        <v>37</v>
      </c>
      <c r="B26" s="41">
        <v>1.0</v>
      </c>
      <c r="C26" s="41">
        <v>1.0</v>
      </c>
      <c r="D26" s="41">
        <v>1.0</v>
      </c>
      <c r="E26" s="41">
        <v>1.0</v>
      </c>
      <c r="F26" s="41">
        <v>1.0</v>
      </c>
      <c r="G26" s="41">
        <v>1.0</v>
      </c>
      <c r="H26" s="118" t="s">
        <v>298</v>
      </c>
      <c r="I26" s="118" t="s">
        <v>298</v>
      </c>
      <c r="J26" s="118" t="s">
        <v>298</v>
      </c>
      <c r="K26" s="118" t="s">
        <v>298</v>
      </c>
      <c r="L26" s="118" t="s">
        <v>298</v>
      </c>
      <c r="M26" s="118" t="s">
        <v>298</v>
      </c>
      <c r="N26" s="118" t="s">
        <v>298</v>
      </c>
      <c r="O26" s="118" t="s">
        <v>298</v>
      </c>
      <c r="P26" s="118" t="s">
        <v>298</v>
      </c>
      <c r="Q26" s="3"/>
      <c r="R26" s="3"/>
      <c r="S26" s="3"/>
      <c r="T26" s="3"/>
      <c r="U26" s="3"/>
      <c r="V26" s="3"/>
      <c r="W26" s="3"/>
      <c r="X26" s="3"/>
      <c r="Y26" s="3"/>
      <c r="Z26" s="3"/>
    </row>
    <row r="27">
      <c r="A27" s="18" t="s">
        <v>38</v>
      </c>
      <c r="B27" s="41">
        <v>1.0</v>
      </c>
      <c r="C27" s="41">
        <v>1.0</v>
      </c>
      <c r="D27" s="41">
        <v>1.0</v>
      </c>
      <c r="E27" s="41">
        <v>1.0</v>
      </c>
      <c r="F27" s="41">
        <v>1.0</v>
      </c>
      <c r="G27" s="41">
        <v>1.0</v>
      </c>
      <c r="H27" s="50">
        <v>1.0</v>
      </c>
      <c r="I27" s="50">
        <v>1.0</v>
      </c>
      <c r="J27" s="50">
        <v>1.0</v>
      </c>
      <c r="K27" s="50">
        <v>1.0</v>
      </c>
      <c r="L27" s="118" t="s">
        <v>298</v>
      </c>
      <c r="M27" s="118" t="s">
        <v>298</v>
      </c>
      <c r="N27" s="118" t="s">
        <v>298</v>
      </c>
      <c r="O27" s="118" t="s">
        <v>298</v>
      </c>
      <c r="P27" s="118" t="s">
        <v>298</v>
      </c>
      <c r="Q27" s="3"/>
      <c r="R27" s="3"/>
      <c r="S27" s="3"/>
      <c r="T27" s="3"/>
      <c r="U27" s="3"/>
      <c r="V27" s="3"/>
      <c r="W27" s="3"/>
      <c r="X27" s="3"/>
      <c r="Y27" s="3"/>
      <c r="Z27" s="3"/>
    </row>
    <row r="28">
      <c r="A28" s="18" t="s">
        <v>39</v>
      </c>
      <c r="B28" s="41">
        <v>1.0</v>
      </c>
      <c r="C28" s="41">
        <v>1.0</v>
      </c>
      <c r="D28" s="41">
        <v>1.0</v>
      </c>
      <c r="E28" s="41">
        <v>1.0</v>
      </c>
      <c r="F28" s="41">
        <v>1.0</v>
      </c>
      <c r="G28" s="41">
        <v>1.0</v>
      </c>
      <c r="H28" s="41">
        <v>1.0</v>
      </c>
      <c r="I28" s="41">
        <v>1.0</v>
      </c>
      <c r="J28" s="41">
        <v>1.0</v>
      </c>
      <c r="K28" s="41">
        <v>1.0</v>
      </c>
      <c r="L28" s="41">
        <v>1.0</v>
      </c>
      <c r="M28" s="41">
        <v>1.0</v>
      </c>
      <c r="N28" s="41">
        <v>1.0</v>
      </c>
      <c r="O28" s="41">
        <v>1.0</v>
      </c>
      <c r="P28" s="41">
        <v>0.0</v>
      </c>
      <c r="Q28" s="3"/>
      <c r="R28" s="3"/>
      <c r="S28" s="3"/>
      <c r="T28" s="3"/>
      <c r="U28" s="3"/>
      <c r="V28" s="3"/>
      <c r="W28" s="3"/>
      <c r="X28" s="3"/>
      <c r="Y28" s="3"/>
      <c r="Z28" s="3"/>
    </row>
    <row r="29">
      <c r="A29" s="18" t="s">
        <v>40</v>
      </c>
      <c r="B29" s="41">
        <v>1.0</v>
      </c>
      <c r="C29" s="41">
        <v>1.0</v>
      </c>
      <c r="D29" s="41">
        <v>1.0</v>
      </c>
      <c r="E29" s="41">
        <v>1.0</v>
      </c>
      <c r="F29" s="41">
        <v>1.0</v>
      </c>
      <c r="G29" s="41">
        <v>1.0</v>
      </c>
      <c r="H29" s="41">
        <v>1.0</v>
      </c>
      <c r="I29" s="41">
        <v>1.0</v>
      </c>
      <c r="J29" s="41">
        <v>1.0</v>
      </c>
      <c r="K29" s="41">
        <v>1.0</v>
      </c>
      <c r="L29" s="41">
        <v>1.0</v>
      </c>
      <c r="M29" s="41">
        <v>1.0</v>
      </c>
      <c r="N29" s="41">
        <v>1.0</v>
      </c>
      <c r="O29" s="41">
        <v>1.0</v>
      </c>
      <c r="P29" s="41">
        <v>0.0</v>
      </c>
      <c r="Q29" s="3"/>
      <c r="R29" s="3"/>
      <c r="S29" s="3"/>
      <c r="T29" s="3"/>
      <c r="U29" s="3"/>
      <c r="V29" s="3"/>
      <c r="W29" s="3"/>
      <c r="X29" s="3"/>
      <c r="Y29" s="3"/>
      <c r="Z29" s="3"/>
    </row>
    <row r="30">
      <c r="A30" s="18" t="s">
        <v>41</v>
      </c>
      <c r="B30" s="41">
        <v>0.0</v>
      </c>
      <c r="C30" s="41">
        <v>0.0</v>
      </c>
      <c r="D30" s="41">
        <v>0.0</v>
      </c>
      <c r="E30" s="41">
        <v>0.0</v>
      </c>
      <c r="F30" s="41">
        <v>0.0</v>
      </c>
      <c r="G30" s="41">
        <v>0.0</v>
      </c>
      <c r="H30" s="41">
        <v>0.0</v>
      </c>
      <c r="I30" s="41">
        <v>0.0</v>
      </c>
      <c r="J30" s="41">
        <v>0.0</v>
      </c>
      <c r="K30" s="41">
        <v>0.0</v>
      </c>
      <c r="L30" s="41">
        <v>0.0</v>
      </c>
      <c r="M30" s="41">
        <v>0.0</v>
      </c>
      <c r="N30" s="41">
        <v>0.0</v>
      </c>
      <c r="O30" s="41">
        <v>0.0</v>
      </c>
      <c r="P30" s="41">
        <v>0.0</v>
      </c>
      <c r="Q30" s="3"/>
      <c r="R30" s="3"/>
      <c r="S30" s="3"/>
      <c r="T30" s="3"/>
      <c r="U30" s="3"/>
      <c r="V30" s="3"/>
      <c r="W30" s="3"/>
      <c r="X30" s="3"/>
      <c r="Y30" s="3"/>
      <c r="Z30" s="3"/>
    </row>
    <row r="31">
      <c r="A31" s="18" t="s">
        <v>42</v>
      </c>
      <c r="B31" s="41">
        <v>1.0</v>
      </c>
      <c r="C31" s="41">
        <v>1.0</v>
      </c>
      <c r="D31" s="41">
        <v>1.0</v>
      </c>
      <c r="E31" s="41">
        <v>1.0</v>
      </c>
      <c r="F31" s="41">
        <v>1.0</v>
      </c>
      <c r="G31" s="41">
        <v>1.0</v>
      </c>
      <c r="H31" s="41">
        <v>1.0</v>
      </c>
      <c r="I31" s="41">
        <v>1.0</v>
      </c>
      <c r="J31" s="41">
        <v>1.0</v>
      </c>
      <c r="K31" s="41">
        <v>1.0</v>
      </c>
      <c r="L31" s="41">
        <v>1.0</v>
      </c>
      <c r="M31" s="41">
        <v>1.0</v>
      </c>
      <c r="N31" s="41">
        <v>1.0</v>
      </c>
      <c r="O31" s="41">
        <v>1.0</v>
      </c>
      <c r="P31" s="41">
        <v>0.0</v>
      </c>
      <c r="Q31" s="3"/>
      <c r="R31" s="3"/>
      <c r="S31" s="3"/>
      <c r="T31" s="3"/>
      <c r="U31" s="3"/>
      <c r="V31" s="3"/>
      <c r="W31" s="3"/>
      <c r="X31" s="3"/>
      <c r="Y31" s="3"/>
      <c r="Z31" s="3"/>
    </row>
    <row r="32">
      <c r="A32" s="39" t="s">
        <v>43</v>
      </c>
      <c r="B32" s="71">
        <v>1.0</v>
      </c>
      <c r="C32" s="71">
        <v>1.0</v>
      </c>
      <c r="D32" s="71">
        <v>1.0</v>
      </c>
      <c r="E32" s="71">
        <v>1.0</v>
      </c>
      <c r="F32" s="71">
        <v>1.0</v>
      </c>
      <c r="G32" s="71">
        <v>1.0</v>
      </c>
      <c r="H32" s="71">
        <v>1.0</v>
      </c>
      <c r="I32" s="71">
        <v>1.0</v>
      </c>
      <c r="J32" s="71">
        <v>1.0</v>
      </c>
      <c r="K32" s="71">
        <v>1.0</v>
      </c>
      <c r="L32" s="71">
        <v>1.0</v>
      </c>
      <c r="M32" s="71">
        <v>1.0</v>
      </c>
      <c r="N32" s="71">
        <v>1.0</v>
      </c>
      <c r="O32" s="71">
        <v>1.0</v>
      </c>
      <c r="P32" s="71">
        <v>1.0</v>
      </c>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190" t="s">
        <v>302</v>
      </c>
      <c r="B35" s="191" t="str">
        <f>HYPERLINK("http://www.un.org/depts/los/reference_files/chronological_lists_of_ratifications.htm#Agreement%20for%20the%20implementation%20of%20the%20provisions%20of%20the%20Convention%20of%2010%20December%201982%20relating%20to%20the%20conservation%20and%20management"&amp;"%20of%20straddling%20fish%20stocks%20and%20highly%20migratory%20fish%20stocks","Division for Ocean Affairs and the Law of the Sea, Office of Legal Affairs, United Nations.")</f>
        <v>Division for Ocean Affairs and the Law of the Sea, Office of Legal Affairs, United Nations.</v>
      </c>
      <c r="C35" s="3"/>
      <c r="D35" s="3"/>
      <c r="E35" s="3"/>
      <c r="F35" s="3"/>
      <c r="G35" s="3"/>
      <c r="H35" s="3"/>
      <c r="I35" s="3"/>
      <c r="J35" s="3"/>
      <c r="K35" s="3"/>
      <c r="L35" s="3"/>
      <c r="M35" s="3"/>
      <c r="N35" s="3"/>
      <c r="O35" s="3"/>
      <c r="P35" s="3"/>
      <c r="Q35" s="3"/>
      <c r="R35" s="3"/>
      <c r="S35" s="3"/>
      <c r="T35" s="3"/>
      <c r="U35" s="3"/>
      <c r="V35" s="3"/>
      <c r="W35" s="3"/>
      <c r="X35" s="3"/>
      <c r="Y35" s="3"/>
      <c r="Z35" s="3"/>
    </row>
    <row r="36">
      <c r="A36" s="33"/>
      <c r="B36" s="190"/>
      <c r="C36" s="10"/>
      <c r="J36" s="3"/>
      <c r="K36" s="3"/>
      <c r="L36" s="3"/>
      <c r="M36" s="3"/>
      <c r="N36" s="3"/>
      <c r="O36" s="3"/>
      <c r="P36" s="3"/>
      <c r="Q36" s="3"/>
      <c r="R36" s="3"/>
      <c r="S36" s="3"/>
      <c r="T36" s="3"/>
      <c r="U36" s="3"/>
      <c r="V36" s="3"/>
      <c r="W36" s="3"/>
      <c r="X36" s="3"/>
      <c r="Y36" s="3"/>
      <c r="Z36" s="3"/>
    </row>
    <row r="37">
      <c r="A37" s="118" t="s">
        <v>298</v>
      </c>
      <c r="B37" s="190" t="s">
        <v>303</v>
      </c>
      <c r="C37" s="33"/>
      <c r="D37" s="33"/>
      <c r="E37" s="33"/>
      <c r="F37" s="33"/>
      <c r="G37" s="33"/>
      <c r="H37" s="10"/>
      <c r="I37" s="10"/>
      <c r="J37" s="3"/>
      <c r="K37" s="3"/>
      <c r="L37" s="3"/>
      <c r="M37" s="3"/>
      <c r="N37" s="3"/>
      <c r="O37" s="3"/>
      <c r="P37" s="3"/>
      <c r="Q37" s="3"/>
      <c r="R37" s="3"/>
      <c r="S37" s="3"/>
      <c r="T37" s="3"/>
      <c r="U37" s="3"/>
      <c r="V37" s="3"/>
      <c r="W37" s="3"/>
      <c r="X37" s="3"/>
      <c r="Y37" s="3"/>
      <c r="Z37" s="3"/>
    </row>
    <row r="38">
      <c r="A38" s="33"/>
      <c r="B38" s="33"/>
      <c r="C38" s="33"/>
      <c r="D38" s="33"/>
      <c r="E38" s="33"/>
      <c r="F38" s="33"/>
      <c r="G38" s="33"/>
      <c r="H38" s="10"/>
      <c r="I38" s="10"/>
      <c r="J38" s="3"/>
      <c r="K38" s="3"/>
      <c r="L38" s="3"/>
      <c r="M38" s="3"/>
      <c r="N38" s="3"/>
      <c r="O38" s="3"/>
      <c r="P38" s="3"/>
      <c r="Q38" s="3"/>
      <c r="R38" s="3"/>
      <c r="S38" s="3"/>
      <c r="T38" s="3"/>
      <c r="U38" s="3"/>
      <c r="V38" s="3"/>
      <c r="W38" s="3"/>
      <c r="X38" s="3"/>
      <c r="Y38" s="3"/>
      <c r="Z38" s="3"/>
    </row>
    <row r="39" ht="17.25" customHeight="1">
      <c r="A39" s="33"/>
      <c r="B39" s="33"/>
      <c r="C39" s="33"/>
      <c r="D39" s="33"/>
      <c r="E39" s="33"/>
      <c r="F39" s="33"/>
      <c r="G39" s="33"/>
      <c r="H39" s="10"/>
      <c r="I39" s="10"/>
      <c r="J39" s="3"/>
      <c r="K39" s="3"/>
      <c r="L39" s="3"/>
      <c r="M39" s="3"/>
      <c r="N39" s="3"/>
      <c r="O39" s="3"/>
      <c r="P39" s="3"/>
      <c r="Q39" s="3"/>
      <c r="R39" s="3"/>
      <c r="S39" s="3"/>
      <c r="T39" s="3"/>
      <c r="U39" s="3"/>
      <c r="V39" s="3"/>
      <c r="W39" s="3"/>
      <c r="X39" s="3"/>
      <c r="Y39" s="3"/>
      <c r="Z39" s="3"/>
    </row>
    <row r="40">
      <c r="A40" s="33"/>
      <c r="B40" s="33"/>
      <c r="C40" s="33"/>
      <c r="D40" s="33"/>
      <c r="E40" s="33"/>
      <c r="F40" s="33"/>
      <c r="G40" s="33"/>
      <c r="H40" s="10"/>
      <c r="I40" s="10"/>
      <c r="J40" s="3"/>
      <c r="K40" s="3"/>
      <c r="L40" s="3"/>
      <c r="M40" s="3"/>
      <c r="N40" s="3"/>
      <c r="O40" s="3"/>
      <c r="P40" s="3"/>
      <c r="Q40" s="3"/>
      <c r="R40" s="3"/>
      <c r="S40" s="3"/>
      <c r="T40" s="3"/>
      <c r="U40" s="3"/>
      <c r="V40" s="3"/>
      <c r="W40" s="3"/>
      <c r="X40" s="3"/>
      <c r="Y40" s="3"/>
      <c r="Z40" s="3"/>
    </row>
    <row r="41">
      <c r="A41" s="21"/>
      <c r="B41" s="33"/>
      <c r="C41" s="33"/>
      <c r="D41" s="21"/>
      <c r="E41" s="41"/>
      <c r="F41" s="41"/>
      <c r="G41" s="41"/>
      <c r="H41" s="10"/>
      <c r="I41" s="10"/>
      <c r="J41" s="3"/>
      <c r="K41" s="3"/>
      <c r="L41" s="3"/>
      <c r="M41" s="3"/>
      <c r="N41" s="3"/>
      <c r="O41" s="3"/>
      <c r="P41" s="3"/>
      <c r="Q41" s="3"/>
      <c r="R41" s="3"/>
      <c r="S41" s="3"/>
      <c r="T41" s="3"/>
      <c r="U41" s="3"/>
      <c r="V41" s="3"/>
      <c r="W41" s="3"/>
      <c r="X41" s="3"/>
      <c r="Y41" s="3"/>
      <c r="Z41" s="3"/>
    </row>
    <row r="42">
      <c r="A42" s="21"/>
      <c r="B42" s="33"/>
      <c r="C42" s="33"/>
      <c r="D42" s="21"/>
      <c r="E42" s="41"/>
      <c r="F42" s="41"/>
      <c r="G42" s="41"/>
      <c r="H42" s="10"/>
      <c r="I42" s="10"/>
      <c r="J42" s="3"/>
      <c r="K42" s="3"/>
      <c r="L42" s="3"/>
      <c r="M42" s="3"/>
      <c r="N42" s="3"/>
      <c r="O42" s="3"/>
      <c r="P42" s="3"/>
      <c r="Q42" s="3"/>
      <c r="R42" s="3"/>
      <c r="S42" s="3"/>
      <c r="T42" s="3"/>
      <c r="U42" s="3"/>
      <c r="V42" s="3"/>
      <c r="W42" s="3"/>
      <c r="X42" s="3"/>
      <c r="Y42" s="3"/>
      <c r="Z42" s="3"/>
    </row>
    <row r="43">
      <c r="A43" s="21"/>
      <c r="B43" s="33"/>
      <c r="C43" s="33"/>
      <c r="D43" s="21"/>
      <c r="E43" s="41"/>
      <c r="F43" s="41"/>
      <c r="G43" s="41"/>
      <c r="H43" s="10"/>
      <c r="I43" s="10"/>
      <c r="J43" s="3"/>
      <c r="K43" s="3"/>
      <c r="L43" s="3"/>
      <c r="M43" s="3"/>
      <c r="N43" s="3"/>
      <c r="O43" s="3"/>
      <c r="P43" s="3"/>
      <c r="Q43" s="3"/>
      <c r="R43" s="3"/>
      <c r="S43" s="3"/>
      <c r="T43" s="3"/>
      <c r="U43" s="3"/>
      <c r="V43" s="3"/>
      <c r="W43" s="3"/>
      <c r="X43" s="3"/>
      <c r="Y43" s="3"/>
      <c r="Z43" s="3"/>
    </row>
    <row r="44">
      <c r="A44" s="21"/>
      <c r="B44" s="33"/>
      <c r="C44" s="33"/>
      <c r="D44" s="21"/>
      <c r="E44" s="41"/>
      <c r="F44" s="41"/>
      <c r="G44" s="41"/>
      <c r="H44" s="10"/>
      <c r="I44" s="10"/>
      <c r="J44" s="3"/>
      <c r="K44" s="3"/>
      <c r="L44" s="3"/>
      <c r="M44" s="3"/>
      <c r="N44" s="3"/>
      <c r="O44" s="3"/>
      <c r="P44" s="3"/>
      <c r="Q44" s="3"/>
      <c r="R44" s="3"/>
      <c r="S44" s="3"/>
      <c r="T44" s="3"/>
      <c r="U44" s="3"/>
      <c r="V44" s="3"/>
      <c r="W44" s="3"/>
      <c r="X44" s="3"/>
      <c r="Y44" s="3"/>
      <c r="Z44" s="3"/>
    </row>
    <row r="45">
      <c r="A45" s="21"/>
      <c r="B45" s="33"/>
      <c r="C45" s="33"/>
      <c r="D45" s="21"/>
      <c r="E45" s="41"/>
      <c r="F45" s="41"/>
      <c r="G45" s="41"/>
      <c r="H45" s="10"/>
      <c r="I45" s="10"/>
      <c r="J45" s="3"/>
      <c r="K45" s="3"/>
      <c r="L45" s="3"/>
      <c r="M45" s="3"/>
      <c r="N45" s="3"/>
      <c r="O45" s="3"/>
      <c r="P45" s="3"/>
      <c r="Q45" s="3"/>
      <c r="R45" s="3"/>
      <c r="S45" s="3"/>
      <c r="T45" s="3"/>
      <c r="U45" s="3"/>
      <c r="V45" s="3"/>
      <c r="W45" s="3"/>
      <c r="X45" s="3"/>
      <c r="Y45" s="3"/>
      <c r="Z45" s="3"/>
    </row>
    <row r="46">
      <c r="A46" s="21"/>
      <c r="B46" s="33"/>
      <c r="C46" s="33"/>
      <c r="D46" s="21"/>
      <c r="E46" s="41"/>
      <c r="F46" s="41"/>
      <c r="G46" s="41"/>
      <c r="H46" s="10"/>
      <c r="I46" s="10"/>
      <c r="J46" s="3"/>
      <c r="K46" s="3"/>
      <c r="L46" s="3"/>
      <c r="M46" s="3"/>
      <c r="N46" s="3"/>
      <c r="O46" s="3"/>
      <c r="P46" s="3"/>
      <c r="Q46" s="3"/>
      <c r="R46" s="3"/>
      <c r="S46" s="3"/>
      <c r="T46" s="3"/>
      <c r="U46" s="3"/>
      <c r="V46" s="3"/>
      <c r="W46" s="3"/>
      <c r="X46" s="3"/>
      <c r="Y46" s="3"/>
      <c r="Z46" s="3"/>
    </row>
    <row r="47">
      <c r="A47" s="21"/>
      <c r="B47" s="33"/>
      <c r="C47" s="33"/>
      <c r="D47" s="21"/>
      <c r="E47" s="41"/>
      <c r="F47" s="41"/>
      <c r="G47" s="41"/>
      <c r="H47" s="10"/>
      <c r="I47" s="10"/>
      <c r="J47" s="3"/>
      <c r="K47" s="3"/>
      <c r="L47" s="3"/>
      <c r="M47" s="3"/>
      <c r="N47" s="3"/>
      <c r="O47" s="3"/>
      <c r="P47" s="3"/>
      <c r="Q47" s="3"/>
      <c r="R47" s="3"/>
      <c r="S47" s="3"/>
      <c r="T47" s="3"/>
      <c r="U47" s="3"/>
      <c r="V47" s="3"/>
      <c r="W47" s="3"/>
      <c r="X47" s="3"/>
      <c r="Y47" s="3"/>
      <c r="Z47" s="3"/>
    </row>
    <row r="48">
      <c r="A48" s="21"/>
      <c r="B48" s="33"/>
      <c r="C48" s="33"/>
      <c r="D48" s="21"/>
      <c r="E48" s="41"/>
      <c r="F48" s="41"/>
      <c r="G48" s="41"/>
      <c r="H48" s="10"/>
      <c r="I48" s="10"/>
      <c r="J48" s="3"/>
      <c r="K48" s="3"/>
      <c r="L48" s="3"/>
      <c r="M48" s="3"/>
      <c r="N48" s="3"/>
      <c r="O48" s="3"/>
      <c r="P48" s="3"/>
      <c r="Q48" s="3"/>
      <c r="R48" s="3"/>
      <c r="S48" s="3"/>
      <c r="T48" s="3"/>
      <c r="U48" s="3"/>
      <c r="V48" s="3"/>
      <c r="W48" s="3"/>
      <c r="X48" s="3"/>
      <c r="Y48" s="3"/>
      <c r="Z48" s="3"/>
    </row>
    <row r="49">
      <c r="A49" s="21"/>
      <c r="B49" s="33"/>
      <c r="C49" s="33"/>
      <c r="D49" s="21"/>
      <c r="E49" s="41"/>
      <c r="F49" s="41"/>
      <c r="G49" s="41"/>
      <c r="H49" s="10"/>
      <c r="I49" s="10"/>
      <c r="J49" s="3"/>
      <c r="K49" s="3"/>
      <c r="L49" s="3"/>
      <c r="M49" s="3"/>
      <c r="N49" s="3"/>
      <c r="O49" s="3"/>
      <c r="P49" s="3"/>
      <c r="Q49" s="3"/>
      <c r="R49" s="3"/>
      <c r="S49" s="3"/>
      <c r="T49" s="3"/>
      <c r="U49" s="3"/>
      <c r="V49" s="3"/>
      <c r="W49" s="3"/>
      <c r="X49" s="3"/>
      <c r="Y49" s="3"/>
      <c r="Z49" s="3"/>
    </row>
    <row r="50">
      <c r="A50" s="21"/>
      <c r="B50" s="33"/>
      <c r="C50" s="33"/>
      <c r="D50" s="21"/>
      <c r="E50" s="41"/>
      <c r="F50" s="41"/>
      <c r="G50" s="41"/>
      <c r="H50" s="10"/>
      <c r="I50" s="10"/>
      <c r="J50" s="3"/>
      <c r="K50" s="3"/>
      <c r="L50" s="3"/>
      <c r="M50" s="3"/>
      <c r="N50" s="3"/>
      <c r="O50" s="3"/>
      <c r="P50" s="3"/>
      <c r="Q50" s="3"/>
      <c r="R50" s="3"/>
      <c r="S50" s="3"/>
      <c r="T50" s="3"/>
      <c r="U50" s="3"/>
      <c r="V50" s="3"/>
      <c r="W50" s="3"/>
      <c r="X50" s="3"/>
      <c r="Y50" s="3"/>
      <c r="Z50" s="3"/>
    </row>
    <row r="51">
      <c r="A51" s="21"/>
      <c r="B51" s="33"/>
      <c r="C51" s="33"/>
      <c r="D51" s="21"/>
      <c r="E51" s="41"/>
      <c r="F51" s="41"/>
      <c r="G51" s="41"/>
      <c r="H51" s="10"/>
      <c r="I51" s="10"/>
      <c r="J51" s="3"/>
      <c r="K51" s="3"/>
      <c r="L51" s="3"/>
      <c r="M51" s="3"/>
      <c r="N51" s="3"/>
      <c r="O51" s="3"/>
      <c r="P51" s="3"/>
      <c r="Q51" s="3"/>
      <c r="R51" s="3"/>
      <c r="S51" s="3"/>
      <c r="T51" s="3"/>
      <c r="U51" s="3"/>
      <c r="V51" s="3"/>
      <c r="W51" s="3"/>
      <c r="X51" s="3"/>
      <c r="Y51" s="3"/>
      <c r="Z51" s="3"/>
    </row>
    <row r="52">
      <c r="A52" s="21"/>
      <c r="B52" s="33"/>
      <c r="C52" s="33"/>
      <c r="D52" s="21"/>
      <c r="E52" s="41"/>
      <c r="F52" s="41"/>
      <c r="G52" s="41"/>
      <c r="H52" s="10"/>
      <c r="I52" s="10"/>
      <c r="J52" s="3"/>
      <c r="K52" s="3"/>
      <c r="L52" s="3"/>
      <c r="M52" s="3"/>
      <c r="N52" s="3"/>
      <c r="O52" s="3"/>
      <c r="P52" s="3"/>
      <c r="Q52" s="3"/>
      <c r="R52" s="3"/>
      <c r="S52" s="3"/>
      <c r="T52" s="3"/>
      <c r="U52" s="3"/>
      <c r="V52" s="3"/>
      <c r="W52" s="3"/>
      <c r="X52" s="3"/>
      <c r="Y52" s="3"/>
      <c r="Z52" s="3"/>
    </row>
    <row r="53">
      <c r="A53" s="21"/>
      <c r="B53" s="33"/>
      <c r="C53" s="33"/>
      <c r="D53" s="21"/>
      <c r="E53" s="41"/>
      <c r="F53" s="41"/>
      <c r="G53" s="41"/>
      <c r="H53" s="10"/>
      <c r="I53" s="10"/>
      <c r="J53" s="3"/>
      <c r="K53" s="3"/>
      <c r="L53" s="3"/>
      <c r="M53" s="3"/>
      <c r="N53" s="3"/>
      <c r="O53" s="3"/>
      <c r="P53" s="3"/>
      <c r="Q53" s="3"/>
      <c r="R53" s="3"/>
      <c r="S53" s="3"/>
      <c r="T53" s="3"/>
      <c r="U53" s="3"/>
      <c r="V53" s="3"/>
      <c r="W53" s="3"/>
      <c r="X53" s="3"/>
      <c r="Y53" s="3"/>
      <c r="Z53" s="3"/>
    </row>
    <row r="54">
      <c r="A54" s="21"/>
      <c r="B54" s="33"/>
      <c r="C54" s="33"/>
      <c r="D54" s="21"/>
      <c r="E54" s="41"/>
      <c r="F54" s="41"/>
      <c r="G54" s="41"/>
      <c r="H54" s="10"/>
      <c r="I54" s="10"/>
      <c r="J54" s="3"/>
      <c r="K54" s="3"/>
      <c r="L54" s="3"/>
      <c r="M54" s="3"/>
      <c r="N54" s="3"/>
      <c r="O54" s="3"/>
      <c r="P54" s="3"/>
      <c r="Q54" s="3"/>
      <c r="R54" s="3"/>
      <c r="S54" s="3"/>
      <c r="T54" s="3"/>
      <c r="U54" s="3"/>
      <c r="V54" s="3"/>
      <c r="W54" s="3"/>
      <c r="X54" s="3"/>
      <c r="Y54" s="3"/>
      <c r="Z54" s="3"/>
    </row>
    <row r="55">
      <c r="A55" s="21"/>
      <c r="B55" s="33"/>
      <c r="C55" s="33"/>
      <c r="D55" s="21"/>
      <c r="E55" s="41"/>
      <c r="F55" s="41"/>
      <c r="G55" s="41"/>
      <c r="H55" s="10"/>
      <c r="I55" s="10"/>
      <c r="J55" s="3"/>
      <c r="K55" s="3"/>
      <c r="L55" s="3"/>
      <c r="M55" s="3"/>
      <c r="N55" s="3"/>
      <c r="O55" s="3"/>
      <c r="P55" s="3"/>
      <c r="Q55" s="3"/>
      <c r="R55" s="3"/>
      <c r="S55" s="3"/>
      <c r="T55" s="3"/>
      <c r="U55" s="3"/>
      <c r="V55" s="3"/>
      <c r="W55" s="3"/>
      <c r="X55" s="3"/>
      <c r="Y55" s="3"/>
      <c r="Z55" s="3"/>
    </row>
    <row r="56">
      <c r="A56" s="21"/>
      <c r="B56" s="33"/>
      <c r="C56" s="33"/>
      <c r="D56" s="21"/>
      <c r="E56" s="41"/>
      <c r="F56" s="41"/>
      <c r="G56" s="41"/>
      <c r="H56" s="10"/>
      <c r="I56" s="10"/>
      <c r="J56" s="3"/>
      <c r="K56" s="3"/>
      <c r="L56" s="3"/>
      <c r="M56" s="3"/>
      <c r="N56" s="3"/>
      <c r="O56" s="3"/>
      <c r="P56" s="3"/>
      <c r="Q56" s="3"/>
      <c r="R56" s="3"/>
      <c r="S56" s="3"/>
      <c r="T56" s="3"/>
      <c r="U56" s="3"/>
      <c r="V56" s="3"/>
      <c r="W56" s="3"/>
      <c r="X56" s="3"/>
      <c r="Y56" s="3"/>
      <c r="Z56" s="3"/>
    </row>
    <row r="57">
      <c r="A57" s="21"/>
      <c r="B57" s="33"/>
      <c r="C57" s="33"/>
      <c r="D57" s="21"/>
      <c r="E57" s="41"/>
      <c r="F57" s="41"/>
      <c r="G57" s="41"/>
      <c r="H57" s="10"/>
      <c r="I57" s="10"/>
      <c r="J57" s="3"/>
      <c r="K57" s="3"/>
      <c r="L57" s="3"/>
      <c r="M57" s="3"/>
      <c r="N57" s="3"/>
      <c r="O57" s="3"/>
      <c r="P57" s="3"/>
      <c r="Q57" s="3"/>
      <c r="R57" s="3"/>
      <c r="S57" s="3"/>
      <c r="T57" s="3"/>
      <c r="U57" s="3"/>
      <c r="V57" s="3"/>
      <c r="W57" s="3"/>
      <c r="X57" s="3"/>
      <c r="Y57" s="3"/>
      <c r="Z57" s="3"/>
    </row>
    <row r="58">
      <c r="A58" s="21"/>
      <c r="B58" s="33"/>
      <c r="C58" s="33"/>
      <c r="D58" s="21"/>
      <c r="E58" s="41"/>
      <c r="F58" s="41"/>
      <c r="G58" s="41"/>
      <c r="H58" s="10"/>
      <c r="I58" s="10"/>
      <c r="J58" s="3"/>
      <c r="K58" s="3"/>
      <c r="L58" s="3"/>
      <c r="M58" s="3"/>
      <c r="N58" s="3"/>
      <c r="O58" s="3"/>
      <c r="P58" s="3"/>
      <c r="Q58" s="3"/>
      <c r="R58" s="3"/>
      <c r="S58" s="3"/>
      <c r="T58" s="3"/>
      <c r="U58" s="3"/>
      <c r="V58" s="3"/>
      <c r="W58" s="3"/>
      <c r="X58" s="3"/>
      <c r="Y58" s="3"/>
      <c r="Z58" s="3"/>
    </row>
    <row r="59">
      <c r="A59" s="21"/>
      <c r="B59" s="33"/>
      <c r="C59" s="33"/>
      <c r="D59" s="21"/>
      <c r="E59" s="41"/>
      <c r="F59" s="41"/>
      <c r="G59" s="41"/>
      <c r="H59" s="10"/>
      <c r="I59" s="10"/>
      <c r="J59" s="3"/>
      <c r="K59" s="3"/>
      <c r="L59" s="3"/>
      <c r="M59" s="3"/>
      <c r="N59" s="3"/>
      <c r="O59" s="3"/>
      <c r="P59" s="3"/>
      <c r="Q59" s="3"/>
      <c r="R59" s="3"/>
      <c r="S59" s="3"/>
      <c r="T59" s="3"/>
      <c r="U59" s="3"/>
      <c r="V59" s="3"/>
      <c r="W59" s="3"/>
      <c r="X59" s="3"/>
      <c r="Y59" s="3"/>
      <c r="Z59" s="3"/>
    </row>
    <row r="60">
      <c r="A60" s="33"/>
      <c r="B60" s="33"/>
      <c r="C60" s="33"/>
      <c r="D60" s="33"/>
      <c r="E60" s="33"/>
      <c r="F60" s="33"/>
      <c r="G60" s="41"/>
      <c r="H60" s="10"/>
      <c r="I60" s="10"/>
      <c r="J60" s="3"/>
      <c r="K60" s="3"/>
      <c r="L60" s="3"/>
      <c r="M60" s="3"/>
      <c r="N60" s="3"/>
      <c r="O60" s="3"/>
      <c r="P60" s="3"/>
      <c r="Q60" s="3"/>
      <c r="R60" s="3"/>
      <c r="S60" s="3"/>
      <c r="T60" s="3"/>
      <c r="U60" s="3"/>
      <c r="V60" s="3"/>
      <c r="W60" s="3"/>
      <c r="X60" s="3"/>
      <c r="Y60" s="3"/>
      <c r="Z60" s="3"/>
    </row>
    <row r="61">
      <c r="A61" s="33"/>
      <c r="B61" s="33"/>
      <c r="C61" s="33"/>
      <c r="D61" s="33"/>
      <c r="E61" s="33"/>
      <c r="F61" s="33"/>
      <c r="G61" s="10"/>
      <c r="H61" s="10"/>
      <c r="I61" s="10"/>
      <c r="J61" s="3"/>
      <c r="K61" s="3"/>
      <c r="L61" s="3"/>
      <c r="M61" s="3"/>
      <c r="N61" s="3"/>
      <c r="O61" s="3"/>
      <c r="P61" s="3"/>
      <c r="Q61" s="3"/>
      <c r="R61" s="3"/>
      <c r="S61" s="3"/>
      <c r="T61" s="3"/>
      <c r="U61" s="3"/>
      <c r="V61" s="3"/>
      <c r="W61" s="3"/>
      <c r="X61" s="3"/>
      <c r="Y61" s="3"/>
      <c r="Z61" s="3"/>
    </row>
    <row r="62">
      <c r="A62" s="187"/>
      <c r="B62" s="10"/>
      <c r="C62" s="10"/>
      <c r="D62" s="21"/>
      <c r="E62" s="10"/>
      <c r="F62" s="10"/>
      <c r="G62" s="10"/>
      <c r="H62" s="10"/>
      <c r="I62" s="10"/>
      <c r="J62" s="3"/>
      <c r="K62" s="3"/>
      <c r="L62" s="3"/>
      <c r="M62" s="3"/>
      <c r="N62" s="3"/>
      <c r="O62" s="3"/>
      <c r="P62" s="3"/>
      <c r="Q62" s="3"/>
      <c r="R62" s="3"/>
      <c r="S62" s="3"/>
      <c r="T62" s="3"/>
      <c r="U62" s="3"/>
      <c r="V62" s="3"/>
      <c r="W62" s="3"/>
      <c r="X62" s="3"/>
      <c r="Y62" s="3"/>
      <c r="Z62" s="3"/>
    </row>
    <row r="63">
      <c r="A63" s="187"/>
      <c r="B63" s="174"/>
      <c r="C63" s="10"/>
      <c r="D63" s="21"/>
      <c r="E63" s="10"/>
      <c r="F63" s="10"/>
      <c r="G63" s="10"/>
      <c r="H63" s="10"/>
      <c r="I63" s="10"/>
      <c r="J63" s="3"/>
      <c r="K63" s="3"/>
      <c r="L63" s="3"/>
      <c r="M63" s="3"/>
      <c r="N63" s="3"/>
      <c r="O63" s="3"/>
      <c r="P63" s="3"/>
      <c r="Q63" s="3"/>
      <c r="R63" s="3"/>
      <c r="S63" s="3"/>
      <c r="T63" s="3"/>
      <c r="U63" s="3"/>
      <c r="V63" s="3"/>
      <c r="W63" s="3"/>
      <c r="X63" s="3"/>
      <c r="Y63" s="3"/>
      <c r="Z63" s="3"/>
    </row>
    <row r="64">
      <c r="A64" s="174"/>
      <c r="B64" s="174"/>
      <c r="C64" s="10"/>
      <c r="D64" s="10"/>
      <c r="E64" s="10"/>
      <c r="F64" s="10"/>
      <c r="G64" s="10"/>
      <c r="H64" s="10"/>
      <c r="I64" s="10"/>
      <c r="J64" s="3"/>
      <c r="K64" s="3"/>
      <c r="L64" s="3"/>
      <c r="M64" s="3"/>
      <c r="N64" s="3"/>
      <c r="O64" s="3"/>
      <c r="P64" s="3"/>
      <c r="Q64" s="3"/>
      <c r="R64" s="3"/>
      <c r="S64" s="3"/>
      <c r="T64" s="3"/>
      <c r="U64" s="3"/>
      <c r="V64" s="3"/>
      <c r="W64" s="3"/>
      <c r="X64" s="3"/>
      <c r="Y64" s="3"/>
      <c r="Z64" s="3"/>
    </row>
    <row r="65" ht="21.0" customHeight="1">
      <c r="A65" s="10"/>
      <c r="B65" s="10"/>
      <c r="C65" s="10"/>
      <c r="D65" s="10"/>
      <c r="E65" s="10"/>
      <c r="F65" s="10"/>
      <c r="G65" s="10"/>
      <c r="H65" s="10"/>
      <c r="I65" s="10"/>
      <c r="J65" s="10"/>
      <c r="K65" s="10"/>
      <c r="L65" s="10"/>
      <c r="M65" s="10"/>
      <c r="N65" s="10"/>
      <c r="O65" s="10"/>
      <c r="P65" s="3"/>
      <c r="Q65" s="3"/>
      <c r="R65" s="3"/>
      <c r="S65" s="3"/>
      <c r="T65" s="3"/>
      <c r="U65" s="3"/>
      <c r="V65" s="3"/>
      <c r="W65" s="3"/>
      <c r="X65" s="3"/>
      <c r="Y65" s="3"/>
      <c r="Z65" s="3"/>
    </row>
    <row r="66">
      <c r="A66" s="10"/>
      <c r="B66" s="10"/>
      <c r="C66" s="10"/>
      <c r="D66" s="10"/>
      <c r="E66" s="10"/>
      <c r="F66" s="10"/>
      <c r="G66" s="10"/>
      <c r="H66" s="10"/>
      <c r="I66" s="10"/>
      <c r="J66" s="10"/>
      <c r="K66" s="10"/>
      <c r="L66" s="10"/>
      <c r="M66" s="10"/>
      <c r="N66" s="10"/>
      <c r="O66" s="10"/>
      <c r="P66" s="3"/>
      <c r="Q66" s="3"/>
      <c r="R66" s="3"/>
      <c r="S66" s="3"/>
      <c r="T66" s="3"/>
      <c r="U66" s="3"/>
      <c r="V66" s="3"/>
      <c r="W66" s="3"/>
      <c r="X66" s="3"/>
      <c r="Y66" s="3"/>
      <c r="Z66" s="3"/>
    </row>
    <row r="67">
      <c r="A67" s="10"/>
      <c r="B67" s="10"/>
      <c r="C67" s="10"/>
      <c r="D67" s="10"/>
      <c r="E67" s="10"/>
      <c r="F67" s="10"/>
      <c r="G67" s="10"/>
      <c r="H67" s="10"/>
      <c r="I67" s="10"/>
      <c r="J67" s="10"/>
      <c r="K67" s="10"/>
      <c r="L67" s="10"/>
      <c r="M67" s="10"/>
      <c r="N67" s="10"/>
      <c r="O67" s="10"/>
      <c r="P67" s="3"/>
      <c r="Q67" s="3"/>
      <c r="R67" s="3"/>
      <c r="S67" s="3"/>
      <c r="T67" s="3"/>
      <c r="U67" s="3"/>
      <c r="V67" s="3"/>
      <c r="W67" s="3"/>
      <c r="X67" s="3"/>
      <c r="Y67" s="3"/>
      <c r="Z67" s="3"/>
    </row>
    <row r="68">
      <c r="A68" s="10"/>
      <c r="B68" s="10"/>
      <c r="C68" s="10"/>
      <c r="D68" s="10"/>
      <c r="E68" s="10"/>
      <c r="F68" s="10"/>
      <c r="G68" s="10"/>
      <c r="H68" s="10"/>
      <c r="I68" s="10"/>
      <c r="J68" s="10"/>
      <c r="K68" s="10"/>
      <c r="L68" s="10"/>
      <c r="M68" s="10"/>
      <c r="N68" s="10"/>
      <c r="O68" s="10"/>
      <c r="P68" s="3"/>
      <c r="Q68" s="3"/>
      <c r="R68" s="3"/>
      <c r="S68" s="3"/>
      <c r="T68" s="3"/>
      <c r="U68" s="3"/>
      <c r="V68" s="3"/>
      <c r="W68" s="3"/>
      <c r="X68" s="3"/>
      <c r="Y68" s="3"/>
      <c r="Z68" s="3"/>
    </row>
    <row r="69">
      <c r="A69" s="10"/>
      <c r="B69" s="10"/>
      <c r="C69" s="10"/>
      <c r="D69" s="10"/>
      <c r="E69" s="10"/>
      <c r="F69" s="10"/>
      <c r="G69" s="10"/>
      <c r="H69" s="10"/>
      <c r="I69" s="10"/>
      <c r="J69" s="10"/>
      <c r="K69" s="10"/>
      <c r="L69" s="10"/>
      <c r="M69" s="10"/>
      <c r="N69" s="10"/>
      <c r="O69" s="10"/>
      <c r="P69" s="3"/>
      <c r="Q69" s="3"/>
      <c r="R69" s="3"/>
      <c r="S69" s="3"/>
      <c r="T69" s="3"/>
      <c r="U69" s="3"/>
      <c r="V69" s="3"/>
      <c r="W69" s="3"/>
      <c r="X69" s="3"/>
      <c r="Y69" s="3"/>
      <c r="Z69" s="3"/>
    </row>
    <row r="70">
      <c r="A70" s="10"/>
      <c r="B70" s="10"/>
      <c r="C70" s="10"/>
      <c r="D70" s="10"/>
      <c r="E70" s="10"/>
      <c r="F70" s="10"/>
      <c r="G70" s="10"/>
      <c r="H70" s="10"/>
      <c r="I70" s="10"/>
      <c r="J70" s="10"/>
      <c r="K70" s="10"/>
      <c r="L70" s="10"/>
      <c r="M70" s="10"/>
      <c r="N70" s="10"/>
      <c r="O70" s="10"/>
      <c r="P70" s="3"/>
      <c r="Q70" s="3"/>
      <c r="R70" s="3"/>
      <c r="S70" s="3"/>
      <c r="T70" s="3"/>
      <c r="U70" s="3"/>
      <c r="V70" s="3"/>
      <c r="W70" s="3"/>
      <c r="X70" s="3"/>
      <c r="Y70" s="3"/>
      <c r="Z70" s="3"/>
    </row>
    <row r="71">
      <c r="A71" s="10"/>
      <c r="B71" s="10"/>
      <c r="C71" s="10"/>
      <c r="D71" s="10"/>
      <c r="E71" s="10"/>
      <c r="F71" s="10"/>
      <c r="G71" s="10"/>
      <c r="H71" s="10"/>
      <c r="I71" s="10"/>
      <c r="J71" s="10"/>
      <c r="K71" s="10"/>
      <c r="L71" s="10"/>
      <c r="M71" s="10"/>
      <c r="N71" s="10"/>
      <c r="O71" s="10"/>
      <c r="P71" s="3"/>
      <c r="Q71" s="3"/>
      <c r="R71" s="3"/>
      <c r="S71" s="3"/>
      <c r="T71" s="3"/>
      <c r="U71" s="3"/>
      <c r="V71" s="3"/>
      <c r="W71" s="3"/>
      <c r="X71" s="3"/>
      <c r="Y71" s="3"/>
      <c r="Z71" s="3"/>
    </row>
    <row r="72">
      <c r="A72" s="21"/>
      <c r="B72" s="41"/>
      <c r="C72" s="3"/>
      <c r="D72" s="3"/>
      <c r="E72" s="3"/>
      <c r="F72" s="3"/>
      <c r="G72" s="3"/>
      <c r="H72" s="21"/>
      <c r="I72" s="21"/>
      <c r="J72" s="21"/>
      <c r="K72" s="21"/>
      <c r="L72" s="21"/>
      <c r="M72" s="21"/>
      <c r="N72" s="3"/>
      <c r="O72" s="3"/>
      <c r="P72" s="3"/>
      <c r="Q72" s="3"/>
      <c r="R72" s="3"/>
      <c r="S72" s="3"/>
      <c r="T72" s="3"/>
      <c r="U72" s="3"/>
      <c r="V72" s="3"/>
      <c r="W72" s="3"/>
      <c r="X72" s="3"/>
      <c r="Y72" s="3"/>
      <c r="Z72" s="3"/>
    </row>
    <row r="73">
      <c r="A73" s="21"/>
      <c r="B73" s="41"/>
      <c r="C73" s="3"/>
      <c r="D73" s="3"/>
      <c r="E73" s="3"/>
      <c r="F73" s="3"/>
      <c r="G73" s="3"/>
      <c r="H73" s="3"/>
      <c r="I73" s="3"/>
      <c r="J73" s="3"/>
      <c r="K73" s="3"/>
      <c r="L73" s="3"/>
      <c r="M73" s="3"/>
      <c r="N73" s="3"/>
      <c r="O73" s="3"/>
      <c r="P73" s="3"/>
      <c r="Q73" s="3"/>
      <c r="R73" s="3"/>
      <c r="S73" s="3"/>
      <c r="T73" s="3"/>
      <c r="U73" s="3"/>
      <c r="V73" s="3"/>
      <c r="W73" s="3"/>
      <c r="X73" s="3"/>
      <c r="Y73" s="3"/>
      <c r="Z73" s="3"/>
    </row>
    <row r="74">
      <c r="A74" s="21"/>
      <c r="B74" s="41"/>
      <c r="C74" s="3"/>
      <c r="D74" s="3"/>
      <c r="E74" s="3"/>
      <c r="F74" s="3"/>
      <c r="G74" s="3"/>
      <c r="H74" s="3"/>
      <c r="I74" s="3"/>
      <c r="J74" s="3"/>
      <c r="K74" s="3"/>
      <c r="L74" s="3"/>
      <c r="M74" s="3"/>
      <c r="N74" s="3"/>
      <c r="O74" s="3"/>
      <c r="P74" s="3"/>
      <c r="Q74" s="3"/>
      <c r="R74" s="3"/>
      <c r="S74" s="3"/>
      <c r="T74" s="3"/>
      <c r="U74" s="3"/>
      <c r="V74" s="3"/>
      <c r="W74" s="3"/>
      <c r="X74" s="3"/>
      <c r="Y74" s="3"/>
      <c r="Z74" s="3"/>
    </row>
    <row r="75">
      <c r="A75" s="21"/>
      <c r="B75" s="41"/>
      <c r="C75" s="3"/>
      <c r="D75" s="3"/>
      <c r="E75" s="3"/>
      <c r="F75" s="3"/>
      <c r="G75" s="3"/>
      <c r="H75" s="3"/>
      <c r="I75" s="3"/>
      <c r="J75" s="3"/>
      <c r="K75" s="3"/>
      <c r="L75" s="3"/>
      <c r="M75" s="3"/>
      <c r="N75" s="3"/>
      <c r="O75" s="3"/>
      <c r="P75" s="3"/>
      <c r="Q75" s="3"/>
      <c r="R75" s="3"/>
      <c r="S75" s="3"/>
      <c r="T75" s="3"/>
      <c r="U75" s="3"/>
      <c r="V75" s="3"/>
      <c r="W75" s="3"/>
      <c r="X75" s="3"/>
      <c r="Y75" s="3"/>
      <c r="Z75" s="3"/>
    </row>
    <row r="76">
      <c r="A76" s="21"/>
      <c r="B76" s="41"/>
      <c r="C76" s="3"/>
      <c r="D76" s="3"/>
      <c r="E76" s="3"/>
      <c r="F76" s="3"/>
      <c r="G76" s="3"/>
      <c r="H76" s="3"/>
      <c r="I76" s="3"/>
      <c r="J76" s="3"/>
      <c r="K76" s="3"/>
      <c r="L76" s="3"/>
      <c r="M76" s="3"/>
      <c r="N76" s="3"/>
      <c r="O76" s="3"/>
      <c r="P76" s="3"/>
      <c r="Q76" s="3"/>
      <c r="R76" s="3"/>
      <c r="S76" s="3"/>
      <c r="T76" s="3"/>
      <c r="U76" s="3"/>
      <c r="V76" s="3"/>
      <c r="W76" s="3"/>
      <c r="X76" s="3"/>
      <c r="Y76" s="3"/>
      <c r="Z76" s="3"/>
    </row>
    <row r="77">
      <c r="A77" s="21"/>
      <c r="B77" s="41"/>
      <c r="C77" s="3"/>
      <c r="D77" s="3"/>
      <c r="E77" s="3"/>
      <c r="F77" s="3"/>
      <c r="G77" s="3"/>
      <c r="H77" s="3"/>
      <c r="I77" s="3"/>
      <c r="J77" s="3"/>
      <c r="K77" s="3"/>
      <c r="L77" s="3"/>
      <c r="M77" s="3"/>
      <c r="N77" s="3"/>
      <c r="O77" s="3"/>
      <c r="P77" s="3"/>
      <c r="Q77" s="3"/>
      <c r="R77" s="3"/>
      <c r="S77" s="3"/>
      <c r="T77" s="3"/>
      <c r="U77" s="3"/>
      <c r="V77" s="3"/>
      <c r="W77" s="3"/>
      <c r="X77" s="3"/>
      <c r="Y77" s="3"/>
      <c r="Z77" s="3"/>
    </row>
    <row r="78">
      <c r="A78" s="21"/>
      <c r="B78" s="41"/>
      <c r="C78" s="3"/>
      <c r="D78" s="3"/>
      <c r="E78" s="3"/>
      <c r="F78" s="3"/>
      <c r="G78" s="3"/>
      <c r="H78" s="3"/>
      <c r="I78" s="3"/>
      <c r="J78" s="3"/>
      <c r="K78" s="3"/>
      <c r="L78" s="3"/>
      <c r="M78" s="3"/>
      <c r="N78" s="3"/>
      <c r="O78" s="3"/>
      <c r="P78" s="3"/>
      <c r="Q78" s="3"/>
      <c r="R78" s="3"/>
      <c r="S78" s="3"/>
      <c r="T78" s="3"/>
      <c r="U78" s="3"/>
      <c r="V78" s="3"/>
      <c r="W78" s="3"/>
      <c r="X78" s="3"/>
      <c r="Y78" s="3"/>
      <c r="Z78" s="3"/>
    </row>
    <row r="79">
      <c r="A79" s="21"/>
      <c r="B79" s="41"/>
      <c r="C79" s="3"/>
      <c r="D79" s="3"/>
      <c r="E79" s="3"/>
      <c r="F79" s="3"/>
      <c r="G79" s="3"/>
      <c r="H79" s="3"/>
      <c r="I79" s="3"/>
      <c r="J79" s="3"/>
      <c r="K79" s="3"/>
      <c r="L79" s="3"/>
      <c r="M79" s="3"/>
      <c r="N79" s="3"/>
      <c r="O79" s="3"/>
      <c r="P79" s="3"/>
      <c r="Q79" s="3"/>
      <c r="R79" s="3"/>
      <c r="S79" s="3"/>
      <c r="T79" s="3"/>
      <c r="U79" s="3"/>
      <c r="V79" s="3"/>
      <c r="W79" s="3"/>
      <c r="X79" s="3"/>
      <c r="Y79" s="3"/>
      <c r="Z79" s="3"/>
    </row>
    <row r="80">
      <c r="A80" s="21"/>
      <c r="B80" s="41"/>
      <c r="C80" s="3"/>
      <c r="D80" s="3"/>
      <c r="E80" s="3"/>
      <c r="F80" s="3"/>
      <c r="G80" s="3"/>
      <c r="H80" s="3"/>
      <c r="I80" s="3"/>
      <c r="J80" s="3"/>
      <c r="K80" s="3"/>
      <c r="L80" s="3"/>
      <c r="M80" s="3"/>
      <c r="N80" s="3"/>
      <c r="O80" s="3"/>
      <c r="P80" s="3"/>
      <c r="Q80" s="3"/>
      <c r="R80" s="3"/>
      <c r="S80" s="3"/>
      <c r="T80" s="3"/>
      <c r="U80" s="3"/>
      <c r="V80" s="3"/>
      <c r="W80" s="3"/>
      <c r="X80" s="3"/>
      <c r="Y80" s="3"/>
      <c r="Z80" s="3"/>
    </row>
    <row r="81">
      <c r="A81" s="21"/>
      <c r="B81" s="41"/>
      <c r="C81" s="3"/>
      <c r="D81" s="3"/>
      <c r="E81" s="3"/>
      <c r="F81" s="3"/>
      <c r="G81" s="3"/>
      <c r="H81" s="3"/>
      <c r="I81" s="3"/>
      <c r="J81" s="3"/>
      <c r="K81" s="3"/>
      <c r="L81" s="3"/>
      <c r="M81" s="3"/>
      <c r="N81" s="3"/>
      <c r="O81" s="3"/>
      <c r="P81" s="3"/>
      <c r="Q81" s="3"/>
      <c r="R81" s="3"/>
      <c r="S81" s="3"/>
      <c r="T81" s="3"/>
      <c r="U81" s="3"/>
      <c r="V81" s="3"/>
      <c r="W81" s="3"/>
      <c r="X81" s="3"/>
      <c r="Y81" s="3"/>
      <c r="Z81" s="3"/>
    </row>
    <row r="82">
      <c r="A82" s="21"/>
      <c r="B82" s="41"/>
      <c r="C82" s="3"/>
      <c r="D82" s="3"/>
      <c r="E82" s="3"/>
      <c r="F82" s="3"/>
      <c r="G82" s="3"/>
      <c r="H82" s="3"/>
      <c r="I82" s="3"/>
      <c r="J82" s="3"/>
      <c r="K82" s="3"/>
      <c r="L82" s="3"/>
      <c r="M82" s="3"/>
      <c r="N82" s="3"/>
      <c r="O82" s="3"/>
      <c r="P82" s="3"/>
      <c r="Q82" s="3"/>
      <c r="R82" s="3"/>
      <c r="S82" s="3"/>
      <c r="T82" s="3"/>
      <c r="U82" s="3"/>
      <c r="V82" s="3"/>
      <c r="W82" s="3"/>
      <c r="X82" s="3"/>
      <c r="Y82" s="3"/>
      <c r="Z82" s="3"/>
    </row>
    <row r="83">
      <c r="A83" s="21"/>
      <c r="B83" s="41"/>
      <c r="C83" s="3"/>
      <c r="D83" s="3"/>
      <c r="E83" s="3"/>
      <c r="F83" s="3"/>
      <c r="G83" s="3"/>
      <c r="H83" s="3"/>
      <c r="I83" s="3"/>
      <c r="J83" s="3"/>
      <c r="K83" s="3"/>
      <c r="L83" s="3"/>
      <c r="M83" s="3"/>
      <c r="N83" s="3"/>
      <c r="O83" s="3"/>
      <c r="P83" s="3"/>
      <c r="Q83" s="3"/>
      <c r="R83" s="3"/>
      <c r="S83" s="3"/>
      <c r="T83" s="3"/>
      <c r="U83" s="3"/>
      <c r="V83" s="3"/>
      <c r="W83" s="3"/>
      <c r="X83" s="3"/>
      <c r="Y83" s="3"/>
      <c r="Z83" s="3"/>
    </row>
    <row r="84">
      <c r="A84" s="21"/>
      <c r="B84" s="41"/>
      <c r="C84" s="3"/>
      <c r="D84" s="3"/>
      <c r="E84" s="3"/>
      <c r="F84" s="3"/>
      <c r="G84" s="3"/>
      <c r="H84" s="3"/>
      <c r="I84" s="3"/>
      <c r="J84" s="3"/>
      <c r="K84" s="3"/>
      <c r="L84" s="3"/>
      <c r="M84" s="3"/>
      <c r="N84" s="3"/>
      <c r="O84" s="3"/>
      <c r="P84" s="3"/>
      <c r="Q84" s="3"/>
      <c r="R84" s="3"/>
      <c r="S84" s="3"/>
      <c r="T84" s="3"/>
      <c r="U84" s="3"/>
      <c r="V84" s="3"/>
      <c r="W84" s="3"/>
      <c r="X84" s="3"/>
      <c r="Y84" s="3"/>
      <c r="Z84" s="3"/>
    </row>
    <row r="85">
      <c r="A85" s="21"/>
      <c r="B85" s="41"/>
      <c r="C85" s="3"/>
      <c r="D85" s="3"/>
      <c r="E85" s="3"/>
      <c r="F85" s="3"/>
      <c r="G85" s="3"/>
      <c r="H85" s="3"/>
      <c r="I85" s="3"/>
      <c r="J85" s="3"/>
      <c r="K85" s="3"/>
      <c r="L85" s="3"/>
      <c r="M85" s="3"/>
      <c r="N85" s="3"/>
      <c r="O85" s="3"/>
      <c r="P85" s="3"/>
      <c r="Q85" s="3"/>
      <c r="R85" s="3"/>
      <c r="S85" s="3"/>
      <c r="T85" s="3"/>
      <c r="U85" s="3"/>
      <c r="V85" s="3"/>
      <c r="W85" s="3"/>
      <c r="X85" s="3"/>
      <c r="Y85" s="3"/>
      <c r="Z85" s="3"/>
    </row>
    <row r="86">
      <c r="A86" s="21"/>
      <c r="B86" s="41"/>
      <c r="C86" s="3"/>
      <c r="D86" s="3"/>
      <c r="E86" s="3"/>
      <c r="F86" s="3"/>
      <c r="G86" s="3"/>
      <c r="H86" s="3"/>
      <c r="I86" s="3"/>
      <c r="J86" s="3"/>
      <c r="K86" s="3"/>
      <c r="L86" s="3"/>
      <c r="M86" s="3"/>
      <c r="N86" s="3"/>
      <c r="O86" s="3"/>
      <c r="P86" s="3"/>
      <c r="Q86" s="3"/>
      <c r="R86" s="3"/>
      <c r="S86" s="3"/>
      <c r="T86" s="3"/>
      <c r="U86" s="3"/>
      <c r="V86" s="3"/>
      <c r="W86" s="3"/>
      <c r="X86" s="3"/>
      <c r="Y86" s="3"/>
      <c r="Z86" s="3"/>
    </row>
    <row r="87">
      <c r="A87" s="21"/>
      <c r="B87" s="41"/>
      <c r="C87" s="3"/>
      <c r="D87" s="3"/>
      <c r="E87" s="3"/>
      <c r="F87" s="3"/>
      <c r="G87" s="3"/>
      <c r="H87" s="3"/>
      <c r="I87" s="3"/>
      <c r="J87" s="3"/>
      <c r="K87" s="3"/>
      <c r="L87" s="3"/>
      <c r="M87" s="3"/>
      <c r="N87" s="3"/>
      <c r="O87" s="3"/>
      <c r="P87" s="3"/>
      <c r="Q87" s="3"/>
      <c r="R87" s="3"/>
      <c r="S87" s="3"/>
      <c r="T87" s="3"/>
      <c r="U87" s="3"/>
      <c r="V87" s="3"/>
      <c r="W87" s="3"/>
      <c r="X87" s="3"/>
      <c r="Y87" s="3"/>
      <c r="Z87" s="3"/>
    </row>
    <row r="88">
      <c r="A88" s="21"/>
      <c r="B88" s="41"/>
      <c r="C88" s="3"/>
      <c r="D88" s="3"/>
      <c r="E88" s="3"/>
      <c r="F88" s="3"/>
      <c r="G88" s="3"/>
      <c r="H88" s="3"/>
      <c r="I88" s="3"/>
      <c r="J88" s="3"/>
      <c r="K88" s="3"/>
      <c r="L88" s="3"/>
      <c r="M88" s="3"/>
      <c r="N88" s="3"/>
      <c r="O88" s="3"/>
      <c r="P88" s="3"/>
      <c r="Q88" s="3"/>
      <c r="R88" s="3"/>
      <c r="S88" s="3"/>
      <c r="T88" s="3"/>
      <c r="U88" s="3"/>
      <c r="V88" s="3"/>
      <c r="W88" s="3"/>
      <c r="X88" s="3"/>
      <c r="Y88" s="3"/>
      <c r="Z88" s="3"/>
    </row>
    <row r="89">
      <c r="A89" s="21"/>
      <c r="B89" s="41"/>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50"/>
      <c r="B94" s="188"/>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1">
    <mergeCell ref="A4:A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c r="C1" s="1"/>
      <c r="D1" s="1"/>
    </row>
    <row r="4">
      <c r="A4" s="192" t="s">
        <v>304</v>
      </c>
      <c r="B4" s="193"/>
      <c r="C4" s="193"/>
      <c r="D4" s="193"/>
      <c r="E4" s="194"/>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row>
    <row r="5" ht="7.5" customHeight="1">
      <c r="A5" s="23" t="s">
        <v>305</v>
      </c>
    </row>
    <row r="6" ht="7.5" customHeight="1"/>
    <row r="8" ht="35.25" customHeight="1">
      <c r="A8" s="195" t="str">
        <f>HYPERLINK("https://www.cbd.int/reports/search/","Convention on Biological Diversity")</f>
        <v>Convention on Biological Diversity</v>
      </c>
      <c r="B8" s="18"/>
      <c r="C8" s="18"/>
      <c r="D8" s="18"/>
      <c r="E8" s="18"/>
      <c r="F8" s="18"/>
      <c r="G8" s="18"/>
      <c r="H8" s="18"/>
      <c r="I8" s="18"/>
      <c r="J8" s="18"/>
      <c r="K8" s="18"/>
      <c r="L8" s="18"/>
      <c r="M8" s="18"/>
      <c r="N8" s="18"/>
      <c r="O8" s="196" t="s">
        <v>306</v>
      </c>
      <c r="P8" s="18"/>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row>
    <row r="9">
      <c r="A9" s="103"/>
      <c r="B9" s="26">
        <v>2001.0</v>
      </c>
      <c r="C9" s="26">
        <v>2002.0</v>
      </c>
      <c r="D9" s="26">
        <v>2003.0</v>
      </c>
      <c r="E9" s="26">
        <v>2004.0</v>
      </c>
      <c r="F9" s="26">
        <v>2005.0</v>
      </c>
      <c r="G9" s="26">
        <v>2006.0</v>
      </c>
      <c r="H9" s="26">
        <v>2007.0</v>
      </c>
      <c r="I9" s="26">
        <v>2008.0</v>
      </c>
      <c r="J9" s="26">
        <v>2009.0</v>
      </c>
      <c r="K9" s="26">
        <v>2010.0</v>
      </c>
      <c r="L9" s="26">
        <v>2011.0</v>
      </c>
      <c r="M9" s="26">
        <v>2012.0</v>
      </c>
      <c r="N9" s="26">
        <v>2013.0</v>
      </c>
      <c r="O9" s="197" t="s">
        <v>307</v>
      </c>
      <c r="P9" s="198" t="s">
        <v>74</v>
      </c>
      <c r="Q9" s="118"/>
      <c r="R9" s="118"/>
    </row>
    <row r="10">
      <c r="A10" s="77" t="s">
        <v>17</v>
      </c>
      <c r="B10" s="41">
        <v>1.0</v>
      </c>
      <c r="C10" s="10"/>
      <c r="D10" s="10"/>
      <c r="E10" s="10"/>
      <c r="F10" s="41">
        <v>1.0</v>
      </c>
      <c r="G10" s="10"/>
      <c r="H10" s="10"/>
      <c r="I10" s="10"/>
      <c r="J10" s="41">
        <v>2.0</v>
      </c>
      <c r="K10" s="10"/>
      <c r="L10" s="10"/>
      <c r="M10" s="10"/>
      <c r="N10" s="41">
        <v>1.0</v>
      </c>
      <c r="O10" s="199">
        <v>41887.0</v>
      </c>
      <c r="P10" s="21">
        <v>1.0</v>
      </c>
    </row>
    <row r="11">
      <c r="A11" s="77" t="s">
        <v>18</v>
      </c>
      <c r="B11" s="41">
        <v>1.0</v>
      </c>
      <c r="C11" s="10"/>
      <c r="D11" s="10"/>
      <c r="E11" s="10"/>
      <c r="F11" s="41">
        <v>1.0</v>
      </c>
      <c r="G11" s="10"/>
      <c r="H11" s="10"/>
      <c r="I11" s="10"/>
      <c r="J11" s="41">
        <v>1.0</v>
      </c>
      <c r="K11" s="10"/>
      <c r="L11" s="10"/>
      <c r="M11" s="10"/>
      <c r="N11" s="41">
        <v>1.0</v>
      </c>
      <c r="O11" s="200" t="s">
        <v>308</v>
      </c>
      <c r="P11" s="21">
        <v>1.0</v>
      </c>
    </row>
    <row r="12">
      <c r="A12" s="77" t="s">
        <v>19</v>
      </c>
      <c r="B12" s="41">
        <v>1.0</v>
      </c>
      <c r="C12" s="10"/>
      <c r="D12" s="10"/>
      <c r="E12" s="10"/>
      <c r="F12" s="41">
        <v>1.0</v>
      </c>
      <c r="G12" s="10"/>
      <c r="H12" s="10"/>
      <c r="I12" s="10"/>
      <c r="J12" s="41">
        <v>1.0</v>
      </c>
      <c r="K12" s="10"/>
      <c r="L12" s="10"/>
      <c r="M12" s="10"/>
      <c r="N12" s="41">
        <v>2.0</v>
      </c>
      <c r="O12" s="200" t="s">
        <v>309</v>
      </c>
      <c r="P12" s="21">
        <v>2.0</v>
      </c>
    </row>
    <row r="13">
      <c r="A13" s="77" t="s">
        <v>20</v>
      </c>
      <c r="B13" s="41">
        <v>1.0</v>
      </c>
      <c r="C13" s="10"/>
      <c r="D13" s="10"/>
      <c r="E13" s="10"/>
      <c r="F13" s="41">
        <v>1.0</v>
      </c>
      <c r="G13" s="10"/>
      <c r="H13" s="10"/>
      <c r="I13" s="10"/>
      <c r="J13" s="41">
        <v>1.0</v>
      </c>
      <c r="K13" s="10"/>
      <c r="L13" s="10"/>
      <c r="M13" s="10"/>
      <c r="N13" s="41">
        <v>2.0</v>
      </c>
      <c r="O13" s="200" t="s">
        <v>310</v>
      </c>
      <c r="P13" s="21">
        <v>2.0</v>
      </c>
    </row>
    <row r="14">
      <c r="A14" s="77" t="s">
        <v>21</v>
      </c>
      <c r="B14" s="41">
        <v>1.0</v>
      </c>
      <c r="C14" s="10"/>
      <c r="D14" s="10"/>
      <c r="E14" s="10"/>
      <c r="F14" s="41">
        <v>1.0</v>
      </c>
      <c r="G14" s="10"/>
      <c r="H14" s="10"/>
      <c r="I14" s="10"/>
      <c r="J14" s="41">
        <v>1.0</v>
      </c>
      <c r="K14" s="10"/>
      <c r="L14" s="10"/>
      <c r="M14" s="10"/>
      <c r="N14" s="41">
        <v>1.0</v>
      </c>
      <c r="O14" s="199">
        <v>41949.0</v>
      </c>
      <c r="P14" s="21">
        <v>1.0</v>
      </c>
    </row>
    <row r="15">
      <c r="A15" s="77" t="s">
        <v>22</v>
      </c>
      <c r="B15" s="41">
        <v>1.0</v>
      </c>
      <c r="C15" s="10"/>
      <c r="D15" s="10"/>
      <c r="E15" s="10"/>
      <c r="F15" s="41">
        <v>1.0</v>
      </c>
      <c r="G15" s="10"/>
      <c r="H15" s="10"/>
      <c r="I15" s="10"/>
      <c r="J15" s="41">
        <v>1.0</v>
      </c>
      <c r="K15" s="10"/>
      <c r="L15" s="10"/>
      <c r="M15" s="10"/>
      <c r="N15" s="41">
        <v>2.0</v>
      </c>
      <c r="O15" s="200" t="s">
        <v>310</v>
      </c>
      <c r="P15" s="21">
        <v>2.0</v>
      </c>
    </row>
    <row r="16">
      <c r="A16" s="77" t="s">
        <v>23</v>
      </c>
      <c r="B16" s="41">
        <v>1.0</v>
      </c>
      <c r="C16" s="10"/>
      <c r="D16" s="10"/>
      <c r="E16" s="10"/>
      <c r="F16" s="41">
        <v>1.0</v>
      </c>
      <c r="G16" s="10"/>
      <c r="H16" s="10"/>
      <c r="I16" s="10"/>
      <c r="J16" s="41">
        <v>1.0</v>
      </c>
      <c r="K16" s="10"/>
      <c r="L16" s="10"/>
      <c r="M16" s="10"/>
      <c r="N16" s="41">
        <v>1.0</v>
      </c>
      <c r="O16" s="199">
        <v>41764.0</v>
      </c>
      <c r="P16" s="21">
        <v>1.0</v>
      </c>
    </row>
    <row r="17">
      <c r="A17" s="77" t="s">
        <v>24</v>
      </c>
      <c r="B17" s="41">
        <v>1.0</v>
      </c>
      <c r="C17" s="10"/>
      <c r="D17" s="10"/>
      <c r="E17" s="10"/>
      <c r="F17" s="41">
        <v>1.0</v>
      </c>
      <c r="G17" s="10"/>
      <c r="H17" s="10"/>
      <c r="I17" s="10"/>
      <c r="J17" s="41">
        <v>1.0</v>
      </c>
      <c r="K17" s="10"/>
      <c r="L17" s="10"/>
      <c r="M17" s="10"/>
      <c r="N17" s="41">
        <v>1.0</v>
      </c>
      <c r="O17" s="199">
        <v>41736.0</v>
      </c>
      <c r="P17" s="21">
        <v>1.0</v>
      </c>
    </row>
    <row r="18">
      <c r="A18" s="77" t="s">
        <v>25</v>
      </c>
      <c r="B18" s="41">
        <v>1.0</v>
      </c>
      <c r="C18" s="10"/>
      <c r="D18" s="10"/>
      <c r="E18" s="10"/>
      <c r="F18" s="41">
        <v>1.0</v>
      </c>
      <c r="G18" s="10"/>
      <c r="H18" s="10"/>
      <c r="I18" s="10"/>
      <c r="J18" s="41">
        <v>1.0</v>
      </c>
      <c r="K18" s="10"/>
      <c r="L18" s="10"/>
      <c r="M18" s="10"/>
      <c r="N18" s="41">
        <v>1.0</v>
      </c>
      <c r="O18" s="199">
        <v>41643.0</v>
      </c>
      <c r="P18" s="21">
        <v>2.0</v>
      </c>
    </row>
    <row r="19">
      <c r="A19" s="77" t="s">
        <v>26</v>
      </c>
      <c r="B19" s="41">
        <v>1.0</v>
      </c>
      <c r="C19" s="10"/>
      <c r="D19" s="10"/>
      <c r="E19" s="10"/>
      <c r="F19" s="41">
        <v>1.0</v>
      </c>
      <c r="G19" s="10"/>
      <c r="H19" s="10"/>
      <c r="I19" s="10"/>
      <c r="J19" s="41">
        <v>0.0</v>
      </c>
      <c r="K19" s="10"/>
      <c r="L19" s="10"/>
      <c r="M19" s="10"/>
      <c r="N19" s="41">
        <v>0.0</v>
      </c>
      <c r="O19" s="200" t="s">
        <v>311</v>
      </c>
      <c r="P19" s="21">
        <v>1.0</v>
      </c>
    </row>
    <row r="20">
      <c r="A20" s="77" t="s">
        <v>27</v>
      </c>
      <c r="B20" s="41">
        <v>1.0</v>
      </c>
      <c r="C20" s="10"/>
      <c r="D20" s="10"/>
      <c r="E20" s="10"/>
      <c r="F20" s="41">
        <v>1.0</v>
      </c>
      <c r="G20" s="10"/>
      <c r="H20" s="10"/>
      <c r="I20" s="10"/>
      <c r="J20" s="41">
        <v>1.0</v>
      </c>
      <c r="K20" s="10"/>
      <c r="L20" s="10"/>
      <c r="M20" s="10"/>
      <c r="N20" s="41">
        <v>1.0</v>
      </c>
      <c r="O20" s="199">
        <v>41764.0</v>
      </c>
      <c r="P20" s="21">
        <v>1.0</v>
      </c>
    </row>
    <row r="21">
      <c r="A21" s="77" t="s">
        <v>28</v>
      </c>
      <c r="B21" s="41">
        <v>1.0</v>
      </c>
      <c r="C21" s="10"/>
      <c r="D21" s="10"/>
      <c r="E21" s="10"/>
      <c r="F21" s="41">
        <v>1.0</v>
      </c>
      <c r="G21" s="10"/>
      <c r="H21" s="10"/>
      <c r="I21" s="10"/>
      <c r="J21" s="41">
        <v>1.0</v>
      </c>
      <c r="K21" s="10"/>
      <c r="L21" s="10"/>
      <c r="M21" s="10"/>
      <c r="N21" s="41">
        <v>1.0</v>
      </c>
      <c r="O21" s="200" t="s">
        <v>312</v>
      </c>
      <c r="P21" s="21">
        <v>1.0</v>
      </c>
    </row>
    <row r="22">
      <c r="A22" s="77" t="s">
        <v>29</v>
      </c>
      <c r="B22" s="41">
        <v>1.0</v>
      </c>
      <c r="C22" s="10"/>
      <c r="D22" s="10"/>
      <c r="E22" s="10"/>
      <c r="F22" s="41">
        <v>0.0</v>
      </c>
      <c r="G22" s="10"/>
      <c r="H22" s="10"/>
      <c r="I22" s="10"/>
      <c r="J22" s="41">
        <v>1.0</v>
      </c>
      <c r="K22" s="10"/>
      <c r="L22" s="10"/>
      <c r="M22" s="10"/>
      <c r="N22" s="41">
        <v>1.0</v>
      </c>
      <c r="O22" s="200" t="s">
        <v>313</v>
      </c>
      <c r="P22" s="21">
        <v>1.0</v>
      </c>
    </row>
    <row r="23">
      <c r="A23" s="77" t="s">
        <v>30</v>
      </c>
      <c r="B23" s="41">
        <v>1.0</v>
      </c>
      <c r="C23" s="10"/>
      <c r="D23" s="10"/>
      <c r="E23" s="10"/>
      <c r="F23" s="41">
        <v>1.0</v>
      </c>
      <c r="G23" s="10"/>
      <c r="H23" s="10"/>
      <c r="I23" s="10"/>
      <c r="J23" s="41">
        <v>2.0</v>
      </c>
      <c r="K23" s="10"/>
      <c r="L23" s="10"/>
      <c r="M23" s="10"/>
      <c r="N23" s="41">
        <v>2.0</v>
      </c>
      <c r="O23" s="200" t="s">
        <v>309</v>
      </c>
      <c r="P23" s="21">
        <v>2.0</v>
      </c>
    </row>
    <row r="24">
      <c r="A24" s="77" t="s">
        <v>31</v>
      </c>
      <c r="B24" s="41">
        <v>0.0</v>
      </c>
      <c r="C24" s="10"/>
      <c r="D24" s="10"/>
      <c r="E24" s="10"/>
      <c r="F24" s="41">
        <v>0.0</v>
      </c>
      <c r="G24" s="10"/>
      <c r="H24" s="10"/>
      <c r="I24" s="10"/>
      <c r="J24" s="41">
        <v>1.0</v>
      </c>
      <c r="K24" s="10"/>
      <c r="L24" s="10"/>
      <c r="M24" s="10"/>
      <c r="N24" s="41">
        <v>1.0</v>
      </c>
      <c r="O24" s="200" t="s">
        <v>314</v>
      </c>
      <c r="P24" s="21">
        <v>1.0</v>
      </c>
    </row>
    <row r="25">
      <c r="A25" s="77" t="s">
        <v>32</v>
      </c>
      <c r="B25" s="41">
        <v>1.0</v>
      </c>
      <c r="C25" s="10"/>
      <c r="D25" s="10"/>
      <c r="E25" s="10"/>
      <c r="F25" s="41">
        <v>1.0</v>
      </c>
      <c r="G25" s="10"/>
      <c r="H25" s="10"/>
      <c r="I25" s="10"/>
      <c r="J25" s="41">
        <v>1.0</v>
      </c>
      <c r="K25" s="10"/>
      <c r="L25" s="10"/>
      <c r="M25" s="10"/>
      <c r="N25" s="41">
        <v>1.0</v>
      </c>
      <c r="O25" s="200" t="s">
        <v>315</v>
      </c>
      <c r="P25" s="21">
        <v>1.0</v>
      </c>
    </row>
    <row r="26">
      <c r="A26" s="77" t="s">
        <v>33</v>
      </c>
      <c r="B26" s="41">
        <v>1.0</v>
      </c>
      <c r="C26" s="10"/>
      <c r="D26" s="10"/>
      <c r="E26" s="10"/>
      <c r="F26" s="41">
        <v>1.0</v>
      </c>
      <c r="G26" s="10"/>
      <c r="H26" s="10"/>
      <c r="I26" s="10"/>
      <c r="J26" s="41">
        <v>1.0</v>
      </c>
      <c r="K26" s="10"/>
      <c r="L26" s="10"/>
      <c r="M26" s="10"/>
      <c r="N26" s="41">
        <v>1.0</v>
      </c>
      <c r="O26" s="200" t="s">
        <v>316</v>
      </c>
      <c r="P26" s="21">
        <v>1.0</v>
      </c>
    </row>
    <row r="27">
      <c r="A27" s="77" t="s">
        <v>34</v>
      </c>
      <c r="B27" s="41">
        <v>1.0</v>
      </c>
      <c r="C27" s="10"/>
      <c r="D27" s="10"/>
      <c r="E27" s="10"/>
      <c r="F27" s="41">
        <v>1.0</v>
      </c>
      <c r="G27" s="10"/>
      <c r="H27" s="10"/>
      <c r="I27" s="10"/>
      <c r="J27" s="41">
        <v>1.0</v>
      </c>
      <c r="K27" s="10"/>
      <c r="L27" s="10"/>
      <c r="M27" s="10"/>
      <c r="N27" s="41">
        <v>1.0</v>
      </c>
      <c r="O27" s="199">
        <v>41736.0</v>
      </c>
      <c r="P27" s="21">
        <v>1.0</v>
      </c>
    </row>
    <row r="28">
      <c r="A28" s="77" t="s">
        <v>35</v>
      </c>
      <c r="B28" s="41">
        <v>1.0</v>
      </c>
      <c r="C28" s="10"/>
      <c r="D28" s="10"/>
      <c r="E28" s="10"/>
      <c r="F28" s="41">
        <v>1.0</v>
      </c>
      <c r="G28" s="10"/>
      <c r="H28" s="10"/>
      <c r="I28" s="10"/>
      <c r="J28" s="41">
        <v>1.0</v>
      </c>
      <c r="K28" s="10"/>
      <c r="L28" s="10"/>
      <c r="M28" s="10"/>
      <c r="N28" s="41">
        <v>2.0</v>
      </c>
      <c r="O28" s="200" t="s">
        <v>317</v>
      </c>
      <c r="P28" s="21">
        <v>2.0</v>
      </c>
    </row>
    <row r="29">
      <c r="A29" s="77" t="s">
        <v>36</v>
      </c>
      <c r="B29" s="41">
        <v>1.0</v>
      </c>
      <c r="C29" s="10"/>
      <c r="D29" s="10"/>
      <c r="E29" s="10"/>
      <c r="F29" s="41">
        <v>1.0</v>
      </c>
      <c r="G29" s="10"/>
      <c r="H29" s="10"/>
      <c r="I29" s="10"/>
      <c r="J29" s="41">
        <v>1.0</v>
      </c>
      <c r="K29" s="10"/>
      <c r="L29" s="10"/>
      <c r="M29" s="10"/>
      <c r="N29" s="41">
        <v>0.0</v>
      </c>
      <c r="O29" s="199">
        <v>42046.0</v>
      </c>
      <c r="P29" s="21">
        <v>1.0</v>
      </c>
    </row>
    <row r="30">
      <c r="A30" s="77" t="s">
        <v>85</v>
      </c>
      <c r="B30" s="41">
        <v>2.0</v>
      </c>
      <c r="C30" s="10"/>
      <c r="D30" s="10"/>
      <c r="E30" s="10"/>
      <c r="F30" s="41">
        <v>1.0</v>
      </c>
      <c r="G30" s="10"/>
      <c r="H30" s="10"/>
      <c r="I30" s="10"/>
      <c r="J30" s="41">
        <v>1.0</v>
      </c>
      <c r="K30" s="10"/>
      <c r="L30" s="10"/>
      <c r="M30" s="10"/>
      <c r="N30" s="41">
        <v>1.0</v>
      </c>
      <c r="O30" s="200" t="s">
        <v>318</v>
      </c>
      <c r="P30" s="21">
        <v>1.0</v>
      </c>
    </row>
    <row r="31">
      <c r="A31" s="77" t="s">
        <v>38</v>
      </c>
      <c r="B31" s="41">
        <v>1.0</v>
      </c>
      <c r="C31" s="10"/>
      <c r="D31" s="10"/>
      <c r="E31" s="10"/>
      <c r="F31" s="41">
        <v>1.0</v>
      </c>
      <c r="G31" s="10"/>
      <c r="H31" s="10"/>
      <c r="I31" s="10"/>
      <c r="J31" s="41">
        <v>1.0</v>
      </c>
      <c r="K31" s="10"/>
      <c r="L31" s="10"/>
      <c r="M31" s="10"/>
      <c r="N31" s="41">
        <v>1.0</v>
      </c>
      <c r="O31" s="200" t="s">
        <v>319</v>
      </c>
      <c r="P31" s="21">
        <v>1.0</v>
      </c>
    </row>
    <row r="32">
      <c r="A32" s="77" t="s">
        <v>39</v>
      </c>
      <c r="B32" s="41">
        <v>1.0</v>
      </c>
      <c r="C32" s="10"/>
      <c r="D32" s="10"/>
      <c r="E32" s="10"/>
      <c r="F32" s="41">
        <v>1.0</v>
      </c>
      <c r="G32" s="10"/>
      <c r="H32" s="10"/>
      <c r="I32" s="10"/>
      <c r="J32" s="41">
        <v>1.0</v>
      </c>
      <c r="K32" s="10"/>
      <c r="L32" s="10"/>
      <c r="M32" s="10"/>
      <c r="N32" s="41">
        <v>2.0</v>
      </c>
      <c r="O32" s="200" t="s">
        <v>310</v>
      </c>
      <c r="P32" s="21">
        <v>2.0</v>
      </c>
    </row>
    <row r="33">
      <c r="A33" s="77" t="s">
        <v>40</v>
      </c>
      <c r="B33" s="41">
        <v>2.0</v>
      </c>
      <c r="C33" s="10"/>
      <c r="D33" s="10"/>
      <c r="E33" s="10"/>
      <c r="F33" s="41">
        <v>1.0</v>
      </c>
      <c r="G33" s="10"/>
      <c r="H33" s="10"/>
      <c r="I33" s="10"/>
      <c r="J33" s="41">
        <v>1.0</v>
      </c>
      <c r="K33" s="10"/>
      <c r="L33" s="10"/>
      <c r="M33" s="10"/>
      <c r="N33" s="41">
        <v>1.0</v>
      </c>
      <c r="O33" s="200" t="s">
        <v>315</v>
      </c>
      <c r="P33" s="21">
        <v>1.0</v>
      </c>
    </row>
    <row r="34">
      <c r="A34" s="77" t="s">
        <v>41</v>
      </c>
      <c r="B34" s="41">
        <v>1.0</v>
      </c>
      <c r="C34" s="10"/>
      <c r="D34" s="10"/>
      <c r="E34" s="10"/>
      <c r="F34" s="41">
        <v>0.0</v>
      </c>
      <c r="G34" s="10"/>
      <c r="H34" s="10"/>
      <c r="I34" s="10"/>
      <c r="J34" s="41">
        <v>1.0</v>
      </c>
      <c r="K34" s="10"/>
      <c r="L34" s="10"/>
      <c r="M34" s="10"/>
      <c r="N34" s="41">
        <v>1.0</v>
      </c>
      <c r="O34" s="200" t="s">
        <v>320</v>
      </c>
      <c r="P34" s="21">
        <v>1.0</v>
      </c>
    </row>
    <row r="35">
      <c r="A35" s="77" t="s">
        <v>42</v>
      </c>
      <c r="B35" s="41">
        <v>1.0</v>
      </c>
      <c r="C35" s="10"/>
      <c r="D35" s="10"/>
      <c r="E35" s="10"/>
      <c r="F35" s="41">
        <v>1.0</v>
      </c>
      <c r="G35" s="10"/>
      <c r="H35" s="10"/>
      <c r="I35" s="10"/>
      <c r="J35" s="41">
        <v>1.0</v>
      </c>
      <c r="K35" s="10"/>
      <c r="L35" s="10"/>
      <c r="M35" s="10"/>
      <c r="N35" s="41">
        <v>1.0</v>
      </c>
      <c r="O35" s="199">
        <v>41675.0</v>
      </c>
      <c r="P35" s="21">
        <v>1.0</v>
      </c>
    </row>
    <row r="36">
      <c r="A36" s="40" t="s">
        <v>43</v>
      </c>
      <c r="B36" s="71">
        <v>0.0</v>
      </c>
      <c r="C36" s="95"/>
      <c r="D36" s="95"/>
      <c r="E36" s="95"/>
      <c r="F36" s="71">
        <v>0.0</v>
      </c>
      <c r="G36" s="95"/>
      <c r="H36" s="95"/>
      <c r="I36" s="95"/>
      <c r="J36" s="71">
        <v>0.0</v>
      </c>
      <c r="K36" s="95"/>
      <c r="L36" s="95"/>
      <c r="M36" s="95"/>
      <c r="N36" s="71">
        <v>0.0</v>
      </c>
      <c r="O36" s="201" t="s">
        <v>321</v>
      </c>
      <c r="P36" s="26">
        <v>0.0</v>
      </c>
    </row>
    <row r="37">
      <c r="A37" s="50" t="s">
        <v>322</v>
      </c>
    </row>
    <row r="39">
      <c r="A39" s="195" t="str">
        <f>HYPERLINK("https://cites.org/","Convention on International Trade in Endangered Species of Wild Fauna and Flora")</f>
        <v>Convention on International Trade in Endangered Species of Wild Fauna and Flora</v>
      </c>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row>
    <row r="40">
      <c r="A40" s="195" t="str">
        <f>HYPERLINK("https://cites.org/sites/default/files/annual_reports.pdf","annual reports")</f>
        <v>annual reports</v>
      </c>
      <c r="B40" s="18"/>
      <c r="C40" s="18"/>
      <c r="D40" s="18"/>
      <c r="E40" s="18"/>
      <c r="F40" s="18"/>
      <c r="G40" s="18"/>
      <c r="H40" s="18"/>
      <c r="I40" s="18"/>
      <c r="J40" s="18"/>
      <c r="K40" s="18"/>
      <c r="L40" s="18"/>
      <c r="M40" s="18"/>
      <c r="N40" s="18"/>
      <c r="O40" s="18"/>
      <c r="P40" s="18"/>
      <c r="Q40" s="195" t="str">
        <f>HYPERLINK("https://cites.org/eng/resources/reports/biennial.php","biennial reports")</f>
        <v>biennial reports</v>
      </c>
      <c r="R40" s="50"/>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row>
    <row r="41" ht="27.75" customHeight="1">
      <c r="A41" s="103"/>
      <c r="B41" s="26">
        <v>2001.0</v>
      </c>
      <c r="C41" s="26">
        <v>2002.0</v>
      </c>
      <c r="D41" s="26">
        <v>2003.0</v>
      </c>
      <c r="E41" s="26">
        <v>2004.0</v>
      </c>
      <c r="F41" s="26">
        <v>2005.0</v>
      </c>
      <c r="G41" s="26">
        <v>2006.0</v>
      </c>
      <c r="H41" s="26">
        <v>2007.0</v>
      </c>
      <c r="I41" s="26">
        <v>2008.0</v>
      </c>
      <c r="J41" s="26">
        <v>2009.0</v>
      </c>
      <c r="K41" s="26">
        <v>2010.0</v>
      </c>
      <c r="L41" s="26">
        <v>2011.0</v>
      </c>
      <c r="M41" s="26">
        <v>2012.0</v>
      </c>
      <c r="N41" s="26">
        <v>2013.0</v>
      </c>
      <c r="O41" s="26">
        <v>2014.0</v>
      </c>
      <c r="P41" s="40">
        <v>2015.0</v>
      </c>
      <c r="Q41" s="202" t="s">
        <v>323</v>
      </c>
      <c r="R41" s="203" t="s">
        <v>324</v>
      </c>
      <c r="T41" s="204"/>
    </row>
    <row r="42">
      <c r="A42" s="77" t="s">
        <v>17</v>
      </c>
      <c r="B42" s="41">
        <v>2.0</v>
      </c>
      <c r="C42" s="41">
        <v>1.0</v>
      </c>
      <c r="D42" s="41">
        <v>1.0</v>
      </c>
      <c r="E42" s="41">
        <v>1.0</v>
      </c>
      <c r="F42" s="41">
        <v>1.0</v>
      </c>
      <c r="G42" s="41">
        <v>1.0</v>
      </c>
      <c r="H42" s="41">
        <v>1.0</v>
      </c>
      <c r="I42" s="41">
        <v>1.0</v>
      </c>
      <c r="J42" s="41">
        <v>1.0</v>
      </c>
      <c r="K42" s="124">
        <v>1.0</v>
      </c>
      <c r="L42" s="124">
        <v>1.0</v>
      </c>
      <c r="M42" s="124">
        <v>0.0</v>
      </c>
      <c r="N42" s="124">
        <v>0.5</v>
      </c>
      <c r="O42" s="124">
        <v>0.5</v>
      </c>
      <c r="P42" s="42">
        <v>0.0</v>
      </c>
      <c r="Q42" s="205">
        <v>1.0</v>
      </c>
      <c r="R42" s="118">
        <f t="shared" ref="R42:R68" si="1">(P42+Q42)/2</f>
        <v>0.5</v>
      </c>
    </row>
    <row r="43">
      <c r="A43" s="77" t="s">
        <v>18</v>
      </c>
      <c r="B43" s="41">
        <v>2.0</v>
      </c>
      <c r="C43" s="41">
        <v>2.0</v>
      </c>
      <c r="D43" s="41">
        <v>2.0</v>
      </c>
      <c r="E43" s="41">
        <v>2.0</v>
      </c>
      <c r="F43" s="41">
        <v>2.0</v>
      </c>
      <c r="G43" s="41">
        <v>2.0</v>
      </c>
      <c r="H43" s="41">
        <v>1.5</v>
      </c>
      <c r="I43" s="41">
        <v>2.0</v>
      </c>
      <c r="J43" s="41">
        <v>2.0</v>
      </c>
      <c r="K43" s="41">
        <v>2.0</v>
      </c>
      <c r="L43" s="41">
        <v>2.0</v>
      </c>
      <c r="M43" s="41">
        <v>2.0</v>
      </c>
      <c r="N43" s="41">
        <v>1.0</v>
      </c>
      <c r="O43" s="41">
        <v>1.0</v>
      </c>
      <c r="P43" s="42">
        <v>2.0</v>
      </c>
      <c r="Q43" s="205">
        <v>2.0</v>
      </c>
      <c r="R43" s="118">
        <f t="shared" si="1"/>
        <v>2</v>
      </c>
    </row>
    <row r="44">
      <c r="A44" s="77" t="s">
        <v>19</v>
      </c>
      <c r="B44" s="41">
        <v>2.0</v>
      </c>
      <c r="C44" s="41">
        <v>2.0</v>
      </c>
      <c r="D44" s="41">
        <v>1.0</v>
      </c>
      <c r="E44" s="41">
        <v>2.0</v>
      </c>
      <c r="F44" s="41">
        <v>1.0</v>
      </c>
      <c r="G44" s="41">
        <v>2.0</v>
      </c>
      <c r="H44" s="41">
        <v>2.0</v>
      </c>
      <c r="I44" s="41">
        <v>2.0</v>
      </c>
      <c r="J44" s="41">
        <v>2.0</v>
      </c>
      <c r="K44" s="41">
        <v>2.0</v>
      </c>
      <c r="L44" s="41">
        <v>1.0</v>
      </c>
      <c r="M44" s="41">
        <v>0.0</v>
      </c>
      <c r="N44" s="41">
        <v>1.5</v>
      </c>
      <c r="O44" s="41">
        <v>2.0</v>
      </c>
      <c r="P44" s="42">
        <v>0.0</v>
      </c>
      <c r="Q44" s="205">
        <v>2.0</v>
      </c>
      <c r="R44" s="118">
        <f t="shared" si="1"/>
        <v>1</v>
      </c>
    </row>
    <row r="45">
      <c r="A45" s="77" t="s">
        <v>20</v>
      </c>
      <c r="B45" s="41">
        <v>1.0</v>
      </c>
      <c r="C45" s="41">
        <v>1.0</v>
      </c>
      <c r="D45" s="41">
        <v>1.0</v>
      </c>
      <c r="E45" s="41">
        <v>2.0</v>
      </c>
      <c r="F45" s="41">
        <v>2.0</v>
      </c>
      <c r="G45" s="41">
        <v>2.0</v>
      </c>
      <c r="H45" s="41">
        <v>1.5</v>
      </c>
      <c r="I45" s="41">
        <v>1.0</v>
      </c>
      <c r="J45" s="41">
        <v>1.0</v>
      </c>
      <c r="K45" s="41">
        <v>1.0</v>
      </c>
      <c r="L45" s="41">
        <v>0.0</v>
      </c>
      <c r="M45" s="41">
        <v>0.0</v>
      </c>
      <c r="N45" s="41">
        <v>0.0</v>
      </c>
      <c r="O45" s="41">
        <v>0.0</v>
      </c>
      <c r="P45" s="42">
        <v>0.0</v>
      </c>
      <c r="Q45" s="205">
        <v>1.0</v>
      </c>
      <c r="R45" s="118">
        <f t="shared" si="1"/>
        <v>0.5</v>
      </c>
    </row>
    <row r="46">
      <c r="A46" s="77" t="s">
        <v>21</v>
      </c>
      <c r="B46" s="41">
        <v>2.0</v>
      </c>
      <c r="C46" s="41">
        <v>2.0</v>
      </c>
      <c r="D46" s="41">
        <v>2.0</v>
      </c>
      <c r="E46" s="41">
        <v>2.0</v>
      </c>
      <c r="F46" s="41">
        <v>2.0</v>
      </c>
      <c r="G46" s="41">
        <v>2.0</v>
      </c>
      <c r="H46" s="41">
        <v>2.0</v>
      </c>
      <c r="I46" s="41">
        <v>2.0</v>
      </c>
      <c r="J46" s="41">
        <v>2.0</v>
      </c>
      <c r="K46" s="41">
        <v>2.0</v>
      </c>
      <c r="L46" s="41">
        <v>1.0</v>
      </c>
      <c r="M46" s="41">
        <v>2.0</v>
      </c>
      <c r="N46" s="41">
        <v>2.0</v>
      </c>
      <c r="O46" s="41">
        <v>2.0</v>
      </c>
      <c r="P46" s="42">
        <v>2.0</v>
      </c>
      <c r="Q46" s="205">
        <v>2.0</v>
      </c>
      <c r="R46" s="118">
        <f t="shared" si="1"/>
        <v>2</v>
      </c>
    </row>
    <row r="47">
      <c r="A47" s="77" t="s">
        <v>22</v>
      </c>
      <c r="B47" s="41">
        <v>2.0</v>
      </c>
      <c r="C47" s="41">
        <v>2.0</v>
      </c>
      <c r="D47" s="41">
        <v>2.0</v>
      </c>
      <c r="E47" s="41">
        <v>2.0</v>
      </c>
      <c r="F47" s="41">
        <v>1.5</v>
      </c>
      <c r="G47" s="41">
        <v>2.0</v>
      </c>
      <c r="H47" s="41">
        <v>2.0</v>
      </c>
      <c r="I47" s="41">
        <v>2.0</v>
      </c>
      <c r="J47" s="41">
        <v>1.5</v>
      </c>
      <c r="K47" s="41">
        <v>2.0</v>
      </c>
      <c r="L47" s="41">
        <v>2.0</v>
      </c>
      <c r="M47" s="41">
        <v>2.0</v>
      </c>
      <c r="N47" s="41">
        <v>2.0</v>
      </c>
      <c r="O47" s="41">
        <v>2.0</v>
      </c>
      <c r="P47" s="42">
        <v>2.0</v>
      </c>
      <c r="Q47" s="205">
        <v>2.0</v>
      </c>
      <c r="R47" s="118">
        <f t="shared" si="1"/>
        <v>2</v>
      </c>
    </row>
    <row r="48">
      <c r="A48" s="77" t="s">
        <v>23</v>
      </c>
      <c r="B48" s="41">
        <v>2.0</v>
      </c>
      <c r="C48" s="41">
        <v>2.0</v>
      </c>
      <c r="D48" s="41">
        <v>2.0</v>
      </c>
      <c r="E48" s="41">
        <v>2.0</v>
      </c>
      <c r="F48" s="41">
        <v>2.0</v>
      </c>
      <c r="G48" s="41">
        <v>2.0</v>
      </c>
      <c r="H48" s="41">
        <v>1.5</v>
      </c>
      <c r="I48" s="41">
        <v>2.0</v>
      </c>
      <c r="J48" s="41">
        <v>1.5</v>
      </c>
      <c r="K48" s="41">
        <v>2.0</v>
      </c>
      <c r="L48" s="41">
        <v>2.0</v>
      </c>
      <c r="M48" s="41">
        <v>0.0</v>
      </c>
      <c r="N48" s="41">
        <v>0.5</v>
      </c>
      <c r="O48" s="41">
        <v>1.0</v>
      </c>
      <c r="P48" s="42">
        <v>2.0</v>
      </c>
      <c r="Q48" s="205">
        <v>2.0</v>
      </c>
      <c r="R48" s="118">
        <f t="shared" si="1"/>
        <v>2</v>
      </c>
    </row>
    <row r="49">
      <c r="A49" s="77" t="s">
        <v>24</v>
      </c>
      <c r="B49" s="41">
        <v>2.0</v>
      </c>
      <c r="C49" s="41">
        <v>2.0</v>
      </c>
      <c r="D49" s="41">
        <v>2.0</v>
      </c>
      <c r="E49" s="41">
        <v>2.0</v>
      </c>
      <c r="F49" s="41">
        <v>1.0</v>
      </c>
      <c r="G49" s="41">
        <v>2.0</v>
      </c>
      <c r="H49" s="41">
        <v>2.0</v>
      </c>
      <c r="I49" s="41">
        <v>2.0</v>
      </c>
      <c r="J49" s="41">
        <v>2.0</v>
      </c>
      <c r="K49" s="41">
        <v>2.0</v>
      </c>
      <c r="L49" s="41">
        <v>2.0</v>
      </c>
      <c r="M49" s="41">
        <v>2.0</v>
      </c>
      <c r="N49" s="41">
        <v>2.0</v>
      </c>
      <c r="O49" s="41">
        <v>2.0</v>
      </c>
      <c r="P49" s="42">
        <v>2.0</v>
      </c>
      <c r="Q49" s="205">
        <v>2.0</v>
      </c>
      <c r="R49" s="118">
        <f t="shared" si="1"/>
        <v>2</v>
      </c>
    </row>
    <row r="50">
      <c r="A50" s="77" t="s">
        <v>25</v>
      </c>
      <c r="B50" s="41">
        <v>2.0</v>
      </c>
      <c r="C50" s="41">
        <v>2.0</v>
      </c>
      <c r="D50" s="41">
        <v>2.0</v>
      </c>
      <c r="E50" s="41">
        <v>2.0</v>
      </c>
      <c r="F50" s="41">
        <v>2.0</v>
      </c>
      <c r="G50" s="41">
        <v>2.0</v>
      </c>
      <c r="H50" s="41">
        <v>2.0</v>
      </c>
      <c r="I50" s="41">
        <v>2.0</v>
      </c>
      <c r="J50" s="41">
        <v>2.0</v>
      </c>
      <c r="K50" s="41">
        <v>2.0</v>
      </c>
      <c r="L50" s="41">
        <v>2.0</v>
      </c>
      <c r="M50" s="41">
        <v>2.0</v>
      </c>
      <c r="N50" s="41">
        <v>2.0</v>
      </c>
      <c r="O50" s="41">
        <v>2.0</v>
      </c>
      <c r="P50" s="42">
        <v>2.0</v>
      </c>
      <c r="Q50" s="205">
        <v>2.0</v>
      </c>
      <c r="R50" s="118">
        <f t="shared" si="1"/>
        <v>2</v>
      </c>
    </row>
    <row r="51">
      <c r="A51" s="77" t="s">
        <v>26</v>
      </c>
      <c r="B51" s="41">
        <v>2.0</v>
      </c>
      <c r="C51" s="41">
        <v>2.0</v>
      </c>
      <c r="D51" s="41">
        <v>2.0</v>
      </c>
      <c r="E51" s="41">
        <v>1.0</v>
      </c>
      <c r="F51" s="41">
        <v>2.0</v>
      </c>
      <c r="G51" s="41">
        <v>2.0</v>
      </c>
      <c r="H51" s="41">
        <v>2.0</v>
      </c>
      <c r="I51" s="41">
        <v>2.0</v>
      </c>
      <c r="J51" s="41">
        <v>1.5</v>
      </c>
      <c r="K51" s="41">
        <v>2.0</v>
      </c>
      <c r="L51" s="41">
        <v>2.0</v>
      </c>
      <c r="M51" s="41">
        <v>2.0</v>
      </c>
      <c r="N51" s="41">
        <v>2.0</v>
      </c>
      <c r="O51" s="41">
        <v>2.0</v>
      </c>
      <c r="P51" s="42">
        <v>2.0</v>
      </c>
      <c r="Q51" s="205">
        <v>2.0</v>
      </c>
      <c r="R51" s="118">
        <f t="shared" si="1"/>
        <v>2</v>
      </c>
    </row>
    <row r="52">
      <c r="A52" s="77" t="s">
        <v>27</v>
      </c>
      <c r="B52" s="41">
        <v>1.0</v>
      </c>
      <c r="C52" s="41">
        <v>2.0</v>
      </c>
      <c r="D52" s="41">
        <v>2.0</v>
      </c>
      <c r="E52" s="41">
        <v>2.0</v>
      </c>
      <c r="F52" s="41">
        <v>2.0</v>
      </c>
      <c r="G52" s="41">
        <v>2.0</v>
      </c>
      <c r="H52" s="41">
        <v>2.0</v>
      </c>
      <c r="I52" s="41">
        <v>2.0</v>
      </c>
      <c r="J52" s="41">
        <v>2.0</v>
      </c>
      <c r="K52" s="41">
        <v>2.0</v>
      </c>
      <c r="L52" s="41">
        <v>1.0</v>
      </c>
      <c r="M52" s="41">
        <v>1.0</v>
      </c>
      <c r="N52" s="41">
        <v>0.5</v>
      </c>
      <c r="O52" s="41">
        <v>0.0</v>
      </c>
      <c r="P52" s="42">
        <v>0.0</v>
      </c>
      <c r="Q52" s="205">
        <v>2.0</v>
      </c>
      <c r="R52" s="118">
        <f t="shared" si="1"/>
        <v>1</v>
      </c>
    </row>
    <row r="53">
      <c r="A53" s="77" t="s">
        <v>28</v>
      </c>
      <c r="B53" s="41">
        <v>0.0</v>
      </c>
      <c r="C53" s="41">
        <v>2.0</v>
      </c>
      <c r="D53" s="41">
        <v>2.0</v>
      </c>
      <c r="E53" s="41">
        <v>2.0</v>
      </c>
      <c r="F53" s="41">
        <v>1.5</v>
      </c>
      <c r="G53" s="41">
        <v>2.0</v>
      </c>
      <c r="H53" s="41">
        <v>1.0</v>
      </c>
      <c r="I53" s="41">
        <v>1.0</v>
      </c>
      <c r="J53" s="41">
        <v>1.5</v>
      </c>
      <c r="K53" s="41">
        <v>2.0</v>
      </c>
      <c r="L53" s="41">
        <v>1.5</v>
      </c>
      <c r="M53" s="41">
        <v>2.0</v>
      </c>
      <c r="N53" s="41">
        <v>2.0</v>
      </c>
      <c r="O53" s="41">
        <v>2.0</v>
      </c>
      <c r="P53" s="42">
        <v>0.0</v>
      </c>
      <c r="Q53" s="205">
        <v>0.0</v>
      </c>
      <c r="R53" s="118">
        <f t="shared" si="1"/>
        <v>0</v>
      </c>
    </row>
    <row r="54">
      <c r="A54" s="77" t="s">
        <v>29</v>
      </c>
      <c r="B54" s="41">
        <v>2.0</v>
      </c>
      <c r="C54" s="41">
        <v>2.0</v>
      </c>
      <c r="D54" s="41">
        <v>2.0</v>
      </c>
      <c r="E54" s="41">
        <v>2.0</v>
      </c>
      <c r="F54" s="41">
        <v>2.0</v>
      </c>
      <c r="G54" s="41">
        <v>2.0</v>
      </c>
      <c r="H54" s="41">
        <v>2.0</v>
      </c>
      <c r="I54" s="41">
        <v>2.0</v>
      </c>
      <c r="J54" s="41">
        <v>2.0</v>
      </c>
      <c r="K54" s="41">
        <v>2.0</v>
      </c>
      <c r="L54" s="41">
        <v>2.0</v>
      </c>
      <c r="M54" s="41">
        <v>2.0</v>
      </c>
      <c r="N54" s="41">
        <v>1.0</v>
      </c>
      <c r="O54" s="41">
        <v>1.0</v>
      </c>
      <c r="P54" s="42">
        <v>2.0</v>
      </c>
      <c r="Q54" s="205">
        <v>2.0</v>
      </c>
      <c r="R54" s="118">
        <f t="shared" si="1"/>
        <v>2</v>
      </c>
    </row>
    <row r="55">
      <c r="A55" s="77" t="s">
        <v>30</v>
      </c>
      <c r="B55" s="41">
        <v>1.0</v>
      </c>
      <c r="C55" s="41">
        <v>1.0</v>
      </c>
      <c r="D55" s="41">
        <v>1.0</v>
      </c>
      <c r="E55" s="41">
        <v>1.0</v>
      </c>
      <c r="F55" s="41">
        <v>1.0</v>
      </c>
      <c r="G55" s="41">
        <v>1.0</v>
      </c>
      <c r="H55" s="41">
        <v>1.0</v>
      </c>
      <c r="I55" s="41">
        <v>1.0</v>
      </c>
      <c r="J55" s="41">
        <v>1.0</v>
      </c>
      <c r="K55" s="41">
        <v>1.0</v>
      </c>
      <c r="L55" s="41">
        <v>1.0</v>
      </c>
      <c r="M55" s="41">
        <v>1.0</v>
      </c>
      <c r="N55" s="41">
        <v>0.5</v>
      </c>
      <c r="O55" s="41">
        <v>1.0</v>
      </c>
      <c r="P55" s="42">
        <v>2.0</v>
      </c>
      <c r="Q55" s="205">
        <v>1.0</v>
      </c>
      <c r="R55" s="118">
        <f t="shared" si="1"/>
        <v>1.5</v>
      </c>
    </row>
    <row r="56">
      <c r="A56" s="77" t="s">
        <v>31</v>
      </c>
      <c r="B56" s="41">
        <v>2.0</v>
      </c>
      <c r="C56" s="41">
        <v>1.0</v>
      </c>
      <c r="D56" s="41">
        <v>2.0</v>
      </c>
      <c r="E56" s="41">
        <v>2.0</v>
      </c>
      <c r="F56" s="41">
        <v>1.0</v>
      </c>
      <c r="G56" s="41">
        <v>2.0</v>
      </c>
      <c r="H56" s="41">
        <v>1.0</v>
      </c>
      <c r="I56" s="41">
        <v>2.0</v>
      </c>
      <c r="J56" s="41">
        <v>1.5</v>
      </c>
      <c r="K56" s="41">
        <v>2.0</v>
      </c>
      <c r="L56" s="41">
        <v>1.5</v>
      </c>
      <c r="M56" s="41">
        <v>2.0</v>
      </c>
      <c r="N56" s="41">
        <v>2.0</v>
      </c>
      <c r="O56" s="41">
        <v>1.5</v>
      </c>
      <c r="P56" s="42">
        <v>0.0</v>
      </c>
      <c r="Q56" s="205">
        <v>0.0</v>
      </c>
      <c r="R56" s="118">
        <f t="shared" si="1"/>
        <v>0</v>
      </c>
    </row>
    <row r="57">
      <c r="A57" s="77" t="s">
        <v>32</v>
      </c>
      <c r="B57" s="41">
        <v>1.0</v>
      </c>
      <c r="C57" s="41">
        <v>2.0</v>
      </c>
      <c r="D57" s="41">
        <v>2.0</v>
      </c>
      <c r="E57" s="41">
        <v>2.0</v>
      </c>
      <c r="F57" s="41">
        <v>1.5</v>
      </c>
      <c r="G57" s="41">
        <v>2.0</v>
      </c>
      <c r="H57" s="41">
        <v>1.5</v>
      </c>
      <c r="I57" s="41">
        <v>2.0</v>
      </c>
      <c r="J57" s="41">
        <v>2.0</v>
      </c>
      <c r="K57" s="41">
        <v>2.0</v>
      </c>
      <c r="L57" s="41">
        <v>2.0</v>
      </c>
      <c r="M57" s="41">
        <v>2.0</v>
      </c>
      <c r="N57" s="41">
        <v>1.5</v>
      </c>
      <c r="O57" s="41">
        <v>2.0</v>
      </c>
      <c r="P57" s="42">
        <v>0.0</v>
      </c>
      <c r="Q57" s="205">
        <v>2.0</v>
      </c>
      <c r="R57" s="118">
        <f t="shared" si="1"/>
        <v>1</v>
      </c>
    </row>
    <row r="58">
      <c r="A58" s="77" t="s">
        <v>33</v>
      </c>
      <c r="B58" s="41">
        <v>2.0</v>
      </c>
      <c r="C58" s="41">
        <v>2.0</v>
      </c>
      <c r="D58" s="41">
        <v>2.0</v>
      </c>
      <c r="E58" s="41">
        <v>1.0</v>
      </c>
      <c r="F58" s="41">
        <v>2.0</v>
      </c>
      <c r="G58" s="41">
        <v>2.0</v>
      </c>
      <c r="H58" s="41">
        <v>2.0</v>
      </c>
      <c r="I58" s="41">
        <v>1.0</v>
      </c>
      <c r="J58" s="41">
        <v>1.0</v>
      </c>
      <c r="K58" s="41">
        <v>1.0</v>
      </c>
      <c r="L58" s="41">
        <v>1.5</v>
      </c>
      <c r="M58" s="41">
        <v>2.0</v>
      </c>
      <c r="N58" s="41">
        <v>2.0</v>
      </c>
      <c r="O58" s="41">
        <v>2.0</v>
      </c>
      <c r="P58" s="42">
        <v>0.0</v>
      </c>
      <c r="Q58" s="205">
        <v>2.0</v>
      </c>
      <c r="R58" s="118">
        <f t="shared" si="1"/>
        <v>1</v>
      </c>
    </row>
    <row r="59">
      <c r="A59" s="77" t="s">
        <v>34</v>
      </c>
      <c r="B59" s="41">
        <v>0.0</v>
      </c>
      <c r="C59" s="41">
        <v>0.0</v>
      </c>
      <c r="D59" s="41">
        <v>1.0</v>
      </c>
      <c r="E59" s="41">
        <v>1.0</v>
      </c>
      <c r="F59" s="41">
        <v>1.0</v>
      </c>
      <c r="G59" s="41">
        <v>1.0</v>
      </c>
      <c r="H59" s="41">
        <v>1.0</v>
      </c>
      <c r="I59" s="41">
        <v>1.0</v>
      </c>
      <c r="J59" s="41">
        <v>1.0</v>
      </c>
      <c r="K59" s="41">
        <v>2.0</v>
      </c>
      <c r="L59" s="41">
        <v>2.0</v>
      </c>
      <c r="M59" s="41">
        <v>2.0</v>
      </c>
      <c r="N59" s="41">
        <v>2.0</v>
      </c>
      <c r="O59" s="41">
        <v>2.0</v>
      </c>
      <c r="P59" s="42">
        <v>0.0</v>
      </c>
      <c r="Q59" s="205">
        <v>0.0</v>
      </c>
      <c r="R59" s="118">
        <f t="shared" si="1"/>
        <v>0</v>
      </c>
    </row>
    <row r="60">
      <c r="A60" s="77" t="s">
        <v>35</v>
      </c>
      <c r="B60" s="41">
        <v>1.0</v>
      </c>
      <c r="C60" s="41">
        <v>2.0</v>
      </c>
      <c r="D60" s="41">
        <v>2.0</v>
      </c>
      <c r="E60" s="41">
        <v>2.0</v>
      </c>
      <c r="F60" s="41">
        <v>2.0</v>
      </c>
      <c r="G60" s="41">
        <v>2.0</v>
      </c>
      <c r="H60" s="41">
        <v>2.0</v>
      </c>
      <c r="I60" s="41">
        <v>2.0</v>
      </c>
      <c r="J60" s="41">
        <v>2.0</v>
      </c>
      <c r="K60" s="41">
        <v>2.0</v>
      </c>
      <c r="L60" s="41">
        <v>1.0</v>
      </c>
      <c r="M60" s="41">
        <v>2.0</v>
      </c>
      <c r="N60" s="41">
        <v>2.0</v>
      </c>
      <c r="O60" s="41">
        <v>2.0</v>
      </c>
      <c r="P60" s="42">
        <v>2.0</v>
      </c>
      <c r="Q60" s="205">
        <v>2.0</v>
      </c>
      <c r="R60" s="118">
        <f t="shared" si="1"/>
        <v>2</v>
      </c>
    </row>
    <row r="61">
      <c r="A61" s="77" t="s">
        <v>36</v>
      </c>
      <c r="B61" s="41">
        <v>2.0</v>
      </c>
      <c r="C61" s="41">
        <v>1.0</v>
      </c>
      <c r="D61" s="41">
        <v>2.0</v>
      </c>
      <c r="E61" s="41">
        <v>2.0</v>
      </c>
      <c r="F61" s="41">
        <v>1.5</v>
      </c>
      <c r="G61" s="41">
        <v>2.0</v>
      </c>
      <c r="H61" s="41">
        <v>2.0</v>
      </c>
      <c r="I61" s="41">
        <v>2.0</v>
      </c>
      <c r="J61" s="41">
        <v>2.0</v>
      </c>
      <c r="K61" s="41">
        <v>2.0</v>
      </c>
      <c r="L61" s="41">
        <v>2.0</v>
      </c>
      <c r="M61" s="41">
        <v>2.0</v>
      </c>
      <c r="N61" s="41">
        <v>2.0</v>
      </c>
      <c r="O61" s="41">
        <v>2.0</v>
      </c>
      <c r="P61" s="42">
        <v>2.0</v>
      </c>
      <c r="Q61" s="205">
        <v>2.0</v>
      </c>
      <c r="R61" s="118">
        <f t="shared" si="1"/>
        <v>2</v>
      </c>
    </row>
    <row r="62">
      <c r="A62" s="77" t="s">
        <v>85</v>
      </c>
      <c r="B62" s="41">
        <v>2.0</v>
      </c>
      <c r="C62" s="41">
        <v>2.0</v>
      </c>
      <c r="D62" s="41">
        <v>2.0</v>
      </c>
      <c r="E62" s="41">
        <v>2.0</v>
      </c>
      <c r="F62" s="41">
        <v>1.5</v>
      </c>
      <c r="G62" s="41">
        <v>2.0</v>
      </c>
      <c r="H62" s="41">
        <v>2.0</v>
      </c>
      <c r="I62" s="41">
        <v>2.0</v>
      </c>
      <c r="J62" s="41">
        <v>1.0</v>
      </c>
      <c r="K62" s="41">
        <v>2.0</v>
      </c>
      <c r="L62" s="41">
        <v>2.0</v>
      </c>
      <c r="M62" s="41">
        <v>2.0</v>
      </c>
      <c r="N62" s="41">
        <v>2.0</v>
      </c>
      <c r="O62" s="41">
        <v>2.0</v>
      </c>
      <c r="P62" s="42">
        <v>2.0</v>
      </c>
      <c r="Q62" s="205">
        <v>2.0</v>
      </c>
      <c r="R62" s="118">
        <f t="shared" si="1"/>
        <v>2</v>
      </c>
    </row>
    <row r="63">
      <c r="A63" s="77" t="s">
        <v>38</v>
      </c>
      <c r="B63" s="41">
        <v>1.0</v>
      </c>
      <c r="C63" s="41">
        <v>1.0</v>
      </c>
      <c r="D63" s="41">
        <v>2.0</v>
      </c>
      <c r="E63" s="41">
        <v>1.0</v>
      </c>
      <c r="F63" s="41">
        <v>1.0</v>
      </c>
      <c r="G63" s="41">
        <v>1.0</v>
      </c>
      <c r="H63" s="41">
        <v>1.5</v>
      </c>
      <c r="I63" s="41">
        <v>2.0</v>
      </c>
      <c r="J63" s="41">
        <v>1.0</v>
      </c>
      <c r="K63" s="41">
        <v>0.0</v>
      </c>
      <c r="L63" s="41">
        <v>1.0</v>
      </c>
      <c r="M63" s="41">
        <v>0.0</v>
      </c>
      <c r="N63" s="41">
        <v>0.5</v>
      </c>
      <c r="O63" s="41">
        <v>0.5</v>
      </c>
      <c r="P63" s="42">
        <v>0.0</v>
      </c>
      <c r="Q63" s="205">
        <v>1.0</v>
      </c>
      <c r="R63" s="118">
        <f t="shared" si="1"/>
        <v>0.5</v>
      </c>
    </row>
    <row r="64">
      <c r="A64" s="77" t="s">
        <v>39</v>
      </c>
      <c r="B64" s="41">
        <v>2.0</v>
      </c>
      <c r="C64" s="41">
        <v>2.0</v>
      </c>
      <c r="D64" s="41">
        <v>2.0</v>
      </c>
      <c r="E64" s="41">
        <v>2.0</v>
      </c>
      <c r="F64" s="41">
        <v>1.5</v>
      </c>
      <c r="G64" s="41">
        <v>2.0</v>
      </c>
      <c r="H64" s="41">
        <v>2.0</v>
      </c>
      <c r="I64" s="41">
        <v>2.0</v>
      </c>
      <c r="J64" s="41">
        <v>2.0</v>
      </c>
      <c r="K64" s="41">
        <v>2.0</v>
      </c>
      <c r="L64" s="41">
        <v>1.0</v>
      </c>
      <c r="M64" s="41">
        <v>2.0</v>
      </c>
      <c r="N64" s="41">
        <v>2.0</v>
      </c>
      <c r="O64" s="41">
        <v>2.0</v>
      </c>
      <c r="P64" s="42">
        <v>2.0</v>
      </c>
      <c r="Q64" s="205">
        <v>2.0</v>
      </c>
      <c r="R64" s="118">
        <f t="shared" si="1"/>
        <v>2</v>
      </c>
    </row>
    <row r="65">
      <c r="A65" s="77" t="s">
        <v>40</v>
      </c>
      <c r="B65" s="41">
        <v>2.0</v>
      </c>
      <c r="C65" s="41">
        <v>2.0</v>
      </c>
      <c r="D65" s="41">
        <v>2.0</v>
      </c>
      <c r="E65" s="41">
        <v>2.0</v>
      </c>
      <c r="F65" s="41">
        <v>2.0</v>
      </c>
      <c r="G65" s="41">
        <v>2.0</v>
      </c>
      <c r="H65" s="41">
        <v>2.0</v>
      </c>
      <c r="I65" s="41">
        <v>2.0</v>
      </c>
      <c r="J65" s="41">
        <v>2.0</v>
      </c>
      <c r="K65" s="41">
        <v>2.0</v>
      </c>
      <c r="L65" s="41">
        <v>1.0</v>
      </c>
      <c r="M65" s="41">
        <v>2.0</v>
      </c>
      <c r="N65" s="41">
        <v>1.5</v>
      </c>
      <c r="O65" s="41">
        <v>2.0</v>
      </c>
      <c r="P65" s="42">
        <v>2.0</v>
      </c>
      <c r="Q65" s="205">
        <v>1.0</v>
      </c>
      <c r="R65" s="118">
        <f t="shared" si="1"/>
        <v>1.5</v>
      </c>
    </row>
    <row r="66">
      <c r="A66" s="77" t="s">
        <v>41</v>
      </c>
      <c r="B66" s="41">
        <v>1.0</v>
      </c>
      <c r="C66" s="41">
        <v>2.0</v>
      </c>
      <c r="D66" s="41">
        <v>2.0</v>
      </c>
      <c r="E66" s="41">
        <v>1.0</v>
      </c>
      <c r="F66" s="41">
        <v>0.5</v>
      </c>
      <c r="G66" s="41">
        <v>1.0</v>
      </c>
      <c r="H66" s="41">
        <v>0.5</v>
      </c>
      <c r="I66" s="41">
        <v>1.0</v>
      </c>
      <c r="J66" s="41">
        <v>0.5</v>
      </c>
      <c r="K66" s="41">
        <v>2.0</v>
      </c>
      <c r="L66" s="41">
        <v>0.5</v>
      </c>
      <c r="M66" s="41">
        <v>2.0</v>
      </c>
      <c r="N66" s="41">
        <v>0.5</v>
      </c>
      <c r="O66" s="41">
        <v>0.5</v>
      </c>
      <c r="P66" s="42">
        <v>2.0</v>
      </c>
      <c r="Q66" s="205">
        <v>2.0</v>
      </c>
      <c r="R66" s="118">
        <f t="shared" si="1"/>
        <v>2</v>
      </c>
    </row>
    <row r="67">
      <c r="A67" s="77" t="s">
        <v>42</v>
      </c>
      <c r="B67" s="41">
        <v>2.0</v>
      </c>
      <c r="C67" s="41">
        <v>2.0</v>
      </c>
      <c r="D67" s="41">
        <v>2.0</v>
      </c>
      <c r="E67" s="41">
        <v>2.0</v>
      </c>
      <c r="F67" s="41">
        <v>1.0</v>
      </c>
      <c r="G67" s="41">
        <v>2.0</v>
      </c>
      <c r="H67" s="41">
        <v>2.0</v>
      </c>
      <c r="I67" s="41">
        <v>2.0</v>
      </c>
      <c r="J67" s="41">
        <v>1.5</v>
      </c>
      <c r="K67" s="41">
        <v>2.0</v>
      </c>
      <c r="L67" s="41">
        <v>1.0</v>
      </c>
      <c r="M67" s="41">
        <v>2.0</v>
      </c>
      <c r="N67" s="41">
        <v>2.0</v>
      </c>
      <c r="O67" s="41">
        <v>2.0</v>
      </c>
      <c r="P67" s="42">
        <v>2.0</v>
      </c>
      <c r="Q67" s="205">
        <v>2.0</v>
      </c>
      <c r="R67" s="118">
        <f t="shared" si="1"/>
        <v>2</v>
      </c>
    </row>
    <row r="68">
      <c r="A68" s="40" t="s">
        <v>43</v>
      </c>
      <c r="B68" s="71">
        <v>1.0</v>
      </c>
      <c r="C68" s="71">
        <v>1.0</v>
      </c>
      <c r="D68" s="71">
        <v>2.0</v>
      </c>
      <c r="E68" s="71">
        <v>2.0</v>
      </c>
      <c r="F68" s="71">
        <v>2.0</v>
      </c>
      <c r="G68" s="71">
        <v>2.0</v>
      </c>
      <c r="H68" s="71">
        <v>1.5</v>
      </c>
      <c r="I68" s="71">
        <v>2.0</v>
      </c>
      <c r="J68" s="71">
        <v>2.0</v>
      </c>
      <c r="K68" s="71">
        <v>2.0</v>
      </c>
      <c r="L68" s="71">
        <v>2.0</v>
      </c>
      <c r="M68" s="71">
        <v>2.0</v>
      </c>
      <c r="N68" s="71">
        <v>1.5</v>
      </c>
      <c r="O68" s="71">
        <v>2.0</v>
      </c>
      <c r="P68" s="72">
        <v>2.0</v>
      </c>
      <c r="Q68" s="206">
        <v>2.0</v>
      </c>
      <c r="R68" s="207">
        <f t="shared" si="1"/>
        <v>2</v>
      </c>
    </row>
    <row r="69">
      <c r="A69" s="50" t="s">
        <v>325</v>
      </c>
      <c r="B69" s="208">
        <v>42861.0</v>
      </c>
    </row>
    <row r="70">
      <c r="A70" s="209" t="s">
        <v>326</v>
      </c>
      <c r="B70" s="3"/>
    </row>
    <row r="71" ht="33.75" customHeight="1">
      <c r="A71" s="23" t="s">
        <v>327</v>
      </c>
    </row>
    <row r="76">
      <c r="A76" s="195" t="str">
        <f>HYPERLINK("http://www.cms.int/","Convention on the Conservation of Migratory Species of Wild Animals")</f>
        <v>Convention on the Conservation of Migratory Species of Wild Animals</v>
      </c>
      <c r="B76" s="3"/>
      <c r="C76" s="3"/>
      <c r="D76" s="3"/>
      <c r="E76" s="3"/>
      <c r="F76" s="3"/>
      <c r="G76" s="3"/>
      <c r="H76" s="3"/>
      <c r="I76" s="3"/>
      <c r="J76" s="3"/>
      <c r="K76" s="3"/>
      <c r="L76" s="3"/>
      <c r="M76" s="3"/>
      <c r="N76" s="3"/>
      <c r="O76" s="3"/>
      <c r="P76" s="3"/>
      <c r="Q76" s="3"/>
      <c r="R76" s="50" t="s">
        <v>328</v>
      </c>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row>
    <row r="77">
      <c r="B77" s="26">
        <v>2001.0</v>
      </c>
      <c r="C77" s="26">
        <v>2002.0</v>
      </c>
      <c r="D77" s="26">
        <v>2003.0</v>
      </c>
      <c r="E77" s="26">
        <v>2004.0</v>
      </c>
      <c r="F77" s="26">
        <v>2005.0</v>
      </c>
      <c r="G77" s="26">
        <v>2006.0</v>
      </c>
      <c r="H77" s="26">
        <v>2007.0</v>
      </c>
      <c r="I77" s="26">
        <v>2008.0</v>
      </c>
      <c r="J77" s="26">
        <v>2009.0</v>
      </c>
      <c r="K77" s="26">
        <v>2010.0</v>
      </c>
      <c r="L77" s="26">
        <v>2011.0</v>
      </c>
      <c r="M77" s="26">
        <v>2012.0</v>
      </c>
      <c r="N77" s="26">
        <v>2013.0</v>
      </c>
      <c r="O77" s="26">
        <v>2014.0</v>
      </c>
      <c r="P77" s="26">
        <v>2015.0</v>
      </c>
      <c r="Q77" s="207">
        <v>2016.0</v>
      </c>
      <c r="R77" s="207">
        <v>2017.0</v>
      </c>
      <c r="S77" s="210" t="s">
        <v>74</v>
      </c>
    </row>
    <row r="78">
      <c r="A78" s="77" t="s">
        <v>17</v>
      </c>
      <c r="B78" s="10"/>
      <c r="C78" s="41">
        <v>2.0</v>
      </c>
      <c r="D78" s="10"/>
      <c r="E78" s="10"/>
      <c r="F78" s="41">
        <v>1.0</v>
      </c>
      <c r="G78" s="10"/>
      <c r="H78" s="10"/>
      <c r="I78" s="41">
        <v>1.0</v>
      </c>
      <c r="J78" s="10"/>
      <c r="K78" s="10"/>
      <c r="L78" s="41">
        <v>1.0</v>
      </c>
      <c r="M78" s="10"/>
      <c r="N78" s="10"/>
      <c r="O78" s="41">
        <v>2.0</v>
      </c>
      <c r="P78" s="10"/>
      <c r="R78" s="211" t="s">
        <v>329</v>
      </c>
      <c r="S78" s="118">
        <v>2.0</v>
      </c>
    </row>
    <row r="79">
      <c r="A79" s="77" t="s">
        <v>18</v>
      </c>
      <c r="B79" s="10"/>
      <c r="C79" s="41">
        <v>0.0</v>
      </c>
      <c r="D79" s="10"/>
      <c r="E79" s="10"/>
      <c r="F79" s="41">
        <v>0.0</v>
      </c>
      <c r="G79" s="10"/>
      <c r="H79" s="10"/>
      <c r="I79" s="41">
        <v>1.0</v>
      </c>
      <c r="J79" s="10"/>
      <c r="K79" s="10"/>
      <c r="L79" s="41">
        <v>2.0</v>
      </c>
      <c r="M79" s="10"/>
      <c r="N79" s="10"/>
      <c r="O79" s="41">
        <v>2.0</v>
      </c>
      <c r="P79" s="10"/>
      <c r="R79" s="211" t="s">
        <v>330</v>
      </c>
      <c r="S79" s="118">
        <v>2.0</v>
      </c>
    </row>
    <row r="80">
      <c r="A80" s="77" t="s">
        <v>19</v>
      </c>
      <c r="B80" s="10"/>
      <c r="C80" s="41">
        <v>2.0</v>
      </c>
      <c r="D80" s="10"/>
      <c r="E80" s="10"/>
      <c r="F80" s="41">
        <v>1.0</v>
      </c>
      <c r="G80" s="10"/>
      <c r="H80" s="10"/>
      <c r="I80" s="41">
        <v>1.0</v>
      </c>
      <c r="J80" s="10"/>
      <c r="K80" s="10"/>
      <c r="L80" s="41">
        <v>2.0</v>
      </c>
      <c r="M80" s="10"/>
      <c r="N80" s="10"/>
      <c r="O80" s="41">
        <v>1.0</v>
      </c>
      <c r="P80" s="10"/>
      <c r="R80" s="211" t="s">
        <v>331</v>
      </c>
      <c r="S80" s="118">
        <v>2.0</v>
      </c>
    </row>
    <row r="81">
      <c r="A81" s="77" t="s">
        <v>20</v>
      </c>
      <c r="B81" s="10"/>
      <c r="C81" s="41">
        <v>0.0</v>
      </c>
      <c r="D81" s="10"/>
      <c r="E81" s="10"/>
      <c r="F81" s="41">
        <v>0.0</v>
      </c>
      <c r="G81" s="10"/>
      <c r="H81" s="10"/>
      <c r="I81" s="41">
        <v>0.0</v>
      </c>
      <c r="J81" s="10"/>
      <c r="K81" s="10"/>
      <c r="L81" s="41">
        <v>0.0</v>
      </c>
      <c r="M81" s="10"/>
      <c r="N81" s="10"/>
      <c r="O81" s="41">
        <v>0.0</v>
      </c>
      <c r="P81" s="10"/>
      <c r="R81" s="211" t="s">
        <v>321</v>
      </c>
      <c r="S81" s="118">
        <v>0.0</v>
      </c>
    </row>
    <row r="82">
      <c r="A82" s="77" t="s">
        <v>21</v>
      </c>
      <c r="B82" s="10"/>
      <c r="C82" s="41">
        <v>2.0</v>
      </c>
      <c r="D82" s="10"/>
      <c r="E82" s="10"/>
      <c r="F82" s="41">
        <v>2.0</v>
      </c>
      <c r="G82" s="10"/>
      <c r="H82" s="10"/>
      <c r="I82" s="41">
        <v>1.0</v>
      </c>
      <c r="J82" s="10"/>
      <c r="K82" s="10"/>
      <c r="L82" s="41">
        <v>1.0</v>
      </c>
      <c r="M82" s="10"/>
      <c r="N82" s="10"/>
      <c r="O82" s="41">
        <v>2.0</v>
      </c>
      <c r="P82" s="10"/>
      <c r="R82" s="211" t="s">
        <v>332</v>
      </c>
      <c r="S82" s="118">
        <v>2.0</v>
      </c>
    </row>
    <row r="83">
      <c r="A83" s="77" t="s">
        <v>22</v>
      </c>
      <c r="B83" s="10"/>
      <c r="C83" s="41">
        <v>2.0</v>
      </c>
      <c r="D83" s="10"/>
      <c r="E83" s="10"/>
      <c r="F83" s="41">
        <v>1.0</v>
      </c>
      <c r="G83" s="10"/>
      <c r="H83" s="10"/>
      <c r="I83" s="41">
        <v>2.0</v>
      </c>
      <c r="J83" s="10"/>
      <c r="K83" s="10"/>
      <c r="L83" s="41">
        <v>2.0</v>
      </c>
      <c r="M83" s="10"/>
      <c r="N83" s="10"/>
      <c r="O83" s="41">
        <v>2.0</v>
      </c>
      <c r="P83" s="10"/>
      <c r="R83" s="211" t="s">
        <v>333</v>
      </c>
      <c r="S83" s="118">
        <v>2.0</v>
      </c>
    </row>
    <row r="84">
      <c r="A84" s="77" t="s">
        <v>23</v>
      </c>
      <c r="B84" s="10"/>
      <c r="C84" s="41">
        <v>0.0</v>
      </c>
      <c r="D84" s="10"/>
      <c r="E84" s="10"/>
      <c r="F84" s="41">
        <v>1.0</v>
      </c>
      <c r="G84" s="10"/>
      <c r="H84" s="10"/>
      <c r="I84" s="41">
        <v>1.0</v>
      </c>
      <c r="J84" s="10"/>
      <c r="K84" s="10"/>
      <c r="L84" s="41">
        <v>2.0</v>
      </c>
      <c r="M84" s="10"/>
      <c r="N84" s="10"/>
      <c r="O84" s="41">
        <v>1.0</v>
      </c>
      <c r="P84" s="10"/>
      <c r="R84" s="211" t="s">
        <v>329</v>
      </c>
      <c r="S84" s="118">
        <v>2.0</v>
      </c>
    </row>
    <row r="85">
      <c r="A85" s="77" t="s">
        <v>24</v>
      </c>
      <c r="B85" s="10"/>
      <c r="C85" s="41">
        <v>0.0</v>
      </c>
      <c r="D85" s="10"/>
      <c r="E85" s="10"/>
      <c r="F85" s="41">
        <v>0.0</v>
      </c>
      <c r="G85" s="10"/>
      <c r="H85" s="10"/>
      <c r="I85" s="41">
        <v>1.0</v>
      </c>
      <c r="J85" s="10"/>
      <c r="K85" s="10"/>
      <c r="L85" s="41">
        <v>2.0</v>
      </c>
      <c r="M85" s="10"/>
      <c r="N85" s="10"/>
      <c r="O85" s="41">
        <v>0.0</v>
      </c>
      <c r="P85" s="10"/>
      <c r="R85" s="211" t="s">
        <v>329</v>
      </c>
      <c r="S85" s="118">
        <v>2.0</v>
      </c>
    </row>
    <row r="86">
      <c r="A86" s="77" t="s">
        <v>25</v>
      </c>
      <c r="B86" s="10"/>
      <c r="C86" s="41">
        <v>2.0</v>
      </c>
      <c r="D86" s="10"/>
      <c r="E86" s="10"/>
      <c r="F86" s="41">
        <v>1.0</v>
      </c>
      <c r="G86" s="10"/>
      <c r="H86" s="10"/>
      <c r="I86" s="41">
        <v>1.0</v>
      </c>
      <c r="J86" s="10"/>
      <c r="K86" s="10"/>
      <c r="L86" s="41">
        <v>2.0</v>
      </c>
      <c r="M86" s="10"/>
      <c r="N86" s="10"/>
      <c r="O86" s="41">
        <v>2.0</v>
      </c>
      <c r="P86" s="10"/>
      <c r="R86" s="211" t="s">
        <v>334</v>
      </c>
      <c r="S86" s="118">
        <v>2.0</v>
      </c>
    </row>
    <row r="87">
      <c r="A87" s="77" t="s">
        <v>26</v>
      </c>
      <c r="B87" s="10"/>
      <c r="C87" s="41">
        <v>0.0</v>
      </c>
      <c r="D87" s="10"/>
      <c r="E87" s="10"/>
      <c r="F87" s="41">
        <v>0.0</v>
      </c>
      <c r="G87" s="10"/>
      <c r="H87" s="10"/>
      <c r="I87" s="41">
        <v>0.0</v>
      </c>
      <c r="J87" s="10"/>
      <c r="K87" s="10"/>
      <c r="L87" s="41">
        <v>0.0</v>
      </c>
      <c r="M87" s="10"/>
      <c r="N87" s="10"/>
      <c r="O87" s="41">
        <v>0.0</v>
      </c>
      <c r="P87" s="10"/>
      <c r="R87" s="211" t="s">
        <v>321</v>
      </c>
      <c r="S87" s="118">
        <v>0.0</v>
      </c>
    </row>
    <row r="88">
      <c r="A88" s="77" t="s">
        <v>27</v>
      </c>
      <c r="B88" s="10"/>
      <c r="C88" s="41">
        <v>2.0</v>
      </c>
      <c r="D88" s="10"/>
      <c r="E88" s="10"/>
      <c r="F88" s="41">
        <v>1.0</v>
      </c>
      <c r="G88" s="10"/>
      <c r="H88" s="10"/>
      <c r="I88" s="41">
        <v>1.0</v>
      </c>
      <c r="J88" s="10"/>
      <c r="K88" s="10"/>
      <c r="L88" s="41">
        <v>2.0</v>
      </c>
      <c r="M88" s="10"/>
      <c r="N88" s="10"/>
      <c r="O88" s="41">
        <v>2.0</v>
      </c>
      <c r="P88" s="10"/>
      <c r="R88" s="211" t="s">
        <v>335</v>
      </c>
      <c r="S88" s="118">
        <v>2.0</v>
      </c>
    </row>
    <row r="89">
      <c r="A89" s="77" t="s">
        <v>28</v>
      </c>
      <c r="B89" s="10"/>
      <c r="C89" s="41">
        <v>2.0</v>
      </c>
      <c r="D89" s="10"/>
      <c r="E89" s="10"/>
      <c r="F89" s="41">
        <v>1.0</v>
      </c>
      <c r="G89" s="10"/>
      <c r="H89" s="10"/>
      <c r="I89" s="41">
        <v>0.0</v>
      </c>
      <c r="J89" s="10"/>
      <c r="K89" s="10"/>
      <c r="L89" s="41">
        <v>0.0</v>
      </c>
      <c r="M89" s="10"/>
      <c r="N89" s="10"/>
      <c r="O89" s="41">
        <v>0.0</v>
      </c>
      <c r="P89" s="10"/>
      <c r="R89" s="211" t="s">
        <v>321</v>
      </c>
      <c r="S89" s="118">
        <v>0.0</v>
      </c>
    </row>
    <row r="90">
      <c r="A90" s="77" t="s">
        <v>29</v>
      </c>
      <c r="B90" s="10"/>
      <c r="C90" s="41">
        <v>2.0</v>
      </c>
      <c r="D90" s="10"/>
      <c r="E90" s="10"/>
      <c r="F90" s="41">
        <v>1.0</v>
      </c>
      <c r="G90" s="10"/>
      <c r="H90" s="10"/>
      <c r="I90" s="41">
        <v>1.0</v>
      </c>
      <c r="J90" s="10"/>
      <c r="K90" s="10"/>
      <c r="L90" s="41">
        <v>2.0</v>
      </c>
      <c r="M90" s="10"/>
      <c r="N90" s="10"/>
      <c r="O90" s="41">
        <v>2.0</v>
      </c>
      <c r="P90" s="10"/>
      <c r="R90" s="211" t="s">
        <v>336</v>
      </c>
      <c r="S90" s="118">
        <v>2.0</v>
      </c>
    </row>
    <row r="91">
      <c r="A91" s="77" t="s">
        <v>30</v>
      </c>
      <c r="B91" s="10"/>
      <c r="C91" s="41">
        <v>0.0</v>
      </c>
      <c r="D91" s="10"/>
      <c r="E91" s="10"/>
      <c r="F91" s="41">
        <v>0.0</v>
      </c>
      <c r="G91" s="10"/>
      <c r="H91" s="10"/>
      <c r="I91" s="41">
        <v>0.0</v>
      </c>
      <c r="J91" s="10"/>
      <c r="K91" s="10"/>
      <c r="L91" s="41">
        <v>0.0</v>
      </c>
      <c r="M91" s="10"/>
      <c r="N91" s="10"/>
      <c r="O91" s="41">
        <v>0.0</v>
      </c>
      <c r="P91" s="10"/>
      <c r="R91" s="211" t="s">
        <v>321</v>
      </c>
      <c r="S91" s="118">
        <v>0.0</v>
      </c>
    </row>
    <row r="92">
      <c r="A92" s="77" t="s">
        <v>31</v>
      </c>
      <c r="B92" s="10"/>
      <c r="C92" s="41">
        <v>0.0</v>
      </c>
      <c r="D92" s="10"/>
      <c r="E92" s="10"/>
      <c r="F92" s="41">
        <v>0.0</v>
      </c>
      <c r="G92" s="10"/>
      <c r="H92" s="10"/>
      <c r="I92" s="41">
        <v>0.0</v>
      </c>
      <c r="J92" s="10"/>
      <c r="K92" s="10"/>
      <c r="L92" s="41">
        <v>0.0</v>
      </c>
      <c r="M92" s="10"/>
      <c r="N92" s="10"/>
      <c r="O92" s="41">
        <v>0.0</v>
      </c>
      <c r="P92" s="10"/>
      <c r="R92" s="211" t="s">
        <v>337</v>
      </c>
      <c r="S92" s="118">
        <v>2.0</v>
      </c>
    </row>
    <row r="93">
      <c r="A93" s="77" t="s">
        <v>32</v>
      </c>
      <c r="B93" s="10"/>
      <c r="C93" s="41">
        <v>0.0</v>
      </c>
      <c r="D93" s="10"/>
      <c r="E93" s="10"/>
      <c r="F93" s="41">
        <v>1.0</v>
      </c>
      <c r="G93" s="10"/>
      <c r="H93" s="10"/>
      <c r="I93" s="41">
        <v>1.0</v>
      </c>
      <c r="J93" s="10"/>
      <c r="K93" s="10"/>
      <c r="L93" s="41">
        <v>2.0</v>
      </c>
      <c r="M93" s="10"/>
      <c r="N93" s="10"/>
      <c r="O93" s="41">
        <v>2.0</v>
      </c>
      <c r="P93" s="10"/>
      <c r="R93" s="211" t="s">
        <v>338</v>
      </c>
      <c r="S93" s="118">
        <v>2.0</v>
      </c>
    </row>
    <row r="94">
      <c r="A94" s="77" t="s">
        <v>33</v>
      </c>
      <c r="B94" s="10"/>
      <c r="C94" s="41">
        <v>2.0</v>
      </c>
      <c r="D94" s="10"/>
      <c r="E94" s="10"/>
      <c r="F94" s="41">
        <v>1.0</v>
      </c>
      <c r="G94" s="10"/>
      <c r="H94" s="10"/>
      <c r="I94" s="41">
        <v>1.0</v>
      </c>
      <c r="J94" s="10"/>
      <c r="K94" s="10"/>
      <c r="L94" s="41">
        <v>2.0</v>
      </c>
      <c r="M94" s="10"/>
      <c r="N94" s="10"/>
      <c r="O94" s="41">
        <v>2.0</v>
      </c>
      <c r="P94" s="10"/>
      <c r="R94" s="211" t="s">
        <v>321</v>
      </c>
      <c r="S94" s="118">
        <v>0.0</v>
      </c>
    </row>
    <row r="95">
      <c r="A95" s="77" t="s">
        <v>34</v>
      </c>
      <c r="B95" s="10"/>
      <c r="C95" s="41">
        <v>2.0</v>
      </c>
      <c r="D95" s="10"/>
      <c r="E95" s="10"/>
      <c r="F95" s="41">
        <v>0.0</v>
      </c>
      <c r="G95" s="10"/>
      <c r="H95" s="10"/>
      <c r="I95" s="41">
        <v>2.0</v>
      </c>
      <c r="J95" s="10"/>
      <c r="K95" s="10"/>
      <c r="L95" s="41">
        <v>2.0</v>
      </c>
      <c r="M95" s="10"/>
      <c r="N95" s="10"/>
      <c r="O95" s="41">
        <v>2.0</v>
      </c>
      <c r="P95" s="10"/>
      <c r="R95" s="211" t="s">
        <v>339</v>
      </c>
      <c r="S95" s="118">
        <v>2.0</v>
      </c>
    </row>
    <row r="96">
      <c r="A96" s="77" t="s">
        <v>35</v>
      </c>
      <c r="B96" s="10"/>
      <c r="C96" s="41">
        <v>1.0</v>
      </c>
      <c r="D96" s="10"/>
      <c r="E96" s="10"/>
      <c r="F96" s="41">
        <v>0.0</v>
      </c>
      <c r="G96" s="10"/>
      <c r="H96" s="10"/>
      <c r="I96" s="41">
        <v>1.0</v>
      </c>
      <c r="J96" s="10"/>
      <c r="K96" s="10"/>
      <c r="L96" s="41">
        <v>2.0</v>
      </c>
      <c r="M96" s="10"/>
      <c r="N96" s="10"/>
      <c r="O96" s="41">
        <v>2.0</v>
      </c>
      <c r="P96" s="10"/>
      <c r="R96" s="211" t="s">
        <v>340</v>
      </c>
      <c r="S96" s="118">
        <v>2.0</v>
      </c>
    </row>
    <row r="97">
      <c r="A97" s="77" t="s">
        <v>36</v>
      </c>
      <c r="B97" s="10"/>
      <c r="C97" s="41">
        <v>2.0</v>
      </c>
      <c r="D97" s="10"/>
      <c r="E97" s="10"/>
      <c r="F97" s="41">
        <v>1.0</v>
      </c>
      <c r="G97" s="10"/>
      <c r="H97" s="10"/>
      <c r="I97" s="41">
        <v>1.0</v>
      </c>
      <c r="J97" s="10"/>
      <c r="K97" s="10"/>
      <c r="L97" s="41">
        <v>0.0</v>
      </c>
      <c r="M97" s="10"/>
      <c r="N97" s="10"/>
      <c r="O97" s="41">
        <v>2.0</v>
      </c>
      <c r="P97" s="10"/>
      <c r="R97" s="211" t="s">
        <v>329</v>
      </c>
      <c r="S97" s="118">
        <v>2.0</v>
      </c>
    </row>
    <row r="98">
      <c r="A98" s="77" t="s">
        <v>85</v>
      </c>
      <c r="B98" s="10"/>
      <c r="C98" s="41">
        <v>2.0</v>
      </c>
      <c r="D98" s="10"/>
      <c r="E98" s="10"/>
      <c r="F98" s="41">
        <v>2.0</v>
      </c>
      <c r="G98" s="10"/>
      <c r="H98" s="10"/>
      <c r="I98" s="41">
        <v>1.0</v>
      </c>
      <c r="J98" s="10"/>
      <c r="K98" s="10"/>
      <c r="L98" s="41">
        <v>2.0</v>
      </c>
      <c r="M98" s="10"/>
      <c r="N98" s="10"/>
      <c r="O98" s="41">
        <v>2.0</v>
      </c>
      <c r="P98" s="10"/>
      <c r="R98" s="211" t="s">
        <v>341</v>
      </c>
      <c r="S98" s="118">
        <v>2.0</v>
      </c>
    </row>
    <row r="99">
      <c r="A99" s="77" t="s">
        <v>38</v>
      </c>
      <c r="B99" s="10"/>
      <c r="C99" s="41">
        <v>0.0</v>
      </c>
      <c r="D99" s="10"/>
      <c r="E99" s="10"/>
      <c r="F99" s="41">
        <v>0.0</v>
      </c>
      <c r="G99" s="10"/>
      <c r="H99" s="10"/>
      <c r="I99" s="41">
        <v>0.0</v>
      </c>
      <c r="J99" s="10"/>
      <c r="K99" s="10"/>
      <c r="L99" s="41">
        <v>0.0</v>
      </c>
      <c r="M99" s="10"/>
      <c r="N99" s="10"/>
      <c r="O99" s="41">
        <v>0.0</v>
      </c>
      <c r="P99" s="10"/>
      <c r="R99" s="211" t="s">
        <v>321</v>
      </c>
      <c r="S99" s="118">
        <v>0.0</v>
      </c>
    </row>
    <row r="100">
      <c r="A100" s="77" t="s">
        <v>39</v>
      </c>
      <c r="B100" s="10"/>
      <c r="C100" s="41">
        <v>2.0</v>
      </c>
      <c r="D100" s="10"/>
      <c r="E100" s="10"/>
      <c r="F100" s="41">
        <v>1.0</v>
      </c>
      <c r="G100" s="10"/>
      <c r="H100" s="10"/>
      <c r="I100" s="41">
        <v>2.0</v>
      </c>
      <c r="J100" s="10"/>
      <c r="K100" s="10"/>
      <c r="L100" s="41">
        <v>1.0</v>
      </c>
      <c r="M100" s="10"/>
      <c r="N100" s="10"/>
      <c r="O100" s="41">
        <v>1.0</v>
      </c>
      <c r="P100" s="10"/>
      <c r="R100" s="211" t="s">
        <v>331</v>
      </c>
      <c r="S100" s="118">
        <v>2.0</v>
      </c>
    </row>
    <row r="101">
      <c r="A101" s="77" t="s">
        <v>40</v>
      </c>
      <c r="B101" s="10"/>
      <c r="C101" s="41">
        <v>0.0</v>
      </c>
      <c r="D101" s="10"/>
      <c r="E101" s="10"/>
      <c r="F101" s="41">
        <v>1.0</v>
      </c>
      <c r="G101" s="10"/>
      <c r="H101" s="10"/>
      <c r="I101" s="41">
        <v>1.0</v>
      </c>
      <c r="J101" s="10"/>
      <c r="K101" s="10"/>
      <c r="L101" s="41">
        <v>2.0</v>
      </c>
      <c r="M101" s="10"/>
      <c r="N101" s="10"/>
      <c r="O101" s="41">
        <v>0.0</v>
      </c>
      <c r="P101" s="10"/>
      <c r="R101" s="211" t="s">
        <v>321</v>
      </c>
      <c r="S101" s="118">
        <v>0.0</v>
      </c>
    </row>
    <row r="102">
      <c r="A102" s="77" t="s">
        <v>41</v>
      </c>
      <c r="B102" s="10"/>
      <c r="C102" s="41">
        <v>2.0</v>
      </c>
      <c r="D102" s="10"/>
      <c r="E102" s="10"/>
      <c r="F102" s="41">
        <v>1.0</v>
      </c>
      <c r="G102" s="10"/>
      <c r="H102" s="10"/>
      <c r="I102" s="41">
        <v>0.0</v>
      </c>
      <c r="J102" s="10"/>
      <c r="K102" s="10"/>
      <c r="L102" s="41">
        <v>2.0</v>
      </c>
      <c r="M102" s="10"/>
      <c r="N102" s="10"/>
      <c r="O102" s="41">
        <v>2.0</v>
      </c>
      <c r="P102" s="10"/>
      <c r="R102" s="211" t="s">
        <v>342</v>
      </c>
      <c r="S102" s="118">
        <v>2.0</v>
      </c>
    </row>
    <row r="103">
      <c r="A103" s="77" t="s">
        <v>42</v>
      </c>
      <c r="B103" s="10"/>
      <c r="C103" s="41">
        <v>2.0</v>
      </c>
      <c r="D103" s="10"/>
      <c r="E103" s="10"/>
      <c r="F103" s="41">
        <v>1.0</v>
      </c>
      <c r="G103" s="10"/>
      <c r="H103" s="10"/>
      <c r="I103" s="41">
        <v>1.0</v>
      </c>
      <c r="J103" s="10"/>
      <c r="K103" s="10"/>
      <c r="L103" s="41">
        <v>2.0</v>
      </c>
      <c r="M103" s="10"/>
      <c r="N103" s="10"/>
      <c r="O103" s="41">
        <v>0.0</v>
      </c>
      <c r="P103" s="10"/>
      <c r="R103" s="211" t="s">
        <v>329</v>
      </c>
      <c r="S103" s="118">
        <v>2.0</v>
      </c>
    </row>
    <row r="104">
      <c r="A104" s="40" t="s">
        <v>43</v>
      </c>
      <c r="B104" s="95"/>
      <c r="C104" s="71">
        <v>0.0</v>
      </c>
      <c r="D104" s="95"/>
      <c r="E104" s="95"/>
      <c r="F104" s="71">
        <v>0.0</v>
      </c>
      <c r="G104" s="95"/>
      <c r="H104" s="95"/>
      <c r="I104" s="71">
        <v>0.0</v>
      </c>
      <c r="J104" s="95"/>
      <c r="K104" s="95"/>
      <c r="L104" s="71">
        <v>0.0</v>
      </c>
      <c r="M104" s="95"/>
      <c r="N104" s="95"/>
      <c r="O104" s="71">
        <v>0.0</v>
      </c>
      <c r="P104" s="95"/>
      <c r="Q104" s="103"/>
      <c r="R104" s="212" t="s">
        <v>321</v>
      </c>
      <c r="S104" s="207">
        <v>0.0</v>
      </c>
    </row>
    <row r="105">
      <c r="A105" s="50" t="s">
        <v>343</v>
      </c>
    </row>
    <row r="106">
      <c r="A106" s="213" t="s">
        <v>344</v>
      </c>
      <c r="B106" s="214"/>
      <c r="C106" s="62"/>
    </row>
    <row r="107">
      <c r="A107" s="213" t="s">
        <v>345</v>
      </c>
      <c r="B107" s="214"/>
      <c r="C107" s="62">
        <v>2.0</v>
      </c>
    </row>
    <row r="108">
      <c r="A108" s="213" t="s">
        <v>346</v>
      </c>
      <c r="C108" s="62">
        <v>1.0</v>
      </c>
    </row>
    <row r="109">
      <c r="A109" s="213" t="s">
        <v>347</v>
      </c>
      <c r="B109" s="214"/>
      <c r="C109" s="62">
        <v>0.0</v>
      </c>
    </row>
    <row r="112">
      <c r="A112" s="195" t="str">
        <f>HYPERLINK("http://www.ramsar.org/","Ramsar Convention")</f>
        <v>Ramsar Convention</v>
      </c>
      <c r="B112" s="3"/>
      <c r="C112" s="50" t="s">
        <v>348</v>
      </c>
      <c r="D112" s="3"/>
      <c r="E112" s="3"/>
      <c r="F112" s="50" t="s">
        <v>348</v>
      </c>
      <c r="G112" s="3"/>
      <c r="H112" s="3"/>
      <c r="I112" s="50" t="s">
        <v>349</v>
      </c>
      <c r="J112" s="3"/>
      <c r="K112" s="3"/>
      <c r="L112" s="3"/>
      <c r="M112" s="50" t="s">
        <v>350</v>
      </c>
      <c r="N112" s="3"/>
      <c r="O112" s="3"/>
      <c r="P112" s="179" t="s">
        <v>351</v>
      </c>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row>
    <row r="113">
      <c r="B113" s="26">
        <v>2001.0</v>
      </c>
      <c r="C113" s="26">
        <v>2002.0</v>
      </c>
      <c r="D113" s="26">
        <v>2003.0</v>
      </c>
      <c r="E113" s="26">
        <v>2004.0</v>
      </c>
      <c r="F113" s="26">
        <v>2005.0</v>
      </c>
      <c r="G113" s="26">
        <v>2006.0</v>
      </c>
      <c r="H113" s="26">
        <v>2007.0</v>
      </c>
      <c r="I113" s="26">
        <v>2008.0</v>
      </c>
      <c r="J113" s="26">
        <v>2009.0</v>
      </c>
      <c r="K113" s="26">
        <v>2010.0</v>
      </c>
      <c r="L113" s="26">
        <v>2011.0</v>
      </c>
      <c r="M113" s="26">
        <v>2012.0</v>
      </c>
      <c r="N113" s="71">
        <v>2013.0</v>
      </c>
      <c r="O113" s="71">
        <v>2014.0</v>
      </c>
      <c r="P113" s="72">
        <v>2015.0</v>
      </c>
      <c r="Q113" s="215" t="s">
        <v>74</v>
      </c>
    </row>
    <row r="114">
      <c r="A114" s="77" t="s">
        <v>17</v>
      </c>
      <c r="B114" s="10"/>
      <c r="C114" s="41">
        <v>2.0</v>
      </c>
      <c r="D114" s="10"/>
      <c r="E114" s="10"/>
      <c r="F114" s="41">
        <v>1.0</v>
      </c>
      <c r="G114" s="10"/>
      <c r="H114" s="10"/>
      <c r="I114" s="41">
        <v>1.0</v>
      </c>
      <c r="J114" s="10"/>
      <c r="K114" s="10"/>
      <c r="L114" s="41"/>
      <c r="M114" s="41">
        <v>2.0</v>
      </c>
      <c r="N114" s="10"/>
      <c r="O114" s="41"/>
      <c r="P114" s="42" t="s">
        <v>352</v>
      </c>
      <c r="Q114" s="118">
        <v>2.0</v>
      </c>
    </row>
    <row r="115">
      <c r="A115" s="77" t="s">
        <v>18</v>
      </c>
      <c r="B115" s="10"/>
      <c r="C115" s="41">
        <v>2.0</v>
      </c>
      <c r="D115" s="10"/>
      <c r="E115" s="10"/>
      <c r="F115" s="41">
        <v>2.0</v>
      </c>
      <c r="G115" s="10"/>
      <c r="H115" s="10"/>
      <c r="I115" s="41">
        <v>2.0</v>
      </c>
      <c r="J115" s="10"/>
      <c r="K115" s="10"/>
      <c r="L115" s="41"/>
      <c r="M115" s="41">
        <v>2.0</v>
      </c>
      <c r="N115" s="10"/>
      <c r="O115" s="41"/>
      <c r="P115" s="42" t="s">
        <v>352</v>
      </c>
      <c r="Q115" s="118">
        <v>2.0</v>
      </c>
    </row>
    <row r="116">
      <c r="A116" s="77" t="s">
        <v>19</v>
      </c>
      <c r="B116" s="10"/>
      <c r="C116" s="41">
        <v>2.0</v>
      </c>
      <c r="D116" s="10"/>
      <c r="E116" s="10"/>
      <c r="F116" s="41">
        <v>2.0</v>
      </c>
      <c r="G116" s="10"/>
      <c r="H116" s="10"/>
      <c r="I116" s="41">
        <v>2.0</v>
      </c>
      <c r="J116" s="10"/>
      <c r="K116" s="10"/>
      <c r="L116" s="41"/>
      <c r="M116" s="41">
        <v>2.0</v>
      </c>
      <c r="N116" s="10"/>
      <c r="O116" s="41"/>
      <c r="P116" s="42" t="s">
        <v>352</v>
      </c>
      <c r="Q116" s="118">
        <v>2.0</v>
      </c>
    </row>
    <row r="117">
      <c r="A117" s="77" t="s">
        <v>20</v>
      </c>
      <c r="B117" s="10"/>
      <c r="C117" s="41">
        <v>2.0</v>
      </c>
      <c r="D117" s="10"/>
      <c r="E117" s="10"/>
      <c r="F117" s="41">
        <v>2.0</v>
      </c>
      <c r="G117" s="10"/>
      <c r="H117" s="10"/>
      <c r="I117" s="41">
        <v>2.0</v>
      </c>
      <c r="J117" s="10"/>
      <c r="K117" s="10"/>
      <c r="L117" s="41"/>
      <c r="M117" s="41">
        <v>2.0</v>
      </c>
      <c r="N117" s="10"/>
      <c r="O117" s="41"/>
      <c r="P117" s="42" t="s">
        <v>353</v>
      </c>
      <c r="Q117" s="118">
        <v>2.0</v>
      </c>
    </row>
    <row r="118">
      <c r="A118" s="77" t="s">
        <v>21</v>
      </c>
      <c r="B118" s="10"/>
      <c r="C118" s="41">
        <v>2.0</v>
      </c>
      <c r="D118" s="10"/>
      <c r="E118" s="10"/>
      <c r="F118" s="41">
        <v>2.0</v>
      </c>
      <c r="G118" s="10"/>
      <c r="H118" s="10"/>
      <c r="I118" s="41">
        <v>2.0</v>
      </c>
      <c r="J118" s="10"/>
      <c r="K118" s="10"/>
      <c r="L118" s="41"/>
      <c r="M118" s="41">
        <v>0.0</v>
      </c>
      <c r="N118" s="10"/>
      <c r="O118" s="41"/>
      <c r="P118" s="42" t="s">
        <v>321</v>
      </c>
      <c r="Q118" s="118">
        <v>0.0</v>
      </c>
    </row>
    <row r="119">
      <c r="A119" s="77" t="s">
        <v>22</v>
      </c>
      <c r="B119" s="10"/>
      <c r="C119" s="41">
        <v>2.0</v>
      </c>
      <c r="D119" s="10"/>
      <c r="E119" s="10"/>
      <c r="F119" s="41">
        <v>2.0</v>
      </c>
      <c r="G119" s="10"/>
      <c r="H119" s="10"/>
      <c r="I119" s="41">
        <v>2.0</v>
      </c>
      <c r="J119" s="10"/>
      <c r="K119" s="10"/>
      <c r="L119" s="41"/>
      <c r="M119" s="41">
        <v>2.0</v>
      </c>
      <c r="N119" s="10"/>
      <c r="O119" s="41"/>
      <c r="P119" s="42" t="s">
        <v>352</v>
      </c>
      <c r="Q119" s="118">
        <v>2.0</v>
      </c>
    </row>
    <row r="120">
      <c r="A120" s="77" t="s">
        <v>23</v>
      </c>
      <c r="B120" s="10"/>
      <c r="C120" s="41">
        <v>2.0</v>
      </c>
      <c r="D120" s="10"/>
      <c r="E120" s="10"/>
      <c r="F120" s="41">
        <v>2.0</v>
      </c>
      <c r="G120" s="10"/>
      <c r="H120" s="10"/>
      <c r="I120" s="41">
        <v>2.0</v>
      </c>
      <c r="J120" s="10"/>
      <c r="K120" s="10"/>
      <c r="L120" s="41"/>
      <c r="M120" s="41">
        <v>2.0</v>
      </c>
      <c r="N120" s="10"/>
      <c r="O120" s="41"/>
      <c r="P120" s="42" t="s">
        <v>352</v>
      </c>
      <c r="Q120" s="118">
        <v>2.0</v>
      </c>
    </row>
    <row r="121">
      <c r="A121" s="77" t="s">
        <v>24</v>
      </c>
      <c r="B121" s="10"/>
      <c r="C121" s="41">
        <v>2.0</v>
      </c>
      <c r="D121" s="10"/>
      <c r="E121" s="10"/>
      <c r="F121" s="41">
        <v>2.0</v>
      </c>
      <c r="G121" s="10"/>
      <c r="H121" s="10"/>
      <c r="I121" s="41">
        <v>2.0</v>
      </c>
      <c r="J121" s="10"/>
      <c r="K121" s="10"/>
      <c r="L121" s="41"/>
      <c r="M121" s="41">
        <v>2.0</v>
      </c>
      <c r="N121" s="10"/>
      <c r="O121" s="41"/>
      <c r="P121" s="42" t="s">
        <v>352</v>
      </c>
      <c r="Q121" s="118">
        <v>2.0</v>
      </c>
    </row>
    <row r="122">
      <c r="A122" s="77" t="s">
        <v>25</v>
      </c>
      <c r="B122" s="10"/>
      <c r="C122" s="41">
        <v>2.0</v>
      </c>
      <c r="D122" s="10"/>
      <c r="E122" s="10"/>
      <c r="F122" s="41">
        <v>2.0</v>
      </c>
      <c r="G122" s="10"/>
      <c r="H122" s="10"/>
      <c r="I122" s="41">
        <v>2.0</v>
      </c>
      <c r="J122" s="10"/>
      <c r="K122" s="10"/>
      <c r="L122" s="41"/>
      <c r="M122" s="41">
        <v>2.0</v>
      </c>
      <c r="N122" s="10"/>
      <c r="O122" s="41"/>
      <c r="P122" s="42" t="s">
        <v>352</v>
      </c>
      <c r="Q122" s="118">
        <v>2.0</v>
      </c>
    </row>
    <row r="123">
      <c r="A123" s="77" t="s">
        <v>26</v>
      </c>
      <c r="B123" s="10"/>
      <c r="C123" s="41">
        <v>2.0</v>
      </c>
      <c r="D123" s="10"/>
      <c r="E123" s="10"/>
      <c r="F123" s="41">
        <v>0.0</v>
      </c>
      <c r="G123" s="10"/>
      <c r="H123" s="10"/>
      <c r="I123" s="41">
        <v>1.0</v>
      </c>
      <c r="J123" s="10"/>
      <c r="K123" s="10"/>
      <c r="L123" s="41"/>
      <c r="M123" s="41">
        <v>0.0</v>
      </c>
      <c r="N123" s="10"/>
      <c r="O123" s="41"/>
      <c r="P123" s="42" t="s">
        <v>321</v>
      </c>
      <c r="Q123" s="118">
        <v>0.0</v>
      </c>
    </row>
    <row r="124">
      <c r="A124" s="77" t="s">
        <v>27</v>
      </c>
      <c r="B124" s="10"/>
      <c r="C124" s="41">
        <v>2.0</v>
      </c>
      <c r="D124" s="10"/>
      <c r="E124" s="10"/>
      <c r="F124" s="41">
        <v>2.0</v>
      </c>
      <c r="G124" s="10"/>
      <c r="H124" s="10"/>
      <c r="I124" s="41">
        <v>2.0</v>
      </c>
      <c r="J124" s="10"/>
      <c r="K124" s="10"/>
      <c r="L124" s="41"/>
      <c r="M124" s="41">
        <v>2.0</v>
      </c>
      <c r="N124" s="10"/>
      <c r="O124" s="41"/>
      <c r="P124" s="42" t="s">
        <v>352</v>
      </c>
      <c r="Q124" s="118">
        <v>2.0</v>
      </c>
    </row>
    <row r="125">
      <c r="A125" s="77" t="s">
        <v>28</v>
      </c>
      <c r="B125" s="10"/>
      <c r="C125" s="41">
        <v>2.0</v>
      </c>
      <c r="D125" s="10"/>
      <c r="E125" s="10"/>
      <c r="F125" s="41">
        <v>0.0</v>
      </c>
      <c r="G125" s="10"/>
      <c r="H125" s="10"/>
      <c r="I125" s="41">
        <v>0.0</v>
      </c>
      <c r="J125" s="10"/>
      <c r="K125" s="10"/>
      <c r="L125" s="41"/>
      <c r="M125" s="41">
        <v>0.0</v>
      </c>
      <c r="N125" s="10"/>
      <c r="O125" s="41"/>
      <c r="P125" s="42" t="s">
        <v>321</v>
      </c>
      <c r="Q125" s="118">
        <v>0.0</v>
      </c>
    </row>
    <row r="126">
      <c r="A126" s="77" t="s">
        <v>29</v>
      </c>
      <c r="B126" s="10"/>
      <c r="C126" s="41">
        <v>2.0</v>
      </c>
      <c r="D126" s="10"/>
      <c r="E126" s="10"/>
      <c r="F126" s="41">
        <v>2.0</v>
      </c>
      <c r="G126" s="10"/>
      <c r="H126" s="10"/>
      <c r="I126" s="41">
        <v>2.0</v>
      </c>
      <c r="J126" s="10"/>
      <c r="K126" s="10"/>
      <c r="L126" s="41"/>
      <c r="M126" s="41">
        <v>2.0</v>
      </c>
      <c r="N126" s="10"/>
      <c r="O126" s="41"/>
      <c r="P126" s="42" t="s">
        <v>352</v>
      </c>
      <c r="Q126" s="118">
        <v>2.0</v>
      </c>
    </row>
    <row r="127">
      <c r="A127" s="77" t="s">
        <v>30</v>
      </c>
      <c r="B127" s="10"/>
      <c r="C127" s="41">
        <v>2.0</v>
      </c>
      <c r="D127" s="10"/>
      <c r="E127" s="10"/>
      <c r="F127" s="41">
        <v>2.0</v>
      </c>
      <c r="G127" s="10"/>
      <c r="H127" s="10"/>
      <c r="I127" s="41">
        <v>2.0</v>
      </c>
      <c r="J127" s="10"/>
      <c r="K127" s="10"/>
      <c r="L127" s="41"/>
      <c r="M127" s="41">
        <v>2.0</v>
      </c>
      <c r="N127" s="10"/>
      <c r="O127" s="41"/>
      <c r="P127" s="42" t="s">
        <v>352</v>
      </c>
      <c r="Q127" s="118">
        <v>2.0</v>
      </c>
    </row>
    <row r="128">
      <c r="A128" s="77" t="s">
        <v>31</v>
      </c>
      <c r="B128" s="10"/>
      <c r="C128" s="41">
        <v>2.0</v>
      </c>
      <c r="D128" s="10"/>
      <c r="E128" s="10"/>
      <c r="F128" s="41">
        <v>2.0</v>
      </c>
      <c r="G128" s="10"/>
      <c r="H128" s="10"/>
      <c r="I128" s="41">
        <v>2.0</v>
      </c>
      <c r="J128" s="10"/>
      <c r="K128" s="10"/>
      <c r="L128" s="41"/>
      <c r="M128" s="41">
        <v>0.0</v>
      </c>
      <c r="N128" s="10"/>
      <c r="O128" s="41"/>
      <c r="P128" s="42" t="s">
        <v>321</v>
      </c>
      <c r="Q128" s="118">
        <v>0.0</v>
      </c>
    </row>
    <row r="129">
      <c r="A129" s="77" t="s">
        <v>32</v>
      </c>
      <c r="B129" s="10"/>
      <c r="C129" s="41">
        <v>2.0</v>
      </c>
      <c r="D129" s="10"/>
      <c r="E129" s="10"/>
      <c r="F129" s="41">
        <v>2.0</v>
      </c>
      <c r="G129" s="10"/>
      <c r="H129" s="10"/>
      <c r="I129" s="41">
        <v>2.0</v>
      </c>
      <c r="J129" s="10"/>
      <c r="K129" s="10"/>
      <c r="L129" s="41"/>
      <c r="M129" s="41">
        <v>2.0</v>
      </c>
      <c r="N129" s="10"/>
      <c r="O129" s="41"/>
      <c r="P129" s="42" t="s">
        <v>352</v>
      </c>
      <c r="Q129" s="118">
        <v>2.0</v>
      </c>
    </row>
    <row r="130">
      <c r="A130" s="77" t="s">
        <v>33</v>
      </c>
      <c r="B130" s="10"/>
      <c r="C130" s="41">
        <v>2.0</v>
      </c>
      <c r="D130" s="10"/>
      <c r="E130" s="10"/>
      <c r="F130" s="41">
        <v>2.0</v>
      </c>
      <c r="G130" s="10"/>
      <c r="H130" s="10"/>
      <c r="I130" s="41">
        <v>2.0</v>
      </c>
      <c r="J130" s="10"/>
      <c r="K130" s="10"/>
      <c r="L130" s="41"/>
      <c r="M130" s="41">
        <v>2.0</v>
      </c>
      <c r="N130" s="10"/>
      <c r="O130" s="41"/>
      <c r="P130" s="42" t="s">
        <v>352</v>
      </c>
      <c r="Q130" s="118">
        <v>2.0</v>
      </c>
    </row>
    <row r="131">
      <c r="A131" s="77" t="s">
        <v>34</v>
      </c>
      <c r="B131" s="10"/>
      <c r="C131" s="41">
        <v>2.0</v>
      </c>
      <c r="D131" s="10"/>
      <c r="E131" s="10"/>
      <c r="F131" s="41">
        <v>2.0</v>
      </c>
      <c r="G131" s="10"/>
      <c r="H131" s="10"/>
      <c r="I131" s="41">
        <v>2.0</v>
      </c>
      <c r="J131" s="10"/>
      <c r="K131" s="10"/>
      <c r="L131" s="41"/>
      <c r="M131" s="41">
        <v>2.0</v>
      </c>
      <c r="N131" s="10"/>
      <c r="O131" s="41"/>
      <c r="P131" s="42" t="s">
        <v>352</v>
      </c>
      <c r="Q131" s="118">
        <v>2.0</v>
      </c>
    </row>
    <row r="132">
      <c r="A132" s="77" t="s">
        <v>35</v>
      </c>
      <c r="B132" s="10"/>
      <c r="C132" s="41">
        <v>2.0</v>
      </c>
      <c r="D132" s="10"/>
      <c r="E132" s="10"/>
      <c r="F132" s="41">
        <v>2.0</v>
      </c>
      <c r="G132" s="10"/>
      <c r="H132" s="10"/>
      <c r="I132" s="41">
        <v>2.0</v>
      </c>
      <c r="J132" s="10"/>
      <c r="K132" s="10"/>
      <c r="L132" s="41"/>
      <c r="M132" s="41">
        <v>1.0</v>
      </c>
      <c r="N132" s="10"/>
      <c r="O132" s="41"/>
      <c r="P132" s="42" t="s">
        <v>354</v>
      </c>
      <c r="Q132" s="118">
        <v>1.0</v>
      </c>
    </row>
    <row r="133">
      <c r="A133" s="77" t="s">
        <v>36</v>
      </c>
      <c r="B133" s="10"/>
      <c r="C133" s="41">
        <v>2.0</v>
      </c>
      <c r="D133" s="10"/>
      <c r="E133" s="10"/>
      <c r="F133" s="41">
        <v>2.0</v>
      </c>
      <c r="G133" s="10"/>
      <c r="H133" s="10"/>
      <c r="I133" s="41">
        <v>2.0</v>
      </c>
      <c r="J133" s="10"/>
      <c r="K133" s="10"/>
      <c r="L133" s="41"/>
      <c r="M133" s="41">
        <v>1.0</v>
      </c>
      <c r="N133" s="10"/>
      <c r="O133" s="41"/>
      <c r="P133" s="42" t="s">
        <v>355</v>
      </c>
      <c r="Q133" s="118">
        <v>1.0</v>
      </c>
    </row>
    <row r="134">
      <c r="A134" s="77" t="s">
        <v>85</v>
      </c>
      <c r="B134" s="10"/>
      <c r="C134" s="41">
        <v>2.0</v>
      </c>
      <c r="D134" s="10"/>
      <c r="E134" s="10"/>
      <c r="F134" s="41">
        <v>2.0</v>
      </c>
      <c r="G134" s="10"/>
      <c r="H134" s="10"/>
      <c r="I134" s="41">
        <v>2.0</v>
      </c>
      <c r="J134" s="10"/>
      <c r="K134" s="10"/>
      <c r="L134" s="41"/>
      <c r="M134" s="41">
        <v>2.0</v>
      </c>
      <c r="N134" s="10"/>
      <c r="O134" s="41"/>
      <c r="P134" s="42" t="s">
        <v>352</v>
      </c>
      <c r="Q134" s="118">
        <v>2.0</v>
      </c>
    </row>
    <row r="135">
      <c r="A135" s="77" t="s">
        <v>38</v>
      </c>
      <c r="B135" s="10"/>
      <c r="C135" s="41">
        <v>2.0</v>
      </c>
      <c r="D135" s="10"/>
      <c r="E135" s="10"/>
      <c r="F135" s="41">
        <v>2.0</v>
      </c>
      <c r="G135" s="10"/>
      <c r="H135" s="10"/>
      <c r="I135" s="41">
        <v>2.0</v>
      </c>
      <c r="J135" s="10"/>
      <c r="K135" s="10"/>
      <c r="L135" s="41"/>
      <c r="M135" s="41">
        <v>1.0</v>
      </c>
      <c r="N135" s="10"/>
      <c r="O135" s="41"/>
      <c r="P135" s="216" t="s">
        <v>356</v>
      </c>
      <c r="Q135" s="118">
        <v>1.0</v>
      </c>
    </row>
    <row r="136">
      <c r="A136" s="77" t="s">
        <v>39</v>
      </c>
      <c r="B136" s="10"/>
      <c r="C136" s="41">
        <v>2.0</v>
      </c>
      <c r="D136" s="10"/>
      <c r="E136" s="10"/>
      <c r="F136" s="41">
        <v>2.0</v>
      </c>
      <c r="G136" s="10"/>
      <c r="H136" s="10"/>
      <c r="I136" s="41">
        <v>2.0</v>
      </c>
      <c r="J136" s="10"/>
      <c r="K136" s="10"/>
      <c r="L136" s="41"/>
      <c r="M136" s="41">
        <v>2.0</v>
      </c>
      <c r="N136" s="10"/>
      <c r="O136" s="41"/>
      <c r="P136" s="42" t="s">
        <v>352</v>
      </c>
      <c r="Q136" s="118">
        <v>2.0</v>
      </c>
    </row>
    <row r="137">
      <c r="A137" s="77" t="s">
        <v>40</v>
      </c>
      <c r="B137" s="10"/>
      <c r="C137" s="41">
        <v>2.0</v>
      </c>
      <c r="D137" s="10"/>
      <c r="E137" s="10"/>
      <c r="F137" s="41">
        <v>2.0</v>
      </c>
      <c r="G137" s="10"/>
      <c r="H137" s="10"/>
      <c r="I137" s="41">
        <v>2.0</v>
      </c>
      <c r="J137" s="10"/>
      <c r="K137" s="10"/>
      <c r="L137" s="41"/>
      <c r="M137" s="41">
        <v>2.0</v>
      </c>
      <c r="N137" s="10"/>
      <c r="O137" s="41"/>
      <c r="P137" s="42" t="s">
        <v>352</v>
      </c>
      <c r="Q137" s="118">
        <v>2.0</v>
      </c>
    </row>
    <row r="138">
      <c r="A138" s="77" t="s">
        <v>41</v>
      </c>
      <c r="B138" s="10"/>
      <c r="C138" s="41">
        <v>2.0</v>
      </c>
      <c r="D138" s="10"/>
      <c r="E138" s="10"/>
      <c r="F138" s="41">
        <v>2.0</v>
      </c>
      <c r="G138" s="10"/>
      <c r="H138" s="10"/>
      <c r="I138" s="41">
        <v>2.0</v>
      </c>
      <c r="J138" s="10"/>
      <c r="K138" s="10"/>
      <c r="L138" s="41"/>
      <c r="M138" s="41">
        <v>2.0</v>
      </c>
      <c r="N138" s="10"/>
      <c r="O138" s="41"/>
      <c r="P138" s="42" t="s">
        <v>352</v>
      </c>
      <c r="Q138" s="118">
        <v>2.0</v>
      </c>
    </row>
    <row r="139">
      <c r="A139" s="77" t="s">
        <v>42</v>
      </c>
      <c r="B139" s="10"/>
      <c r="C139" s="41">
        <v>2.0</v>
      </c>
      <c r="D139" s="10"/>
      <c r="E139" s="10"/>
      <c r="F139" s="41">
        <v>2.0</v>
      </c>
      <c r="G139" s="10"/>
      <c r="H139" s="10"/>
      <c r="I139" s="41">
        <v>2.0</v>
      </c>
      <c r="J139" s="10"/>
      <c r="K139" s="10"/>
      <c r="L139" s="41"/>
      <c r="M139" s="41">
        <v>2.0</v>
      </c>
      <c r="N139" s="10"/>
      <c r="O139" s="41"/>
      <c r="P139" s="42" t="s">
        <v>353</v>
      </c>
      <c r="Q139" s="118">
        <v>2.0</v>
      </c>
    </row>
    <row r="140">
      <c r="A140" s="40" t="s">
        <v>43</v>
      </c>
      <c r="B140" s="95"/>
      <c r="C140" s="71">
        <v>2.0</v>
      </c>
      <c r="D140" s="95"/>
      <c r="E140" s="95"/>
      <c r="F140" s="71">
        <v>2.0</v>
      </c>
      <c r="G140" s="95"/>
      <c r="H140" s="95"/>
      <c r="I140" s="71">
        <v>2.0</v>
      </c>
      <c r="J140" s="95"/>
      <c r="K140" s="95"/>
      <c r="L140" s="71"/>
      <c r="M140" s="71">
        <v>2.0</v>
      </c>
      <c r="N140" s="95"/>
      <c r="O140" s="71"/>
      <c r="P140" s="72" t="s">
        <v>352</v>
      </c>
      <c r="Q140" s="207">
        <v>2.0</v>
      </c>
    </row>
    <row r="141">
      <c r="A141" s="50" t="s">
        <v>357</v>
      </c>
      <c r="B141" s="50" t="s">
        <v>358</v>
      </c>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row>
    <row r="142">
      <c r="A142" s="3"/>
      <c r="B142" s="3"/>
      <c r="C142" s="3"/>
    </row>
    <row r="143">
      <c r="A143" s="50" t="s">
        <v>344</v>
      </c>
      <c r="B143" s="3"/>
      <c r="C143" s="3"/>
    </row>
    <row r="144">
      <c r="A144" s="217" t="s">
        <v>345</v>
      </c>
      <c r="B144" s="218"/>
      <c r="C144" s="63">
        <v>2.0</v>
      </c>
    </row>
    <row r="145">
      <c r="A145" s="217" t="s">
        <v>346</v>
      </c>
      <c r="C145" s="63">
        <v>1.0</v>
      </c>
    </row>
    <row r="146">
      <c r="A146" s="217" t="s">
        <v>347</v>
      </c>
      <c r="B146" s="218"/>
      <c r="C146" s="63">
        <v>0.0</v>
      </c>
    </row>
  </sheetData>
  <mergeCells count="4">
    <mergeCell ref="A71:I71"/>
    <mergeCell ref="A108:B108"/>
    <mergeCell ref="A145:B145"/>
    <mergeCell ref="A5:CX6"/>
  </mergeCells>
  <drawing r:id="rId1"/>
</worksheet>
</file>