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wa\Desktop\Excel Data Analysis\"/>
    </mc:Choice>
  </mc:AlternateContent>
  <xr:revisionPtr revIDLastSave="0" documentId="13_ncr:1_{AC87A76C-FB54-4E3A-91DE-40B0B660534B}" xr6:coauthVersionLast="47" xr6:coauthVersionMax="47" xr10:uidLastSave="{00000000-0000-0000-0000-000000000000}"/>
  <bookViews>
    <workbookView xWindow="-108" yWindow="-108" windowWidth="23256" windowHeight="12456" xr2:uid="{DC623341-420A-497D-9F5A-B598AFFA7F33}"/>
  </bookViews>
  <sheets>
    <sheet name="car inventory" sheetId="2" r:id="rId1"/>
    <sheet name="Sheet1" sheetId="1" r:id="rId2"/>
  </sheets>
  <definedNames>
    <definedName name="ExternalData_1" localSheetId="0" hidden="1">'car inventory'!$A$1:$N$66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M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G3" i="2"/>
  <c r="G4" i="2"/>
  <c r="G5" i="2"/>
  <c r="G6" i="2"/>
  <c r="G7" i="2"/>
  <c r="G8" i="2"/>
  <c r="G9" i="2"/>
  <c r="G10" i="2"/>
  <c r="G11" i="2"/>
  <c r="G12" i="2"/>
  <c r="G13" i="2"/>
  <c r="I13" i="2" s="1"/>
  <c r="G14" i="2"/>
  <c r="G15" i="2"/>
  <c r="G16" i="2"/>
  <c r="G17" i="2"/>
  <c r="G18" i="2"/>
  <c r="G19" i="2"/>
  <c r="G20" i="2"/>
  <c r="G21" i="2"/>
  <c r="I21" i="2" s="1"/>
  <c r="G22" i="2"/>
  <c r="G23" i="2"/>
  <c r="I23" i="2" s="1"/>
  <c r="G24" i="2"/>
  <c r="G25" i="2"/>
  <c r="G26" i="2"/>
  <c r="G27" i="2"/>
  <c r="I27" i="2" s="1"/>
  <c r="G28" i="2"/>
  <c r="I28" i="2" s="1"/>
  <c r="G29" i="2"/>
  <c r="I29" i="2" s="1"/>
  <c r="G30" i="2"/>
  <c r="G31" i="2"/>
  <c r="I31" i="2" s="1"/>
  <c r="G32" i="2"/>
  <c r="G33" i="2"/>
  <c r="G34" i="2"/>
  <c r="I34" i="2" s="1"/>
  <c r="G35" i="2"/>
  <c r="I35" i="2" s="1"/>
  <c r="G36" i="2"/>
  <c r="I36" i="2" s="1"/>
  <c r="G37" i="2"/>
  <c r="I37" i="2" s="1"/>
  <c r="G38" i="2"/>
  <c r="G39" i="2"/>
  <c r="I39" i="2" s="1"/>
  <c r="G40" i="2"/>
  <c r="G41" i="2"/>
  <c r="G42" i="2"/>
  <c r="G43" i="2"/>
  <c r="I43" i="2" s="1"/>
  <c r="G44" i="2"/>
  <c r="I44" i="2" s="1"/>
  <c r="G45" i="2"/>
  <c r="I45" i="2" s="1"/>
  <c r="G46" i="2"/>
  <c r="G47" i="2"/>
  <c r="I47" i="2" s="1"/>
  <c r="G48" i="2"/>
  <c r="G49" i="2"/>
  <c r="G50" i="2"/>
  <c r="I50" i="2" s="1"/>
  <c r="G51" i="2"/>
  <c r="G52" i="2"/>
  <c r="G53" i="2"/>
  <c r="G2" i="2"/>
  <c r="F3" i="2"/>
  <c r="F4" i="2"/>
  <c r="F5" i="2"/>
  <c r="F6" i="2"/>
  <c r="F7" i="2"/>
  <c r="F8" i="2"/>
  <c r="I8" i="2" s="1"/>
  <c r="F9" i="2"/>
  <c r="F10" i="2"/>
  <c r="F11" i="2"/>
  <c r="F12" i="2"/>
  <c r="I9" i="2"/>
  <c r="F13" i="2"/>
  <c r="F14" i="2"/>
  <c r="F15" i="2"/>
  <c r="F16" i="2"/>
  <c r="F17" i="2"/>
  <c r="I17" i="2" s="1"/>
  <c r="F18" i="2"/>
  <c r="F19" i="2"/>
  <c r="F20" i="2"/>
  <c r="F21" i="2"/>
  <c r="F22" i="2"/>
  <c r="F23" i="2"/>
  <c r="F24" i="2"/>
  <c r="F25" i="2"/>
  <c r="I25" i="2" s="1"/>
  <c r="F26" i="2"/>
  <c r="F27" i="2"/>
  <c r="F28" i="2"/>
  <c r="F29" i="2"/>
  <c r="F30" i="2"/>
  <c r="F31" i="2"/>
  <c r="F32" i="2"/>
  <c r="I32" i="2" s="1"/>
  <c r="F33" i="2"/>
  <c r="I33" i="2" s="1"/>
  <c r="F34" i="2"/>
  <c r="F35" i="2"/>
  <c r="F36" i="2"/>
  <c r="F37" i="2"/>
  <c r="F38" i="2"/>
  <c r="F39" i="2"/>
  <c r="F40" i="2"/>
  <c r="F41" i="2"/>
  <c r="I41" i="2" s="1"/>
  <c r="F42" i="2"/>
  <c r="F43" i="2"/>
  <c r="F44" i="2"/>
  <c r="F45" i="2"/>
  <c r="F46" i="2"/>
  <c r="F47" i="2"/>
  <c r="F48" i="2"/>
  <c r="F49" i="2"/>
  <c r="I49" i="2" s="1"/>
  <c r="F50" i="2"/>
  <c r="F51" i="2"/>
  <c r="F52" i="2"/>
  <c r="F53" i="2"/>
  <c r="I10" i="2"/>
  <c r="I18" i="2"/>
  <c r="I20" i="2"/>
  <c r="I24" i="2"/>
  <c r="I26" i="2"/>
  <c r="I40" i="2"/>
  <c r="I42" i="2"/>
  <c r="I48" i="2"/>
  <c r="F2" i="2"/>
  <c r="I2" i="2" s="1"/>
  <c r="I22" i="2"/>
  <c r="I19" i="2"/>
  <c r="I16" i="2"/>
  <c r="I38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I30" i="2"/>
  <c r="I46" i="2"/>
  <c r="I6" i="2"/>
  <c r="I7" i="2"/>
  <c r="I11" i="2"/>
  <c r="I14" i="2"/>
  <c r="I15" i="2"/>
  <c r="I53" i="2"/>
  <c r="E3" i="2" a="1"/>
  <c r="E3" i="2" s="1"/>
  <c r="E4" i="2" a="1"/>
  <c r="E4" i="2" s="1"/>
  <c r="E5" i="2" a="1"/>
  <c r="E5" i="2" s="1"/>
  <c r="E6" i="2" a="1"/>
  <c r="E6" i="2"/>
  <c r="E7" i="2" a="1"/>
  <c r="E7" i="2" s="1"/>
  <c r="E8" i="2" a="1"/>
  <c r="E8" i="2" s="1"/>
  <c r="E9" i="2" a="1"/>
  <c r="E9" i="2" s="1"/>
  <c r="E10" i="2" a="1"/>
  <c r="E10" i="2"/>
  <c r="E11" i="2" a="1"/>
  <c r="E11" i="2" s="1"/>
  <c r="E12" i="2" a="1"/>
  <c r="E12" i="2" s="1"/>
  <c r="E13" i="2" a="1"/>
  <c r="E13" i="2" s="1"/>
  <c r="E14" i="2" a="1"/>
  <c r="E14" i="2"/>
  <c r="E15" i="2" a="1"/>
  <c r="E15" i="2" s="1"/>
  <c r="E16" i="2" a="1"/>
  <c r="E16" i="2" s="1"/>
  <c r="E17" i="2" a="1"/>
  <c r="E17" i="2" s="1"/>
  <c r="E18" i="2" a="1"/>
  <c r="E18" i="2"/>
  <c r="E19" i="2" a="1"/>
  <c r="E19" i="2" s="1"/>
  <c r="E20" i="2" a="1"/>
  <c r="E20" i="2" s="1"/>
  <c r="E21" i="2" a="1"/>
  <c r="E21" i="2" s="1"/>
  <c r="E22" i="2" a="1"/>
  <c r="E22" i="2"/>
  <c r="E23" i="2" a="1"/>
  <c r="E23" i="2" s="1"/>
  <c r="E24" i="2" a="1"/>
  <c r="E24" i="2" s="1"/>
  <c r="E25" i="2" a="1"/>
  <c r="E25" i="2" s="1"/>
  <c r="E26" i="2" a="1"/>
  <c r="E26" i="2"/>
  <c r="E27" i="2" a="1"/>
  <c r="E27" i="2" s="1"/>
  <c r="E28" i="2" a="1"/>
  <c r="E28" i="2" s="1"/>
  <c r="E29" i="2" a="1"/>
  <c r="E29" i="2" s="1"/>
  <c r="E30" i="2" a="1"/>
  <c r="E30" i="2"/>
  <c r="E31" i="2" a="1"/>
  <c r="E31" i="2" s="1"/>
  <c r="E32" i="2" a="1"/>
  <c r="E32" i="2" s="1"/>
  <c r="E33" i="2" a="1"/>
  <c r="E33" i="2" s="1"/>
  <c r="E34" i="2" a="1"/>
  <c r="E34" i="2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/>
  <c r="E43" i="2" a="1"/>
  <c r="E43" i="2" s="1"/>
  <c r="E44" i="2" a="1"/>
  <c r="E44" i="2" s="1"/>
  <c r="E45" i="2" a="1"/>
  <c r="E45" i="2" s="1"/>
  <c r="E46" i="2" a="1"/>
  <c r="E46" i="2"/>
  <c r="E47" i="2" a="1"/>
  <c r="E47" i="2" s="1"/>
  <c r="E48" i="2" a="1"/>
  <c r="E48" i="2" s="1"/>
  <c r="E49" i="2" a="1"/>
  <c r="E49" i="2" s="1"/>
  <c r="E50" i="2" a="1"/>
  <c r="E50" i="2"/>
  <c r="E51" i="2" a="1"/>
  <c r="E51" i="2" s="1"/>
  <c r="E52" i="2" a="1"/>
  <c r="E52" i="2" s="1"/>
  <c r="E53" i="2" a="1"/>
  <c r="E53" i="2" s="1"/>
  <c r="E2" i="2" a="1"/>
  <c r="E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2" i="2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 s="1"/>
  <c r="C10" i="2" a="1"/>
  <c r="C10" i="2"/>
  <c r="C11" i="2" a="1"/>
  <c r="C11" i="2" s="1"/>
  <c r="C12" i="2" a="1"/>
  <c r="C12" i="2" s="1"/>
  <c r="C13" i="2" a="1"/>
  <c r="C13" i="2" s="1"/>
  <c r="C14" i="2" a="1"/>
  <c r="C14" i="2"/>
  <c r="C16" i="2" a="1"/>
  <c r="C16" i="2" s="1"/>
  <c r="C17" i="2" a="1"/>
  <c r="C17" i="2" s="1"/>
  <c r="C18" i="2" a="1"/>
  <c r="C18" i="2"/>
  <c r="C19" i="2" a="1"/>
  <c r="C19" i="2" s="1"/>
  <c r="C20" i="2" a="1"/>
  <c r="C20" i="2" s="1"/>
  <c r="C21" i="2" a="1"/>
  <c r="C21" i="2" s="1"/>
  <c r="C22" i="2" a="1"/>
  <c r="C22" i="2"/>
  <c r="C23" i="2" a="1"/>
  <c r="C23" i="2" s="1"/>
  <c r="C24" i="2" a="1"/>
  <c r="C24" i="2" s="1"/>
  <c r="C25" i="2" a="1"/>
  <c r="C25" i="2" s="1"/>
  <c r="C26" i="2" a="1"/>
  <c r="C26" i="2"/>
  <c r="C27" i="2" a="1"/>
  <c r="C27" i="2" s="1"/>
  <c r="C28" i="2" a="1"/>
  <c r="C28" i="2" s="1"/>
  <c r="C29" i="2" a="1"/>
  <c r="C29" i="2" s="1"/>
  <c r="C30" i="2" a="1"/>
  <c r="C30" i="2"/>
  <c r="C31" i="2" a="1"/>
  <c r="C31" i="2" s="1"/>
  <c r="C32" i="2" a="1"/>
  <c r="C32" i="2" s="1"/>
  <c r="C33" i="2" a="1"/>
  <c r="C33" i="2" s="1"/>
  <c r="C34" i="2" a="1"/>
  <c r="C34" i="2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2" i="2" a="1"/>
  <c r="C42" i="2"/>
  <c r="C43" i="2" a="1"/>
  <c r="C43" i="2" s="1"/>
  <c r="C44" i="2" a="1"/>
  <c r="C44" i="2" s="1"/>
  <c r="C45" i="2" a="1"/>
  <c r="C45" i="2" s="1"/>
  <c r="C46" i="2" a="1"/>
  <c r="C46" i="2"/>
  <c r="C47" i="2" a="1"/>
  <c r="C47" i="2" s="1"/>
  <c r="C48" i="2" a="1"/>
  <c r="C48" i="2" s="1"/>
  <c r="C49" i="2" a="1"/>
  <c r="C49" i="2" s="1"/>
  <c r="C50" i="2" a="1"/>
  <c r="C50" i="2"/>
  <c r="C51" i="2" a="1"/>
  <c r="C51" i="2" s="1"/>
  <c r="C52" i="2" a="1"/>
  <c r="C52" i="2" s="1"/>
  <c r="C53" i="2" a="1"/>
  <c r="C53" i="2" s="1"/>
  <c r="C2" i="2" a="1"/>
  <c r="C2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C15" i="2" s="1" a="1"/>
  <c r="C15" i="2" s="1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C41" i="2" s="1" a="1"/>
  <c r="C41" i="2" s="1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2" i="2"/>
  <c r="I52" i="2" l="1"/>
  <c r="I5" i="2"/>
  <c r="I51" i="2"/>
  <c r="I12" i="2"/>
  <c r="I4" i="2"/>
  <c r="I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7093D-7193-46B4-B845-E96500EB2A5B}" keepAlive="1" name="Query - car inventory" description="Connection to the 'car inventory' query in the workbook." type="5" refreshedVersion="8" background="1" saveData="1">
    <dbPr connection="Provider=Microsoft.Mashup.OleDb.1;Data Source=$Workbook$;Location=&quot;car inventory&quot;;Extended Properties=&quot;&quot;" command="SELECT * FROM [car invento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<sst xmlns="http://schemas.openxmlformats.org/spreadsheetml/2006/main" count="209" uniqueCount="89">
  <si>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</si>
  <si>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</si>
  <si>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</si>
  <si>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</si>
  <si>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</si>
  <si>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</si>
  <si>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</si>
  <si>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</si>
  <si>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</si>
  <si>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</si>
  <si>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</si>
  <si>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</si>
  <si>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</si>
  <si>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</si>
  <si>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</si>
  <si>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/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</si>
  <si>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</si>
  <si>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</si>
  <si>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</si>
  <si>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</si>
  <si>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</si>
  <si>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</si>
  <si>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</si>
  <si>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</si>
  <si>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</si>
  <si>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</si>
  <si>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</si>
  <si>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</si>
  <si>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</si>
  <si>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</si>
  <si>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</si>
  <si>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</si>
  <si>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</si>
  <si>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</si>
  <si>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</si>
  <si>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</si>
  <si>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</si>
  <si>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</si>
  <si>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</si>
  <si>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</si>
  <si>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</si>
  <si>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</si>
  <si>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</si>
  <si>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</si>
  <si>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</si>
  <si>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</si>
  <si>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</si>
  <si>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</si>
  <si>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</si>
  <si>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</si>
  <si>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</si>
  <si>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</si>
  <si>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</si>
  <si>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</si>
  <si>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</si>
  <si>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</si>
  <si>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</si>
  <si>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</si>
  <si>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</si>
  <si>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</si>
  <si>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</si>
  <si>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</si>
  <si>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</si>
  <si>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</si>
  <si>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</si>
  <si>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</si>
  <si>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</si>
  <si>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</si>
  <si>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</si>
  <si>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</si>
  <si>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</si>
  <si>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</si>
  <si>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</si>
  <si>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</si>
  <si>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</si>
  <si>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</si>
  <si>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</si>
  <si>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</si>
  <si>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</si>
  <si>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</si>
  <si>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</si>
  <si>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</si>
  <si>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</si>
  <si>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</si>
  <si>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</si>
  <si>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HO01ODY040</t>
  </si>
  <si>
    <t>GM09CMR014</t>
  </si>
  <si>
    <t>FD06FCS006</t>
  </si>
  <si>
    <t>HO05ODY037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</si>
</sst>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60EF89-B2A1-446B-AB82-B6425F8318EE}" autoFormatId="16" applyNumberFormats="0" applyBorderFormats="0" applyFontFormats="0" applyPatternFormats="0" applyAlignmentFormats="0" applyWidthHeightFormats="0">
  <queryTableRefresh nextId="15">
    <queryTableFields count="14">
      <queryTableField id="1" name="Car ID" tableColumnId="1"/>
      <queryTableField id="2" name="Make" tableColumnId="2"/>
      <queryTableField id="3" name="Make (Full Name)" tableColumnId="3"/>
      <queryTableField id="4" name="Model" tableColumnId="4"/>
      <queryTableField id="5" name="Model (Full Name)" tableColumnId="5"/>
      <queryTableField id="6" name="Manufacture Year" tableColumnId="6"/>
      <queryTableField id="7" name="Age" tableColumnId="7"/>
      <queryTableField id="8" name="Miles" tableColumnId="8"/>
      <queryTableField id="9" name="Miles / Year" tableColumnId="9"/>
      <queryTableField id="10" name="Color" tableColumnId="10"/>
      <queryTableField id="11" name="Driver" tableColumnId="11"/>
      <queryTableField id="12" name="Warantee Miles" tableColumnId="12"/>
      <queryTableField id="13" name="Covered?" tableColumnId="13"/>
      <queryTableField id="14" name="New Car 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C3292-B891-4249-8BC6-225E0F1036A6}" name="car_inventory" displayName="car_inventory" ref="A1:N66" tableType="queryTable" totalsRowShown="0">
  <autoFilter ref="A1:N66" xr:uid="{83BC3292-B891-4249-8BC6-225E0F1036A6}"/>
  <tableColumns count="14">
    <tableColumn id="1" xr3:uid="{432EF97D-EBFF-422B-B18F-E037F722713F}" uniqueName="1" name="Car ID" queryTableFieldId="1" dataDxfId="11"/>
    <tableColumn id="2" xr3:uid="{55833DBE-DA53-4DA3-9BE8-C7F8B464CDCC}" uniqueName="2" name="Make" queryTableFieldId="2" dataDxfId="10"/>
    <tableColumn id="3" xr3:uid="{94C99768-EC17-419F-BCA3-41CF7488409F}" uniqueName="3" name="Make (Full Name)" queryTableFieldId="3" dataDxfId="9"/>
    <tableColumn id="4" xr3:uid="{00E96FE6-8186-4FB5-838A-0134950ED45C}" uniqueName="4" name="Model" queryTableFieldId="4" dataDxfId="8"/>
    <tableColumn id="5" xr3:uid="{8F46A1F8-A976-4B5A-9986-83033490384A}" uniqueName="5" name="Model (Full Name)" queryTableFieldId="5" dataDxfId="7"/>
    <tableColumn id="6" xr3:uid="{D59AC984-1576-43EC-AC0B-525FD5E473BA}" uniqueName="6" name="Manufacture Year" queryTableFieldId="6" dataDxfId="6"/>
    <tableColumn id="7" xr3:uid="{F7A1E726-F0DE-44A0-B4B5-AB368E784FE7}" uniqueName="7" name="Age" queryTableFieldId="7" dataDxfId="5"/>
    <tableColumn id="8" xr3:uid="{1D4CAF9A-17B3-4CF1-B687-AA6B86ECF525}" uniqueName="8" name="Miles" queryTableFieldId="8"/>
    <tableColumn id="9" xr3:uid="{39B077E8-267B-46BB-829E-FCB5B58D4681}" uniqueName="9" name="Miles / Year" queryTableFieldId="9" dataDxfId="4"/>
    <tableColumn id="10" xr3:uid="{E8BF37D9-BB3B-4EBA-8F91-EC6F7F541BAA}" uniqueName="10" name="Color" queryTableFieldId="10" dataDxfId="3"/>
    <tableColumn id="11" xr3:uid="{6252D497-9C5F-464A-9A18-7413F78DF5BF}" uniqueName="11" name="Driver" queryTableFieldId="11" dataDxfId="2"/>
    <tableColumn id="12" xr3:uid="{B3944C37-E36B-4831-BB9D-764C469FA23B}" uniqueName="12" name="Warantee Miles" queryTableFieldId="12"/>
    <tableColumn id="13" xr3:uid="{36D4C314-1D98-4D46-900A-6EA156A2DEF0}" uniqueName="13" name="Covered?" queryTableFieldId="13" dataDxfId="1"/>
    <tableColumn id="14" xr3:uid="{5AF1C01C-E46A-4E23-B269-74C95B0179C4}" uniqueName="14" name="New Car I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2403-BEAD-460D-AB82-2AFCBB324841}">
  <dimension ref="A1:N66"/>
  <sheetViews>
    <sheetView tabSelected="1" topLeftCell="E1" workbookViewId="0">
      <selection activeCell="O11" sqref="O11"/>
    </sheetView>
  </sheetViews>
  <sheetFormatPr defaultRowHeight="14.4" x14ac:dyDescent="0.3"/>
  <cols>
    <col min="1" max="1" width="13.21875" bestFit="1" customWidth="1"/>
    <col min="2" max="2" width="8" bestFit="1" customWidth="1"/>
    <col min="3" max="3" width="18.21875" bestFit="1" customWidth="1"/>
    <col min="4" max="4" width="8.6640625" bestFit="1" customWidth="1"/>
    <col min="5" max="5" width="18.88671875" bestFit="1" customWidth="1"/>
    <col min="6" max="6" width="18.44140625" bestFit="1" customWidth="1"/>
    <col min="7" max="7" width="6.44140625" bestFit="1" customWidth="1"/>
    <col min="8" max="8" width="9" bestFit="1" customWidth="1"/>
    <col min="9" max="9" width="13.109375" bestFit="1" customWidth="1"/>
    <col min="10" max="10" width="7.6640625" bestFit="1" customWidth="1"/>
    <col min="11" max="11" width="9" bestFit="1" customWidth="1"/>
    <col min="12" max="12" width="16.44140625" bestFit="1" customWidth="1"/>
    <col min="13" max="13" width="11.109375" bestFit="1" customWidth="1"/>
    <col min="14" max="14" width="16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tr">
        <f>LEFT(A2,2)</f>
        <v>FD</v>
      </c>
      <c r="C2" s="1" t="str" cm="1">
        <f t="array" ref="C2">_xlfn.IFS(B2="FD","Ford",B2="CR","Chrysler",B2="GM","General Motors",B2="HO","Honda",B2="HY","Hyundai",B2="TY","Toyota")</f>
        <v>Ford</v>
      </c>
      <c r="D2" s="1" t="str">
        <f>MID(A2,5,3)</f>
        <v>MTG</v>
      </c>
      <c r="E2" s="1" t="str" cm="1">
        <f t="array" ref="E2">_xlfn.IFS(D2="MTG","Mustang",D2="CAM","Camry",D2="CAR","Caravan",D2="CIV","Civic",D2="COR","Corolla",D2="ELA","Elantra",D2="FCS","Focus",D2="ODY","Odyssey",D2="PTC","PT Cruiser",D2="SLV","Silvarado",D2="CMR","Camero")</f>
        <v>Mustang</v>
      </c>
      <c r="F2" s="1" t="str">
        <f>_xlfn.CONCAT(20,MID(A2,3,2))</f>
        <v>2006</v>
      </c>
      <c r="G2" s="1">
        <f>2024-F2</f>
        <v>18</v>
      </c>
      <c r="H2">
        <v>40326.800000000003</v>
      </c>
      <c r="I2" s="2">
        <f>H2/G2</f>
        <v>2240.3777777777777</v>
      </c>
      <c r="J2" s="1" t="s">
        <v>16</v>
      </c>
      <c r="K2" s="1" t="s">
        <v>17</v>
      </c>
      <c r="L2">
        <v>50000</v>
      </c>
      <c r="M2" s="1" t="str">
        <f>IF(H2&lt;L2,"Covered","Not Covered")</f>
        <v>Covered</v>
      </c>
      <c r="N2" s="1" t="str">
        <f>_xlfn.CONCAT(B2,RIGHT(F2,2),D2,UPPER(LEFT(J2,3)),RIGHT(A2,3))</f>
        <v>FD06MTGBLA001</v>
      </c>
    </row>
    <row r="3" spans="1:14" x14ac:dyDescent="0.3">
      <c r="A3" s="1" t="s">
        <v>18</v>
      </c>
      <c r="B3" s="1" t="str">
        <f t="shared" ref="B3:B66" si="0">LEFT(A3,2)</f>
        <v>FD</v>
      </c>
      <c r="C3" s="1" t="str" cm="1">
        <f t="array" ref="C3">_xlfn.IFS(B3="FD","Ford",B3="CR","Chrysler",B3="GM","General Motors",B3="HO","Honda",B3="HY","Hyundai",B3="TY","Toyota")</f>
        <v>Ford</v>
      </c>
      <c r="D3" s="1" t="str">
        <f t="shared" ref="D3:D66" si="1">MID(A3,5,3)</f>
        <v>MTG</v>
      </c>
      <c r="E3" s="1" t="str" cm="1">
        <f t="array" ref="E3">_xlfn.IFS(D3="MTG","Mustang",D3="CAM","Camry",D3="CAR","Caravan",D3="CIV","Civic",D3="COR","Corolla",D3="ELA","Elantra",D3="FCS","Focus",D3="ODY","Odyssey",D3="PTC","PT Cruiser",D3="SLV","Silvarado",D3="CMR","Camero")</f>
        <v>Mustang</v>
      </c>
      <c r="F3" s="1" t="str">
        <f t="shared" ref="F3:F12" si="2">_xlfn.CONCAT(20,MID(A3,3,2))</f>
        <v>2006</v>
      </c>
      <c r="G3" s="1">
        <f t="shared" ref="G3:G53" si="3">2024-F3</f>
        <v>18</v>
      </c>
      <c r="H3">
        <v>44974.8</v>
      </c>
      <c r="I3" s="2">
        <f t="shared" ref="I3:I66" si="4">H3/G3</f>
        <v>2498.6000000000004</v>
      </c>
      <c r="J3" s="1" t="s">
        <v>19</v>
      </c>
      <c r="K3" s="1" t="s">
        <v>20</v>
      </c>
      <c r="L3">
        <v>50000</v>
      </c>
      <c r="M3" s="1" t="str">
        <f t="shared" ref="M3:M66" si="5">IF(H3&lt;L3,"Covered","Not Covered")</f>
        <v>Covered</v>
      </c>
      <c r="N3" s="1" t="str">
        <f t="shared" ref="N3:N66" si="6">_xlfn.CONCAT(B3,RIGHT(F3,2),D3,UPPER(LEFT(J3,3)),RIGHT(A3,3))</f>
        <v>FD06MTGWHI002</v>
      </c>
    </row>
    <row r="4" spans="1:14" x14ac:dyDescent="0.3">
      <c r="A4" s="1" t="s">
        <v>21</v>
      </c>
      <c r="B4" s="1" t="str">
        <f t="shared" si="0"/>
        <v>FD</v>
      </c>
      <c r="C4" s="1" t="str" cm="1">
        <f t="array" ref="C4">_xlfn.IFS(B4="FD","Ford",B4="CR","Chrysler",B4="GM","General Motors",B4="HO","Honda",B4="HY","Hyundai",B4="TY","Toyota")</f>
        <v>Ford</v>
      </c>
      <c r="D4" s="1" t="str">
        <f t="shared" si="1"/>
        <v>MTG</v>
      </c>
      <c r="E4" s="1" t="str" cm="1">
        <f t="array" ref="E4">_xlfn.IFS(D4="MTG","Mustang",D4="CAM","Camry",D4="CAR","Caravan",D4="CIV","Civic",D4="COR","Corolla",D4="ELA","Elantra",D4="FCS","Focus",D4="ODY","Odyssey",D4="PTC","PT Cruiser",D4="SLV","Silvarado",D4="CMR","Camero")</f>
        <v>Mustang</v>
      </c>
      <c r="F4" s="1" t="str">
        <f t="shared" si="2"/>
        <v>2008</v>
      </c>
      <c r="G4" s="1">
        <f t="shared" si="3"/>
        <v>16</v>
      </c>
      <c r="H4">
        <v>44946.5</v>
      </c>
      <c r="I4" s="2">
        <f t="shared" si="4"/>
        <v>2809.15625</v>
      </c>
      <c r="J4" s="1" t="s">
        <v>22</v>
      </c>
      <c r="K4" s="1" t="s">
        <v>23</v>
      </c>
      <c r="L4">
        <v>50000</v>
      </c>
      <c r="M4" s="1" t="str">
        <f t="shared" si="5"/>
        <v>Covered</v>
      </c>
      <c r="N4" s="1" t="str">
        <f t="shared" si="6"/>
        <v>FD08MTGGRE003</v>
      </c>
    </row>
    <row r="5" spans="1:14" x14ac:dyDescent="0.3">
      <c r="A5" s="1" t="s">
        <v>24</v>
      </c>
      <c r="B5" s="1" t="str">
        <f t="shared" si="0"/>
        <v>FD</v>
      </c>
      <c r="C5" s="1" t="str" cm="1">
        <f t="array" ref="C5">_xlfn.IFS(B5="FD","Ford",B5="CR","Chrysler",B5="GM","General Motors",B5="HO","Honda",B5="HY","Hyundai",B5="TY","Toyota")</f>
        <v>Ford</v>
      </c>
      <c r="D5" s="1" t="str">
        <f t="shared" si="1"/>
        <v>MTG</v>
      </c>
      <c r="E5" s="1" t="str" cm="1">
        <f t="array" ref="E5">_xlfn.IFS(D5="MTG","Mustang",D5="CAM","Camry",D5="CAR","Caravan",D5="CIV","Civic",D5="COR","Corolla",D5="ELA","Elantra",D5="FCS","Focus",D5="ODY","Odyssey",D5="PTC","PT Cruiser",D5="SLV","Silvarado",D5="CMR","Camero")</f>
        <v>Mustang</v>
      </c>
      <c r="F5" s="1" t="str">
        <f t="shared" si="2"/>
        <v>2008</v>
      </c>
      <c r="G5" s="1">
        <f t="shared" si="3"/>
        <v>16</v>
      </c>
      <c r="H5">
        <v>37558.800000000003</v>
      </c>
      <c r="I5" s="2">
        <f t="shared" si="4"/>
        <v>2347.4250000000002</v>
      </c>
      <c r="J5" s="1" t="s">
        <v>16</v>
      </c>
      <c r="K5" s="1" t="s">
        <v>25</v>
      </c>
      <c r="L5">
        <v>50000</v>
      </c>
      <c r="M5" s="1" t="str">
        <f t="shared" si="5"/>
        <v>Covered</v>
      </c>
      <c r="N5" s="1" t="str">
        <f t="shared" si="6"/>
        <v>FD08MTGBLA004</v>
      </c>
    </row>
    <row r="6" spans="1:14" x14ac:dyDescent="0.3">
      <c r="A6" s="1" t="s">
        <v>26</v>
      </c>
      <c r="B6" s="1" t="str">
        <f t="shared" si="0"/>
        <v>FD</v>
      </c>
      <c r="C6" s="1" t="str" cm="1">
        <f t="array" ref="C6">_xlfn.IFS(B6="FD","Ford",B6="CR","Chrysler",B6="GM","General Motors",B6="HO","Honda",B6="HY","Hyundai",B6="TY","Toyota")</f>
        <v>Ford</v>
      </c>
      <c r="D6" s="1" t="str">
        <f t="shared" si="1"/>
        <v>MTG</v>
      </c>
      <c r="E6" s="1" t="str" cm="1">
        <f t="array" ref="E6">_xlfn.IFS(D6="MTG","Mustang",D6="CAM","Camry",D6="CAR","Caravan",D6="CIV","Civic",D6="COR","Corolla",D6="ELA","Elantra",D6="FCS","Focus",D6="ODY","Odyssey",D6="PTC","PT Cruiser",D6="SLV","Silvarado",D6="CMR","Camero")</f>
        <v>Mustang</v>
      </c>
      <c r="F6" s="1" t="str">
        <f t="shared" si="2"/>
        <v>2008</v>
      </c>
      <c r="G6" s="1">
        <f t="shared" si="3"/>
        <v>16</v>
      </c>
      <c r="H6">
        <v>36438.5</v>
      </c>
      <c r="I6" s="2">
        <f t="shared" si="4"/>
        <v>2277.40625</v>
      </c>
      <c r="J6" s="1" t="s">
        <v>19</v>
      </c>
      <c r="K6" s="1" t="s">
        <v>17</v>
      </c>
      <c r="L6">
        <v>50000</v>
      </c>
      <c r="M6" s="1" t="str">
        <f t="shared" si="5"/>
        <v>Covered</v>
      </c>
      <c r="N6" s="1" t="str">
        <f t="shared" si="6"/>
        <v>FD08MTGWHI005</v>
      </c>
    </row>
    <row r="7" spans="1:14" x14ac:dyDescent="0.3">
      <c r="A7" s="1" t="s">
        <v>87</v>
      </c>
      <c r="B7" s="1" t="str">
        <f t="shared" si="0"/>
        <v>FD</v>
      </c>
      <c r="C7" s="1" t="str" cm="1">
        <f t="array" ref="C7">_xlfn.IFS(B7="FD","Ford",B7="CR","Chrysler",B7="GM","General Motors",B7="HO","Honda",B7="HY","Hyundai",B7="TY","Toyota")</f>
        <v>Ford</v>
      </c>
      <c r="D7" s="1" t="str">
        <f t="shared" si="1"/>
        <v>FCS</v>
      </c>
      <c r="E7" s="1" t="str" cm="1">
        <f t="array" ref="E7">_xlfn.IFS(D7="MTG","Mustang",D7="CAM","Camry",D7="CAR","Caravan",D7="CIV","Civic",D7="COR","Corolla",D7="ELA","Elantra",D7="FCS","Focus",D7="ODY","Odyssey",D7="PTC","PT Cruiser",D7="SLV","Silvarado",D7="CMR","Camero")</f>
        <v>Focus</v>
      </c>
      <c r="F7" s="1" t="str">
        <f t="shared" si="2"/>
        <v>2006</v>
      </c>
      <c r="G7" s="1">
        <f t="shared" si="3"/>
        <v>18</v>
      </c>
      <c r="H7">
        <v>46311.4</v>
      </c>
      <c r="I7" s="2">
        <f t="shared" si="4"/>
        <v>2572.8555555555558</v>
      </c>
      <c r="J7" s="1" t="s">
        <v>22</v>
      </c>
      <c r="K7" s="1" t="s">
        <v>27</v>
      </c>
      <c r="L7">
        <v>75000</v>
      </c>
      <c r="M7" s="1" t="str">
        <f t="shared" si="5"/>
        <v>Covered</v>
      </c>
      <c r="N7" s="1" t="str">
        <f t="shared" si="6"/>
        <v>FD06FCSGRE006</v>
      </c>
    </row>
    <row r="8" spans="1:14" x14ac:dyDescent="0.3">
      <c r="A8" s="1" t="s">
        <v>28</v>
      </c>
      <c r="B8" s="1" t="str">
        <f t="shared" si="0"/>
        <v>FD</v>
      </c>
      <c r="C8" s="1" t="str" cm="1">
        <f t="array" ref="C8">_xlfn.IFS(B8="FD","Ford",B8="CR","Chrysler",B8="GM","General Motors",B8="HO","Honda",B8="HY","Hyundai",B8="TY","Toyota")</f>
        <v>Ford</v>
      </c>
      <c r="D8" s="1" t="str">
        <f t="shared" si="1"/>
        <v>FCS</v>
      </c>
      <c r="E8" s="1" t="str" cm="1">
        <f t="array" ref="E8">_xlfn.IFS(D8="MTG","Mustang",D8="CAM","Camry",D8="CAR","Caravan",D8="CIV","Civic",D8="COR","Corolla",D8="ELA","Elantra",D8="FCS","Focus",D8="ODY","Odyssey",D8="PTC","PT Cruiser",D8="SLV","Silvarado",D8="CMR","Camero")</f>
        <v>Focus</v>
      </c>
      <c r="F8" s="1" t="str">
        <f t="shared" si="2"/>
        <v>2006</v>
      </c>
      <c r="G8" s="1">
        <f t="shared" si="3"/>
        <v>18</v>
      </c>
      <c r="H8">
        <v>52229.5</v>
      </c>
      <c r="I8" s="2">
        <f t="shared" si="4"/>
        <v>2901.6388888888887</v>
      </c>
      <c r="J8" s="1" t="s">
        <v>22</v>
      </c>
      <c r="K8" s="1" t="s">
        <v>23</v>
      </c>
      <c r="L8">
        <v>75000</v>
      </c>
      <c r="M8" s="1" t="str">
        <f t="shared" si="5"/>
        <v>Covered</v>
      </c>
      <c r="N8" s="1" t="str">
        <f t="shared" si="6"/>
        <v>FD06FCSGRE007</v>
      </c>
    </row>
    <row r="9" spans="1:14" x14ac:dyDescent="0.3">
      <c r="A9" s="1" t="s">
        <v>29</v>
      </c>
      <c r="B9" s="1" t="str">
        <f t="shared" si="0"/>
        <v>FD</v>
      </c>
      <c r="C9" s="1" t="str" cm="1">
        <f t="array" ref="C9">_xlfn.IFS(B9="FD","Ford",B9="CR","Chrysler",B9="GM","General Motors",B9="HO","Honda",B9="HY","Hyundai",B9="TY","Toyota")</f>
        <v>Ford</v>
      </c>
      <c r="D9" s="1" t="str">
        <f t="shared" si="1"/>
        <v>FCS</v>
      </c>
      <c r="E9" s="1" t="str" cm="1">
        <f t="array" ref="E9">_xlfn.IFS(D9="MTG","Mustang",D9="CAM","Camry",D9="CAR","Caravan",D9="CIV","Civic",D9="COR","Corolla",D9="ELA","Elantra",D9="FCS","Focus",D9="ODY","Odyssey",D9="PTC","PT Cruiser",D9="SLV","Silvarado",D9="CMR","Camero")</f>
        <v>Focus</v>
      </c>
      <c r="F9" s="1" t="str">
        <f t="shared" si="2"/>
        <v>2009</v>
      </c>
      <c r="G9" s="1">
        <f t="shared" si="3"/>
        <v>15</v>
      </c>
      <c r="H9">
        <v>35137</v>
      </c>
      <c r="I9" s="2">
        <f t="shared" si="4"/>
        <v>2342.4666666666667</v>
      </c>
      <c r="J9" s="1" t="s">
        <v>16</v>
      </c>
      <c r="K9" s="1" t="s">
        <v>30</v>
      </c>
      <c r="L9">
        <v>75000</v>
      </c>
      <c r="M9" s="1" t="str">
        <f t="shared" si="5"/>
        <v>Covered</v>
      </c>
      <c r="N9" s="1" t="str">
        <f t="shared" si="6"/>
        <v>FD09FCSBLA008</v>
      </c>
    </row>
    <row r="10" spans="1:14" x14ac:dyDescent="0.3">
      <c r="A10" s="1" t="s">
        <v>31</v>
      </c>
      <c r="B10" s="1" t="str">
        <f t="shared" si="0"/>
        <v>FD</v>
      </c>
      <c r="C10" s="1" t="str" cm="1">
        <f t="array" ref="C10">_xlfn.IFS(B10="FD","Ford",B10="CR","Chrysler",B10="GM","General Motors",B10="HO","Honda",B10="HY","Hyundai",B10="TY","Toyota")</f>
        <v>Ford</v>
      </c>
      <c r="D10" s="1" t="str">
        <f t="shared" si="1"/>
        <v>FCS</v>
      </c>
      <c r="E10" s="1" t="str" cm="1">
        <f t="array" ref="E10">_xlfn.IFS(D10="MTG","Mustang",D10="CAM","Camry",D10="CAR","Caravan",D10="CIV","Civic",D10="COR","Corolla",D10="ELA","Elantra",D10="FCS","Focus",D10="ODY","Odyssey",D10="PTC","PT Cruiser",D10="SLV","Silvarado",D10="CMR","Camero")</f>
        <v>Focus</v>
      </c>
      <c r="F10" s="1" t="str">
        <f t="shared" si="2"/>
        <v>2013</v>
      </c>
      <c r="G10" s="1">
        <f t="shared" si="3"/>
        <v>11</v>
      </c>
      <c r="H10">
        <v>27637.1</v>
      </c>
      <c r="I10" s="2">
        <f t="shared" si="4"/>
        <v>2512.4636363636364</v>
      </c>
      <c r="J10" s="1" t="s">
        <v>16</v>
      </c>
      <c r="K10" s="1" t="s">
        <v>17</v>
      </c>
      <c r="L10">
        <v>75000</v>
      </c>
      <c r="M10" s="1" t="str">
        <f t="shared" si="5"/>
        <v>Covered</v>
      </c>
      <c r="N10" s="1" t="str">
        <f t="shared" si="6"/>
        <v>FD13FCSBLA009</v>
      </c>
    </row>
    <row r="11" spans="1:14" x14ac:dyDescent="0.3">
      <c r="A11" s="1" t="s">
        <v>32</v>
      </c>
      <c r="B11" s="1" t="str">
        <f t="shared" si="0"/>
        <v>FD</v>
      </c>
      <c r="C11" s="1" t="str" cm="1">
        <f t="array" ref="C11">_xlfn.IFS(B11="FD","Ford",B11="CR","Chrysler",B11="GM","General Motors",B11="HO","Honda",B11="HY","Hyundai",B11="TY","Toyota")</f>
        <v>Ford</v>
      </c>
      <c r="D11" s="1" t="str">
        <f t="shared" si="1"/>
        <v>FCS</v>
      </c>
      <c r="E11" s="1" t="str" cm="1">
        <f t="array" ref="E11">_xlfn.IFS(D11="MTG","Mustang",D11="CAM","Camry",D11="CAR","Caravan",D11="CIV","Civic",D11="COR","Corolla",D11="ELA","Elantra",D11="FCS","Focus",D11="ODY","Odyssey",D11="PTC","PT Cruiser",D11="SLV","Silvarado",D11="CMR","Camero")</f>
        <v>Focus</v>
      </c>
      <c r="F11" s="1" t="str">
        <f t="shared" si="2"/>
        <v>2013</v>
      </c>
      <c r="G11" s="1">
        <f t="shared" si="3"/>
        <v>11</v>
      </c>
      <c r="H11">
        <v>27534.799999999999</v>
      </c>
      <c r="I11" s="2">
        <f t="shared" si="4"/>
        <v>2503.1636363636362</v>
      </c>
      <c r="J11" s="1" t="s">
        <v>19</v>
      </c>
      <c r="K11" s="1" t="s">
        <v>33</v>
      </c>
      <c r="L11">
        <v>75000</v>
      </c>
      <c r="M11" s="1" t="str">
        <f t="shared" si="5"/>
        <v>Covered</v>
      </c>
      <c r="N11" s="1" t="str">
        <f t="shared" si="6"/>
        <v>FD13FCSWHI010</v>
      </c>
    </row>
    <row r="12" spans="1:14" x14ac:dyDescent="0.3">
      <c r="A12" s="1" t="s">
        <v>34</v>
      </c>
      <c r="B12" s="1" t="str">
        <f t="shared" si="0"/>
        <v>FD</v>
      </c>
      <c r="C12" s="1" t="str" cm="1">
        <f t="array" ref="C12">_xlfn.IFS(B12="FD","Ford",B12="CR","Chrysler",B12="GM","General Motors",B12="HO","Honda",B12="HY","Hyundai",B12="TY","Toyota")</f>
        <v>Ford</v>
      </c>
      <c r="D12" s="1" t="str">
        <f t="shared" si="1"/>
        <v>FCS</v>
      </c>
      <c r="E12" s="1" t="str" cm="1">
        <f t="array" ref="E12">_xlfn.IFS(D12="MTG","Mustang",D12="CAM","Camry",D12="CAR","Caravan",D12="CIV","Civic",D12="COR","Corolla",D12="ELA","Elantra",D12="FCS","Focus",D12="ODY","Odyssey",D12="PTC","PT Cruiser",D12="SLV","Silvarado",D12="CMR","Camero")</f>
        <v>Focus</v>
      </c>
      <c r="F12" s="1" t="str">
        <f t="shared" si="2"/>
        <v>2012</v>
      </c>
      <c r="G12" s="1">
        <f t="shared" si="3"/>
        <v>12</v>
      </c>
      <c r="H12">
        <v>19341.7</v>
      </c>
      <c r="I12" s="2">
        <f t="shared" si="4"/>
        <v>1611.8083333333334</v>
      </c>
      <c r="J12" s="1" t="s">
        <v>19</v>
      </c>
      <c r="K12" s="1" t="s">
        <v>35</v>
      </c>
      <c r="L12">
        <v>75000</v>
      </c>
      <c r="M12" s="1" t="str">
        <f t="shared" si="5"/>
        <v>Covered</v>
      </c>
      <c r="N12" s="1" t="str">
        <f t="shared" si="6"/>
        <v>FD12FCSWHI011</v>
      </c>
    </row>
    <row r="13" spans="1:14" x14ac:dyDescent="0.3">
      <c r="A13" s="1" t="s">
        <v>36</v>
      </c>
      <c r="B13" s="1" t="str">
        <f t="shared" si="0"/>
        <v>FD</v>
      </c>
      <c r="C13" s="1" t="str" cm="1">
        <f t="array" ref="C13">_xlfn.IFS(B13="FD","Ford",B13="CR","Chrysler",B13="GM","General Motors",B13="HO","Honda",B13="HY","Hyundai",B13="TY","Toyota")</f>
        <v>Ford</v>
      </c>
      <c r="D13" s="1" t="str">
        <f t="shared" si="1"/>
        <v>FCS</v>
      </c>
      <c r="E13" s="1" t="str" cm="1">
        <f t="array" ref="E13">_xlfn.IFS(D13="MTG","Mustang",D13="CAM","Camry",D13="CAR","Caravan",D13="CIV","Civic",D13="COR","Corolla",D13="ELA","Elantra",D13="FCS","Focus",D13="ODY","Odyssey",D13="PTC","PT Cruiser",D13="SLV","Silvarado",D13="CMR","Camero")</f>
        <v>Focus</v>
      </c>
      <c r="F13" s="1" t="str">
        <f>_xlfn.CONCAT(20,MID(A13,3,2))</f>
        <v>2013</v>
      </c>
      <c r="G13" s="1">
        <f t="shared" si="3"/>
        <v>11</v>
      </c>
      <c r="H13">
        <v>22521.599999999999</v>
      </c>
      <c r="I13" s="2">
        <f t="shared" si="4"/>
        <v>2047.4181818181817</v>
      </c>
      <c r="J13" s="1" t="s">
        <v>16</v>
      </c>
      <c r="K13" s="1" t="s">
        <v>37</v>
      </c>
      <c r="L13">
        <v>75000</v>
      </c>
      <c r="M13" s="1" t="str">
        <f t="shared" si="5"/>
        <v>Covered</v>
      </c>
      <c r="N13" s="1" t="str">
        <f t="shared" si="6"/>
        <v>FD13FCSBLA012</v>
      </c>
    </row>
    <row r="14" spans="1:14" x14ac:dyDescent="0.3">
      <c r="A14" s="1" t="s">
        <v>38</v>
      </c>
      <c r="B14" s="1" t="str">
        <f t="shared" si="0"/>
        <v>FD</v>
      </c>
      <c r="C14" s="1" t="str" cm="1">
        <f t="array" ref="C14">_xlfn.IFS(B14="FD","Ford",B14="CR","Chrysler",B14="GM","General Motors",B14="HO","Honda",B14="HY","Hyundai",B14="TY","Toyota")</f>
        <v>Ford</v>
      </c>
      <c r="D14" s="1" t="str">
        <f t="shared" si="1"/>
        <v>FCS</v>
      </c>
      <c r="E14" s="1" t="str" cm="1">
        <f t="array" ref="E14">_xlfn.IFS(D14="MTG","Mustang",D14="CAM","Camry",D14="CAR","Caravan",D14="CIV","Civic",D14="COR","Corolla",D14="ELA","Elantra",D14="FCS","Focus",D14="ODY","Odyssey",D14="PTC","PT Cruiser",D14="SLV","Silvarado",D14="CMR","Camero")</f>
        <v>Focus</v>
      </c>
      <c r="F14" s="1" t="str">
        <f t="shared" ref="F14:F53" si="7">_xlfn.CONCAT(20,MID(A14,3,2))</f>
        <v>2013</v>
      </c>
      <c r="G14" s="1">
        <f t="shared" si="3"/>
        <v>11</v>
      </c>
      <c r="H14">
        <v>13682.9</v>
      </c>
      <c r="I14" s="2">
        <f t="shared" si="4"/>
        <v>1243.8999999999999</v>
      </c>
      <c r="J14" s="1" t="s">
        <v>16</v>
      </c>
      <c r="K14" s="1" t="s">
        <v>39</v>
      </c>
      <c r="L14">
        <v>75000</v>
      </c>
      <c r="M14" s="1" t="str">
        <f t="shared" si="5"/>
        <v>Covered</v>
      </c>
      <c r="N14" s="1" t="str">
        <f t="shared" si="6"/>
        <v>FD13FCSBLA013</v>
      </c>
    </row>
    <row r="15" spans="1:14" x14ac:dyDescent="0.3">
      <c r="A15" s="1" t="s">
        <v>86</v>
      </c>
      <c r="B15" s="1" t="str">
        <f t="shared" si="0"/>
        <v>GM</v>
      </c>
      <c r="C15" s="1" t="str" cm="1">
        <f t="array" ref="C15">_xlfn.IFS(B15="FD","Ford",B15="CR","Chrysler",B15="GM","General Motors",B15="HO","Honda",B15="HY","Hyundai",B15="TY","Toyota")</f>
        <v>General Motors</v>
      </c>
      <c r="D15" s="1" t="str">
        <f t="shared" si="1"/>
        <v>CMR</v>
      </c>
      <c r="E15" s="1" t="str" cm="1">
        <f t="array" ref="E15">_xlfn.IFS(D15="MTG","Mustang",D15="CAM","Camry",D15="CAR","Caravan",D15="CIV","Civic",D15="COR","Corolla",D15="ELA","Elantra",D15="FCS","Focus",D15="ODY","Odyssey",D15="PTC","PT Cruiser",D15="SLV","Silvarado",D15="CMR","Camero")</f>
        <v>Camero</v>
      </c>
      <c r="F15" s="1" t="str">
        <f t="shared" si="7"/>
        <v>2009</v>
      </c>
      <c r="G15" s="1">
        <f t="shared" si="3"/>
        <v>15</v>
      </c>
      <c r="H15">
        <v>28464.799999999999</v>
      </c>
      <c r="I15" s="2">
        <f t="shared" si="4"/>
        <v>1897.6533333333332</v>
      </c>
      <c r="J15" s="1" t="s">
        <v>19</v>
      </c>
      <c r="K15" s="1" t="s">
        <v>40</v>
      </c>
      <c r="L15">
        <v>100000</v>
      </c>
      <c r="M15" s="1" t="str">
        <f t="shared" si="5"/>
        <v>Covered</v>
      </c>
      <c r="N15" s="1" t="str">
        <f t="shared" si="6"/>
        <v>GM09CMRWHI014</v>
      </c>
    </row>
    <row r="16" spans="1:14" x14ac:dyDescent="0.3">
      <c r="A16" s="1" t="s">
        <v>41</v>
      </c>
      <c r="B16" s="1" t="str">
        <f t="shared" si="0"/>
        <v>GM</v>
      </c>
      <c r="C16" s="1" t="str" cm="1">
        <f t="array" ref="C16">_xlfn.IFS(B16="FD","Ford",B16="CR","Chrysler",B16="GM","General Motors",B16="HO","Honda",B16="HY","Hyundai",B16="TY","Toyota")</f>
        <v>General Motors</v>
      </c>
      <c r="D16" s="1" t="str">
        <f t="shared" si="1"/>
        <v>CMR</v>
      </c>
      <c r="E16" s="1" t="str" cm="1">
        <f t="array" ref="E16">_xlfn.IFS(D16="MTG","Mustang",D16="CAM","Camry",D16="CAR","Caravan",D16="CIV","Civic",D16="COR","Corolla",D16="ELA","Elantra",D16="FCS","Focus",D16="ODY","Odyssey",D16="PTC","PT Cruiser",D16="SLV","Silvarado",D16="CMR","Camero")</f>
        <v>Camero</v>
      </c>
      <c r="F16" s="1" t="str">
        <f t="shared" si="7"/>
        <v>2012</v>
      </c>
      <c r="G16" s="1">
        <f t="shared" si="3"/>
        <v>12</v>
      </c>
      <c r="H16">
        <v>19421.099999999999</v>
      </c>
      <c r="I16" s="2">
        <f t="shared" si="4"/>
        <v>1618.425</v>
      </c>
      <c r="J16" s="1" t="s">
        <v>16</v>
      </c>
      <c r="K16" s="1" t="s">
        <v>42</v>
      </c>
      <c r="L16">
        <v>100000</v>
      </c>
      <c r="M16" s="1" t="str">
        <f t="shared" si="5"/>
        <v>Covered</v>
      </c>
      <c r="N16" s="1" t="str">
        <f t="shared" si="6"/>
        <v>GM12CMRBLA015</v>
      </c>
    </row>
    <row r="17" spans="1:14" x14ac:dyDescent="0.3">
      <c r="A17" s="1" t="s">
        <v>43</v>
      </c>
      <c r="B17" s="1" t="str">
        <f t="shared" si="0"/>
        <v>GM</v>
      </c>
      <c r="C17" s="1" t="str" cm="1">
        <f t="array" ref="C17">_xlfn.IFS(B17="FD","Ford",B17="CR","Chrysler",B17="GM","General Motors",B17="HO","Honda",B17="HY","Hyundai",B17="TY","Toyota")</f>
        <v>General Motors</v>
      </c>
      <c r="D17" s="1" t="str">
        <f t="shared" si="1"/>
        <v>CMR</v>
      </c>
      <c r="E17" s="1" t="str" cm="1">
        <f t="array" ref="E17">_xlfn.IFS(D17="MTG","Mustang",D17="CAM","Camry",D17="CAR","Caravan",D17="CIV","Civic",D17="COR","Corolla",D17="ELA","Elantra",D17="FCS","Focus",D17="ODY","Odyssey",D17="PTC","PT Cruiser",D17="SLV","Silvarado",D17="CMR","Camero")</f>
        <v>Camero</v>
      </c>
      <c r="F17" s="1" t="str">
        <f t="shared" si="7"/>
        <v>2014</v>
      </c>
      <c r="G17" s="1">
        <f t="shared" si="3"/>
        <v>10</v>
      </c>
      <c r="H17">
        <v>14289.6</v>
      </c>
      <c r="I17" s="2">
        <f t="shared" si="4"/>
        <v>1428.96</v>
      </c>
      <c r="J17" s="1" t="s">
        <v>19</v>
      </c>
      <c r="K17" s="1" t="s">
        <v>44</v>
      </c>
      <c r="L17">
        <v>100000</v>
      </c>
      <c r="M17" s="1" t="str">
        <f t="shared" si="5"/>
        <v>Covered</v>
      </c>
      <c r="N17" s="1" t="str">
        <f t="shared" si="6"/>
        <v>GM14CMRWHI016</v>
      </c>
    </row>
    <row r="18" spans="1:14" x14ac:dyDescent="0.3">
      <c r="A18" s="1" t="s">
        <v>45</v>
      </c>
      <c r="B18" s="1" t="str">
        <f t="shared" si="0"/>
        <v>GM</v>
      </c>
      <c r="C18" s="1" t="str" cm="1">
        <f t="array" ref="C18">_xlfn.IFS(B18="FD","Ford",B18="CR","Chrysler",B18="GM","General Motors",B18="HO","Honda",B18="HY","Hyundai",B18="TY","Toyota")</f>
        <v>General Motors</v>
      </c>
      <c r="D18" s="1" t="str">
        <f t="shared" si="1"/>
        <v>SLV</v>
      </c>
      <c r="E18" s="1" t="str" cm="1">
        <f t="array" ref="E18">_xlfn.IFS(D18="MTG","Mustang",D18="CAM","Camry",D18="CAR","Caravan",D18="CIV","Civic",D18="COR","Corolla",D18="ELA","Elantra",D18="FCS","Focus",D18="ODY","Odyssey",D18="PTC","PT Cruiser",D18="SLV","Silvarado",D18="CMR","Camero")</f>
        <v>Silvarado</v>
      </c>
      <c r="F18" s="1" t="str">
        <f t="shared" si="7"/>
        <v>2010</v>
      </c>
      <c r="G18" s="1">
        <f t="shared" si="3"/>
        <v>14</v>
      </c>
      <c r="H18">
        <v>31144.400000000001</v>
      </c>
      <c r="I18" s="2">
        <f t="shared" si="4"/>
        <v>2224.6</v>
      </c>
      <c r="J18" s="1" t="s">
        <v>16</v>
      </c>
      <c r="K18" s="1" t="s">
        <v>46</v>
      </c>
      <c r="L18">
        <v>100000</v>
      </c>
      <c r="M18" s="1" t="str">
        <f t="shared" si="5"/>
        <v>Covered</v>
      </c>
      <c r="N18" s="1" t="str">
        <f t="shared" si="6"/>
        <v>GM10SLVBLA017</v>
      </c>
    </row>
    <row r="19" spans="1:14" x14ac:dyDescent="0.3">
      <c r="A19" s="1" t="s">
        <v>47</v>
      </c>
      <c r="B19" s="1" t="str">
        <f t="shared" si="0"/>
        <v>GM</v>
      </c>
      <c r="C19" s="1" t="str" cm="1">
        <f t="array" ref="C19">_xlfn.IFS(B19="FD","Ford",B19="CR","Chrysler",B19="GM","General Motors",B19="HO","Honda",B19="HY","Hyundai",B19="TY","Toyota")</f>
        <v>General Motors</v>
      </c>
      <c r="D19" s="1" t="str">
        <f t="shared" si="1"/>
        <v>SLV</v>
      </c>
      <c r="E19" s="1" t="str" cm="1">
        <f t="array" ref="E19">_xlfn.IFS(D19="MTG","Mustang",D19="CAM","Camry",D19="CAR","Caravan",D19="CIV","Civic",D19="COR","Corolla",D19="ELA","Elantra",D19="FCS","Focus",D19="ODY","Odyssey",D19="PTC","PT Cruiser",D19="SLV","Silvarado",D19="CMR","Camero")</f>
        <v>Silvarado</v>
      </c>
      <c r="F19" s="1" t="str">
        <f>_xlfn.CONCAT(19,MID(A19,3,2))</f>
        <v>1998</v>
      </c>
      <c r="G19" s="1">
        <f t="shared" si="3"/>
        <v>26</v>
      </c>
      <c r="H19">
        <v>83162.7</v>
      </c>
      <c r="I19" s="2">
        <f t="shared" si="4"/>
        <v>3198.5653846153846</v>
      </c>
      <c r="J19" s="1" t="s">
        <v>16</v>
      </c>
      <c r="K19" s="1" t="s">
        <v>40</v>
      </c>
      <c r="L19">
        <v>100000</v>
      </c>
      <c r="M19" s="1" t="str">
        <f t="shared" si="5"/>
        <v>Covered</v>
      </c>
      <c r="N19" s="1" t="str">
        <f t="shared" si="6"/>
        <v>GM98SLVBLA018</v>
      </c>
    </row>
    <row r="20" spans="1:14" x14ac:dyDescent="0.3">
      <c r="A20" s="1" t="s">
        <v>48</v>
      </c>
      <c r="B20" s="1" t="str">
        <f t="shared" si="0"/>
        <v>GM</v>
      </c>
      <c r="C20" s="1" t="str" cm="1">
        <f t="array" ref="C20">_xlfn.IFS(B20="FD","Ford",B20="CR","Chrysler",B20="GM","General Motors",B20="HO","Honda",B20="HY","Hyundai",B20="TY","Toyota")</f>
        <v>General Motors</v>
      </c>
      <c r="D20" s="1" t="str">
        <f t="shared" si="1"/>
        <v>SLV</v>
      </c>
      <c r="E20" s="1" t="str" cm="1">
        <f t="array" ref="E20">_xlfn.IFS(D20="MTG","Mustang",D20="CAM","Camry",D20="CAR","Caravan",D20="CIV","Civic",D20="COR","Corolla",D20="ELA","Elantra",D20="FCS","Focus",D20="ODY","Odyssey",D20="PTC","PT Cruiser",D20="SLV","Silvarado",D20="CMR","Camero")</f>
        <v>Silvarado</v>
      </c>
      <c r="F20" s="1" t="str">
        <f t="shared" si="7"/>
        <v>2000</v>
      </c>
      <c r="G20" s="1">
        <f t="shared" si="3"/>
        <v>24</v>
      </c>
      <c r="H20">
        <v>80685.8</v>
      </c>
      <c r="I20" s="2">
        <f t="shared" si="4"/>
        <v>3361.9083333333333</v>
      </c>
      <c r="J20" s="1" t="s">
        <v>49</v>
      </c>
      <c r="K20" s="1" t="s">
        <v>37</v>
      </c>
      <c r="L20">
        <v>100000</v>
      </c>
      <c r="M20" s="1" t="str">
        <f t="shared" si="5"/>
        <v>Covered</v>
      </c>
      <c r="N20" s="1" t="str">
        <f t="shared" si="6"/>
        <v>GM00SLVBLU019</v>
      </c>
    </row>
    <row r="21" spans="1:14" x14ac:dyDescent="0.3">
      <c r="A21" s="1" t="s">
        <v>50</v>
      </c>
      <c r="B21" s="1" t="str">
        <f t="shared" si="0"/>
        <v>TY</v>
      </c>
      <c r="C21" s="1" t="str" cm="1">
        <f t="array" ref="C21">_xlfn.IFS(B21="FD","Ford",B21="CR","Chrysler",B21="GM","General Motors",B21="HO","Honda",B21="HY","Hyundai",B21="TY","Toyota")</f>
        <v>Toyota</v>
      </c>
      <c r="D21" s="1" t="str">
        <f t="shared" si="1"/>
        <v>CAM</v>
      </c>
      <c r="E21" s="1" t="str" cm="1">
        <f t="array" ref="E21">_xlfn.IFS(D21="MTG","Mustang",D21="CAM","Camry",D21="CAR","Caravan",D21="CIV","Civic",D21="COR","Corolla",D21="ELA","Elantra",D21="FCS","Focus",D21="ODY","Odyssey",D21="PTC","PT Cruiser",D21="SLV","Silvarado",D21="CMR","Camero")</f>
        <v>Camry</v>
      </c>
      <c r="F21" s="1" t="str">
        <f>_xlfn.CONCAT(19,MID(A21,3,2))</f>
        <v>1996</v>
      </c>
      <c r="G21" s="1">
        <f t="shared" si="3"/>
        <v>28</v>
      </c>
      <c r="H21">
        <v>114660.6</v>
      </c>
      <c r="I21" s="2">
        <f t="shared" si="4"/>
        <v>4095.0214285714287</v>
      </c>
      <c r="J21" s="1" t="s">
        <v>22</v>
      </c>
      <c r="K21" s="1" t="s">
        <v>51</v>
      </c>
      <c r="L21">
        <v>100000</v>
      </c>
      <c r="M21" s="1" t="str">
        <f t="shared" si="5"/>
        <v>Not Covered</v>
      </c>
      <c r="N21" s="1" t="str">
        <f t="shared" si="6"/>
        <v>TY96CAMGRE020</v>
      </c>
    </row>
    <row r="22" spans="1:14" x14ac:dyDescent="0.3">
      <c r="A22" s="1" t="s">
        <v>52</v>
      </c>
      <c r="B22" s="1" t="str">
        <f t="shared" si="0"/>
        <v>TY</v>
      </c>
      <c r="C22" s="1" t="str" cm="1">
        <f t="array" ref="C22">_xlfn.IFS(B22="FD","Ford",B22="CR","Chrysler",B22="GM","General Motors",B22="HO","Honda",B22="HY","Hyundai",B22="TY","Toyota")</f>
        <v>Toyota</v>
      </c>
      <c r="D22" s="1" t="str">
        <f t="shared" si="1"/>
        <v>CAM</v>
      </c>
      <c r="E22" s="1" t="str" cm="1">
        <f t="array" ref="E22">_xlfn.IFS(D22="MTG","Mustang",D22="CAM","Camry",D22="CAR","Caravan",D22="CIV","Civic",D22="COR","Corolla",D22="ELA","Elantra",D22="FCS","Focus",D22="ODY","Odyssey",D22="PTC","PT Cruiser",D22="SLV","Silvarado",D22="CMR","Camero")</f>
        <v>Camry</v>
      </c>
      <c r="F22" s="1" t="str">
        <f>_xlfn.CONCAT(19,MID(A22,3,2))</f>
        <v>1998</v>
      </c>
      <c r="G22" s="1">
        <f t="shared" si="3"/>
        <v>26</v>
      </c>
      <c r="H22">
        <v>93382.6</v>
      </c>
      <c r="I22" s="2">
        <f t="shared" si="4"/>
        <v>3591.6384615384618</v>
      </c>
      <c r="J22" s="1" t="s">
        <v>16</v>
      </c>
      <c r="K22" s="1" t="s">
        <v>53</v>
      </c>
      <c r="L22">
        <v>100000</v>
      </c>
      <c r="M22" s="1" t="str">
        <f t="shared" si="5"/>
        <v>Covered</v>
      </c>
      <c r="N22" s="1" t="str">
        <f t="shared" si="6"/>
        <v>TY98CAMBLA021</v>
      </c>
    </row>
    <row r="23" spans="1:14" x14ac:dyDescent="0.3">
      <c r="A23" s="1" t="s">
        <v>54</v>
      </c>
      <c r="B23" s="1" t="str">
        <f t="shared" si="0"/>
        <v>TY</v>
      </c>
      <c r="C23" s="1" t="str" cm="1">
        <f t="array" ref="C23">_xlfn.IFS(B23="FD","Ford",B23="CR","Chrysler",B23="GM","General Motors",B23="HO","Honda",B23="HY","Hyundai",B23="TY","Toyota")</f>
        <v>Toyota</v>
      </c>
      <c r="D23" s="1" t="str">
        <f t="shared" si="1"/>
        <v>CAM</v>
      </c>
      <c r="E23" s="1" t="str" cm="1">
        <f t="array" ref="E23">_xlfn.IFS(D23="MTG","Mustang",D23="CAM","Camry",D23="CAR","Caravan",D23="CIV","Civic",D23="COR","Corolla",D23="ELA","Elantra",D23="FCS","Focus",D23="ODY","Odyssey",D23="PTC","PT Cruiser",D23="SLV","Silvarado",D23="CMR","Camero")</f>
        <v>Camry</v>
      </c>
      <c r="F23" s="1" t="str">
        <f t="shared" si="7"/>
        <v>2000</v>
      </c>
      <c r="G23" s="1">
        <f t="shared" si="3"/>
        <v>24</v>
      </c>
      <c r="H23">
        <v>85928</v>
      </c>
      <c r="I23" s="2">
        <f t="shared" si="4"/>
        <v>3580.3333333333335</v>
      </c>
      <c r="J23" s="1" t="s">
        <v>22</v>
      </c>
      <c r="K23" s="1" t="s">
        <v>27</v>
      </c>
      <c r="L23">
        <v>100000</v>
      </c>
      <c r="M23" s="1" t="str">
        <f t="shared" si="5"/>
        <v>Covered</v>
      </c>
      <c r="N23" s="1" t="str">
        <f t="shared" si="6"/>
        <v>TY00CAMGRE022</v>
      </c>
    </row>
    <row r="24" spans="1:14" x14ac:dyDescent="0.3">
      <c r="A24" s="1" t="s">
        <v>55</v>
      </c>
      <c r="B24" s="1" t="str">
        <f t="shared" si="0"/>
        <v>TY</v>
      </c>
      <c r="C24" s="1" t="str" cm="1">
        <f t="array" ref="C24">_xlfn.IFS(B24="FD","Ford",B24="CR","Chrysler",B24="GM","General Motors",B24="HO","Honda",B24="HY","Hyundai",B24="TY","Toyota")</f>
        <v>Toyota</v>
      </c>
      <c r="D24" s="1" t="str">
        <f t="shared" si="1"/>
        <v>CAM</v>
      </c>
      <c r="E24" s="1" t="str" cm="1">
        <f t="array" ref="E24">_xlfn.IFS(D24="MTG","Mustang",D24="CAM","Camry",D24="CAR","Caravan",D24="CIV","Civic",D24="COR","Corolla",D24="ELA","Elantra",D24="FCS","Focus",D24="ODY","Odyssey",D24="PTC","PT Cruiser",D24="SLV","Silvarado",D24="CMR","Camero")</f>
        <v>Camry</v>
      </c>
      <c r="F24" s="1" t="str">
        <f t="shared" si="7"/>
        <v>2002</v>
      </c>
      <c r="G24" s="1">
        <f t="shared" si="3"/>
        <v>22</v>
      </c>
      <c r="H24">
        <v>67829.100000000006</v>
      </c>
      <c r="I24" s="2">
        <f t="shared" si="4"/>
        <v>3083.1409090909092</v>
      </c>
      <c r="J24" s="1" t="s">
        <v>16</v>
      </c>
      <c r="K24" s="1" t="s">
        <v>17</v>
      </c>
      <c r="L24">
        <v>100000</v>
      </c>
      <c r="M24" s="1" t="str">
        <f t="shared" si="5"/>
        <v>Covered</v>
      </c>
      <c r="N24" s="1" t="str">
        <f t="shared" si="6"/>
        <v>TY02CAMBLA023</v>
      </c>
    </row>
    <row r="25" spans="1:14" x14ac:dyDescent="0.3">
      <c r="A25" s="1" t="s">
        <v>56</v>
      </c>
      <c r="B25" s="1" t="str">
        <f t="shared" si="0"/>
        <v>TY</v>
      </c>
      <c r="C25" s="1" t="str" cm="1">
        <f t="array" ref="C25">_xlfn.IFS(B25="FD","Ford",B25="CR","Chrysler",B25="GM","General Motors",B25="HO","Honda",B25="HY","Hyundai",B25="TY","Toyota")</f>
        <v>Toyota</v>
      </c>
      <c r="D25" s="1" t="str">
        <f t="shared" si="1"/>
        <v>CAM</v>
      </c>
      <c r="E25" s="1" t="str" cm="1">
        <f t="array" ref="E25">_xlfn.IFS(D25="MTG","Mustang",D25="CAM","Camry",D25="CAR","Caravan",D25="CIV","Civic",D25="COR","Corolla",D25="ELA","Elantra",D25="FCS","Focus",D25="ODY","Odyssey",D25="PTC","PT Cruiser",D25="SLV","Silvarado",D25="CMR","Camero")</f>
        <v>Camry</v>
      </c>
      <c r="F25" s="1" t="str">
        <f t="shared" si="7"/>
        <v>2009</v>
      </c>
      <c r="G25" s="1">
        <f t="shared" si="3"/>
        <v>15</v>
      </c>
      <c r="H25">
        <v>48114.2</v>
      </c>
      <c r="I25" s="2">
        <f t="shared" si="4"/>
        <v>3207.6133333333332</v>
      </c>
      <c r="J25" s="1" t="s">
        <v>19</v>
      </c>
      <c r="K25" s="1" t="s">
        <v>30</v>
      </c>
      <c r="L25">
        <v>100000</v>
      </c>
      <c r="M25" s="1" t="str">
        <f t="shared" si="5"/>
        <v>Covered</v>
      </c>
      <c r="N25" s="1" t="str">
        <f t="shared" si="6"/>
        <v>TY09CAMWHI024</v>
      </c>
    </row>
    <row r="26" spans="1:14" x14ac:dyDescent="0.3">
      <c r="A26" s="1" t="s">
        <v>57</v>
      </c>
      <c r="B26" s="1" t="str">
        <f t="shared" si="0"/>
        <v>TY</v>
      </c>
      <c r="C26" s="1" t="str" cm="1">
        <f t="array" ref="C26">_xlfn.IFS(B26="FD","Ford",B26="CR","Chrysler",B26="GM","General Motors",B26="HO","Honda",B26="HY","Hyundai",B26="TY","Toyota")</f>
        <v>Toyota</v>
      </c>
      <c r="D26" s="1" t="str">
        <f t="shared" si="1"/>
        <v>COR</v>
      </c>
      <c r="E26" s="1" t="str" cm="1">
        <f t="array" ref="E26">_xlfn.IFS(D26="MTG","Mustang",D26="CAM","Camry",D26="CAR","Caravan",D26="CIV","Civic",D26="COR","Corolla",D26="ELA","Elantra",D26="FCS","Focus",D26="ODY","Odyssey",D26="PTC","PT Cruiser",D26="SLV","Silvarado",D26="CMR","Camero")</f>
        <v>Corolla</v>
      </c>
      <c r="F26" s="1" t="str">
        <f t="shared" si="7"/>
        <v>2002</v>
      </c>
      <c r="G26" s="1">
        <f t="shared" si="3"/>
        <v>22</v>
      </c>
      <c r="H26">
        <v>64467.4</v>
      </c>
      <c r="I26" s="2">
        <f t="shared" si="4"/>
        <v>2930.3363636363638</v>
      </c>
      <c r="J26" s="1" t="s">
        <v>58</v>
      </c>
      <c r="K26" s="1" t="s">
        <v>59</v>
      </c>
      <c r="L26">
        <v>100000</v>
      </c>
      <c r="M26" s="1" t="str">
        <f t="shared" si="5"/>
        <v>Covered</v>
      </c>
      <c r="N26" s="1" t="str">
        <f t="shared" si="6"/>
        <v>TY02CORRED025</v>
      </c>
    </row>
    <row r="27" spans="1:14" x14ac:dyDescent="0.3">
      <c r="A27" s="1" t="s">
        <v>60</v>
      </c>
      <c r="B27" s="1" t="str">
        <f t="shared" si="0"/>
        <v>TY</v>
      </c>
      <c r="C27" s="1" t="str" cm="1">
        <f t="array" ref="C27">_xlfn.IFS(B27="FD","Ford",B27="CR","Chrysler",B27="GM","General Motors",B27="HO","Honda",B27="HY","Hyundai",B27="TY","Toyota")</f>
        <v>Toyota</v>
      </c>
      <c r="D27" s="1" t="str">
        <f t="shared" si="1"/>
        <v>COR</v>
      </c>
      <c r="E27" s="1" t="str" cm="1">
        <f t="array" ref="E27">_xlfn.IFS(D27="MTG","Mustang",D27="CAM","Camry",D27="CAR","Caravan",D27="CIV","Civic",D27="COR","Corolla",D27="ELA","Elantra",D27="FCS","Focus",D27="ODY","Odyssey",D27="PTC","PT Cruiser",D27="SLV","Silvarado",D27="CMR","Camero")</f>
        <v>Corolla</v>
      </c>
      <c r="F27" s="1" t="str">
        <f t="shared" si="7"/>
        <v>2003</v>
      </c>
      <c r="G27" s="1">
        <f t="shared" si="3"/>
        <v>21</v>
      </c>
      <c r="H27">
        <v>73444.399999999994</v>
      </c>
      <c r="I27" s="2">
        <f t="shared" si="4"/>
        <v>3497.3523809523808</v>
      </c>
      <c r="J27" s="1" t="s">
        <v>16</v>
      </c>
      <c r="K27" s="1" t="s">
        <v>59</v>
      </c>
      <c r="L27">
        <v>100000</v>
      </c>
      <c r="M27" s="1" t="str">
        <f t="shared" si="5"/>
        <v>Covered</v>
      </c>
      <c r="N27" s="1" t="str">
        <f t="shared" si="6"/>
        <v>TY03CORBLA026</v>
      </c>
    </row>
    <row r="28" spans="1:14" x14ac:dyDescent="0.3">
      <c r="A28" s="1" t="s">
        <v>61</v>
      </c>
      <c r="B28" s="1" t="str">
        <f t="shared" si="0"/>
        <v>TY</v>
      </c>
      <c r="C28" s="1" t="str" cm="1">
        <f t="array" ref="C28">_xlfn.IFS(B28="FD","Ford",B28="CR","Chrysler",B28="GM","General Motors",B28="HO","Honda",B28="HY","Hyundai",B28="TY","Toyota")</f>
        <v>Toyota</v>
      </c>
      <c r="D28" s="1" t="str">
        <f t="shared" si="1"/>
        <v>COR</v>
      </c>
      <c r="E28" s="1" t="str" cm="1">
        <f t="array" ref="E28">_xlfn.IFS(D28="MTG","Mustang",D28="CAM","Camry",D28="CAR","Caravan",D28="CIV","Civic",D28="COR","Corolla",D28="ELA","Elantra",D28="FCS","Focus",D28="ODY","Odyssey",D28="PTC","PT Cruiser",D28="SLV","Silvarado",D28="CMR","Camero")</f>
        <v>Corolla</v>
      </c>
      <c r="F28" s="1" t="str">
        <f t="shared" si="7"/>
        <v>2014</v>
      </c>
      <c r="G28" s="1">
        <f t="shared" si="3"/>
        <v>10</v>
      </c>
      <c r="H28">
        <v>17556.3</v>
      </c>
      <c r="I28" s="2">
        <f t="shared" si="4"/>
        <v>1755.6299999999999</v>
      </c>
      <c r="J28" s="1" t="s">
        <v>49</v>
      </c>
      <c r="K28" s="1" t="s">
        <v>33</v>
      </c>
      <c r="L28">
        <v>100000</v>
      </c>
      <c r="M28" s="1" t="str">
        <f t="shared" si="5"/>
        <v>Covered</v>
      </c>
      <c r="N28" s="1" t="str">
        <f t="shared" si="6"/>
        <v>TY14CORBLU027</v>
      </c>
    </row>
    <row r="29" spans="1:14" x14ac:dyDescent="0.3">
      <c r="A29" s="1" t="s">
        <v>62</v>
      </c>
      <c r="B29" s="1" t="str">
        <f t="shared" si="0"/>
        <v>TY</v>
      </c>
      <c r="C29" s="1" t="str" cm="1">
        <f t="array" ref="C29">_xlfn.IFS(B29="FD","Ford",B29="CR","Chrysler",B29="GM","General Motors",B29="HO","Honda",B29="HY","Hyundai",B29="TY","Toyota")</f>
        <v>Toyota</v>
      </c>
      <c r="D29" s="1" t="str">
        <f t="shared" si="1"/>
        <v>COR</v>
      </c>
      <c r="E29" s="1" t="str" cm="1">
        <f t="array" ref="E29">_xlfn.IFS(D29="MTG","Mustang",D29="CAM","Camry",D29="CAR","Caravan",D29="CIV","Civic",D29="COR","Corolla",D29="ELA","Elantra",D29="FCS","Focus",D29="ODY","Odyssey",D29="PTC","PT Cruiser",D29="SLV","Silvarado",D29="CMR","Camero")</f>
        <v>Corolla</v>
      </c>
      <c r="F29" s="1" t="str">
        <f t="shared" si="7"/>
        <v>2012</v>
      </c>
      <c r="G29" s="1">
        <f t="shared" si="3"/>
        <v>12</v>
      </c>
      <c r="H29">
        <v>29601.9</v>
      </c>
      <c r="I29" s="2">
        <f t="shared" si="4"/>
        <v>2466.8250000000003</v>
      </c>
      <c r="J29" s="1" t="s">
        <v>16</v>
      </c>
      <c r="K29" s="1" t="s">
        <v>40</v>
      </c>
      <c r="L29">
        <v>100000</v>
      </c>
      <c r="M29" s="1" t="str">
        <f t="shared" si="5"/>
        <v>Covered</v>
      </c>
      <c r="N29" s="1" t="str">
        <f t="shared" si="6"/>
        <v>TY12CORBLA028</v>
      </c>
    </row>
    <row r="30" spans="1:14" x14ac:dyDescent="0.3">
      <c r="A30" s="1" t="s">
        <v>63</v>
      </c>
      <c r="B30" s="1" t="str">
        <f t="shared" si="0"/>
        <v>TY</v>
      </c>
      <c r="C30" s="1" t="str" cm="1">
        <f t="array" ref="C30">_xlfn.IFS(B30="FD","Ford",B30="CR","Chrysler",B30="GM","General Motors",B30="HO","Honda",B30="HY","Hyundai",B30="TY","Toyota")</f>
        <v>Toyota</v>
      </c>
      <c r="D30" s="1" t="str">
        <f t="shared" si="1"/>
        <v>CAM</v>
      </c>
      <c r="E30" s="1" t="str" cm="1">
        <f t="array" ref="E30">_xlfn.IFS(D30="MTG","Mustang",D30="CAM","Camry",D30="CAR","Caravan",D30="CIV","Civic",D30="COR","Corolla",D30="ELA","Elantra",D30="FCS","Focus",D30="ODY","Odyssey",D30="PTC","PT Cruiser",D30="SLV","Silvarado",D30="CMR","Camero")</f>
        <v>Camry</v>
      </c>
      <c r="F30" s="1" t="str">
        <f t="shared" si="7"/>
        <v>2012</v>
      </c>
      <c r="G30" s="1">
        <f t="shared" si="3"/>
        <v>12</v>
      </c>
      <c r="H30">
        <v>22128.2</v>
      </c>
      <c r="I30" s="2">
        <f t="shared" si="4"/>
        <v>1844.0166666666667</v>
      </c>
      <c r="J30" s="1" t="s">
        <v>49</v>
      </c>
      <c r="K30" s="1" t="s">
        <v>51</v>
      </c>
      <c r="L30">
        <v>100000</v>
      </c>
      <c r="M30" s="1" t="str">
        <f t="shared" si="5"/>
        <v>Covered</v>
      </c>
      <c r="N30" s="1" t="str">
        <f t="shared" si="6"/>
        <v>TY12CAMBLU029</v>
      </c>
    </row>
    <row r="31" spans="1:14" x14ac:dyDescent="0.3">
      <c r="A31" s="1" t="s">
        <v>64</v>
      </c>
      <c r="B31" s="1" t="str">
        <f t="shared" si="0"/>
        <v>HO</v>
      </c>
      <c r="C31" s="1" t="str" cm="1">
        <f t="array" ref="C31">_xlfn.IFS(B31="FD","Ford",B31="CR","Chrysler",B31="GM","General Motors",B31="HO","Honda",B31="HY","Hyundai",B31="TY","Toyota")</f>
        <v>Honda</v>
      </c>
      <c r="D31" s="1" t="str">
        <f t="shared" si="1"/>
        <v>CIV</v>
      </c>
      <c r="E31" s="1" t="str" cm="1">
        <f t="array" ref="E31">_xlfn.IFS(D31="MTG","Mustang",D31="CAM","Camry",D31="CAR","Caravan",D31="CIV","Civic",D31="COR","Corolla",D31="ELA","Elantra",D31="FCS","Focus",D31="ODY","Odyssey",D31="PTC","PT Cruiser",D31="SLV","Silvarado",D31="CMR","Camero")</f>
        <v>Civic</v>
      </c>
      <c r="F31" s="1" t="str">
        <f>_xlfn.CONCAT(19,MID(A31,3,2))</f>
        <v>1999</v>
      </c>
      <c r="G31" s="1">
        <f t="shared" si="3"/>
        <v>25</v>
      </c>
      <c r="H31">
        <v>82374</v>
      </c>
      <c r="I31" s="2">
        <f t="shared" si="4"/>
        <v>3294.96</v>
      </c>
      <c r="J31" s="1" t="s">
        <v>19</v>
      </c>
      <c r="K31" s="1" t="s">
        <v>39</v>
      </c>
      <c r="L31">
        <v>75000</v>
      </c>
      <c r="M31" s="1" t="str">
        <f t="shared" si="5"/>
        <v>Not Covered</v>
      </c>
      <c r="N31" s="1" t="str">
        <f t="shared" si="6"/>
        <v>HO99CIVWHI030</v>
      </c>
    </row>
    <row r="32" spans="1:14" x14ac:dyDescent="0.3">
      <c r="A32" s="1" t="s">
        <v>65</v>
      </c>
      <c r="B32" s="1" t="str">
        <f t="shared" si="0"/>
        <v>HO</v>
      </c>
      <c r="C32" s="1" t="str" cm="1">
        <f t="array" ref="C32">_xlfn.IFS(B32="FD","Ford",B32="CR","Chrysler",B32="GM","General Motors",B32="HO","Honda",B32="HY","Hyundai",B32="TY","Toyota")</f>
        <v>Honda</v>
      </c>
      <c r="D32" s="1" t="str">
        <f t="shared" si="1"/>
        <v>CIV</v>
      </c>
      <c r="E32" s="1" t="str" cm="1">
        <f t="array" ref="E32">_xlfn.IFS(D32="MTG","Mustang",D32="CAM","Camry",D32="CAR","Caravan",D32="CIV","Civic",D32="COR","Corolla",D32="ELA","Elantra",D32="FCS","Focus",D32="ODY","Odyssey",D32="PTC","PT Cruiser",D32="SLV","Silvarado",D32="CMR","Camero")</f>
        <v>Civic</v>
      </c>
      <c r="F32" s="1" t="str">
        <f t="shared" si="7"/>
        <v>2001</v>
      </c>
      <c r="G32" s="1">
        <f t="shared" si="3"/>
        <v>23</v>
      </c>
      <c r="H32">
        <v>69891.899999999994</v>
      </c>
      <c r="I32" s="2">
        <f t="shared" si="4"/>
        <v>3038.7782608695647</v>
      </c>
      <c r="J32" s="1" t="s">
        <v>49</v>
      </c>
      <c r="K32" s="1" t="s">
        <v>25</v>
      </c>
      <c r="L32">
        <v>75000</v>
      </c>
      <c r="M32" s="1" t="str">
        <f t="shared" si="5"/>
        <v>Covered</v>
      </c>
      <c r="N32" s="1" t="str">
        <f t="shared" si="6"/>
        <v>HO01CIVBLU031</v>
      </c>
    </row>
    <row r="33" spans="1:14" x14ac:dyDescent="0.3">
      <c r="A33" s="1" t="s">
        <v>66</v>
      </c>
      <c r="B33" s="1" t="str">
        <f t="shared" si="0"/>
        <v>HO</v>
      </c>
      <c r="C33" s="1" t="str" cm="1">
        <f t="array" ref="C33">_xlfn.IFS(B33="FD","Ford",B33="CR","Chrysler",B33="GM","General Motors",B33="HO","Honda",B33="HY","Hyundai",B33="TY","Toyota")</f>
        <v>Honda</v>
      </c>
      <c r="D33" s="1" t="str">
        <f t="shared" si="1"/>
        <v>CIV</v>
      </c>
      <c r="E33" s="1" t="str" cm="1">
        <f t="array" ref="E33">_xlfn.IFS(D33="MTG","Mustang",D33="CAM","Camry",D33="CAR","Caravan",D33="CIV","Civic",D33="COR","Corolla",D33="ELA","Elantra",D33="FCS","Focus",D33="ODY","Odyssey",D33="PTC","PT Cruiser",D33="SLV","Silvarado",D33="CMR","Camero")</f>
        <v>Civic</v>
      </c>
      <c r="F33" s="1" t="str">
        <f t="shared" si="7"/>
        <v>2010</v>
      </c>
      <c r="G33" s="1">
        <f t="shared" si="3"/>
        <v>14</v>
      </c>
      <c r="H33">
        <v>22573</v>
      </c>
      <c r="I33" s="2">
        <f t="shared" si="4"/>
        <v>1612.3571428571429</v>
      </c>
      <c r="J33" s="1" t="s">
        <v>49</v>
      </c>
      <c r="K33" s="1" t="s">
        <v>44</v>
      </c>
      <c r="L33">
        <v>75000</v>
      </c>
      <c r="M33" s="1" t="str">
        <f t="shared" si="5"/>
        <v>Covered</v>
      </c>
      <c r="N33" s="1" t="str">
        <f t="shared" si="6"/>
        <v>HO10CIVBLU032</v>
      </c>
    </row>
    <row r="34" spans="1:14" x14ac:dyDescent="0.3">
      <c r="A34" s="1" t="s">
        <v>67</v>
      </c>
      <c r="B34" s="1" t="str">
        <f t="shared" si="0"/>
        <v>HO</v>
      </c>
      <c r="C34" s="1" t="str" cm="1">
        <f t="array" ref="C34">_xlfn.IFS(B34="FD","Ford",B34="CR","Chrysler",B34="GM","General Motors",B34="HO","Honda",B34="HY","Hyundai",B34="TY","Toyota")</f>
        <v>Honda</v>
      </c>
      <c r="D34" s="1" t="str">
        <f t="shared" si="1"/>
        <v>CIV</v>
      </c>
      <c r="E34" s="1" t="str" cm="1">
        <f t="array" ref="E34">_xlfn.IFS(D34="MTG","Mustang",D34="CAM","Camry",D34="CAR","Caravan",D34="CIV","Civic",D34="COR","Corolla",D34="ELA","Elantra",D34="FCS","Focus",D34="ODY","Odyssey",D34="PTC","PT Cruiser",D34="SLV","Silvarado",D34="CMR","Camero")</f>
        <v>Civic</v>
      </c>
      <c r="F34" s="1" t="str">
        <f t="shared" si="7"/>
        <v>2010</v>
      </c>
      <c r="G34" s="1">
        <f t="shared" si="3"/>
        <v>14</v>
      </c>
      <c r="H34">
        <v>33477.199999999997</v>
      </c>
      <c r="I34" s="2">
        <f t="shared" si="4"/>
        <v>2391.2285714285713</v>
      </c>
      <c r="J34" s="1" t="s">
        <v>16</v>
      </c>
      <c r="K34" s="1" t="s">
        <v>53</v>
      </c>
      <c r="L34">
        <v>75000</v>
      </c>
      <c r="M34" s="1" t="str">
        <f t="shared" si="5"/>
        <v>Covered</v>
      </c>
      <c r="N34" s="1" t="str">
        <f t="shared" si="6"/>
        <v>HO10CIVBLA033</v>
      </c>
    </row>
    <row r="35" spans="1:14" x14ac:dyDescent="0.3">
      <c r="A35" s="1" t="s">
        <v>68</v>
      </c>
      <c r="B35" s="1" t="str">
        <f t="shared" si="0"/>
        <v>HO</v>
      </c>
      <c r="C35" s="1" t="str" cm="1">
        <f t="array" ref="C35">_xlfn.IFS(B35="FD","Ford",B35="CR","Chrysler",B35="GM","General Motors",B35="HO","Honda",B35="HY","Hyundai",B35="TY","Toyota")</f>
        <v>Honda</v>
      </c>
      <c r="D35" s="1" t="str">
        <f t="shared" si="1"/>
        <v>CIV</v>
      </c>
      <c r="E35" s="1" t="str" cm="1">
        <f t="array" ref="E35">_xlfn.IFS(D35="MTG","Mustang",D35="CAM","Camry",D35="CAR","Caravan",D35="CIV","Civic",D35="COR","Corolla",D35="ELA","Elantra",D35="FCS","Focus",D35="ODY","Odyssey",D35="PTC","PT Cruiser",D35="SLV","Silvarado",D35="CMR","Camero")</f>
        <v>Civic</v>
      </c>
      <c r="F35" s="1" t="str">
        <f t="shared" si="7"/>
        <v>2011</v>
      </c>
      <c r="G35" s="1">
        <f t="shared" si="3"/>
        <v>13</v>
      </c>
      <c r="H35">
        <v>30555.3</v>
      </c>
      <c r="I35" s="2">
        <f t="shared" si="4"/>
        <v>2350.4076923076923</v>
      </c>
      <c r="J35" s="1" t="s">
        <v>16</v>
      </c>
      <c r="K35" s="1" t="s">
        <v>23</v>
      </c>
      <c r="L35">
        <v>75000</v>
      </c>
      <c r="M35" s="1" t="str">
        <f t="shared" si="5"/>
        <v>Covered</v>
      </c>
      <c r="N35" s="1" t="str">
        <f t="shared" si="6"/>
        <v>HO11CIVBLA034</v>
      </c>
    </row>
    <row r="36" spans="1:14" x14ac:dyDescent="0.3">
      <c r="A36" s="1" t="s">
        <v>69</v>
      </c>
      <c r="B36" s="1" t="str">
        <f t="shared" si="0"/>
        <v>HO</v>
      </c>
      <c r="C36" s="1" t="str" cm="1">
        <f t="array" ref="C36">_xlfn.IFS(B36="FD","Ford",B36="CR","Chrysler",B36="GM","General Motors",B36="HO","Honda",B36="HY","Hyundai",B36="TY","Toyota")</f>
        <v>Honda</v>
      </c>
      <c r="D36" s="1" t="str">
        <f t="shared" si="1"/>
        <v>CIV</v>
      </c>
      <c r="E36" s="1" t="str" cm="1">
        <f t="array" ref="E36">_xlfn.IFS(D36="MTG","Mustang",D36="CAM","Camry",D36="CAR","Caravan",D36="CIV","Civic",D36="COR","Corolla",D36="ELA","Elantra",D36="FCS","Focus",D36="ODY","Odyssey",D36="PTC","PT Cruiser",D36="SLV","Silvarado",D36="CMR","Camero")</f>
        <v>Civic</v>
      </c>
      <c r="F36" s="1" t="str">
        <f t="shared" si="7"/>
        <v>2012</v>
      </c>
      <c r="G36" s="1">
        <f t="shared" si="3"/>
        <v>12</v>
      </c>
      <c r="H36">
        <v>24513.200000000001</v>
      </c>
      <c r="I36" s="2">
        <f t="shared" si="4"/>
        <v>2042.7666666666667</v>
      </c>
      <c r="J36" s="1" t="s">
        <v>16</v>
      </c>
      <c r="K36" s="1" t="s">
        <v>46</v>
      </c>
      <c r="L36">
        <v>75000</v>
      </c>
      <c r="M36" s="1" t="str">
        <f t="shared" si="5"/>
        <v>Covered</v>
      </c>
      <c r="N36" s="1" t="str">
        <f t="shared" si="6"/>
        <v>HO12CIVBLA035</v>
      </c>
    </row>
    <row r="37" spans="1:14" x14ac:dyDescent="0.3">
      <c r="A37" s="1" t="s">
        <v>70</v>
      </c>
      <c r="B37" s="1" t="str">
        <f t="shared" si="0"/>
        <v>HO</v>
      </c>
      <c r="C37" s="1" t="str" cm="1">
        <f t="array" ref="C37">_xlfn.IFS(B37="FD","Ford",B37="CR","Chrysler",B37="GM","General Motors",B37="HO","Honda",B37="HY","Hyundai",B37="TY","Toyota")</f>
        <v>Honda</v>
      </c>
      <c r="D37" s="1" t="str">
        <f t="shared" si="1"/>
        <v>CIV</v>
      </c>
      <c r="E37" s="1" t="str" cm="1">
        <f t="array" ref="E37">_xlfn.IFS(D37="MTG","Mustang",D37="CAM","Camry",D37="CAR","Caravan",D37="CIV","Civic",D37="COR","Corolla",D37="ELA","Elantra",D37="FCS","Focus",D37="ODY","Odyssey",D37="PTC","PT Cruiser",D37="SLV","Silvarado",D37="CMR","Camero")</f>
        <v>Civic</v>
      </c>
      <c r="F37" s="1" t="str">
        <f t="shared" si="7"/>
        <v>2013</v>
      </c>
      <c r="G37" s="1">
        <f t="shared" si="3"/>
        <v>11</v>
      </c>
      <c r="H37">
        <v>13867.6</v>
      </c>
      <c r="I37" s="2">
        <f t="shared" si="4"/>
        <v>1260.6909090909091</v>
      </c>
      <c r="J37" s="1" t="s">
        <v>16</v>
      </c>
      <c r="K37" s="1" t="s">
        <v>51</v>
      </c>
      <c r="L37">
        <v>75000</v>
      </c>
      <c r="M37" s="1" t="str">
        <f t="shared" si="5"/>
        <v>Covered</v>
      </c>
      <c r="N37" s="1" t="str">
        <f t="shared" si="6"/>
        <v>HO13CIVBLA036</v>
      </c>
    </row>
    <row r="38" spans="1:14" x14ac:dyDescent="0.3">
      <c r="A38" s="1" t="s">
        <v>88</v>
      </c>
      <c r="B38" s="1" t="str">
        <f t="shared" si="0"/>
        <v>HO</v>
      </c>
      <c r="C38" s="1" t="str" cm="1">
        <f t="array" ref="C38">_xlfn.IFS(B38="FD","Ford",B38="CR","Chrysler",B38="GM","General Motors",B38="HO","Honda",B38="HY","Hyundai",B38="TY","Toyota")</f>
        <v>Honda</v>
      </c>
      <c r="D38" s="1" t="str">
        <f t="shared" si="1"/>
        <v>ODY</v>
      </c>
      <c r="E38" s="1" t="str" cm="1">
        <f t="array" ref="E38">_xlfn.IFS(D38="MTG","Mustang",D38="CAM","Camry",D38="CAR","Caravan",D38="CIV","Civic",D38="COR","Corolla",D38="ELA","Elantra",D38="FCS","Focus",D38="ODY","Odyssey",D38="PTC","PT Cruiser",D38="SLV","Silvarado",D38="CMR","Camero")</f>
        <v>Odyssey</v>
      </c>
      <c r="F38" s="1" t="str">
        <f t="shared" si="7"/>
        <v>2005</v>
      </c>
      <c r="G38" s="1">
        <f t="shared" si="3"/>
        <v>19</v>
      </c>
      <c r="H38">
        <v>60389.5</v>
      </c>
      <c r="I38" s="2">
        <f t="shared" si="4"/>
        <v>3178.3947368421054</v>
      </c>
      <c r="J38" s="1" t="s">
        <v>19</v>
      </c>
      <c r="K38" s="1" t="s">
        <v>30</v>
      </c>
      <c r="L38">
        <v>100000</v>
      </c>
      <c r="M38" s="1" t="str">
        <f t="shared" si="5"/>
        <v>Covered</v>
      </c>
      <c r="N38" s="1" t="str">
        <f t="shared" si="6"/>
        <v>HO05ODYWHI037</v>
      </c>
    </row>
    <row r="39" spans="1:14" x14ac:dyDescent="0.3">
      <c r="A39" s="1" t="s">
        <v>71</v>
      </c>
      <c r="B39" s="1" t="str">
        <f t="shared" si="0"/>
        <v>HO</v>
      </c>
      <c r="C39" s="1" t="str" cm="1">
        <f t="array" ref="C39">_xlfn.IFS(B39="FD","Ford",B39="CR","Chrysler",B39="GM","General Motors",B39="HO","Honda",B39="HY","Hyundai",B39="TY","Toyota")</f>
        <v>Honda</v>
      </c>
      <c r="D39" s="1" t="str">
        <f t="shared" si="1"/>
        <v>ODY</v>
      </c>
      <c r="E39" s="1" t="str" cm="1">
        <f t="array" ref="E39">_xlfn.IFS(D39="MTG","Mustang",D39="CAM","Camry",D39="CAR","Caravan",D39="CIV","Civic",D39="COR","Corolla",D39="ELA","Elantra",D39="FCS","Focus",D39="ODY","Odyssey",D39="PTC","PT Cruiser",D39="SLV","Silvarado",D39="CMR","Camero")</f>
        <v>Odyssey</v>
      </c>
      <c r="F39" s="1" t="str">
        <f t="shared" si="7"/>
        <v>2007</v>
      </c>
      <c r="G39" s="1">
        <f t="shared" si="3"/>
        <v>17</v>
      </c>
      <c r="H39">
        <v>50854.1</v>
      </c>
      <c r="I39" s="2">
        <f t="shared" si="4"/>
        <v>2991.4176470588236</v>
      </c>
      <c r="J39" s="1" t="s">
        <v>16</v>
      </c>
      <c r="K39" s="1" t="s">
        <v>53</v>
      </c>
      <c r="L39">
        <v>100000</v>
      </c>
      <c r="M39" s="1" t="str">
        <f t="shared" si="5"/>
        <v>Covered</v>
      </c>
      <c r="N39" s="1" t="str">
        <f t="shared" si="6"/>
        <v>HO07ODYBLA038</v>
      </c>
    </row>
    <row r="40" spans="1:14" x14ac:dyDescent="0.3">
      <c r="A40" s="1" t="s">
        <v>72</v>
      </c>
      <c r="B40" s="1" t="str">
        <f t="shared" si="0"/>
        <v>HO</v>
      </c>
      <c r="C40" s="1" t="str" cm="1">
        <f t="array" ref="C40">_xlfn.IFS(B40="FD","Ford",B40="CR","Chrysler",B40="GM","General Motors",B40="HO","Honda",B40="HY","Hyundai",B40="TY","Toyota")</f>
        <v>Honda</v>
      </c>
      <c r="D40" s="1" t="str">
        <f t="shared" si="1"/>
        <v>ODY</v>
      </c>
      <c r="E40" s="1" t="str" cm="1">
        <f t="array" ref="E40">_xlfn.IFS(D40="MTG","Mustang",D40="CAM","Camry",D40="CAR","Caravan",D40="CIV","Civic",D40="COR","Corolla",D40="ELA","Elantra",D40="FCS","Focus",D40="ODY","Odyssey",D40="PTC","PT Cruiser",D40="SLV","Silvarado",D40="CMR","Camero")</f>
        <v>Odyssey</v>
      </c>
      <c r="F40" s="1" t="str">
        <f t="shared" si="7"/>
        <v>2008</v>
      </c>
      <c r="G40" s="1">
        <f t="shared" si="3"/>
        <v>16</v>
      </c>
      <c r="H40">
        <v>42504.6</v>
      </c>
      <c r="I40" s="2">
        <f t="shared" si="4"/>
        <v>2656.5374999999999</v>
      </c>
      <c r="J40" s="1" t="s">
        <v>19</v>
      </c>
      <c r="K40" s="1" t="s">
        <v>39</v>
      </c>
      <c r="L40">
        <v>100000</v>
      </c>
      <c r="M40" s="1" t="str">
        <f t="shared" si="5"/>
        <v>Covered</v>
      </c>
      <c r="N40" s="1" t="str">
        <f t="shared" si="6"/>
        <v>HO08ODYWHI039</v>
      </c>
    </row>
    <row r="41" spans="1:14" x14ac:dyDescent="0.3">
      <c r="A41" s="1" t="s">
        <v>85</v>
      </c>
      <c r="B41" s="1" t="str">
        <f t="shared" si="0"/>
        <v>HO</v>
      </c>
      <c r="C41" s="1" t="str" cm="1">
        <f t="array" ref="C41">_xlfn.IFS(B41="FD","Ford",B41="CR","Chrysler",B41="GM","General Motors",B41="HO","Honda",B41="HY","Hyundai",B41="TY","Toyota")</f>
        <v>Honda</v>
      </c>
      <c r="D41" s="1" t="str">
        <f t="shared" si="1"/>
        <v>ODY</v>
      </c>
      <c r="E41" s="1" t="str" cm="1">
        <f t="array" ref="E41">_xlfn.IFS(D41="MTG","Mustang",D41="CAM","Camry",D41="CAR","Caravan",D41="CIV","Civic",D41="COR","Corolla",D41="ELA","Elantra",D41="FCS","Focus",D41="ODY","Odyssey",D41="PTC","PT Cruiser",D41="SLV","Silvarado",D41="CMR","Camero")</f>
        <v>Odyssey</v>
      </c>
      <c r="F41" s="1" t="str">
        <f t="shared" si="7"/>
        <v>2001</v>
      </c>
      <c r="G41" s="1">
        <f t="shared" si="3"/>
        <v>23</v>
      </c>
      <c r="H41">
        <v>68658.899999999994</v>
      </c>
      <c r="I41" s="2">
        <f t="shared" si="4"/>
        <v>2985.1695652173912</v>
      </c>
      <c r="J41" s="1" t="s">
        <v>16</v>
      </c>
      <c r="K41" s="1" t="s">
        <v>17</v>
      </c>
      <c r="L41">
        <v>100000</v>
      </c>
      <c r="M41" s="1" t="str">
        <f t="shared" si="5"/>
        <v>Covered</v>
      </c>
      <c r="N41" s="1" t="str">
        <f t="shared" si="6"/>
        <v>HO01ODYBLA040</v>
      </c>
    </row>
    <row r="42" spans="1:14" x14ac:dyDescent="0.3">
      <c r="A42" s="1" t="s">
        <v>73</v>
      </c>
      <c r="B42" s="1" t="str">
        <f t="shared" si="0"/>
        <v>HO</v>
      </c>
      <c r="C42" s="1" t="str" cm="1">
        <f t="array" ref="C42">_xlfn.IFS(B42="FD","Ford",B42="CR","Chrysler",B42="GM","General Motors",B42="HO","Honda",B42="HY","Hyundai",B42="TY","Toyota")</f>
        <v>Honda</v>
      </c>
      <c r="D42" s="1" t="str">
        <f t="shared" si="1"/>
        <v>ODY</v>
      </c>
      <c r="E42" s="1" t="str" cm="1">
        <f t="array" ref="E42">_xlfn.IFS(D42="MTG","Mustang",D42="CAM","Camry",D42="CAR","Caravan",D42="CIV","Civic",D42="COR","Corolla",D42="ELA","Elantra",D42="FCS","Focus",D42="ODY","Odyssey",D42="PTC","PT Cruiser",D42="SLV","Silvarado",D42="CMR","Camero")</f>
        <v>Odyssey</v>
      </c>
      <c r="F42" s="1" t="str">
        <f t="shared" si="7"/>
        <v>2014</v>
      </c>
      <c r="G42" s="1">
        <f t="shared" si="3"/>
        <v>10</v>
      </c>
      <c r="H42">
        <v>3708.1</v>
      </c>
      <c r="I42" s="2">
        <f t="shared" si="4"/>
        <v>370.81</v>
      </c>
      <c r="J42" s="1" t="s">
        <v>16</v>
      </c>
      <c r="K42" s="1" t="s">
        <v>20</v>
      </c>
      <c r="L42">
        <v>100000</v>
      </c>
      <c r="M42" s="1" t="str">
        <f t="shared" si="5"/>
        <v>Covered</v>
      </c>
      <c r="N42" s="1" t="str">
        <f t="shared" si="6"/>
        <v>HO14ODYBLA041</v>
      </c>
    </row>
    <row r="43" spans="1:14" x14ac:dyDescent="0.3">
      <c r="A43" s="1" t="s">
        <v>74</v>
      </c>
      <c r="B43" s="1" t="str">
        <f t="shared" si="0"/>
        <v>CR</v>
      </c>
      <c r="C43" s="1" t="str" cm="1">
        <f t="array" ref="C43">_xlfn.IFS(B43="FD","Ford",B43="CR","Chrysler",B43="GM","General Motors",B43="HO","Honda",B43="HY","Hyundai",B43="TY","Toyota")</f>
        <v>Chrysler</v>
      </c>
      <c r="D43" s="1" t="str">
        <f t="shared" si="1"/>
        <v>PTC</v>
      </c>
      <c r="E43" s="1" t="str" cm="1">
        <f t="array" ref="E43">_xlfn.IFS(D43="MTG","Mustang",D43="CAM","Camry",D43="CAR","Caravan",D43="CIV","Civic",D43="COR","Corolla",D43="ELA","Elantra",D43="FCS","Focus",D43="ODY","Odyssey",D43="PTC","PT Cruiser",D43="SLV","Silvarado",D43="CMR","Camero")</f>
        <v>PT Cruiser</v>
      </c>
      <c r="F43" s="1" t="str">
        <f t="shared" si="7"/>
        <v>2004</v>
      </c>
      <c r="G43" s="1">
        <f t="shared" si="3"/>
        <v>20</v>
      </c>
      <c r="H43">
        <v>64542</v>
      </c>
      <c r="I43" s="2">
        <f t="shared" si="4"/>
        <v>3227.1</v>
      </c>
      <c r="J43" s="1" t="s">
        <v>49</v>
      </c>
      <c r="K43" s="1" t="s">
        <v>17</v>
      </c>
      <c r="L43">
        <v>75000</v>
      </c>
      <c r="M43" s="1" t="str">
        <f t="shared" si="5"/>
        <v>Covered</v>
      </c>
      <c r="N43" s="1" t="str">
        <f t="shared" si="6"/>
        <v>CR04PTCBLU042</v>
      </c>
    </row>
    <row r="44" spans="1:14" x14ac:dyDescent="0.3">
      <c r="A44" s="1" t="s">
        <v>75</v>
      </c>
      <c r="B44" s="1" t="str">
        <f t="shared" si="0"/>
        <v>CR</v>
      </c>
      <c r="C44" s="1" t="str" cm="1">
        <f t="array" ref="C44">_xlfn.IFS(B44="FD","Ford",B44="CR","Chrysler",B44="GM","General Motors",B44="HO","Honda",B44="HY","Hyundai",B44="TY","Toyota")</f>
        <v>Chrysler</v>
      </c>
      <c r="D44" s="1" t="str">
        <f t="shared" si="1"/>
        <v>PTC</v>
      </c>
      <c r="E44" s="1" t="str" cm="1">
        <f t="array" ref="E44">_xlfn.IFS(D44="MTG","Mustang",D44="CAM","Camry",D44="CAR","Caravan",D44="CIV","Civic",D44="COR","Corolla",D44="ELA","Elantra",D44="FCS","Focus",D44="ODY","Odyssey",D44="PTC","PT Cruiser",D44="SLV","Silvarado",D44="CMR","Camero")</f>
        <v>PT Cruiser</v>
      </c>
      <c r="F44" s="1" t="str">
        <f t="shared" si="7"/>
        <v>2007</v>
      </c>
      <c r="G44" s="1">
        <f t="shared" si="3"/>
        <v>17</v>
      </c>
      <c r="H44">
        <v>42074.2</v>
      </c>
      <c r="I44" s="2">
        <f t="shared" si="4"/>
        <v>2474.9529411764706</v>
      </c>
      <c r="J44" s="1" t="s">
        <v>22</v>
      </c>
      <c r="K44" s="1" t="s">
        <v>59</v>
      </c>
      <c r="L44">
        <v>75000</v>
      </c>
      <c r="M44" s="1" t="str">
        <f t="shared" si="5"/>
        <v>Covered</v>
      </c>
      <c r="N44" s="1" t="str">
        <f t="shared" si="6"/>
        <v>CR07PTCGRE043</v>
      </c>
    </row>
    <row r="45" spans="1:14" x14ac:dyDescent="0.3">
      <c r="A45" s="1" t="s">
        <v>76</v>
      </c>
      <c r="B45" s="1" t="str">
        <f t="shared" si="0"/>
        <v>CR</v>
      </c>
      <c r="C45" s="1" t="str" cm="1">
        <f t="array" ref="C45">_xlfn.IFS(B45="FD","Ford",B45="CR","Chrysler",B45="GM","General Motors",B45="HO","Honda",B45="HY","Hyundai",B45="TY","Toyota")</f>
        <v>Chrysler</v>
      </c>
      <c r="D45" s="1" t="str">
        <f t="shared" si="1"/>
        <v>PTC</v>
      </c>
      <c r="E45" s="1" t="str" cm="1">
        <f t="array" ref="E45">_xlfn.IFS(D45="MTG","Mustang",D45="CAM","Camry",D45="CAR","Caravan",D45="CIV","Civic",D45="COR","Corolla",D45="ELA","Elantra",D45="FCS","Focus",D45="ODY","Odyssey",D45="PTC","PT Cruiser",D45="SLV","Silvarado",D45="CMR","Camero")</f>
        <v>PT Cruiser</v>
      </c>
      <c r="F45" s="1" t="str">
        <f t="shared" si="7"/>
        <v>2011</v>
      </c>
      <c r="G45" s="1">
        <f t="shared" si="3"/>
        <v>13</v>
      </c>
      <c r="H45">
        <v>27394.2</v>
      </c>
      <c r="I45" s="2">
        <f t="shared" si="4"/>
        <v>2107.2461538461539</v>
      </c>
      <c r="J45" s="1" t="s">
        <v>16</v>
      </c>
      <c r="K45" s="1" t="s">
        <v>37</v>
      </c>
      <c r="L45">
        <v>75000</v>
      </c>
      <c r="M45" s="1" t="str">
        <f t="shared" si="5"/>
        <v>Covered</v>
      </c>
      <c r="N45" s="1" t="str">
        <f t="shared" si="6"/>
        <v>CR11PTCBLA044</v>
      </c>
    </row>
    <row r="46" spans="1:14" x14ac:dyDescent="0.3">
      <c r="A46" s="1" t="s">
        <v>77</v>
      </c>
      <c r="B46" s="1" t="str">
        <f t="shared" si="0"/>
        <v>CR</v>
      </c>
      <c r="C46" s="1" t="str" cm="1">
        <f t="array" ref="C46">_xlfn.IFS(B46="FD","Ford",B46="CR","Chrysler",B46="GM","General Motors",B46="HO","Honda",B46="HY","Hyundai",B46="TY","Toyota")</f>
        <v>Chrysler</v>
      </c>
      <c r="D46" s="1" t="str">
        <f t="shared" si="1"/>
        <v>CAR</v>
      </c>
      <c r="E46" s="1" t="str" cm="1">
        <f t="array" ref="E46">_xlfn.IFS(D46="MTG","Mustang",D46="CAM","Camry",D46="CAR","Caravan",D46="CIV","Civic",D46="COR","Corolla",D46="ELA","Elantra",D46="FCS","Focus",D46="ODY","Odyssey",D46="PTC","PT Cruiser",D46="SLV","Silvarado",D46="CMR","Camero")</f>
        <v>Caravan</v>
      </c>
      <c r="F46" s="1" t="str">
        <f>_xlfn.CONCAT(19,MID(A46,3,2))</f>
        <v>1999</v>
      </c>
      <c r="G46" s="1">
        <f t="shared" si="3"/>
        <v>25</v>
      </c>
      <c r="H46">
        <v>79420.600000000006</v>
      </c>
      <c r="I46" s="2">
        <f t="shared" si="4"/>
        <v>3176.8240000000001</v>
      </c>
      <c r="J46" s="1" t="s">
        <v>22</v>
      </c>
      <c r="K46" s="1" t="s">
        <v>46</v>
      </c>
      <c r="L46">
        <v>75000</v>
      </c>
      <c r="M46" s="1" t="str">
        <f t="shared" si="5"/>
        <v>Not Covered</v>
      </c>
      <c r="N46" s="1" t="str">
        <f t="shared" si="6"/>
        <v>CR99CARGRE045</v>
      </c>
    </row>
    <row r="47" spans="1:14" x14ac:dyDescent="0.3">
      <c r="A47" s="1" t="s">
        <v>78</v>
      </c>
      <c r="B47" s="1" t="str">
        <f t="shared" si="0"/>
        <v>CR</v>
      </c>
      <c r="C47" s="1" t="str" cm="1">
        <f t="array" ref="C47">_xlfn.IFS(B47="FD","Ford",B47="CR","Chrysler",B47="GM","General Motors",B47="HO","Honda",B47="HY","Hyundai",B47="TY","Toyota")</f>
        <v>Chrysler</v>
      </c>
      <c r="D47" s="1" t="str">
        <f t="shared" si="1"/>
        <v>CAR</v>
      </c>
      <c r="E47" s="1" t="str" cm="1">
        <f t="array" ref="E47">_xlfn.IFS(D47="MTG","Mustang",D47="CAM","Camry",D47="CAR","Caravan",D47="CIV","Civic",D47="COR","Corolla",D47="ELA","Elantra",D47="FCS","Focus",D47="ODY","Odyssey",D47="PTC","PT Cruiser",D47="SLV","Silvarado",D47="CMR","Camero")</f>
        <v>Caravan</v>
      </c>
      <c r="F47" s="1" t="str">
        <f t="shared" si="7"/>
        <v>2000</v>
      </c>
      <c r="G47" s="1">
        <f t="shared" si="3"/>
        <v>24</v>
      </c>
      <c r="H47">
        <v>77243.100000000006</v>
      </c>
      <c r="I47" s="2">
        <f t="shared" si="4"/>
        <v>3218.4625000000001</v>
      </c>
      <c r="J47" s="1" t="s">
        <v>16</v>
      </c>
      <c r="K47" s="1" t="s">
        <v>25</v>
      </c>
      <c r="L47">
        <v>75000</v>
      </c>
      <c r="M47" s="1" t="str">
        <f t="shared" si="5"/>
        <v>Not Covered</v>
      </c>
      <c r="N47" s="1" t="str">
        <f t="shared" si="6"/>
        <v>CR00CARBLA046</v>
      </c>
    </row>
    <row r="48" spans="1:14" x14ac:dyDescent="0.3">
      <c r="A48" s="1" t="s">
        <v>79</v>
      </c>
      <c r="B48" s="1" t="str">
        <f t="shared" si="0"/>
        <v>CR</v>
      </c>
      <c r="C48" s="1" t="str" cm="1">
        <f t="array" ref="C48">_xlfn.IFS(B48="FD","Ford",B48="CR","Chrysler",B48="GM","General Motors",B48="HO","Honda",B48="HY","Hyundai",B48="TY","Toyota")</f>
        <v>Chrysler</v>
      </c>
      <c r="D48" s="1" t="str">
        <f t="shared" si="1"/>
        <v>CAR</v>
      </c>
      <c r="E48" s="1" t="str" cm="1">
        <f t="array" ref="E48">_xlfn.IFS(D48="MTG","Mustang",D48="CAM","Camry",D48="CAR","Caravan",D48="CIV","Civic",D48="COR","Corolla",D48="ELA","Elantra",D48="FCS","Focus",D48="ODY","Odyssey",D48="PTC","PT Cruiser",D48="SLV","Silvarado",D48="CMR","Camero")</f>
        <v>Caravan</v>
      </c>
      <c r="F48" s="1" t="str">
        <f t="shared" si="7"/>
        <v>2004</v>
      </c>
      <c r="G48" s="1">
        <f t="shared" si="3"/>
        <v>20</v>
      </c>
      <c r="H48">
        <v>72527.199999999997</v>
      </c>
      <c r="I48" s="2">
        <f t="shared" si="4"/>
        <v>3626.3599999999997</v>
      </c>
      <c r="J48" s="1" t="s">
        <v>19</v>
      </c>
      <c r="K48" s="1" t="s">
        <v>42</v>
      </c>
      <c r="L48">
        <v>75000</v>
      </c>
      <c r="M48" s="1" t="str">
        <f t="shared" si="5"/>
        <v>Covered</v>
      </c>
      <c r="N48" s="1" t="str">
        <f t="shared" si="6"/>
        <v>CR04CARWHI047</v>
      </c>
    </row>
    <row r="49" spans="1:14" x14ac:dyDescent="0.3">
      <c r="A49" s="1" t="s">
        <v>80</v>
      </c>
      <c r="B49" s="1" t="str">
        <f t="shared" si="0"/>
        <v>CR</v>
      </c>
      <c r="C49" s="1" t="str" cm="1">
        <f t="array" ref="C49">_xlfn.IFS(B49="FD","Ford",B49="CR","Chrysler",B49="GM","General Motors",B49="HO","Honda",B49="HY","Hyundai",B49="TY","Toyota")</f>
        <v>Chrysler</v>
      </c>
      <c r="D49" s="1" t="str">
        <f t="shared" si="1"/>
        <v>CAR</v>
      </c>
      <c r="E49" s="1" t="str" cm="1">
        <f t="array" ref="E49">_xlfn.IFS(D49="MTG","Mustang",D49="CAM","Camry",D49="CAR","Caravan",D49="CIV","Civic",D49="COR","Corolla",D49="ELA","Elantra",D49="FCS","Focus",D49="ODY","Odyssey",D49="PTC","PT Cruiser",D49="SLV","Silvarado",D49="CMR","Camero")</f>
        <v>Caravan</v>
      </c>
      <c r="F49" s="1" t="str">
        <f t="shared" si="7"/>
        <v>2004</v>
      </c>
      <c r="G49" s="1">
        <f t="shared" si="3"/>
        <v>20</v>
      </c>
      <c r="H49">
        <v>52699.4</v>
      </c>
      <c r="I49" s="2">
        <f t="shared" si="4"/>
        <v>2634.9700000000003</v>
      </c>
      <c r="J49" s="1" t="s">
        <v>58</v>
      </c>
      <c r="K49" s="1" t="s">
        <v>42</v>
      </c>
      <c r="L49">
        <v>75000</v>
      </c>
      <c r="M49" s="1" t="str">
        <f t="shared" si="5"/>
        <v>Covered</v>
      </c>
      <c r="N49" s="1" t="str">
        <f t="shared" si="6"/>
        <v>CR04CARRED048</v>
      </c>
    </row>
    <row r="50" spans="1:14" x14ac:dyDescent="0.3">
      <c r="A50" s="1" t="s">
        <v>81</v>
      </c>
      <c r="B50" s="1" t="str">
        <f t="shared" si="0"/>
        <v>HY</v>
      </c>
      <c r="C50" s="1" t="str" cm="1">
        <f t="array" ref="C50">_xlfn.IFS(B50="FD","Ford",B50="CR","Chrysler",B50="GM","General Motors",B50="HO","Honda",B50="HY","Hyundai",B50="TY","Toyota")</f>
        <v>Hyundai</v>
      </c>
      <c r="D50" s="1" t="str">
        <f t="shared" si="1"/>
        <v>ELA</v>
      </c>
      <c r="E50" s="1" t="str" cm="1">
        <f t="array" ref="E50">_xlfn.IFS(D50="MTG","Mustang",D50="CAM","Camry",D50="CAR","Caravan",D50="CIV","Civic",D50="COR","Corolla",D50="ELA","Elantra",D50="FCS","Focus",D50="ODY","Odyssey",D50="PTC","PT Cruiser",D50="SLV","Silvarado",D50="CMR","Camero")</f>
        <v>Elantra</v>
      </c>
      <c r="F50" s="1" t="str">
        <f t="shared" si="7"/>
        <v>2011</v>
      </c>
      <c r="G50" s="1">
        <f t="shared" si="3"/>
        <v>13</v>
      </c>
      <c r="H50">
        <v>29102.3</v>
      </c>
      <c r="I50" s="2">
        <f t="shared" si="4"/>
        <v>2238.6384615384613</v>
      </c>
      <c r="J50" s="1" t="s">
        <v>16</v>
      </c>
      <c r="K50" s="1" t="s">
        <v>44</v>
      </c>
      <c r="L50">
        <v>100000</v>
      </c>
      <c r="M50" s="1" t="str">
        <f t="shared" si="5"/>
        <v>Covered</v>
      </c>
      <c r="N50" s="1" t="str">
        <f t="shared" si="6"/>
        <v>HY11ELABLA049</v>
      </c>
    </row>
    <row r="51" spans="1:14" x14ac:dyDescent="0.3">
      <c r="A51" s="1" t="s">
        <v>82</v>
      </c>
      <c r="B51" s="1" t="str">
        <f t="shared" si="0"/>
        <v>HY</v>
      </c>
      <c r="C51" s="1" t="str" cm="1">
        <f t="array" ref="C51">_xlfn.IFS(B51="FD","Ford",B51="CR","Chrysler",B51="GM","General Motors",B51="HO","Honda",B51="HY","Hyundai",B51="TY","Toyota")</f>
        <v>Hyundai</v>
      </c>
      <c r="D51" s="1" t="str">
        <f t="shared" si="1"/>
        <v>ELA</v>
      </c>
      <c r="E51" s="1" t="str" cm="1">
        <f t="array" ref="E51">_xlfn.IFS(D51="MTG","Mustang",D51="CAM","Camry",D51="CAR","Caravan",D51="CIV","Civic",D51="COR","Corolla",D51="ELA","Elantra",D51="FCS","Focus",D51="ODY","Odyssey",D51="PTC","PT Cruiser",D51="SLV","Silvarado",D51="CMR","Camero")</f>
        <v>Elantra</v>
      </c>
      <c r="F51" s="1" t="str">
        <f t="shared" si="7"/>
        <v>2012</v>
      </c>
      <c r="G51" s="1">
        <f t="shared" si="3"/>
        <v>12</v>
      </c>
      <c r="H51">
        <v>22282</v>
      </c>
      <c r="I51" s="2">
        <f t="shared" si="4"/>
        <v>1856.8333333333333</v>
      </c>
      <c r="J51" s="1" t="s">
        <v>49</v>
      </c>
      <c r="K51" s="1" t="s">
        <v>20</v>
      </c>
      <c r="L51">
        <v>100000</v>
      </c>
      <c r="M51" s="1" t="str">
        <f t="shared" si="5"/>
        <v>Covered</v>
      </c>
      <c r="N51" s="1" t="str">
        <f t="shared" si="6"/>
        <v>HY12ELABLU050</v>
      </c>
    </row>
    <row r="52" spans="1:14" x14ac:dyDescent="0.3">
      <c r="A52" s="1" t="s">
        <v>83</v>
      </c>
      <c r="B52" s="1" t="str">
        <f t="shared" si="0"/>
        <v>HY</v>
      </c>
      <c r="C52" s="1" t="str" cm="1">
        <f t="array" ref="C52">_xlfn.IFS(B52="FD","Ford",B52="CR","Chrysler",B52="GM","General Motors",B52="HO","Honda",B52="HY","Hyundai",B52="TY","Toyota")</f>
        <v>Hyundai</v>
      </c>
      <c r="D52" s="1" t="str">
        <f t="shared" si="1"/>
        <v>ELA</v>
      </c>
      <c r="E52" s="1" t="str" cm="1">
        <f t="array" ref="E52">_xlfn.IFS(D52="MTG","Mustang",D52="CAM","Camry",D52="CAR","Caravan",D52="CIV","Civic",D52="COR","Corolla",D52="ELA","Elantra",D52="FCS","Focus",D52="ODY","Odyssey",D52="PTC","PT Cruiser",D52="SLV","Silvarado",D52="CMR","Camero")</f>
        <v>Elantra</v>
      </c>
      <c r="F52" s="1" t="str">
        <f t="shared" si="7"/>
        <v>2013</v>
      </c>
      <c r="G52" s="1">
        <f t="shared" si="3"/>
        <v>11</v>
      </c>
      <c r="H52">
        <v>20223.900000000001</v>
      </c>
      <c r="I52" s="2">
        <f t="shared" si="4"/>
        <v>1838.5363636363638</v>
      </c>
      <c r="J52" s="1" t="s">
        <v>16</v>
      </c>
      <c r="K52" s="1" t="s">
        <v>33</v>
      </c>
      <c r="L52">
        <v>100000</v>
      </c>
      <c r="M52" s="1" t="str">
        <f t="shared" si="5"/>
        <v>Covered</v>
      </c>
      <c r="N52" s="1" t="str">
        <f t="shared" si="6"/>
        <v>HY13ELABLA051</v>
      </c>
    </row>
    <row r="53" spans="1:14" x14ac:dyDescent="0.3">
      <c r="A53" s="1" t="s">
        <v>84</v>
      </c>
      <c r="B53" s="1" t="str">
        <f t="shared" si="0"/>
        <v>HY</v>
      </c>
      <c r="C53" s="1" t="str" cm="1">
        <f t="array" ref="C53">_xlfn.IFS(B53="FD","Ford",B53="CR","Chrysler",B53="GM","General Motors",B53="HO","Honda",B53="HY","Hyundai",B53="TY","Toyota")</f>
        <v>Hyundai</v>
      </c>
      <c r="D53" s="1" t="str">
        <f t="shared" si="1"/>
        <v>ELA</v>
      </c>
      <c r="E53" s="1" t="str" cm="1">
        <f t="array" ref="E53">_xlfn.IFS(D53="MTG","Mustang",D53="CAM","Camry",D53="CAR","Caravan",D53="CIV","Civic",D53="COR","Corolla",D53="ELA","Elantra",D53="FCS","Focus",D53="ODY","Odyssey",D53="PTC","PT Cruiser",D53="SLV","Silvarado",D53="CMR","Camero")</f>
        <v>Elantra</v>
      </c>
      <c r="F53" s="1" t="str">
        <f t="shared" si="7"/>
        <v>2013</v>
      </c>
      <c r="G53" s="1">
        <f t="shared" si="3"/>
        <v>11</v>
      </c>
      <c r="H53">
        <v>22188.5</v>
      </c>
      <c r="I53" s="2">
        <f t="shared" si="4"/>
        <v>2017.1363636363637</v>
      </c>
      <c r="J53" s="1" t="s">
        <v>49</v>
      </c>
      <c r="K53" s="1" t="s">
        <v>27</v>
      </c>
      <c r="L53">
        <v>100000</v>
      </c>
      <c r="M53" s="1" t="str">
        <f t="shared" si="5"/>
        <v>Covered</v>
      </c>
      <c r="N53" s="1" t="str">
        <f t="shared" si="6"/>
        <v>HY13ELABLU052</v>
      </c>
    </row>
    <row r="54" spans="1:14" x14ac:dyDescent="0.3">
      <c r="A54" s="1" t="s">
        <v>15</v>
      </c>
      <c r="B54" s="1" t="str">
        <f t="shared" si="0"/>
        <v/>
      </c>
      <c r="C54" s="1"/>
      <c r="D54" s="1" t="str">
        <f t="shared" si="1"/>
        <v/>
      </c>
      <c r="E54" s="1"/>
      <c r="F54" s="1"/>
      <c r="G54" s="1"/>
      <c r="I54" s="1"/>
      <c r="J54" s="1" t="s">
        <v>15</v>
      </c>
      <c r="K54" s="1" t="s">
        <v>15</v>
      </c>
      <c r="M54" s="1"/>
      <c r="N54" s="1" t="str">
        <f t="shared" si="6"/>
        <v/>
      </c>
    </row>
    <row r="55" spans="1:14" x14ac:dyDescent="0.3">
      <c r="A55" s="1" t="s">
        <v>15</v>
      </c>
      <c r="B55" s="1" t="str">
        <f t="shared" si="0"/>
        <v/>
      </c>
      <c r="C55" s="1"/>
      <c r="D55" s="1" t="str">
        <f t="shared" si="1"/>
        <v/>
      </c>
      <c r="E55" s="1"/>
      <c r="F55" s="1"/>
      <c r="G55" s="1"/>
      <c r="I55" s="1"/>
      <c r="J55" s="1" t="s">
        <v>15</v>
      </c>
      <c r="K55" s="1" t="s">
        <v>15</v>
      </c>
      <c r="M55" s="1"/>
      <c r="N55" s="1" t="str">
        <f t="shared" si="6"/>
        <v/>
      </c>
    </row>
    <row r="56" spans="1:14" x14ac:dyDescent="0.3">
      <c r="A56" s="1" t="s">
        <v>15</v>
      </c>
      <c r="B56" s="1" t="str">
        <f t="shared" si="0"/>
        <v/>
      </c>
      <c r="C56" s="1"/>
      <c r="D56" s="1" t="str">
        <f t="shared" si="1"/>
        <v/>
      </c>
      <c r="E56" s="1"/>
      <c r="F56" s="1"/>
      <c r="G56" s="1"/>
      <c r="I56" s="1"/>
      <c r="J56" s="1" t="s">
        <v>15</v>
      </c>
      <c r="K56" s="1" t="s">
        <v>15</v>
      </c>
      <c r="M56" s="1"/>
      <c r="N56" s="1" t="str">
        <f t="shared" si="6"/>
        <v/>
      </c>
    </row>
    <row r="57" spans="1:14" x14ac:dyDescent="0.3">
      <c r="A57" s="1" t="s">
        <v>15</v>
      </c>
      <c r="B57" s="1" t="str">
        <f t="shared" si="0"/>
        <v/>
      </c>
      <c r="C57" s="1"/>
      <c r="D57" s="1" t="str">
        <f t="shared" si="1"/>
        <v/>
      </c>
      <c r="E57" s="1"/>
      <c r="F57" s="1"/>
      <c r="G57" s="1"/>
      <c r="I57" s="1"/>
      <c r="J57" s="1" t="s">
        <v>15</v>
      </c>
      <c r="K57" s="1" t="s">
        <v>15</v>
      </c>
      <c r="M57" s="1"/>
      <c r="N57" s="1" t="str">
        <f t="shared" si="6"/>
        <v/>
      </c>
    </row>
    <row r="58" spans="1:14" x14ac:dyDescent="0.3">
      <c r="A58" s="1" t="s">
        <v>15</v>
      </c>
      <c r="B58" s="1" t="str">
        <f t="shared" si="0"/>
        <v/>
      </c>
      <c r="C58" s="1"/>
      <c r="D58" s="1" t="str">
        <f t="shared" si="1"/>
        <v/>
      </c>
      <c r="E58" s="1"/>
      <c r="F58" s="1"/>
      <c r="G58" s="1"/>
      <c r="I58" s="1"/>
      <c r="J58" s="1" t="s">
        <v>15</v>
      </c>
      <c r="K58" s="1" t="s">
        <v>15</v>
      </c>
      <c r="M58" s="1"/>
      <c r="N58" s="1" t="str">
        <f t="shared" si="6"/>
        <v/>
      </c>
    </row>
    <row r="59" spans="1:14" x14ac:dyDescent="0.3">
      <c r="A59" s="1" t="s">
        <v>15</v>
      </c>
      <c r="B59" s="1" t="str">
        <f t="shared" si="0"/>
        <v/>
      </c>
      <c r="C59" s="1"/>
      <c r="D59" s="1" t="str">
        <f t="shared" si="1"/>
        <v/>
      </c>
      <c r="E59" s="1"/>
      <c r="F59" s="1"/>
      <c r="G59" s="1"/>
      <c r="I59" s="1"/>
      <c r="J59" s="1" t="s">
        <v>15</v>
      </c>
      <c r="K59" s="1" t="s">
        <v>15</v>
      </c>
      <c r="M59" s="1"/>
      <c r="N59" s="1" t="str">
        <f t="shared" si="6"/>
        <v/>
      </c>
    </row>
    <row r="60" spans="1:14" x14ac:dyDescent="0.3">
      <c r="A60" s="1" t="s">
        <v>15</v>
      </c>
      <c r="B60" s="1" t="str">
        <f t="shared" si="0"/>
        <v/>
      </c>
      <c r="C60" s="1"/>
      <c r="D60" s="1" t="str">
        <f t="shared" si="1"/>
        <v/>
      </c>
      <c r="E60" s="1"/>
      <c r="F60" s="1"/>
      <c r="G60" s="1"/>
      <c r="I60" s="1"/>
      <c r="J60" s="1" t="s">
        <v>15</v>
      </c>
      <c r="K60" s="1" t="s">
        <v>15</v>
      </c>
      <c r="M60" s="1"/>
      <c r="N60" s="1" t="str">
        <f t="shared" si="6"/>
        <v/>
      </c>
    </row>
    <row r="61" spans="1:14" x14ac:dyDescent="0.3">
      <c r="A61" s="1" t="s">
        <v>15</v>
      </c>
      <c r="B61" s="1" t="str">
        <f t="shared" si="0"/>
        <v/>
      </c>
      <c r="C61" s="1"/>
      <c r="D61" s="1" t="str">
        <f t="shared" si="1"/>
        <v/>
      </c>
      <c r="E61" s="1"/>
      <c r="F61" s="1"/>
      <c r="G61" s="1"/>
      <c r="I61" s="1"/>
      <c r="J61" s="1" t="s">
        <v>15</v>
      </c>
      <c r="K61" s="1" t="s">
        <v>15</v>
      </c>
      <c r="M61" s="1"/>
      <c r="N61" s="1" t="str">
        <f t="shared" si="6"/>
        <v/>
      </c>
    </row>
    <row r="62" spans="1:14" x14ac:dyDescent="0.3">
      <c r="A62" s="1" t="s">
        <v>15</v>
      </c>
      <c r="B62" s="1" t="str">
        <f t="shared" si="0"/>
        <v/>
      </c>
      <c r="C62" s="1"/>
      <c r="D62" s="1" t="str">
        <f t="shared" si="1"/>
        <v/>
      </c>
      <c r="E62" s="1"/>
      <c r="F62" s="1"/>
      <c r="G62" s="1"/>
      <c r="I62" s="1"/>
      <c r="J62" s="1" t="s">
        <v>15</v>
      </c>
      <c r="K62" s="1" t="s">
        <v>15</v>
      </c>
      <c r="M62" s="1"/>
      <c r="N62" s="1" t="str">
        <f t="shared" si="6"/>
        <v/>
      </c>
    </row>
    <row r="63" spans="1:14" x14ac:dyDescent="0.3">
      <c r="A63" s="1" t="s">
        <v>15</v>
      </c>
      <c r="B63" s="1" t="str">
        <f t="shared" si="0"/>
        <v/>
      </c>
      <c r="C63" s="1"/>
      <c r="D63" s="1" t="str">
        <f t="shared" si="1"/>
        <v/>
      </c>
      <c r="E63" s="1"/>
      <c r="F63" s="1"/>
      <c r="G63" s="1"/>
      <c r="I63" s="1"/>
      <c r="J63" s="1" t="s">
        <v>15</v>
      </c>
      <c r="K63" s="1" t="s">
        <v>15</v>
      </c>
      <c r="M63" s="1"/>
      <c r="N63" s="1" t="str">
        <f t="shared" si="6"/>
        <v/>
      </c>
    </row>
    <row r="64" spans="1:14" x14ac:dyDescent="0.3">
      <c r="A64" s="1" t="s">
        <v>15</v>
      </c>
      <c r="B64" s="1" t="str">
        <f t="shared" si="0"/>
        <v/>
      </c>
      <c r="C64" s="1"/>
      <c r="D64" s="1" t="str">
        <f t="shared" si="1"/>
        <v/>
      </c>
      <c r="E64" s="1"/>
      <c r="F64" s="1"/>
      <c r="G64" s="1"/>
      <c r="I64" s="1"/>
      <c r="J64" s="1" t="s">
        <v>15</v>
      </c>
      <c r="K64" s="1" t="s">
        <v>15</v>
      </c>
      <c r="M64" s="1"/>
      <c r="N64" s="1" t="str">
        <f t="shared" si="6"/>
        <v/>
      </c>
    </row>
    <row r="65" spans="1:14" x14ac:dyDescent="0.3">
      <c r="A65" s="1" t="s">
        <v>15</v>
      </c>
      <c r="B65" s="1" t="str">
        <f t="shared" si="0"/>
        <v/>
      </c>
      <c r="C65" s="1"/>
      <c r="D65" s="1" t="str">
        <f t="shared" si="1"/>
        <v/>
      </c>
      <c r="E65" s="1"/>
      <c r="F65" s="1"/>
      <c r="G65" s="1"/>
      <c r="I65" s="1"/>
      <c r="J65" s="1" t="s">
        <v>15</v>
      </c>
      <c r="K65" s="1" t="s">
        <v>15</v>
      </c>
      <c r="M65" s="1"/>
      <c r="N65" s="1" t="str">
        <f t="shared" si="6"/>
        <v/>
      </c>
    </row>
    <row r="66" spans="1:14" x14ac:dyDescent="0.3">
      <c r="A66" s="1" t="s">
        <v>15</v>
      </c>
      <c r="B66" s="1" t="str">
        <f t="shared" si="0"/>
        <v/>
      </c>
      <c r="C66" s="1"/>
      <c r="D66" s="1" t="str">
        <f t="shared" si="1"/>
        <v/>
      </c>
      <c r="E66" s="1"/>
      <c r="F66" s="1"/>
      <c r="G66" s="1"/>
      <c r="I66" s="1"/>
      <c r="J66" s="1" t="s">
        <v>15</v>
      </c>
      <c r="K66" s="1" t="s">
        <v>15</v>
      </c>
      <c r="M66" s="1"/>
      <c r="N66" s="1" t="str">
        <f t="shared" si="6"/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87FE-9066-4695-B493-0600A718018F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E06DE0-4EA3-4803-9E4D-6D44A2E78B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Hauwa Inuwa</dc:creator>
  <cp:lastModifiedBy>Hauwa Inuwa</cp:lastModifiedBy>
  <dcterms:created xsi:type="dcterms:W3CDTF">2024-10-21T09:23:07Z</dcterms:created>
  <dcterms:modified xsi:type="dcterms:W3CDTF">2024-10-21T10:07:09Z</dcterms:modified>
</cp:coreProperties>
</file>