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thylandergruppen-my.sharepoint.com/personal/akh_thylander_dk/Documents/Skrivebord/"/>
    </mc:Choice>
  </mc:AlternateContent>
  <xr:revisionPtr revIDLastSave="86" documentId="13_ncr:1_{F204DAA3-9688-4E96-9224-EFF1245EC8E3}" xr6:coauthVersionLast="47" xr6:coauthVersionMax="47" xr10:uidLastSave="{A19BAF4D-663D-4F7D-B716-FBAB1F2D81D2}"/>
  <bookViews>
    <workbookView xWindow="-108" yWindow="-108" windowWidth="30936" windowHeight="16776" xr2:uid="{00000000-000D-0000-FFFF-FFFF00000000}"/>
  </bookViews>
  <sheets>
    <sheet name="Investment Analysis" sheetId="1" r:id="rId1"/>
    <sheet name="Instruction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" l="1"/>
  <c r="C33" i="1"/>
  <c r="C51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20" i="1"/>
  <c r="C149" i="1"/>
  <c r="B149" i="1"/>
  <c r="D149" i="1"/>
  <c r="D78" i="1" l="1"/>
  <c r="C58" i="1"/>
  <c r="C59" i="1"/>
  <c r="C28" i="1"/>
  <c r="D113" i="1"/>
  <c r="D112" i="1"/>
  <c r="C111" i="1"/>
  <c r="D79" i="1"/>
  <c r="D80" i="1" s="1"/>
  <c r="D81" i="1" s="1"/>
  <c r="D82" i="1" s="1"/>
  <c r="D83" i="1" s="1"/>
  <c r="D84" i="1" s="1"/>
  <c r="D85" i="1" s="1"/>
  <c r="C35" i="1"/>
  <c r="C24" i="1"/>
  <c r="C18" i="1"/>
  <c r="C26" i="1" l="1"/>
  <c r="C29" i="1" s="1"/>
  <c r="C78" i="1"/>
  <c r="C34" i="1"/>
  <c r="C36" i="1" l="1"/>
  <c r="C79" i="1"/>
  <c r="E78" i="1"/>
  <c r="E79" i="1" l="1"/>
  <c r="C80" i="1"/>
  <c r="D111" i="1"/>
  <c r="C60" i="1"/>
  <c r="C69" i="1" s="1"/>
  <c r="C54" i="1"/>
  <c r="C52" i="1"/>
  <c r="C63" i="1" s="1"/>
  <c r="C53" i="1"/>
  <c r="C81" i="1" l="1"/>
  <c r="E80" i="1"/>
  <c r="C61" i="1"/>
  <c r="C68" i="1"/>
  <c r="C70" i="1" s="1"/>
  <c r="C64" i="1" l="1"/>
  <c r="C62" i="1"/>
  <c r="C103" i="1" s="1"/>
  <c r="C95" i="1"/>
  <c r="F84" i="1"/>
  <c r="F82" i="1"/>
  <c r="F85" i="1"/>
  <c r="F80" i="1"/>
  <c r="G80" i="1" s="1"/>
  <c r="F83" i="1"/>
  <c r="F78" i="1"/>
  <c r="G78" i="1" s="1"/>
  <c r="G86" i="1" s="1"/>
  <c r="C100" i="1" s="1"/>
  <c r="F81" i="1"/>
  <c r="F79" i="1"/>
  <c r="G79" i="1" s="1"/>
  <c r="C73" i="1"/>
  <c r="C71" i="1"/>
  <c r="C72" i="1" s="1"/>
  <c r="E81" i="1"/>
  <c r="G81" i="1" s="1"/>
  <c r="C82" i="1"/>
  <c r="C83" i="1" l="1"/>
  <c r="E82" i="1"/>
  <c r="G82" i="1" s="1"/>
  <c r="C84" i="1" l="1"/>
  <c r="E83" i="1"/>
  <c r="G83" i="1" s="1"/>
  <c r="C85" i="1" l="1"/>
  <c r="E85" i="1" s="1"/>
  <c r="E84" i="1"/>
  <c r="G84" i="1" s="1"/>
  <c r="C90" i="1" l="1"/>
  <c r="C92" i="1" s="1"/>
  <c r="G85" i="1"/>
  <c r="C93" i="1" l="1"/>
  <c r="C94" i="1" s="1"/>
  <c r="C96" i="1" s="1"/>
  <c r="C101" i="1" s="1"/>
  <c r="C102" i="1" s="1"/>
  <c r="C104" i="1" s="1"/>
  <c r="C105" i="1" s="1"/>
  <c r="E111" i="1" s="1"/>
</calcChain>
</file>

<file path=xl/sharedStrings.xml><?xml version="1.0" encoding="utf-8"?>
<sst xmlns="http://schemas.openxmlformats.org/spreadsheetml/2006/main" count="199" uniqueCount="144">
  <si>
    <t>PROPERTY INVESTMENT ANALYSIS TEMPLATE</t>
  </si>
  <si>
    <t>INSTRUCTIONS:</t>
  </si>
  <si>
    <t>1. PROPERTY OVERVIEW</t>
  </si>
  <si>
    <t>Property Name</t>
  </si>
  <si>
    <t>Enter property name</t>
  </si>
  <si>
    <t>Address</t>
  </si>
  <si>
    <t>Enter full address</t>
  </si>
  <si>
    <t>Completion Year</t>
  </si>
  <si>
    <t>Enter year</t>
  </si>
  <si>
    <t>Total Units</t>
  </si>
  <si>
    <t>Enter number of units</t>
  </si>
  <si>
    <t>Total GLA (sqm)</t>
  </si>
  <si>
    <t>Enter gross lettable area</t>
  </si>
  <si>
    <t>Parking Spaces</t>
  </si>
  <si>
    <t>Enter number of parking spaces</t>
  </si>
  <si>
    <t>ESG Rating</t>
  </si>
  <si>
    <t>Enter ESG certification</t>
  </si>
  <si>
    <t>Average Unit Size (sqm)</t>
  </si>
  <si>
    <t>2. CURRENT FINANCIAL PERFORMANCE</t>
  </si>
  <si>
    <t>Rental Income - Residential (DKK)</t>
  </si>
  <si>
    <t>Enter annual residential rental income</t>
  </si>
  <si>
    <t>Rental Income - Parking (DKK)</t>
  </si>
  <si>
    <t>Enter annual parking rental income</t>
  </si>
  <si>
    <t>Total Rental Income (DKK)</t>
  </si>
  <si>
    <t>Vacancy Rate (%)</t>
  </si>
  <si>
    <t>Vacancy Loss (DKK)</t>
  </si>
  <si>
    <t>Credit Loss (%)</t>
  </si>
  <si>
    <t>Credit Loss (DKK)</t>
  </si>
  <si>
    <t>Effective Gross Income (DKK)</t>
  </si>
  <si>
    <t>Operating Expenses (DKK)</t>
  </si>
  <si>
    <t>Enter annual operating expenses</t>
  </si>
  <si>
    <t>Stabilized NOI (DKK)</t>
  </si>
  <si>
    <t>Enter stabilized NOI if different from current</t>
  </si>
  <si>
    <t>Net Operating Income (DKK)</t>
  </si>
  <si>
    <t>Rental Rate per sqm (DKK)</t>
  </si>
  <si>
    <t>OpEx per sqm (DKK)</t>
  </si>
  <si>
    <t>NOI per sqm (DKK)</t>
  </si>
  <si>
    <t>3. MARKET ASSUMPTIONS</t>
  </si>
  <si>
    <t>Danish Central Bank Rate (%)</t>
  </si>
  <si>
    <t>Mortgage Rate 70% LTV (%)</t>
  </si>
  <si>
    <t>Additional Financing Rate (%)</t>
  </si>
  <si>
    <t>Exit Cap Rate (%)</t>
  </si>
  <si>
    <t>Annual Rent Growth (%)</t>
  </si>
  <si>
    <t>Annual OpEx Growth (%)</t>
  </si>
  <si>
    <t>Holding Period (years)</t>
  </si>
  <si>
    <t>Entry Yield Target (%)</t>
  </si>
  <si>
    <t>4. ACQUISITION ANALYSIS</t>
  </si>
  <si>
    <t>Estimated Acquisition Price (DKK)</t>
  </si>
  <si>
    <t>Price per sqm (DKK)</t>
  </si>
  <si>
    <t>Entry Yield (%)</t>
  </si>
  <si>
    <t>Stabilized Entry Yield (%)</t>
  </si>
  <si>
    <t>5. FINANCING STRUCTURE</t>
  </si>
  <si>
    <t>Acquisition Price (DKK)</t>
  </si>
  <si>
    <t>Loan Amount 70% LTV (DKK)</t>
  </si>
  <si>
    <t>Additional Loan 10% LTV (DKK)</t>
  </si>
  <si>
    <t>Total Debt (DKK)</t>
  </si>
  <si>
    <t>Equity Investment (DKK)</t>
  </si>
  <si>
    <t>LTV Ratio (%)</t>
  </si>
  <si>
    <t>Arrangement Fees (DKK)</t>
  </si>
  <si>
    <t>6. DEBT SERVICE ANALYSIS</t>
  </si>
  <si>
    <t>Primary Loan Interest (DKK)</t>
  </si>
  <si>
    <t>Additional Loan Interest (DKK)</t>
  </si>
  <si>
    <t>Total Annual Interest (DKK)</t>
  </si>
  <si>
    <t>Year 1 Cash Flow After Debt Service (DKK)</t>
  </si>
  <si>
    <t>Cash-on-Cash Return (%)</t>
  </si>
  <si>
    <t>Debt Service Coverage Ratio</t>
  </si>
  <si>
    <t>7. 8-YEAR CASH FLOW PROJECTION</t>
  </si>
  <si>
    <t>Year</t>
  </si>
  <si>
    <t>Rental Income</t>
  </si>
  <si>
    <t>Operating Expenses</t>
  </si>
  <si>
    <t>NOI</t>
  </si>
  <si>
    <t>Interest Expense</t>
  </si>
  <si>
    <t>Cash Flow After Debt Service</t>
  </si>
  <si>
    <t>Total 8-Year Cash Flows:</t>
  </si>
  <si>
    <t>8. EXIT ANALYSIS</t>
  </si>
  <si>
    <t>Year 8 NOI (DKK)</t>
  </si>
  <si>
    <t>Gross Exit Value (DKK)</t>
  </si>
  <si>
    <t>Selling Costs 2% (DKK)</t>
  </si>
  <si>
    <t>Net Exit Value (DKK)</t>
  </si>
  <si>
    <t>Debt Repayment (DKK)</t>
  </si>
  <si>
    <t>Net Proceeds to Equity (DKK)</t>
  </si>
  <si>
    <t>9. RETURN CALCULATIONS</t>
  </si>
  <si>
    <t>Total Cash Flows (8 years) (DKK)</t>
  </si>
  <si>
    <t>Exit Proceeds to Equity (DKK)</t>
  </si>
  <si>
    <t>Total Return to Equity (DKK)</t>
  </si>
  <si>
    <t>Equity Invested (DKK)</t>
  </si>
  <si>
    <t>MOIC Levered</t>
  </si>
  <si>
    <t>Approximate IRR Levered (%)</t>
  </si>
  <si>
    <t>10. SENSITIVITY ANALYSIS</t>
  </si>
  <si>
    <t>Scenario</t>
  </si>
  <si>
    <t>Exit Cap Rate</t>
  </si>
  <si>
    <t>Acquisition Price</t>
  </si>
  <si>
    <t>Approx IRR</t>
  </si>
  <si>
    <t>Base Case</t>
  </si>
  <si>
    <t>Optimistic</t>
  </si>
  <si>
    <t>4.0%</t>
  </si>
  <si>
    <t>Pessimistic</t>
  </si>
  <si>
    <t>5.0%</t>
  </si>
  <si>
    <t>DANISH RESIDENTIAL PROPERTY INVESTMENT TEMPLATE - INSTRUCTIONS</t>
  </si>
  <si>
    <t>HOW TO USE THIS TEMPLATE:</t>
  </si>
  <si>
    <t>1. PROPERTY OVERVIEW:</t>
  </si>
  <si>
    <t xml:space="preserve">   - Enter basic property information in yellow cells</t>
  </si>
  <si>
    <t xml:space="preserve">   - Average unit size will calculate automatically</t>
  </si>
  <si>
    <t>2. FINANCIAL PERFORMANCE:</t>
  </si>
  <si>
    <t xml:space="preserve">   - Enter current rental income (residential and parking separately)</t>
  </si>
  <si>
    <t xml:space="preserve">   - Enter annual operating expenses</t>
  </si>
  <si>
    <t xml:space="preserve">   - Enter stabilized NOI if different from current</t>
  </si>
  <si>
    <t xml:space="preserve">   - All per sqm metrics calculate automatically</t>
  </si>
  <si>
    <t>3. MARKET ASSUMPTIONS:</t>
  </si>
  <si>
    <t xml:space="preserve">   - Default values are provided based on current Danish market</t>
  </si>
  <si>
    <t xml:space="preserve">   - Adjust as needed for specific analysis</t>
  </si>
  <si>
    <t xml:space="preserve">   - Entry yield target determines acquisition price</t>
  </si>
  <si>
    <t>4. AUTOMATIC CALCULATIONS:</t>
  </si>
  <si>
    <t xml:space="preserve">   - Acquisition price calculated from NOI and target yield</t>
  </si>
  <si>
    <t xml:space="preserve">   - Financing structure assumes 70% + 10% LTV</t>
  </si>
  <si>
    <t xml:space="preserve">   - Exit analysis with specified cap rate</t>
  </si>
  <si>
    <t xml:space="preserve">   - Return calculations (IRR, MOIC, Cash-on-Cash)</t>
  </si>
  <si>
    <t>5. SENSITIVITY ANALYSIS:</t>
  </si>
  <si>
    <t xml:space="preserve">   - Base case uses your inputs</t>
  </si>
  <si>
    <t xml:space="preserve">   - Optimistic/Pessimistic scenarios for stress testing</t>
  </si>
  <si>
    <t>KEY ASSUMPTIONS:</t>
  </si>
  <si>
    <t>- Interest-only loans throughout holding period</t>
  </si>
  <si>
    <t>- 2% selling costs at exit</t>
  </si>
  <si>
    <t>- 1% arrangement fees on total debt</t>
  </si>
  <si>
    <t>- Danish NPI-linked rent growth (typically 2%)</t>
  </si>
  <si>
    <t>- Standard Danish residential property assumptions</t>
  </si>
  <si>
    <t>VALIDATION:</t>
  </si>
  <si>
    <t>- All formulas are cross-referenced</t>
  </si>
  <si>
    <t>- Calculations follow Danish market standards</t>
  </si>
  <si>
    <t>- Template tested with actual property data</t>
  </si>
  <si>
    <t>For questions or customization, refer to the calculation methodology</t>
  </si>
  <si>
    <t>used in the Birkehuset analysis.</t>
  </si>
  <si>
    <t>• Lightblue cells = INPUT REQUIRED</t>
  </si>
  <si>
    <t xml:space="preserve"> </t>
  </si>
  <si>
    <t>© 2025</t>
  </si>
  <si>
    <t>• Dark Blue headers = SECTION TITLES</t>
  </si>
  <si>
    <t>Always make notes on where the data is from</t>
  </si>
  <si>
    <t>• White cells = CALCULATED AUTOMATICALLY</t>
  </si>
  <si>
    <t>11. Rental data</t>
  </si>
  <si>
    <t>Kvm</t>
  </si>
  <si>
    <t>Pris/Måned (DKK)</t>
  </si>
  <si>
    <t>Pris/Kvm/År (DKK)</t>
  </si>
  <si>
    <t>Squaremeters of that rental unit</t>
  </si>
  <si>
    <t>Monthly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</si>
</sst>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0.0%"/>
    <numFmt numFmtId="166" formatCode="_-* #,##0_-;\-* #,##0_-;_-* &quot;-&quot;??_-;_-@_-"/>
    <numFmt numFmtId="167" formatCode="&quot;IRR &quot;\ 0.00%"/>
  </numFmts>
  <fonts count="19" x14ac:knownFonts="1">
    <font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3" tint="0.59999389629810485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name val="Calibri"/>
      <family val="2"/>
    </font>
    <font>
      <sz val="11"/>
      <color theme="3" tint="-0.499984740745262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9"/>
      <color theme="1"/>
      <name val="Open Sans"/>
      <family val="2"/>
    </font>
    <font>
      <sz val="9"/>
      <color theme="1"/>
      <name val="Calibri"/>
      <family val="2"/>
      <scheme val="minor"/>
    </font>
    <font>
      <b/>
      <sz val="9"/>
      <color theme="1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1F4E79"/>
      </patternFill>
    </fill>
    <fill>
      <patternFill patternType="solid">
        <fgColor theme="0"/>
        <bgColor rgb="FFE2EFDA"/>
      </patternFill>
    </fill>
    <fill>
      <patternFill patternType="solid">
        <fgColor theme="0" tint="-0.14999847407452621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6" fillId="0" borderId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4" fillId="0" borderId="0" xfId="0" applyFont="1"/>
    <xf numFmtId="3" fontId="0" fillId="0" borderId="0" xfId="0" applyNumberFormat="1"/>
    <xf numFmtId="165" fontId="0" fillId="0" borderId="0" xfId="0" applyNumberFormat="1"/>
    <xf numFmtId="0" fontId="5" fillId="0" borderId="0" xfId="0" applyFont="1"/>
    <xf numFmtId="0" fontId="8" fillId="2" borderId="0" xfId="0" applyFont="1" applyFill="1"/>
    <xf numFmtId="0" fontId="0" fillId="3" borderId="0" xfId="0" applyFill="1"/>
    <xf numFmtId="0" fontId="9" fillId="4" borderId="0" xfId="0" applyFont="1" applyFill="1" applyAlignment="1">
      <alignment horizontal="left" vertical="center" indent="1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167" fontId="9" fillId="4" borderId="0" xfId="2" applyNumberFormat="1" applyFont="1" applyFill="1" applyAlignment="1">
      <alignment horizontal="left" vertical="center" indent="1"/>
    </xf>
    <xf numFmtId="0" fontId="12" fillId="4" borderId="0" xfId="0" applyFont="1" applyFill="1" applyAlignment="1">
      <alignment vertical="center"/>
    </xf>
    <xf numFmtId="0" fontId="13" fillId="0" borderId="0" xfId="0" applyFont="1"/>
    <xf numFmtId="0" fontId="2" fillId="5" borderId="0" xfId="0" applyFont="1" applyFill="1"/>
    <xf numFmtId="0" fontId="0" fillId="4" borderId="0" xfId="0" applyFill="1"/>
    <xf numFmtId="0" fontId="7" fillId="3" borderId="0" xfId="0" applyFont="1" applyFill="1"/>
    <xf numFmtId="3" fontId="7" fillId="3" borderId="0" xfId="0" applyNumberFormat="1" applyFont="1" applyFill="1"/>
    <xf numFmtId="3" fontId="14" fillId="3" borderId="0" xfId="0" applyNumberFormat="1" applyFont="1" applyFill="1"/>
    <xf numFmtId="10" fontId="14" fillId="3" borderId="0" xfId="0" applyNumberFormat="1" applyFont="1" applyFill="1"/>
    <xf numFmtId="164" fontId="0" fillId="6" borderId="0" xfId="0" applyNumberFormat="1" applyFill="1"/>
    <xf numFmtId="3" fontId="0" fillId="6" borderId="0" xfId="0" applyNumberFormat="1" applyFill="1"/>
    <xf numFmtId="0" fontId="0" fillId="6" borderId="0" xfId="0" applyFill="1"/>
    <xf numFmtId="10" fontId="0" fillId="6" borderId="0" xfId="0" applyNumberFormat="1" applyFill="1"/>
    <xf numFmtId="165" fontId="0" fillId="6" borderId="0" xfId="0" applyNumberFormat="1" applyFill="1"/>
    <xf numFmtId="166" fontId="0" fillId="6" borderId="0" xfId="1" applyNumberFormat="1" applyFont="1" applyFill="1"/>
    <xf numFmtId="0" fontId="0" fillId="6" borderId="0" xfId="1" applyNumberFormat="1" applyFont="1" applyFill="1"/>
    <xf numFmtId="2" fontId="0" fillId="6" borderId="0" xfId="0" applyNumberFormat="1" applyFill="1"/>
    <xf numFmtId="3" fontId="0" fillId="6" borderId="1" xfId="0" applyNumberFormat="1" applyFill="1" applyBorder="1"/>
    <xf numFmtId="3" fontId="4" fillId="6" borderId="0" xfId="0" applyNumberFormat="1" applyFont="1" applyFill="1"/>
    <xf numFmtId="0" fontId="15" fillId="2" borderId="0" xfId="0" applyFont="1" applyFill="1"/>
    <xf numFmtId="0" fontId="7" fillId="2" borderId="0" xfId="0" applyFont="1" applyFill="1"/>
    <xf numFmtId="0" fontId="3" fillId="7" borderId="1" xfId="0" applyFont="1" applyFill="1" applyBorder="1"/>
    <xf numFmtId="0" fontId="3" fillId="7" borderId="0" xfId="0" applyFont="1" applyFill="1"/>
    <xf numFmtId="0" fontId="16" fillId="8" borderId="0" xfId="0" applyFont="1" applyFill="1"/>
    <xf numFmtId="0" fontId="16" fillId="9" borderId="0" xfId="0" applyFont="1" applyFill="1"/>
    <xf numFmtId="166" fontId="16" fillId="9" borderId="0" xfId="1" applyNumberFormat="1" applyFont="1" applyFill="1"/>
    <xf numFmtId="0" fontId="16" fillId="2" borderId="0" xfId="1" applyNumberFormat="1" applyFont="1" applyFill="1"/>
    <xf numFmtId="0" fontId="17" fillId="0" borderId="0" xfId="0" applyFont="1"/>
    <xf numFmtId="166" fontId="18" fillId="0" borderId="0" xfId="1" applyNumberFormat="1" applyFont="1"/>
    <xf numFmtId="0" fontId="0" fillId="0" borderId="0" xfId="0"/>
    <xf numFmtId="0" fontId="1" fillId="0" borderId="0" xfId="0" applyFont="1"/>
    <xf numFmtId="0" fontId="2" fillId="5" borderId="0" xfId="0" applyFont="1" applyFill="1"/>
    <xf numFmtId="0" fontId="0" fillId="4" borderId="0" xfId="0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243596</xdr:colOff>
      <xdr:row>2</xdr:row>
      <xdr:rowOff>74877</xdr:rowOff>
    </xdr:from>
    <xdr:to>
      <xdr:col>0</xdr:col>
      <xdr:colOff>2118851</xdr:colOff>
      <xdr:row>2</xdr:row>
      <xdr:rowOff>185789</xdr:rowOff>
    </xdr:to>
    <xdr:pic>
      <xdr:nvPicPr>
        <xdr:cNvPr id="2" name="Graphic 5">
          <a:extLst>
            <a:ext uri="{FF2B5EF4-FFF2-40B4-BE49-F238E27FC236}">
              <a16:creationId xmlns:a16="http://schemas.microsoft.com/office/drawing/2014/main" id="{012B3995-BEAA-4C80-9DAD-EE4FD7B21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3596" y="455877"/>
          <a:ext cx="953235" cy="110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5"/>
  <sheetViews>
    <sheetView tabSelected="1" workbookViewId="0">
      <selection activeCell="D18" sqref="D18"/>
    </sheetView>
  </sheetViews>
  <sheetFormatPr defaultRowHeight="14.4" x14ac:dyDescent="0.3"/>
  <cols>
    <col min="1" max="1" width="33.33203125" style="10" customWidth="1"/>
    <col min="2" max="2" width="45" customWidth="1"/>
    <col min="3" max="4" width="25" customWidth="1"/>
    <col min="5" max="6" width="20" customWidth="1"/>
    <col min="7" max="7" width="25" customWidth="1"/>
  </cols>
  <sheetData>
    <row r="1" spans="1:7" ht="21" customHeight="1" x14ac:dyDescent="0.4">
      <c r="A1" s="8" t="s">
        <v>133</v>
      </c>
      <c r="B1" s="42" t="s">
        <v>0</v>
      </c>
      <c r="C1" s="41"/>
      <c r="D1" s="41"/>
      <c r="E1" s="41"/>
      <c r="F1" s="41"/>
      <c r="G1" s="41"/>
    </row>
    <row r="2" spans="1:7" x14ac:dyDescent="0.3">
      <c r="A2" s="8"/>
    </row>
    <row r="3" spans="1:7" ht="15.75" customHeight="1" x14ac:dyDescent="0.3">
      <c r="A3" s="8"/>
      <c r="B3" s="31" t="s">
        <v>1</v>
      </c>
    </row>
    <row r="4" spans="1:7" x14ac:dyDescent="0.3">
      <c r="A4" s="8"/>
      <c r="B4" s="6" t="s">
        <v>132</v>
      </c>
    </row>
    <row r="5" spans="1:7" x14ac:dyDescent="0.3">
      <c r="A5" s="9" t="s">
        <v>134</v>
      </c>
      <c r="B5" s="32" t="s">
        <v>137</v>
      </c>
    </row>
    <row r="6" spans="1:7" x14ac:dyDescent="0.3">
      <c r="B6" s="14" t="s">
        <v>135</v>
      </c>
    </row>
    <row r="7" spans="1:7" x14ac:dyDescent="0.3">
      <c r="B7" t="s">
        <v>136</v>
      </c>
    </row>
    <row r="9" spans="1:7" ht="15.75" customHeight="1" x14ac:dyDescent="0.3">
      <c r="B9" s="43" t="s">
        <v>2</v>
      </c>
      <c r="C9" s="44"/>
      <c r="D9" s="44"/>
    </row>
    <row r="11" spans="1:7" x14ac:dyDescent="0.3">
      <c r="B11" t="s">
        <v>3</v>
      </c>
      <c r="C11" s="17" t="s">
        <v>4</v>
      </c>
    </row>
    <row r="12" spans="1:7" x14ac:dyDescent="0.3">
      <c r="B12" t="s">
        <v>5</v>
      </c>
      <c r="C12" s="17" t="s">
        <v>6</v>
      </c>
    </row>
    <row r="13" spans="1:7" x14ac:dyDescent="0.3">
      <c r="B13" t="s">
        <v>7</v>
      </c>
      <c r="C13" s="18" t="s">
        <v>8</v>
      </c>
    </row>
    <row r="14" spans="1:7" x14ac:dyDescent="0.3">
      <c r="B14" t="s">
        <v>9</v>
      </c>
      <c r="C14" s="18" t="s">
        <v>10</v>
      </c>
    </row>
    <row r="15" spans="1:7" x14ac:dyDescent="0.3">
      <c r="B15" t="s">
        <v>11</v>
      </c>
      <c r="C15" s="18" t="s">
        <v>12</v>
      </c>
    </row>
    <row r="16" spans="1:7" x14ac:dyDescent="0.3">
      <c r="B16" t="s">
        <v>13</v>
      </c>
      <c r="C16" s="18" t="s">
        <v>14</v>
      </c>
    </row>
    <row r="17" spans="1:4" x14ac:dyDescent="0.3">
      <c r="B17" t="s">
        <v>15</v>
      </c>
      <c r="C17" s="17" t="s">
        <v>16</v>
      </c>
    </row>
    <row r="18" spans="1:4" x14ac:dyDescent="0.3">
      <c r="B18" t="s">
        <v>17</v>
      </c>
      <c r="C18" s="21" t="e">
        <f>C15/C14</f>
        <v>#VALUE!</v>
      </c>
    </row>
    <row r="20" spans="1:4" ht="15.75" customHeight="1" x14ac:dyDescent="0.3">
      <c r="B20" s="43" t="s">
        <v>18</v>
      </c>
      <c r="C20" s="44"/>
      <c r="D20" s="44"/>
    </row>
    <row r="22" spans="1:4" x14ac:dyDescent="0.3">
      <c r="B22" t="s">
        <v>19</v>
      </c>
      <c r="C22" s="19" t="s">
        <v>20</v>
      </c>
    </row>
    <row r="23" spans="1:4" x14ac:dyDescent="0.3">
      <c r="B23" t="s">
        <v>21</v>
      </c>
      <c r="C23" s="19" t="s">
        <v>22</v>
      </c>
    </row>
    <row r="24" spans="1:4" x14ac:dyDescent="0.3">
      <c r="B24" t="s">
        <v>23</v>
      </c>
      <c r="C24" s="22" t="e">
        <f>C22+C23</f>
        <v>#VALUE!</v>
      </c>
    </row>
    <row r="25" spans="1:4" x14ac:dyDescent="0.3">
      <c r="B25" t="s">
        <v>24</v>
      </c>
      <c r="C25" s="7">
        <v>0.05</v>
      </c>
    </row>
    <row r="26" spans="1:4" x14ac:dyDescent="0.3">
      <c r="A26" s="9"/>
      <c r="B26" t="s">
        <v>25</v>
      </c>
      <c r="C26" s="23" t="e">
        <f>-C25*C24</f>
        <v>#VALUE!</v>
      </c>
    </row>
    <row r="27" spans="1:4" x14ac:dyDescent="0.3">
      <c r="B27" t="s">
        <v>26</v>
      </c>
      <c r="C27" s="7">
        <v>0.01</v>
      </c>
    </row>
    <row r="28" spans="1:4" x14ac:dyDescent="0.3">
      <c r="B28" t="s">
        <v>27</v>
      </c>
      <c r="C28" s="23" t="e">
        <f>-C27*C24</f>
        <v>#VALUE!</v>
      </c>
    </row>
    <row r="29" spans="1:4" x14ac:dyDescent="0.3">
      <c r="B29" t="s">
        <v>28</v>
      </c>
      <c r="C29" s="23" t="e">
        <f>C24+C26+C28</f>
        <v>#VALUE!</v>
      </c>
    </row>
    <row r="30" spans="1:4" x14ac:dyDescent="0.3">
      <c r="B30" t="s">
        <v>29</v>
      </c>
      <c r="C30" s="19" t="s">
        <v>30</v>
      </c>
    </row>
    <row r="31" spans="1:4" x14ac:dyDescent="0.3">
      <c r="B31" t="s">
        <v>31</v>
      </c>
      <c r="C31" s="19" t="s">
        <v>32</v>
      </c>
    </row>
    <row r="32" spans="1:4" ht="15.75" customHeight="1" x14ac:dyDescent="0.3">
      <c r="B32" s="41"/>
      <c r="C32" s="41"/>
      <c r="D32" s="41"/>
    </row>
    <row r="33" spans="1:4" x14ac:dyDescent="0.3">
      <c r="B33" t="s">
        <v>33</v>
      </c>
      <c r="C33" s="22" t="e">
        <f>C29-C30</f>
        <v>#VALUE!</v>
      </c>
    </row>
    <row r="34" spans="1:4" x14ac:dyDescent="0.3">
      <c r="B34" t="s">
        <v>34</v>
      </c>
      <c r="C34" s="22" t="e">
        <f>C24/C15</f>
        <v>#VALUE!</v>
      </c>
    </row>
    <row r="35" spans="1:4" x14ac:dyDescent="0.3">
      <c r="B35" t="s">
        <v>35</v>
      </c>
      <c r="C35" s="22" t="e">
        <f>C30/C15</f>
        <v>#VALUE!</v>
      </c>
    </row>
    <row r="36" spans="1:4" x14ac:dyDescent="0.3">
      <c r="B36" t="s">
        <v>36</v>
      </c>
      <c r="C36" s="22" t="e">
        <f>C33/C15</f>
        <v>#VALUE!</v>
      </c>
    </row>
    <row r="38" spans="1:4" ht="15.6" x14ac:dyDescent="0.3">
      <c r="B38" s="15" t="s">
        <v>37</v>
      </c>
      <c r="C38" s="16"/>
      <c r="D38" s="16"/>
    </row>
    <row r="40" spans="1:4" x14ac:dyDescent="0.3">
      <c r="A40" s="11"/>
      <c r="B40" t="s">
        <v>38</v>
      </c>
      <c r="C40" s="20">
        <v>1.6E-2</v>
      </c>
    </row>
    <row r="41" spans="1:4" x14ac:dyDescent="0.3">
      <c r="B41" t="s">
        <v>39</v>
      </c>
      <c r="C41" s="20">
        <v>3.5000000000000003E-2</v>
      </c>
    </row>
    <row r="42" spans="1:4" x14ac:dyDescent="0.3">
      <c r="B42" t="s">
        <v>40</v>
      </c>
      <c r="C42" s="20">
        <v>4.4999999999999998E-2</v>
      </c>
    </row>
    <row r="43" spans="1:4" ht="15.75" customHeight="1" x14ac:dyDescent="0.3">
      <c r="B43" t="s">
        <v>41</v>
      </c>
      <c r="C43" s="20">
        <v>4.4999999999999998E-2</v>
      </c>
    </row>
    <row r="44" spans="1:4" x14ac:dyDescent="0.3">
      <c r="B44" t="s">
        <v>42</v>
      </c>
      <c r="C44" s="20">
        <v>0.02</v>
      </c>
    </row>
    <row r="45" spans="1:4" x14ac:dyDescent="0.3">
      <c r="B45" t="s">
        <v>43</v>
      </c>
      <c r="C45" s="20">
        <v>2.5000000000000001E-2</v>
      </c>
    </row>
    <row r="46" spans="1:4" x14ac:dyDescent="0.3">
      <c r="A46" s="11"/>
      <c r="B46" t="s">
        <v>44</v>
      </c>
      <c r="C46" s="19">
        <v>8</v>
      </c>
    </row>
    <row r="47" spans="1:4" x14ac:dyDescent="0.3">
      <c r="B47" t="s">
        <v>45</v>
      </c>
      <c r="C47" s="20">
        <v>4.5999999999999999E-2</v>
      </c>
    </row>
    <row r="49" spans="1:4" ht="15.6" x14ac:dyDescent="0.3">
      <c r="B49" s="15" t="s">
        <v>46</v>
      </c>
      <c r="C49" s="16"/>
      <c r="D49" s="16"/>
    </row>
    <row r="50" spans="1:4" ht="15.75" customHeight="1" x14ac:dyDescent="0.3">
      <c r="B50" s="41"/>
      <c r="C50" s="41"/>
      <c r="D50" s="41"/>
    </row>
    <row r="51" spans="1:4" x14ac:dyDescent="0.3">
      <c r="A51" s="11"/>
      <c r="B51" t="s">
        <v>47</v>
      </c>
      <c r="C51" s="22" t="e">
        <f>C33/C47</f>
        <v>#VALUE!</v>
      </c>
    </row>
    <row r="52" spans="1:4" x14ac:dyDescent="0.3">
      <c r="B52" t="s">
        <v>48</v>
      </c>
      <c r="C52" s="22" t="e">
        <f>C51/C15</f>
        <v>#VALUE!</v>
      </c>
    </row>
    <row r="53" spans="1:4" x14ac:dyDescent="0.3">
      <c r="B53" t="s">
        <v>49</v>
      </c>
      <c r="C53" s="24" t="e">
        <f>C33/C51</f>
        <v>#VALUE!</v>
      </c>
    </row>
    <row r="54" spans="1:4" x14ac:dyDescent="0.3">
      <c r="B54" t="s">
        <v>50</v>
      </c>
      <c r="C54" s="24" t="e">
        <f>C31/C51</f>
        <v>#VALUE!</v>
      </c>
    </row>
    <row r="56" spans="1:4" ht="15.6" x14ac:dyDescent="0.3">
      <c r="B56" s="15" t="s">
        <v>51</v>
      </c>
      <c r="C56" s="16"/>
      <c r="D56" s="16"/>
    </row>
    <row r="58" spans="1:4" x14ac:dyDescent="0.3">
      <c r="B58" t="s">
        <v>52</v>
      </c>
      <c r="C58" s="22" t="e">
        <f>C51</f>
        <v>#VALUE!</v>
      </c>
    </row>
    <row r="59" spans="1:4" x14ac:dyDescent="0.3">
      <c r="A59" s="11"/>
      <c r="B59" t="s">
        <v>53</v>
      </c>
      <c r="C59" s="25" t="e">
        <f>C51*0.7</f>
        <v>#VALUE!</v>
      </c>
    </row>
    <row r="60" spans="1:4" ht="15.75" customHeight="1" x14ac:dyDescent="0.3">
      <c r="B60" t="s">
        <v>54</v>
      </c>
      <c r="C60" s="25" t="e">
        <f>C51*0.1</f>
        <v>#VALUE!</v>
      </c>
    </row>
    <row r="61" spans="1:4" x14ac:dyDescent="0.3">
      <c r="B61" t="s">
        <v>55</v>
      </c>
      <c r="C61" s="22" t="e">
        <f>C59+C60</f>
        <v>#VALUE!</v>
      </c>
    </row>
    <row r="62" spans="1:4" x14ac:dyDescent="0.3">
      <c r="B62" t="s">
        <v>56</v>
      </c>
      <c r="C62" s="22" t="e">
        <f>C61/C51</f>
        <v>#VALUE!</v>
      </c>
    </row>
    <row r="63" spans="1:4" x14ac:dyDescent="0.3">
      <c r="B63" t="s">
        <v>57</v>
      </c>
      <c r="C63" s="25" t="e">
        <f>C55/C52</f>
        <v>#VALUE!</v>
      </c>
    </row>
    <row r="64" spans="1:4" x14ac:dyDescent="0.3">
      <c r="B64" t="s">
        <v>58</v>
      </c>
      <c r="C64" s="22" t="e">
        <f>C61*0.01</f>
        <v>#VALUE!</v>
      </c>
    </row>
    <row r="66" spans="2:7" ht="15.6" x14ac:dyDescent="0.3">
      <c r="B66" s="15" t="s">
        <v>59</v>
      </c>
      <c r="C66" s="16"/>
      <c r="D66" s="16"/>
    </row>
    <row r="68" spans="2:7" x14ac:dyDescent="0.3">
      <c r="B68" t="s">
        <v>60</v>
      </c>
      <c r="C68" s="26" t="e">
        <f>C59*C41</f>
        <v>#VALUE!</v>
      </c>
    </row>
    <row r="69" spans="2:7" ht="15.75" customHeight="1" x14ac:dyDescent="0.3">
      <c r="B69" t="s">
        <v>61</v>
      </c>
      <c r="C69" s="27" t="e">
        <f>C60*C42</f>
        <v>#VALUE!</v>
      </c>
    </row>
    <row r="70" spans="2:7" x14ac:dyDescent="0.3">
      <c r="B70" t="s">
        <v>62</v>
      </c>
      <c r="C70" s="26" t="e">
        <f>C68+C69</f>
        <v>#VALUE!</v>
      </c>
    </row>
    <row r="71" spans="2:7" x14ac:dyDescent="0.3">
      <c r="B71" t="s">
        <v>63</v>
      </c>
      <c r="C71" s="26" t="e">
        <f>C33-C70</f>
        <v>#VALUE!</v>
      </c>
    </row>
    <row r="72" spans="2:7" x14ac:dyDescent="0.3">
      <c r="B72" t="s">
        <v>64</v>
      </c>
      <c r="C72" s="25" t="e">
        <f>C71/C62</f>
        <v>#VALUE!</v>
      </c>
    </row>
    <row r="73" spans="2:7" x14ac:dyDescent="0.3">
      <c r="B73" t="s">
        <v>65</v>
      </c>
      <c r="C73" s="28" t="e">
        <f>C33/C70</f>
        <v>#VALUE!</v>
      </c>
    </row>
    <row r="75" spans="2:7" ht="15.6" x14ac:dyDescent="0.3">
      <c r="B75" s="15" t="s">
        <v>66</v>
      </c>
      <c r="C75" s="16"/>
      <c r="D75" s="16"/>
    </row>
    <row r="77" spans="2:7" x14ac:dyDescent="0.3">
      <c r="B77" s="33" t="s">
        <v>67</v>
      </c>
      <c r="C77" s="33" t="s">
        <v>68</v>
      </c>
      <c r="D77" s="33" t="s">
        <v>69</v>
      </c>
      <c r="E77" s="33" t="s">
        <v>70</v>
      </c>
      <c r="F77" s="33" t="s">
        <v>71</v>
      </c>
      <c r="G77" s="33" t="s">
        <v>72</v>
      </c>
    </row>
    <row r="78" spans="2:7" x14ac:dyDescent="0.3">
      <c r="B78" s="1">
        <v>1</v>
      </c>
      <c r="C78" s="29" t="e">
        <f>$C$24</f>
        <v>#VALUE!</v>
      </c>
      <c r="D78" s="29" t="str">
        <f>$C$30</f>
        <v>Enter annual operating expenses</v>
      </c>
      <c r="E78" s="29" t="e">
        <f t="shared" ref="E78:E85" si="0">C78-D78</f>
        <v>#VALUE!</v>
      </c>
      <c r="F78" s="29" t="e">
        <f t="shared" ref="F78:F85" si="1">$C$70</f>
        <v>#VALUE!</v>
      </c>
      <c r="G78" s="29" t="e">
        <f t="shared" ref="G78:G85" si="2">E78-F78</f>
        <v>#VALUE!</v>
      </c>
    </row>
    <row r="79" spans="2:7" x14ac:dyDescent="0.3">
      <c r="B79" s="1">
        <v>2</v>
      </c>
      <c r="C79" s="29" t="e">
        <f t="shared" ref="C79:C85" si="3">C78*(1+$C$44)</f>
        <v>#VALUE!</v>
      </c>
      <c r="D79" s="29" t="e">
        <f t="shared" ref="D79:D85" si="4">D78*(1+$C$45)</f>
        <v>#VALUE!</v>
      </c>
      <c r="E79" s="29" t="e">
        <f t="shared" si="0"/>
        <v>#VALUE!</v>
      </c>
      <c r="F79" s="29" t="e">
        <f t="shared" si="1"/>
        <v>#VALUE!</v>
      </c>
      <c r="G79" s="29" t="e">
        <f t="shared" si="2"/>
        <v>#VALUE!</v>
      </c>
    </row>
    <row r="80" spans="2:7" x14ac:dyDescent="0.3">
      <c r="B80" s="1">
        <v>3</v>
      </c>
      <c r="C80" s="29" t="e">
        <f t="shared" si="3"/>
        <v>#VALUE!</v>
      </c>
      <c r="D80" s="29" t="e">
        <f t="shared" si="4"/>
        <v>#VALUE!</v>
      </c>
      <c r="E80" s="29" t="e">
        <f t="shared" si="0"/>
        <v>#VALUE!</v>
      </c>
      <c r="F80" s="29" t="e">
        <f t="shared" si="1"/>
        <v>#VALUE!</v>
      </c>
      <c r="G80" s="29" t="e">
        <f t="shared" si="2"/>
        <v>#VALUE!</v>
      </c>
    </row>
    <row r="81" spans="1:7" x14ac:dyDescent="0.3">
      <c r="B81" s="1">
        <v>4</v>
      </c>
      <c r="C81" s="29" t="e">
        <f t="shared" si="3"/>
        <v>#VALUE!</v>
      </c>
      <c r="D81" s="29" t="e">
        <f t="shared" si="4"/>
        <v>#VALUE!</v>
      </c>
      <c r="E81" s="29" t="e">
        <f t="shared" si="0"/>
        <v>#VALUE!</v>
      </c>
      <c r="F81" s="29" t="e">
        <f t="shared" si="1"/>
        <v>#VALUE!</v>
      </c>
      <c r="G81" s="29" t="e">
        <f t="shared" si="2"/>
        <v>#VALUE!</v>
      </c>
    </row>
    <row r="82" spans="1:7" ht="15.75" customHeight="1" x14ac:dyDescent="0.3">
      <c r="B82" s="1">
        <v>5</v>
      </c>
      <c r="C82" s="29" t="e">
        <f t="shared" si="3"/>
        <v>#VALUE!</v>
      </c>
      <c r="D82" s="29" t="e">
        <f t="shared" si="4"/>
        <v>#VALUE!</v>
      </c>
      <c r="E82" s="29" t="e">
        <f t="shared" si="0"/>
        <v>#VALUE!</v>
      </c>
      <c r="F82" s="29" t="e">
        <f t="shared" si="1"/>
        <v>#VALUE!</v>
      </c>
      <c r="G82" s="29" t="e">
        <f t="shared" si="2"/>
        <v>#VALUE!</v>
      </c>
    </row>
    <row r="83" spans="1:7" x14ac:dyDescent="0.3">
      <c r="A83" s="11"/>
      <c r="B83" s="1">
        <v>6</v>
      </c>
      <c r="C83" s="29" t="e">
        <f t="shared" si="3"/>
        <v>#VALUE!</v>
      </c>
      <c r="D83" s="29" t="e">
        <f t="shared" si="4"/>
        <v>#VALUE!</v>
      </c>
      <c r="E83" s="29" t="e">
        <f t="shared" si="0"/>
        <v>#VALUE!</v>
      </c>
      <c r="F83" s="29" t="e">
        <f t="shared" si="1"/>
        <v>#VALUE!</v>
      </c>
      <c r="G83" s="29" t="e">
        <f t="shared" si="2"/>
        <v>#VALUE!</v>
      </c>
    </row>
    <row r="84" spans="1:7" x14ac:dyDescent="0.3">
      <c r="B84" s="1">
        <v>7</v>
      </c>
      <c r="C84" s="29" t="e">
        <f t="shared" si="3"/>
        <v>#VALUE!</v>
      </c>
      <c r="D84" s="29" t="e">
        <f t="shared" si="4"/>
        <v>#VALUE!</v>
      </c>
      <c r="E84" s="29" t="e">
        <f t="shared" si="0"/>
        <v>#VALUE!</v>
      </c>
      <c r="F84" s="29" t="e">
        <f t="shared" si="1"/>
        <v>#VALUE!</v>
      </c>
      <c r="G84" s="29" t="e">
        <f t="shared" si="2"/>
        <v>#VALUE!</v>
      </c>
    </row>
    <row r="85" spans="1:7" x14ac:dyDescent="0.3">
      <c r="B85" s="1">
        <v>8</v>
      </c>
      <c r="C85" s="29" t="e">
        <f t="shared" si="3"/>
        <v>#VALUE!</v>
      </c>
      <c r="D85" s="29" t="e">
        <f t="shared" si="4"/>
        <v>#VALUE!</v>
      </c>
      <c r="E85" s="29" t="e">
        <f t="shared" si="0"/>
        <v>#VALUE!</v>
      </c>
      <c r="F85" s="29" t="e">
        <f t="shared" si="1"/>
        <v>#VALUE!</v>
      </c>
      <c r="G85" s="29" t="e">
        <f t="shared" si="2"/>
        <v>#VALUE!</v>
      </c>
    </row>
    <row r="86" spans="1:7" x14ac:dyDescent="0.3">
      <c r="F86" s="2" t="s">
        <v>73</v>
      </c>
      <c r="G86" s="30" t="e">
        <f>SUM(G78:G85)</f>
        <v>#VALUE!</v>
      </c>
    </row>
    <row r="88" spans="1:7" ht="15.6" x14ac:dyDescent="0.3">
      <c r="B88" s="15" t="s">
        <v>74</v>
      </c>
      <c r="C88" s="16"/>
      <c r="D88" s="16"/>
    </row>
    <row r="90" spans="1:7" x14ac:dyDescent="0.3">
      <c r="B90" t="s">
        <v>75</v>
      </c>
      <c r="C90" s="22" t="e">
        <f>E85</f>
        <v>#VALUE!</v>
      </c>
    </row>
    <row r="91" spans="1:7" x14ac:dyDescent="0.3">
      <c r="A91" s="11"/>
      <c r="B91" t="s">
        <v>41</v>
      </c>
      <c r="C91" s="25">
        <f>C43</f>
        <v>4.4999999999999998E-2</v>
      </c>
    </row>
    <row r="92" spans="1:7" ht="15.75" customHeight="1" x14ac:dyDescent="0.3">
      <c r="B92" t="s">
        <v>76</v>
      </c>
      <c r="C92" s="22" t="e">
        <f>C90/C91</f>
        <v>#VALUE!</v>
      </c>
    </row>
    <row r="93" spans="1:7" x14ac:dyDescent="0.3">
      <c r="B93" t="s">
        <v>77</v>
      </c>
      <c r="C93" s="25" t="e">
        <f>C92*0.02</f>
        <v>#VALUE!</v>
      </c>
    </row>
    <row r="94" spans="1:7" x14ac:dyDescent="0.3">
      <c r="B94" t="s">
        <v>78</v>
      </c>
      <c r="C94" s="22" t="e">
        <f>C92-C93</f>
        <v>#VALUE!</v>
      </c>
    </row>
    <row r="95" spans="1:7" x14ac:dyDescent="0.3">
      <c r="B95" t="s">
        <v>79</v>
      </c>
      <c r="C95" s="22" t="e">
        <f>C61</f>
        <v>#VALUE!</v>
      </c>
    </row>
    <row r="96" spans="1:7" x14ac:dyDescent="0.3">
      <c r="A96" s="9"/>
      <c r="B96" t="s">
        <v>80</v>
      </c>
      <c r="C96" s="22" t="e">
        <f>C94-C95</f>
        <v>#VALUE!</v>
      </c>
    </row>
    <row r="98" spans="2:5" ht="15.6" x14ac:dyDescent="0.3">
      <c r="B98" s="15" t="s">
        <v>81</v>
      </c>
      <c r="C98" s="16"/>
      <c r="D98" s="16"/>
    </row>
    <row r="100" spans="2:5" x14ac:dyDescent="0.3">
      <c r="B100" t="s">
        <v>82</v>
      </c>
      <c r="C100" s="22" t="e">
        <f>G86</f>
        <v>#VALUE!</v>
      </c>
    </row>
    <row r="101" spans="2:5" x14ac:dyDescent="0.3">
      <c r="B101" t="s">
        <v>83</v>
      </c>
      <c r="C101" s="22" t="e">
        <f>C96</f>
        <v>#VALUE!</v>
      </c>
    </row>
    <row r="102" spans="2:5" ht="15.75" customHeight="1" x14ac:dyDescent="0.3">
      <c r="B102" t="s">
        <v>84</v>
      </c>
      <c r="C102" s="22" t="e">
        <f>C100+C101</f>
        <v>#VALUE!</v>
      </c>
    </row>
    <row r="103" spans="2:5" x14ac:dyDescent="0.3">
      <c r="B103" t="s">
        <v>85</v>
      </c>
      <c r="C103" s="22" t="e">
        <f>C62</f>
        <v>#VALUE!</v>
      </c>
    </row>
    <row r="104" spans="2:5" x14ac:dyDescent="0.3">
      <c r="B104" t="s">
        <v>86</v>
      </c>
      <c r="C104" s="28" t="e">
        <f>C102/C103</f>
        <v>#VALUE!</v>
      </c>
    </row>
    <row r="105" spans="2:5" x14ac:dyDescent="0.3">
      <c r="B105" t="s">
        <v>87</v>
      </c>
      <c r="C105" s="25" t="e">
        <f>(C104^(1/C46))-1</f>
        <v>#VALUE!</v>
      </c>
    </row>
    <row r="108" spans="2:5" ht="15.6" x14ac:dyDescent="0.3">
      <c r="B108" s="15" t="s">
        <v>88</v>
      </c>
      <c r="C108" s="16"/>
      <c r="D108" s="16"/>
    </row>
    <row r="110" spans="2:5" x14ac:dyDescent="0.3">
      <c r="B110" s="34" t="s">
        <v>89</v>
      </c>
      <c r="C110" s="34" t="s">
        <v>90</v>
      </c>
      <c r="D110" s="34" t="s">
        <v>91</v>
      </c>
      <c r="E110" s="34" t="s">
        <v>92</v>
      </c>
    </row>
    <row r="111" spans="2:5" x14ac:dyDescent="0.3">
      <c r="B111" t="s">
        <v>93</v>
      </c>
      <c r="C111" s="23">
        <f>C43</f>
        <v>4.4999999999999998E-2</v>
      </c>
      <c r="D111" s="22" t="e">
        <f>C51</f>
        <v>#VALUE!</v>
      </c>
      <c r="E111" s="23" t="e">
        <f>C105</f>
        <v>#VALUE!</v>
      </c>
    </row>
    <row r="112" spans="2:5" x14ac:dyDescent="0.3">
      <c r="B112" t="s">
        <v>94</v>
      </c>
      <c r="C112" s="4" t="s">
        <v>95</v>
      </c>
      <c r="D112" s="3">
        <f>C45*0.95</f>
        <v>2.375E-2</v>
      </c>
    </row>
    <row r="113" spans="1:4" x14ac:dyDescent="0.3">
      <c r="B113" t="s">
        <v>96</v>
      </c>
      <c r="C113" s="4" t="s">
        <v>97</v>
      </c>
      <c r="D113" s="3">
        <f>C45*1.05</f>
        <v>2.6250000000000002E-2</v>
      </c>
    </row>
    <row r="116" spans="1:4" ht="15.6" x14ac:dyDescent="0.3">
      <c r="B116" s="15" t="s">
        <v>138</v>
      </c>
      <c r="C116" s="16"/>
      <c r="D116" s="16"/>
    </row>
    <row r="119" spans="1:4" x14ac:dyDescent="0.3">
      <c r="A119" s="9"/>
      <c r="B119" s="35" t="s">
        <v>139</v>
      </c>
      <c r="C119" s="35" t="s">
        <v>140</v>
      </c>
      <c r="D119" s="35" t="s">
        <v>141</v>
      </c>
    </row>
    <row r="120" spans="1:4" x14ac:dyDescent="0.3">
      <c r="B120" s="36" t="s">
        <v>142</v>
      </c>
      <c r="C120" s="37" t="s">
        <v>143</v>
      </c>
      <c r="D120" s="38" t="e">
        <f>C120/B120</f>
        <v>#VALUE!</v>
      </c>
    </row>
    <row r="121" spans="1:4" x14ac:dyDescent="0.3">
      <c r="B121" s="36" t="s">
        <v>142</v>
      </c>
      <c r="C121" s="37" t="s">
        <v>143</v>
      </c>
      <c r="D121" s="38" t="e">
        <f t="shared" ref="D121:D147" si="5">C121/B121</f>
        <v>#VALUE!</v>
      </c>
    </row>
    <row r="122" spans="1:4" x14ac:dyDescent="0.3">
      <c r="B122" s="36" t="s">
        <v>142</v>
      </c>
      <c r="C122" s="37" t="s">
        <v>143</v>
      </c>
      <c r="D122" s="38" t="e">
        <f t="shared" si="5"/>
        <v>#VALUE!</v>
      </c>
    </row>
    <row r="123" spans="1:4" x14ac:dyDescent="0.3">
      <c r="B123" s="36" t="s">
        <v>142</v>
      </c>
      <c r="C123" s="37" t="s">
        <v>143</v>
      </c>
      <c r="D123" s="38" t="e">
        <f t="shared" si="5"/>
        <v>#VALUE!</v>
      </c>
    </row>
    <row r="124" spans="1:4" x14ac:dyDescent="0.3">
      <c r="B124" s="36" t="s">
        <v>142</v>
      </c>
      <c r="C124" s="37" t="s">
        <v>143</v>
      </c>
      <c r="D124" s="38" t="e">
        <f t="shared" si="5"/>
        <v>#VALUE!</v>
      </c>
    </row>
    <row r="125" spans="1:4" x14ac:dyDescent="0.3">
      <c r="B125" s="36" t="s">
        <v>142</v>
      </c>
      <c r="C125" s="37" t="s">
        <v>143</v>
      </c>
      <c r="D125" s="38" t="e">
        <f t="shared" si="5"/>
        <v>#VALUE!</v>
      </c>
    </row>
    <row r="126" spans="1:4" x14ac:dyDescent="0.3">
      <c r="B126" s="36" t="s">
        <v>142</v>
      </c>
      <c r="C126" s="37" t="s">
        <v>143</v>
      </c>
      <c r="D126" s="38" t="e">
        <f t="shared" si="5"/>
        <v>#VALUE!</v>
      </c>
    </row>
    <row r="127" spans="1:4" x14ac:dyDescent="0.3">
      <c r="B127" s="36" t="s">
        <v>142</v>
      </c>
      <c r="C127" s="37" t="s">
        <v>143</v>
      </c>
      <c r="D127" s="38" t="e">
        <f t="shared" si="5"/>
        <v>#VALUE!</v>
      </c>
    </row>
    <row r="128" spans="1:4" x14ac:dyDescent="0.3">
      <c r="B128" s="36" t="s">
        <v>142</v>
      </c>
      <c r="C128" s="37" t="s">
        <v>143</v>
      </c>
      <c r="D128" s="38" t="e">
        <f t="shared" si="5"/>
        <v>#VALUE!</v>
      </c>
    </row>
    <row r="129" spans="1:4" x14ac:dyDescent="0.3">
      <c r="B129" s="36" t="s">
        <v>142</v>
      </c>
      <c r="C129" s="37" t="s">
        <v>143</v>
      </c>
      <c r="D129" s="38" t="e">
        <f t="shared" si="5"/>
        <v>#VALUE!</v>
      </c>
    </row>
    <row r="130" spans="1:4" x14ac:dyDescent="0.3">
      <c r="B130" s="36" t="s">
        <v>142</v>
      </c>
      <c r="C130" s="37" t="s">
        <v>143</v>
      </c>
      <c r="D130" s="38" t="e">
        <f t="shared" si="5"/>
        <v>#VALUE!</v>
      </c>
    </row>
    <row r="131" spans="1:4" x14ac:dyDescent="0.3">
      <c r="B131" s="36" t="s">
        <v>142</v>
      </c>
      <c r="C131" s="37" t="s">
        <v>143</v>
      </c>
      <c r="D131" s="38" t="e">
        <f t="shared" si="5"/>
        <v>#VALUE!</v>
      </c>
    </row>
    <row r="132" spans="1:4" x14ac:dyDescent="0.3">
      <c r="B132" s="36" t="s">
        <v>142</v>
      </c>
      <c r="C132" s="37" t="s">
        <v>143</v>
      </c>
      <c r="D132" s="38" t="e">
        <f t="shared" si="5"/>
        <v>#VALUE!</v>
      </c>
    </row>
    <row r="133" spans="1:4" x14ac:dyDescent="0.3">
      <c r="B133" s="36" t="s">
        <v>142</v>
      </c>
      <c r="C133" s="37" t="s">
        <v>143</v>
      </c>
      <c r="D133" s="38" t="e">
        <f t="shared" si="5"/>
        <v>#VALUE!</v>
      </c>
    </row>
    <row r="134" spans="1:4" x14ac:dyDescent="0.3">
      <c r="B134" s="36" t="s">
        <v>142</v>
      </c>
      <c r="C134" s="37" t="s">
        <v>143</v>
      </c>
      <c r="D134" s="38" t="e">
        <f t="shared" si="5"/>
        <v>#VALUE!</v>
      </c>
    </row>
    <row r="135" spans="1:4" x14ac:dyDescent="0.3">
      <c r="B135" s="36" t="s">
        <v>142</v>
      </c>
      <c r="C135" s="37" t="s">
        <v>143</v>
      </c>
      <c r="D135" s="38" t="e">
        <f t="shared" si="5"/>
        <v>#VALUE!</v>
      </c>
    </row>
    <row r="136" spans="1:4" x14ac:dyDescent="0.3">
      <c r="B136" s="36" t="s">
        <v>142</v>
      </c>
      <c r="C136" s="37" t="s">
        <v>143</v>
      </c>
      <c r="D136" s="38" t="e">
        <f t="shared" si="5"/>
        <v>#VALUE!</v>
      </c>
    </row>
    <row r="137" spans="1:4" x14ac:dyDescent="0.3">
      <c r="B137" s="36" t="s">
        <v>142</v>
      </c>
      <c r="C137" s="37" t="s">
        <v>143</v>
      </c>
      <c r="D137" s="38" t="e">
        <f t="shared" si="5"/>
        <v>#VALUE!</v>
      </c>
    </row>
    <row r="138" spans="1:4" x14ac:dyDescent="0.3">
      <c r="B138" s="36" t="s">
        <v>142</v>
      </c>
      <c r="C138" s="37" t="s">
        <v>143</v>
      </c>
      <c r="D138" s="38" t="e">
        <f t="shared" si="5"/>
        <v>#VALUE!</v>
      </c>
    </row>
    <row r="139" spans="1:4" x14ac:dyDescent="0.3">
      <c r="A139" s="9"/>
      <c r="B139" s="36" t="s">
        <v>142</v>
      </c>
      <c r="C139" s="37" t="s">
        <v>143</v>
      </c>
      <c r="D139" s="38" t="e">
        <f t="shared" si="5"/>
        <v>#VALUE!</v>
      </c>
    </row>
    <row r="140" spans="1:4" x14ac:dyDescent="0.3">
      <c r="B140" s="36" t="s">
        <v>142</v>
      </c>
      <c r="C140" s="37" t="s">
        <v>143</v>
      </c>
      <c r="D140" s="38" t="e">
        <f t="shared" si="5"/>
        <v>#VALUE!</v>
      </c>
    </row>
    <row r="141" spans="1:4" x14ac:dyDescent="0.3">
      <c r="B141" s="36" t="s">
        <v>142</v>
      </c>
      <c r="C141" s="37" t="s">
        <v>143</v>
      </c>
      <c r="D141" s="38" t="e">
        <f t="shared" si="5"/>
        <v>#VALUE!</v>
      </c>
    </row>
    <row r="142" spans="1:4" x14ac:dyDescent="0.3">
      <c r="B142" s="36" t="s">
        <v>142</v>
      </c>
      <c r="C142" s="37" t="s">
        <v>143</v>
      </c>
      <c r="D142" s="38" t="e">
        <f t="shared" si="5"/>
        <v>#VALUE!</v>
      </c>
    </row>
    <row r="143" spans="1:4" x14ac:dyDescent="0.3">
      <c r="B143" s="36" t="s">
        <v>142</v>
      </c>
      <c r="C143" s="37" t="s">
        <v>143</v>
      </c>
      <c r="D143" s="38" t="e">
        <f t="shared" si="5"/>
        <v>#VALUE!</v>
      </c>
    </row>
    <row r="144" spans="1:4" x14ac:dyDescent="0.3">
      <c r="B144" s="36" t="s">
        <v>142</v>
      </c>
      <c r="C144" s="37" t="s">
        <v>143</v>
      </c>
      <c r="D144" s="38" t="e">
        <f t="shared" si="5"/>
        <v>#VALUE!</v>
      </c>
    </row>
    <row r="145" spans="1:4" x14ac:dyDescent="0.3">
      <c r="B145" s="36" t="s">
        <v>142</v>
      </c>
      <c r="C145" s="37" t="s">
        <v>143</v>
      </c>
      <c r="D145" s="38" t="e">
        <f t="shared" si="5"/>
        <v>#VALUE!</v>
      </c>
    </row>
    <row r="146" spans="1:4" x14ac:dyDescent="0.3">
      <c r="B146" s="36" t="s">
        <v>142</v>
      </c>
      <c r="C146" s="37" t="s">
        <v>143</v>
      </c>
      <c r="D146" s="38" t="e">
        <f t="shared" si="5"/>
        <v>#VALUE!</v>
      </c>
    </row>
    <row r="147" spans="1:4" x14ac:dyDescent="0.3">
      <c r="B147" s="36" t="s">
        <v>142</v>
      </c>
      <c r="C147" s="37" t="s">
        <v>143</v>
      </c>
      <c r="D147" s="38" t="e">
        <f t="shared" si="5"/>
        <v>#VALUE!</v>
      </c>
    </row>
    <row r="148" spans="1:4" x14ac:dyDescent="0.3">
      <c r="B148" s="39"/>
      <c r="C148" s="39"/>
      <c r="D148" s="39"/>
    </row>
    <row r="149" spans="1:4" x14ac:dyDescent="0.3">
      <c r="B149" s="40" t="e">
        <f>AVERAGE(B120:B147)</f>
        <v>#DIV/0!</v>
      </c>
      <c r="C149" s="40" t="e">
        <f>AVERAGE(C120:C147)</f>
        <v>#DIV/0!</v>
      </c>
      <c r="D149" s="40" t="e">
        <f>AVERAGE(D120:D147)</f>
        <v>#VALUE!</v>
      </c>
    </row>
    <row r="152" spans="1:4" x14ac:dyDescent="0.3">
      <c r="A152" s="9"/>
    </row>
    <row r="154" spans="1:4" x14ac:dyDescent="0.3">
      <c r="A154" s="11"/>
    </row>
    <row r="157" spans="1:4" x14ac:dyDescent="0.3">
      <c r="A157" s="12"/>
    </row>
    <row r="161" spans="1:1" x14ac:dyDescent="0.3">
      <c r="A161" s="12"/>
    </row>
    <row r="162" spans="1:1" x14ac:dyDescent="0.3">
      <c r="A162" s="12"/>
    </row>
    <row r="164" spans="1:1" x14ac:dyDescent="0.3">
      <c r="A164" s="13"/>
    </row>
    <row r="165" spans="1:1" x14ac:dyDescent="0.3">
      <c r="A165" s="13"/>
    </row>
    <row r="174" spans="1:1" x14ac:dyDescent="0.3">
      <c r="A174" s="8"/>
    </row>
    <row r="175" spans="1:1" x14ac:dyDescent="0.3">
      <c r="A175" s="8"/>
    </row>
    <row r="176" spans="1:1" x14ac:dyDescent="0.3">
      <c r="A176" s="8"/>
    </row>
    <row r="177" spans="1:1" x14ac:dyDescent="0.3">
      <c r="A177" s="8"/>
    </row>
    <row r="178" spans="1:1" x14ac:dyDescent="0.3">
      <c r="A178" s="8"/>
    </row>
    <row r="179" spans="1:1" x14ac:dyDescent="0.3">
      <c r="A179" s="8"/>
    </row>
    <row r="180" spans="1:1" x14ac:dyDescent="0.3">
      <c r="A180" s="8"/>
    </row>
    <row r="181" spans="1:1" x14ac:dyDescent="0.3">
      <c r="A181" s="8"/>
    </row>
    <row r="182" spans="1:1" x14ac:dyDescent="0.3">
      <c r="A182" s="8"/>
    </row>
    <row r="183" spans="1:1" x14ac:dyDescent="0.3">
      <c r="A183" s="9"/>
    </row>
    <row r="184" spans="1:1" x14ac:dyDescent="0.3">
      <c r="A184" s="8"/>
    </row>
    <row r="185" spans="1:1" x14ac:dyDescent="0.3">
      <c r="A185" s="8"/>
    </row>
    <row r="186" spans="1:1" x14ac:dyDescent="0.3">
      <c r="A186" s="8"/>
    </row>
    <row r="187" spans="1:1" x14ac:dyDescent="0.3">
      <c r="A187" s="8"/>
    </row>
    <row r="188" spans="1:1" x14ac:dyDescent="0.3">
      <c r="A188" s="8"/>
    </row>
    <row r="189" spans="1:1" x14ac:dyDescent="0.3">
      <c r="A189" s="8"/>
    </row>
    <row r="190" spans="1:1" x14ac:dyDescent="0.3">
      <c r="A190" s="8"/>
    </row>
    <row r="191" spans="1:1" x14ac:dyDescent="0.3">
      <c r="A191" s="8"/>
    </row>
    <row r="192" spans="1:1" x14ac:dyDescent="0.3">
      <c r="A192" s="8"/>
    </row>
    <row r="193" spans="1:1" x14ac:dyDescent="0.3">
      <c r="A193" s="8"/>
    </row>
    <row r="194" spans="1:1" x14ac:dyDescent="0.3">
      <c r="A194" s="8"/>
    </row>
    <row r="195" spans="1:1" x14ac:dyDescent="0.3">
      <c r="A195" s="8"/>
    </row>
    <row r="196" spans="1:1" x14ac:dyDescent="0.3">
      <c r="A196" s="8"/>
    </row>
    <row r="197" spans="1:1" x14ac:dyDescent="0.3">
      <c r="A197" s="8"/>
    </row>
    <row r="198" spans="1:1" x14ac:dyDescent="0.3">
      <c r="A198" s="8"/>
    </row>
    <row r="199" spans="1:1" x14ac:dyDescent="0.3">
      <c r="A199" s="8"/>
    </row>
    <row r="200" spans="1:1" x14ac:dyDescent="0.3">
      <c r="A200" s="8"/>
    </row>
    <row r="201" spans="1:1" x14ac:dyDescent="0.3">
      <c r="A201" s="9"/>
    </row>
    <row r="202" spans="1:1" x14ac:dyDescent="0.3">
      <c r="A202" s="8"/>
    </row>
    <row r="203" spans="1:1" x14ac:dyDescent="0.3">
      <c r="A203" s="8"/>
    </row>
    <row r="204" spans="1:1" x14ac:dyDescent="0.3">
      <c r="A204" s="8"/>
    </row>
    <row r="205" spans="1:1" x14ac:dyDescent="0.3">
      <c r="A205" s="8"/>
    </row>
    <row r="206" spans="1:1" x14ac:dyDescent="0.3">
      <c r="A206" s="8"/>
    </row>
    <row r="207" spans="1:1" x14ac:dyDescent="0.3">
      <c r="A207" s="8"/>
    </row>
    <row r="208" spans="1:1" x14ac:dyDescent="0.3">
      <c r="A208" s="8"/>
    </row>
    <row r="209" spans="1:1" x14ac:dyDescent="0.3">
      <c r="A209" s="8"/>
    </row>
    <row r="210" spans="1:1" x14ac:dyDescent="0.3">
      <c r="A210" s="8"/>
    </row>
    <row r="211" spans="1:1" x14ac:dyDescent="0.3">
      <c r="A211" s="8"/>
    </row>
    <row r="212" spans="1:1" x14ac:dyDescent="0.3">
      <c r="A212" s="8"/>
    </row>
    <row r="213" spans="1:1" x14ac:dyDescent="0.3">
      <c r="A213" s="8"/>
    </row>
    <row r="214" spans="1:1" x14ac:dyDescent="0.3">
      <c r="A214" s="8"/>
    </row>
    <row r="215" spans="1:1" x14ac:dyDescent="0.3">
      <c r="A215" s="8"/>
    </row>
    <row r="216" spans="1:1" x14ac:dyDescent="0.3">
      <c r="A216" s="8"/>
    </row>
    <row r="217" spans="1:1" x14ac:dyDescent="0.3">
      <c r="A217" s="8"/>
    </row>
    <row r="218" spans="1:1" x14ac:dyDescent="0.3">
      <c r="A218" s="8"/>
    </row>
    <row r="219" spans="1:1" x14ac:dyDescent="0.3">
      <c r="A219" s="8"/>
    </row>
    <row r="220" spans="1:1" x14ac:dyDescent="0.3">
      <c r="A220" s="8"/>
    </row>
    <row r="221" spans="1:1" x14ac:dyDescent="0.3">
      <c r="A221" s="8"/>
    </row>
    <row r="239" spans="1:1" x14ac:dyDescent="0.3">
      <c r="A239" s="12"/>
    </row>
    <row r="255" spans="1:1" x14ac:dyDescent="0.3">
      <c r="A255" s="12"/>
    </row>
    <row r="259" spans="1:1" x14ac:dyDescent="0.3">
      <c r="A259" s="12"/>
    </row>
    <row r="260" spans="1:1" x14ac:dyDescent="0.3">
      <c r="A260" s="12"/>
    </row>
    <row r="305" spans="1:1" x14ac:dyDescent="0.3">
      <c r="A305" s="8"/>
    </row>
  </sheetData>
  <mergeCells count="5">
    <mergeCell ref="B32:D32"/>
    <mergeCell ref="B1:G1"/>
    <mergeCell ref="B9:D9"/>
    <mergeCell ref="B50:D50"/>
    <mergeCell ref="B20:D20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3"/>
  <sheetViews>
    <sheetView workbookViewId="0">
      <selection activeCell="B21" sqref="B21"/>
    </sheetView>
  </sheetViews>
  <sheetFormatPr defaultRowHeight="14.4" x14ac:dyDescent="0.3"/>
  <cols>
    <col min="1" max="1" width="80" customWidth="1"/>
  </cols>
  <sheetData>
    <row r="1" spans="1:1" ht="18.75" customHeight="1" x14ac:dyDescent="0.35">
      <c r="A1" s="5" t="s">
        <v>98</v>
      </c>
    </row>
    <row r="3" spans="1:1" x14ac:dyDescent="0.3">
      <c r="A3" s="2" t="s">
        <v>99</v>
      </c>
    </row>
    <row r="5" spans="1:1" x14ac:dyDescent="0.3">
      <c r="A5" t="s">
        <v>100</v>
      </c>
    </row>
    <row r="6" spans="1:1" x14ac:dyDescent="0.3">
      <c r="A6" t="s">
        <v>101</v>
      </c>
    </row>
    <row r="7" spans="1:1" x14ac:dyDescent="0.3">
      <c r="A7" t="s">
        <v>102</v>
      </c>
    </row>
    <row r="9" spans="1:1" x14ac:dyDescent="0.3">
      <c r="A9" t="s">
        <v>103</v>
      </c>
    </row>
    <row r="10" spans="1:1" x14ac:dyDescent="0.3">
      <c r="A10" t="s">
        <v>104</v>
      </c>
    </row>
    <row r="11" spans="1:1" x14ac:dyDescent="0.3">
      <c r="A11" t="s">
        <v>105</v>
      </c>
    </row>
    <row r="12" spans="1:1" x14ac:dyDescent="0.3">
      <c r="A12" t="s">
        <v>106</v>
      </c>
    </row>
    <row r="13" spans="1:1" x14ac:dyDescent="0.3">
      <c r="A13" t="s">
        <v>107</v>
      </c>
    </row>
    <row r="15" spans="1:1" x14ac:dyDescent="0.3">
      <c r="A15" t="s">
        <v>108</v>
      </c>
    </row>
    <row r="16" spans="1:1" x14ac:dyDescent="0.3">
      <c r="A16" t="s">
        <v>109</v>
      </c>
    </row>
    <row r="17" spans="1:1" x14ac:dyDescent="0.3">
      <c r="A17" t="s">
        <v>110</v>
      </c>
    </row>
    <row r="18" spans="1:1" x14ac:dyDescent="0.3">
      <c r="A18" t="s">
        <v>111</v>
      </c>
    </row>
    <row r="20" spans="1:1" x14ac:dyDescent="0.3">
      <c r="A20" t="s">
        <v>112</v>
      </c>
    </row>
    <row r="21" spans="1:1" x14ac:dyDescent="0.3">
      <c r="A21" t="s">
        <v>113</v>
      </c>
    </row>
    <row r="22" spans="1:1" x14ac:dyDescent="0.3">
      <c r="A22" t="s">
        <v>114</v>
      </c>
    </row>
    <row r="23" spans="1:1" x14ac:dyDescent="0.3">
      <c r="A23" t="s">
        <v>115</v>
      </c>
    </row>
    <row r="24" spans="1:1" x14ac:dyDescent="0.3">
      <c r="A24" t="s">
        <v>116</v>
      </c>
    </row>
    <row r="26" spans="1:1" x14ac:dyDescent="0.3">
      <c r="A26" t="s">
        <v>117</v>
      </c>
    </row>
    <row r="27" spans="1:1" x14ac:dyDescent="0.3">
      <c r="A27" t="s">
        <v>118</v>
      </c>
    </row>
    <row r="28" spans="1:1" x14ac:dyDescent="0.3">
      <c r="A28" t="s">
        <v>119</v>
      </c>
    </row>
    <row r="30" spans="1:1" x14ac:dyDescent="0.3">
      <c r="A30" s="2" t="s">
        <v>120</v>
      </c>
    </row>
    <row r="31" spans="1:1" x14ac:dyDescent="0.3">
      <c r="A31" t="s">
        <v>121</v>
      </c>
    </row>
    <row r="32" spans="1:1" x14ac:dyDescent="0.3">
      <c r="A32" t="s">
        <v>122</v>
      </c>
    </row>
    <row r="33" spans="1:1" x14ac:dyDescent="0.3">
      <c r="A33" t="s">
        <v>123</v>
      </c>
    </row>
    <row r="34" spans="1:1" x14ac:dyDescent="0.3">
      <c r="A34" t="s">
        <v>124</v>
      </c>
    </row>
    <row r="35" spans="1:1" x14ac:dyDescent="0.3">
      <c r="A35" t="s">
        <v>125</v>
      </c>
    </row>
    <row r="37" spans="1:1" x14ac:dyDescent="0.3">
      <c r="A37" s="2" t="s">
        <v>126</v>
      </c>
    </row>
    <row r="38" spans="1:1" x14ac:dyDescent="0.3">
      <c r="A38" t="s">
        <v>127</v>
      </c>
    </row>
    <row r="39" spans="1:1" x14ac:dyDescent="0.3">
      <c r="A39" t="s">
        <v>128</v>
      </c>
    </row>
    <row r="40" spans="1:1" x14ac:dyDescent="0.3">
      <c r="A40" t="s">
        <v>129</v>
      </c>
    </row>
    <row r="42" spans="1:1" x14ac:dyDescent="0.3">
      <c r="A42" t="s">
        <v>130</v>
      </c>
    </row>
    <row r="43" spans="1:1" x14ac:dyDescent="0.3">
      <c r="A43" t="s">
        <v>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Analysis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Valentin Kragh-Hillers</cp:lastModifiedBy>
  <dcterms:created xsi:type="dcterms:W3CDTF">2025-07-11T15:43:55Z</dcterms:created>
  <dcterms:modified xsi:type="dcterms:W3CDTF">2025-08-27T12:13:44Z</dcterms:modified>
</cp:coreProperties>
</file>