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rianValentinKragh-\Downloads\"/>
    </mc:Choice>
  </mc:AlternateContent>
  <xr:revisionPtr revIDLastSave="0" documentId="13_ncr:1_{F204DAA3-9688-4E96-9224-EFF1245EC8E3}" xr6:coauthVersionLast="47" xr6:coauthVersionMax="47" xr10:uidLastSave="{00000000-0000-0000-0000-000000000000}"/>
  <bookViews>
    <workbookView xWindow="-28920" yWindow="-4395" windowWidth="29040" windowHeight="15720" xr2:uid="{00000000-000D-0000-FFFF-FFFF00000000}"/>
  </bookViews>
  <sheets>
    <sheet name="Investment Analysis" sheetId="1" r:id="rId1"/>
    <sheet name="Instruc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9" i="1" l="1"/>
  <c r="B51" i="1"/>
  <c r="C113" i="1"/>
  <c r="C112" i="1"/>
  <c r="B111" i="1"/>
  <c r="B91" i="1"/>
  <c r="C78" i="1"/>
  <c r="C79" i="1" s="1"/>
  <c r="C80" i="1" s="1"/>
  <c r="C81" i="1" s="1"/>
  <c r="C82" i="1" s="1"/>
  <c r="C83" i="1" s="1"/>
  <c r="C84" i="1" s="1"/>
  <c r="C85" i="1" s="1"/>
  <c r="B58" i="1"/>
  <c r="B35" i="1"/>
  <c r="B24" i="1"/>
  <c r="B28" i="1" s="1"/>
  <c r="B18" i="1"/>
  <c r="B26" i="1" l="1"/>
  <c r="B29" i="1" s="1"/>
  <c r="B33" i="1" s="1"/>
  <c r="B78" i="1"/>
  <c r="B34" i="1"/>
  <c r="B36" i="1" l="1"/>
  <c r="B79" i="1"/>
  <c r="D78" i="1"/>
  <c r="D79" i="1" l="1"/>
  <c r="B80" i="1"/>
  <c r="C111" i="1"/>
  <c r="B60" i="1"/>
  <c r="B59" i="1"/>
  <c r="B54" i="1"/>
  <c r="B52" i="1"/>
  <c r="B63" i="1" s="1"/>
  <c r="B53" i="1"/>
  <c r="B81" i="1" l="1"/>
  <c r="D80" i="1"/>
  <c r="B61" i="1"/>
  <c r="B68" i="1"/>
  <c r="B70" i="1" s="1"/>
  <c r="B64" i="1" l="1"/>
  <c r="B62" i="1"/>
  <c r="B103" i="1" s="1"/>
  <c r="B95" i="1"/>
  <c r="E84" i="1"/>
  <c r="E82" i="1"/>
  <c r="E85" i="1"/>
  <c r="E80" i="1"/>
  <c r="F80" i="1" s="1"/>
  <c r="E83" i="1"/>
  <c r="E78" i="1"/>
  <c r="F78" i="1" s="1"/>
  <c r="F86" i="1" s="1"/>
  <c r="B100" i="1" s="1"/>
  <c r="E81" i="1"/>
  <c r="E79" i="1"/>
  <c r="F79" i="1" s="1"/>
  <c r="B73" i="1"/>
  <c r="B71" i="1"/>
  <c r="B72" i="1" s="1"/>
  <c r="D81" i="1"/>
  <c r="F81" i="1" s="1"/>
  <c r="B82" i="1"/>
  <c r="B83" i="1" l="1"/>
  <c r="D82" i="1"/>
  <c r="F82" i="1" s="1"/>
  <c r="B84" i="1" l="1"/>
  <c r="D83" i="1"/>
  <c r="F83" i="1" s="1"/>
  <c r="B85" i="1" l="1"/>
  <c r="D85" i="1" s="1"/>
  <c r="D84" i="1"/>
  <c r="F84" i="1" s="1"/>
  <c r="B90" i="1" l="1"/>
  <c r="B92" i="1" s="1"/>
  <c r="F85" i="1"/>
  <c r="B93" i="1" l="1"/>
  <c r="B94" i="1" s="1"/>
  <c r="B96" i="1" s="1"/>
  <c r="B101" i="1" s="1"/>
  <c r="B102" i="1" s="1"/>
  <c r="B104" i="1" s="1"/>
  <c r="B105" i="1" s="1"/>
  <c r="D111" i="1" s="1"/>
</calcChain>
</file>

<file path=xl/sharedStrings.xml><?xml version="1.0" encoding="utf-8"?>
<sst xmlns="http://schemas.openxmlformats.org/spreadsheetml/2006/main" count="139" uniqueCount="137">
  <si>
    <t>PROPERTY INVESTMENT ANALYSIS TEMPLATE</t>
  </si>
  <si>
    <t>INSTRUCTIONS:</t>
  </si>
  <si>
    <t>• Yellow cells = INPUT REQUIRED</t>
  </si>
  <si>
    <t>• Green cells = CALCULATED AUTOMATICALLY</t>
  </si>
  <si>
    <t>• Blue headers = SECTION TITLES</t>
  </si>
  <si>
    <t>1. PROPERTY OVERVIEW</t>
  </si>
  <si>
    <t>Property Name</t>
  </si>
  <si>
    <t>Enter property name</t>
  </si>
  <si>
    <t>Address</t>
  </si>
  <si>
    <t>Enter full address</t>
  </si>
  <si>
    <t>Completion Year</t>
  </si>
  <si>
    <t>Enter year</t>
  </si>
  <si>
    <t>Total Units</t>
  </si>
  <si>
    <t>Enter number of units</t>
  </si>
  <si>
    <t>Total GLA (sqm)</t>
  </si>
  <si>
    <t>Enter gross lettable area</t>
  </si>
  <si>
    <t>Parking Spaces</t>
  </si>
  <si>
    <t>Enter number of parking spaces</t>
  </si>
  <si>
    <t>ESG Rating</t>
  </si>
  <si>
    <t>Enter ESG certification</t>
  </si>
  <si>
    <t>Average Unit Size (sqm)</t>
  </si>
  <si>
    <t>2. CURRENT FINANCIAL PERFORMANCE</t>
  </si>
  <si>
    <t>Rental Income - Residential (DKK)</t>
  </si>
  <si>
    <t>Enter annual residential rental income</t>
  </si>
  <si>
    <t>Rental Income - Parking (DKK)</t>
  </si>
  <si>
    <t>Enter annual parking rental income</t>
  </si>
  <si>
    <t>Total Rental Income (DKK)</t>
  </si>
  <si>
    <t>Vacancy Rate (%)</t>
  </si>
  <si>
    <t>Vacancy Loss (DKK)</t>
  </si>
  <si>
    <t>Credit Loss (%)</t>
  </si>
  <si>
    <t>Credit Loss (DKK)</t>
  </si>
  <si>
    <t>Effective Gross Income (DKK)</t>
  </si>
  <si>
    <t>Operating Expenses (DKK)</t>
  </si>
  <si>
    <t>Enter annual operating expenses</t>
  </si>
  <si>
    <t>Stabilized NOI (DKK)</t>
  </si>
  <si>
    <t>Enter stabilized NOI if different from current</t>
  </si>
  <si>
    <t>Net Operating Income (DKK)</t>
  </si>
  <si>
    <t>Rental Rate per sqm (DKK)</t>
  </si>
  <si>
    <t>OpEx per sqm (DKK)</t>
  </si>
  <si>
    <t>NOI per sqm (DKK)</t>
  </si>
  <si>
    <t>3. MARKET ASSUMPTIONS</t>
  </si>
  <si>
    <t>Danish Central Bank Rate (%)</t>
  </si>
  <si>
    <t>Mortgage Rate 70% LTV (%)</t>
  </si>
  <si>
    <t>Additional Financing Rate (%)</t>
  </si>
  <si>
    <t>Exit Cap Rate (%)</t>
  </si>
  <si>
    <t>Annual Rent Growth (%)</t>
  </si>
  <si>
    <t>Annual OpEx Growth (%)</t>
  </si>
  <si>
    <t>Holding Period (years)</t>
  </si>
  <si>
    <t>Entry Yield Target (%)</t>
  </si>
  <si>
    <t>4. ACQUISITION ANALYSIS</t>
  </si>
  <si>
    <t>Estimated Acquisition Price (DKK)</t>
  </si>
  <si>
    <t>Price per sqm (DKK)</t>
  </si>
  <si>
    <t>Entry Yield (%)</t>
  </si>
  <si>
    <t>Stabilized Entry Yield (%)</t>
  </si>
  <si>
    <t>5. FINANCING STRUCTURE</t>
  </si>
  <si>
    <t>Acquisition Price (DKK)</t>
  </si>
  <si>
    <t>Loan Amount 70% LTV (DKK)</t>
  </si>
  <si>
    <t>Additional Loan 10% LTV (DKK)</t>
  </si>
  <si>
    <t>Total Debt (DKK)</t>
  </si>
  <si>
    <t>Equity Investment (DKK)</t>
  </si>
  <si>
    <t>LTV Ratio (%)</t>
  </si>
  <si>
    <t>Arrangement Fees (DKK)</t>
  </si>
  <si>
    <t>6. DEBT SERVICE ANALYSIS</t>
  </si>
  <si>
    <t>Primary Loan Interest (DKK)</t>
  </si>
  <si>
    <t>Additional Loan Interest (DKK)</t>
  </si>
  <si>
    <t>Total Annual Interest (DKK)</t>
  </si>
  <si>
    <t>Year 1 Cash Flow After Debt Service (DKK)</t>
  </si>
  <si>
    <t>Cash-on-Cash Return (%)</t>
  </si>
  <si>
    <t>Debt Service Coverage Ratio</t>
  </si>
  <si>
    <t>7. 8-YEAR CASH FLOW PROJECTION</t>
  </si>
  <si>
    <t>Year</t>
  </si>
  <si>
    <t>Rental Income</t>
  </si>
  <si>
    <t>Operating Expenses</t>
  </si>
  <si>
    <t>NOI</t>
  </si>
  <si>
    <t>Interest Expense</t>
  </si>
  <si>
    <t>Cash Flow After Debt Service</t>
  </si>
  <si>
    <t>Total 8-Year Cash Flows:</t>
  </si>
  <si>
    <t>8. EXIT ANALYSIS</t>
  </si>
  <si>
    <t>Year 8 NOI (DKK)</t>
  </si>
  <si>
    <t>Gross Exit Value (DKK)</t>
  </si>
  <si>
    <t>Selling Costs 2% (DKK)</t>
  </si>
  <si>
    <t>Net Exit Value (DKK)</t>
  </si>
  <si>
    <t>Debt Repayment (DKK)</t>
  </si>
  <si>
    <t>Net Proceeds to Equity (DKK)</t>
  </si>
  <si>
    <t>9. RETURN CALCULATIONS</t>
  </si>
  <si>
    <t>Total Cash Flows (8 years) (DKK)</t>
  </si>
  <si>
    <t>Exit Proceeds to Equity (DKK)</t>
  </si>
  <si>
    <t>Total Return to Equity (DKK)</t>
  </si>
  <si>
    <t>Equity Invested (DKK)</t>
  </si>
  <si>
    <t>MOIC Levered</t>
  </si>
  <si>
    <t>Approximate IRR Levered (%)</t>
  </si>
  <si>
    <t>10. SENSITIVITY ANALYSIS</t>
  </si>
  <si>
    <t>Scenario</t>
  </si>
  <si>
    <t>Exit Cap Rate</t>
  </si>
  <si>
    <t>Acquisition Price</t>
  </si>
  <si>
    <t>Approx IRR</t>
  </si>
  <si>
    <t>Base Case</t>
  </si>
  <si>
    <t>Optimistic</t>
  </si>
  <si>
    <t>4.0%</t>
  </si>
  <si>
    <t>Manual calc needed</t>
  </si>
  <si>
    <t>Pessimistic</t>
  </si>
  <si>
    <t>5.0%</t>
  </si>
  <si>
    <t>DANISH RESIDENTIAL PROPERTY INVESTMENT TEMPLATE - INSTRUCTIONS</t>
  </si>
  <si>
    <t>HOW TO USE THIS TEMPLATE:</t>
  </si>
  <si>
    <t>1. PROPERTY OVERVIEW:</t>
  </si>
  <si>
    <t xml:space="preserve">   - Enter basic property information in yellow cells</t>
  </si>
  <si>
    <t xml:space="preserve">   - Average unit size will calculate automatically</t>
  </si>
  <si>
    <t>2. FINANCIAL PERFORMANCE:</t>
  </si>
  <si>
    <t xml:space="preserve">   - Enter current rental income (residential and parking separately)</t>
  </si>
  <si>
    <t xml:space="preserve">   - Enter annual operating expenses</t>
  </si>
  <si>
    <t xml:space="preserve">   - Enter stabilized NOI if different from current</t>
  </si>
  <si>
    <t xml:space="preserve">   - All per sqm metrics calculate automatically</t>
  </si>
  <si>
    <t>3. MARKET ASSUMPTIONS:</t>
  </si>
  <si>
    <t xml:space="preserve">   - Default values are provided based on current Danish market</t>
  </si>
  <si>
    <t xml:space="preserve">   - Adjust as needed for specific analysis</t>
  </si>
  <si>
    <t xml:space="preserve">   - Entry yield target determines acquisition price</t>
  </si>
  <si>
    <t>4. AUTOMATIC CALCULATIONS:</t>
  </si>
  <si>
    <t xml:space="preserve">   - Acquisition price calculated from NOI and target yield</t>
  </si>
  <si>
    <t xml:space="preserve">   - Financing structure assumes 70% + 10% LTV</t>
  </si>
  <si>
    <t xml:space="preserve">   - 8-year cash flow projection with growth assumptions</t>
  </si>
  <si>
    <t xml:space="preserve">   - Exit analysis with specified cap rate</t>
  </si>
  <si>
    <t xml:space="preserve">   - Return calculations (IRR, MOIC, Cash-on-Cash)</t>
  </si>
  <si>
    <t>5. SENSITIVITY ANALYSIS:</t>
  </si>
  <si>
    <t xml:space="preserve">   - Base case uses your inputs</t>
  </si>
  <si>
    <t xml:space="preserve">   - Optimistic/Pessimistic scenarios for stress testing</t>
  </si>
  <si>
    <t>KEY ASSUMPTIONS:</t>
  </si>
  <si>
    <t>- Interest-only loans throughout holding period</t>
  </si>
  <si>
    <t>- 2% selling costs at exit</t>
  </si>
  <si>
    <t>- 1% arrangement fees on total debt</t>
  </si>
  <si>
    <t>- Danish NPI-linked rent growth (typically 2%)</t>
  </si>
  <si>
    <t>- Standard Danish residential property assumptions</t>
  </si>
  <si>
    <t>VALIDATION:</t>
  </si>
  <si>
    <t>- All formulas are cross-referenced</t>
  </si>
  <si>
    <t>- Calculations follow Danish market standards</t>
  </si>
  <si>
    <t>- Template tested with actual property data</t>
  </si>
  <si>
    <t>For questions or customization, refer to the calculation methodology</t>
  </si>
  <si>
    <t>used in the Birkehuset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</si>
</sst>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"/>
    <numFmt numFmtId="165" formatCode="0.0%"/>
    <numFmt numFmtId="166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2"/>
      <color rgb="FFFF0000"/>
      <name val="Calibri"/>
      <family val="2"/>
    </font>
    <font>
      <sz val="11"/>
      <color rgb="FFFF8C00"/>
      <name val="Calibri"/>
      <family val="2"/>
    </font>
    <font>
      <sz val="11"/>
      <color rgb="FF008000"/>
      <name val="Calibri"/>
      <family val="2"/>
    </font>
    <font>
      <sz val="11"/>
      <color rgb="FF1F4E79"/>
      <name val="Calibri"/>
      <family val="2"/>
    </font>
    <font>
      <b/>
      <sz val="12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F4E79"/>
        <bgColor rgb="FF1F4E79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1" fillId="0" borderId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3" borderId="0" xfId="0" applyFont="1" applyFill="1"/>
    <xf numFmtId="3" fontId="7" fillId="3" borderId="0" xfId="0" applyNumberFormat="1" applyFont="1" applyFill="1"/>
    <xf numFmtId="164" fontId="0" fillId="4" borderId="0" xfId="0" applyNumberFormat="1" applyFill="1"/>
    <xf numFmtId="3" fontId="0" fillId="4" borderId="0" xfId="0" applyNumberFormat="1" applyFill="1"/>
    <xf numFmtId="10" fontId="7" fillId="3" borderId="0" xfId="0" applyNumberFormat="1" applyFont="1" applyFill="1"/>
    <xf numFmtId="10" fontId="0" fillId="4" borderId="0" xfId="0" applyNumberFormat="1" applyFill="1"/>
    <xf numFmtId="165" fontId="0" fillId="4" borderId="0" xfId="0" applyNumberFormat="1" applyFill="1"/>
    <xf numFmtId="2" fontId="0" fillId="4" borderId="0" xfId="0" applyNumberFormat="1" applyFill="1"/>
    <xf numFmtId="0" fontId="8" fillId="5" borderId="1" xfId="0" applyFont="1" applyFill="1" applyBorder="1"/>
    <xf numFmtId="0" fontId="0" fillId="0" borderId="1" xfId="0" applyBorder="1"/>
    <xf numFmtId="0" fontId="9" fillId="0" borderId="0" xfId="0" applyFont="1"/>
    <xf numFmtId="3" fontId="9" fillId="4" borderId="0" xfId="0" applyNumberFormat="1" applyFont="1" applyFill="1"/>
    <xf numFmtId="0" fontId="8" fillId="5" borderId="0" xfId="0" applyFont="1" applyFill="1"/>
    <xf numFmtId="3" fontId="0" fillId="0" borderId="0" xfId="0" applyNumberFormat="1"/>
    <xf numFmtId="165" fontId="0" fillId="0" borderId="0" xfId="0" applyNumberFormat="1"/>
    <xf numFmtId="0" fontId="10" fillId="0" borderId="0" xfId="0" applyFont="1"/>
    <xf numFmtId="0" fontId="6" fillId="2" borderId="0" xfId="0" applyFont="1" applyFill="1"/>
    <xf numFmtId="166" fontId="0" fillId="4" borderId="0" xfId="1" applyNumberFormat="1" applyFont="1" applyFill="1"/>
    <xf numFmtId="0" fontId="0" fillId="3" borderId="0" xfId="0" applyFill="1"/>
    <xf numFmtId="0" fontId="0" fillId="4" borderId="0" xfId="0" applyFill="1"/>
    <xf numFmtId="3" fontId="0" fillId="4" borderId="1" xfId="0" applyNumberFormat="1" applyFill="1" applyBorder="1"/>
    <xf numFmtId="0" fontId="0" fillId="0" borderId="0" xfId="0"/>
    <xf numFmtId="0" fontId="1" fillId="0" borderId="0" xfId="0" applyFont="1"/>
    <xf numFmtId="0" fontId="6" fillId="2" borderId="0" xfId="0" applyFont="1" applyFill="1"/>
    <xf numFmtId="0" fontId="0" fillId="0" borderId="1" xfId="0" applyBorder="1" applyAlignment="1"/>
    <xf numFmtId="3" fontId="0" fillId="4" borderId="1" xfId="0" applyNumberFormat="1" applyFill="1" applyBorder="1" applyAlignment="1"/>
    <xf numFmtId="0" fontId="0" fillId="0" borderId="0" xfId="0" applyAlignment="1"/>
    <xf numFmtId="3" fontId="0" fillId="4" borderId="0" xfId="0" applyNumberFormat="1" applyFill="1" applyAlignment="1"/>
    <xf numFmtId="0" fontId="0" fillId="4" borderId="0" xfId="1" applyNumberFormat="1" applyFont="1" applyFill="1" applyAlignment="1"/>
    <xf numFmtId="165" fontId="0" fillId="4" borderId="0" xfId="0" applyNumberFormat="1" applyFill="1" applyAlignment="1"/>
    <xf numFmtId="10" fontId="7" fillId="3" borderId="0" xfId="0" applyNumberFormat="1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abSelected="1" topLeftCell="A77" workbookViewId="0">
      <selection activeCell="F23" sqref="F23"/>
    </sheetView>
  </sheetViews>
  <sheetFormatPr defaultRowHeight="14.5" x14ac:dyDescent="0.35"/>
  <cols>
    <col min="1" max="1" width="45" customWidth="1"/>
    <col min="2" max="3" width="25" customWidth="1"/>
    <col min="4" max="5" width="20" customWidth="1"/>
    <col min="6" max="6" width="25" customWidth="1"/>
  </cols>
  <sheetData>
    <row r="1" spans="1:6" ht="21" customHeight="1" x14ac:dyDescent="0.5">
      <c r="A1" s="27" t="s">
        <v>0</v>
      </c>
      <c r="B1" s="26"/>
      <c r="C1" s="26"/>
      <c r="D1" s="26"/>
      <c r="E1" s="26"/>
      <c r="F1" s="26"/>
    </row>
    <row r="3" spans="1:6" ht="15.75" customHeight="1" x14ac:dyDescent="0.35">
      <c r="A3" s="1" t="s">
        <v>1</v>
      </c>
    </row>
    <row r="4" spans="1:6" x14ac:dyDescent="0.35">
      <c r="A4" s="2" t="s">
        <v>2</v>
      </c>
    </row>
    <row r="5" spans="1:6" x14ac:dyDescent="0.35">
      <c r="A5" s="3" t="s">
        <v>3</v>
      </c>
    </row>
    <row r="6" spans="1:6" x14ac:dyDescent="0.35">
      <c r="A6" s="4" t="s">
        <v>4</v>
      </c>
    </row>
    <row r="9" spans="1:6" ht="15.75" customHeight="1" x14ac:dyDescent="0.35">
      <c r="A9" s="28" t="s">
        <v>5</v>
      </c>
      <c r="B9" s="26"/>
      <c r="C9" s="26"/>
    </row>
    <row r="11" spans="1:6" x14ac:dyDescent="0.35">
      <c r="A11" t="s">
        <v>6</v>
      </c>
      <c r="B11" s="5" t="s">
        <v>7</v>
      </c>
    </row>
    <row r="12" spans="1:6" x14ac:dyDescent="0.35">
      <c r="A12" t="s">
        <v>8</v>
      </c>
      <c r="B12" s="5" t="s">
        <v>9</v>
      </c>
    </row>
    <row r="13" spans="1:6" x14ac:dyDescent="0.35">
      <c r="A13" t="s">
        <v>10</v>
      </c>
      <c r="B13" s="6" t="s">
        <v>11</v>
      </c>
    </row>
    <row r="14" spans="1:6" x14ac:dyDescent="0.35">
      <c r="A14" t="s">
        <v>12</v>
      </c>
      <c r="B14" s="6" t="s">
        <v>13</v>
      </c>
    </row>
    <row r="15" spans="1:6" x14ac:dyDescent="0.35">
      <c r="A15" t="s">
        <v>14</v>
      </c>
      <c r="B15" s="6" t="s">
        <v>15</v>
      </c>
    </row>
    <row r="16" spans="1:6" x14ac:dyDescent="0.35">
      <c r="A16" t="s">
        <v>16</v>
      </c>
      <c r="B16" s="6" t="s">
        <v>17</v>
      </c>
    </row>
    <row r="17" spans="1:3" x14ac:dyDescent="0.35">
      <c r="A17" t="s">
        <v>18</v>
      </c>
      <c r="B17" s="5" t="s">
        <v>19</v>
      </c>
    </row>
    <row r="18" spans="1:3" x14ac:dyDescent="0.35">
      <c r="A18" t="s">
        <v>20</v>
      </c>
      <c r="B18" s="7" t="e">
        <f>B15/B14</f>
        <v>#VALUE!</v>
      </c>
    </row>
    <row r="20" spans="1:3" ht="15.75" customHeight="1" x14ac:dyDescent="0.35">
      <c r="A20" s="28" t="s">
        <v>21</v>
      </c>
      <c r="B20" s="26"/>
      <c r="C20" s="26"/>
    </row>
    <row r="22" spans="1:3" x14ac:dyDescent="0.35">
      <c r="A22" t="s">
        <v>22</v>
      </c>
      <c r="B22" s="6" t="s">
        <v>23</v>
      </c>
    </row>
    <row r="23" spans="1:3" x14ac:dyDescent="0.35">
      <c r="A23" t="s">
        <v>24</v>
      </c>
      <c r="B23" s="6" t="s">
        <v>25</v>
      </c>
    </row>
    <row r="24" spans="1:3" x14ac:dyDescent="0.35">
      <c r="A24" t="s">
        <v>26</v>
      </c>
      <c r="B24" s="8" t="e">
        <f>B22+B23</f>
        <v>#VALUE!</v>
      </c>
    </row>
    <row r="25" spans="1:3" x14ac:dyDescent="0.35">
      <c r="A25" t="s">
        <v>27</v>
      </c>
      <c r="B25" s="23">
        <v>0.05</v>
      </c>
    </row>
    <row r="26" spans="1:3" x14ac:dyDescent="0.35">
      <c r="A26" t="s">
        <v>28</v>
      </c>
      <c r="B26" s="24" t="e">
        <f>-B25*B24</f>
        <v>#VALUE!</v>
      </c>
    </row>
    <row r="27" spans="1:3" x14ac:dyDescent="0.35">
      <c r="A27" t="s">
        <v>29</v>
      </c>
      <c r="B27" s="23">
        <v>0.01</v>
      </c>
    </row>
    <row r="28" spans="1:3" x14ac:dyDescent="0.35">
      <c r="A28" t="s">
        <v>30</v>
      </c>
      <c r="B28" s="24" t="e">
        <f>-B27*B24</f>
        <v>#VALUE!</v>
      </c>
    </row>
    <row r="29" spans="1:3" x14ac:dyDescent="0.35">
      <c r="A29" t="s">
        <v>31</v>
      </c>
      <c r="B29" s="24" t="e">
        <f>B24+B26+B28</f>
        <v>#VALUE!</v>
      </c>
    </row>
    <row r="30" spans="1:3" x14ac:dyDescent="0.35">
      <c r="A30" t="s">
        <v>32</v>
      </c>
      <c r="B30" s="6" t="s">
        <v>33</v>
      </c>
    </row>
    <row r="31" spans="1:3" x14ac:dyDescent="0.35">
      <c r="A31" t="s">
        <v>34</v>
      </c>
      <c r="B31" s="6" t="s">
        <v>35</v>
      </c>
    </row>
    <row r="32" spans="1:3" ht="15.75" customHeight="1" x14ac:dyDescent="0.35">
      <c r="A32" s="26"/>
      <c r="B32" s="26"/>
      <c r="C32" s="26"/>
    </row>
    <row r="33" spans="1:3" x14ac:dyDescent="0.35">
      <c r="A33" t="s">
        <v>36</v>
      </c>
      <c r="B33" s="8" t="e">
        <f>B29-B30</f>
        <v>#VALUE!</v>
      </c>
    </row>
    <row r="34" spans="1:3" x14ac:dyDescent="0.35">
      <c r="A34" t="s">
        <v>37</v>
      </c>
      <c r="B34" s="8" t="e">
        <f>B24/B15</f>
        <v>#VALUE!</v>
      </c>
    </row>
    <row r="35" spans="1:3" x14ac:dyDescent="0.35">
      <c r="A35" t="s">
        <v>38</v>
      </c>
      <c r="B35" s="8" t="e">
        <f>B30/B15</f>
        <v>#VALUE!</v>
      </c>
    </row>
    <row r="36" spans="1:3" x14ac:dyDescent="0.35">
      <c r="A36" t="s">
        <v>39</v>
      </c>
      <c r="B36" s="8" t="e">
        <f>B33/B15</f>
        <v>#VALUE!</v>
      </c>
    </row>
    <row r="38" spans="1:3" ht="15.5" x14ac:dyDescent="0.35">
      <c r="A38" s="21" t="s">
        <v>40</v>
      </c>
    </row>
    <row r="40" spans="1:3" x14ac:dyDescent="0.35">
      <c r="A40" t="s">
        <v>41</v>
      </c>
      <c r="B40" s="9">
        <v>1.6E-2</v>
      </c>
    </row>
    <row r="41" spans="1:3" x14ac:dyDescent="0.35">
      <c r="A41" t="s">
        <v>42</v>
      </c>
      <c r="B41" s="9">
        <v>3.5000000000000003E-2</v>
      </c>
    </row>
    <row r="42" spans="1:3" x14ac:dyDescent="0.35">
      <c r="A42" t="s">
        <v>43</v>
      </c>
      <c r="B42" s="9">
        <v>4.4999999999999998E-2</v>
      </c>
    </row>
    <row r="43" spans="1:3" ht="15.75" customHeight="1" x14ac:dyDescent="0.35">
      <c r="A43" s="31" t="s">
        <v>44</v>
      </c>
      <c r="B43" s="35">
        <v>4.4999999999999998E-2</v>
      </c>
      <c r="C43" s="31"/>
    </row>
    <row r="44" spans="1:3" x14ac:dyDescent="0.35">
      <c r="A44" t="s">
        <v>45</v>
      </c>
      <c r="B44" s="9">
        <v>0.02</v>
      </c>
    </row>
    <row r="45" spans="1:3" x14ac:dyDescent="0.35">
      <c r="A45" t="s">
        <v>46</v>
      </c>
      <c r="B45" s="9">
        <v>2.5000000000000001E-2</v>
      </c>
    </row>
    <row r="46" spans="1:3" x14ac:dyDescent="0.35">
      <c r="A46" t="s">
        <v>47</v>
      </c>
      <c r="B46" s="6">
        <v>8</v>
      </c>
    </row>
    <row r="47" spans="1:3" x14ac:dyDescent="0.35">
      <c r="A47" t="s">
        <v>48</v>
      </c>
      <c r="B47" s="9">
        <v>4.5999999999999999E-2</v>
      </c>
    </row>
    <row r="49" spans="1:3" ht="15.5" x14ac:dyDescent="0.35">
      <c r="A49" s="21" t="s">
        <v>49</v>
      </c>
    </row>
    <row r="50" spans="1:3" ht="15.75" customHeight="1" x14ac:dyDescent="0.35">
      <c r="A50" s="26"/>
      <c r="B50" s="26"/>
      <c r="C50" s="26"/>
    </row>
    <row r="51" spans="1:3" x14ac:dyDescent="0.35">
      <c r="A51" t="s">
        <v>50</v>
      </c>
      <c r="B51" s="8" t="e">
        <f>B33/B47</f>
        <v>#VALUE!</v>
      </c>
    </row>
    <row r="52" spans="1:3" x14ac:dyDescent="0.35">
      <c r="A52" t="s">
        <v>51</v>
      </c>
      <c r="B52" s="8" t="e">
        <f>B51/B15</f>
        <v>#VALUE!</v>
      </c>
    </row>
    <row r="53" spans="1:3" x14ac:dyDescent="0.35">
      <c r="A53" t="s">
        <v>52</v>
      </c>
      <c r="B53" s="10" t="e">
        <f>B33/B51</f>
        <v>#VALUE!</v>
      </c>
    </row>
    <row r="54" spans="1:3" x14ac:dyDescent="0.35">
      <c r="A54" t="s">
        <v>53</v>
      </c>
      <c r="B54" s="10" t="e">
        <f>B31/B51</f>
        <v>#VALUE!</v>
      </c>
    </row>
    <row r="56" spans="1:3" ht="15.5" x14ac:dyDescent="0.35">
      <c r="A56" s="21" t="s">
        <v>54</v>
      </c>
    </row>
    <row r="58" spans="1:3" x14ac:dyDescent="0.35">
      <c r="A58" t="s">
        <v>55</v>
      </c>
      <c r="B58" s="8">
        <f>B45</f>
        <v>2.5000000000000001E-2</v>
      </c>
    </row>
    <row r="59" spans="1:3" x14ac:dyDescent="0.35">
      <c r="A59" t="s">
        <v>56</v>
      </c>
      <c r="B59" s="11" t="e">
        <f>B51*0.7</f>
        <v>#VALUE!</v>
      </c>
    </row>
    <row r="60" spans="1:3" ht="15.75" customHeight="1" x14ac:dyDescent="0.35">
      <c r="A60" s="31" t="s">
        <v>57</v>
      </c>
      <c r="B60" s="34" t="e">
        <f>B51*0.1</f>
        <v>#VALUE!</v>
      </c>
      <c r="C60" s="31"/>
    </row>
    <row r="61" spans="1:3" x14ac:dyDescent="0.35">
      <c r="A61" t="s">
        <v>58</v>
      </c>
      <c r="B61" s="8" t="e">
        <f>B59+B60</f>
        <v>#VALUE!</v>
      </c>
    </row>
    <row r="62" spans="1:3" x14ac:dyDescent="0.35">
      <c r="A62" t="s">
        <v>59</v>
      </c>
      <c r="B62" s="8" t="e">
        <f>B61/B51</f>
        <v>#VALUE!</v>
      </c>
    </row>
    <row r="63" spans="1:3" x14ac:dyDescent="0.35">
      <c r="A63" t="s">
        <v>60</v>
      </c>
      <c r="B63" s="11" t="e">
        <f>B55/B52</f>
        <v>#VALUE!</v>
      </c>
    </row>
    <row r="64" spans="1:3" x14ac:dyDescent="0.35">
      <c r="A64" t="s">
        <v>61</v>
      </c>
      <c r="B64" s="8" t="e">
        <f>B61*0.01</f>
        <v>#VALUE!</v>
      </c>
    </row>
    <row r="66" spans="1:6" ht="15.5" x14ac:dyDescent="0.35">
      <c r="A66" s="21" t="s">
        <v>62</v>
      </c>
    </row>
    <row r="68" spans="1:6" x14ac:dyDescent="0.35">
      <c r="A68" t="s">
        <v>63</v>
      </c>
      <c r="B68" s="22" t="e">
        <f>B59*B41</f>
        <v>#VALUE!</v>
      </c>
    </row>
    <row r="69" spans="1:6" ht="15.75" customHeight="1" x14ac:dyDescent="0.35">
      <c r="A69" s="31" t="s">
        <v>64</v>
      </c>
      <c r="B69" s="33" t="e">
        <f>B60*B42</f>
        <v>#VALUE!</v>
      </c>
      <c r="C69" s="31"/>
      <c r="D69" s="31"/>
      <c r="E69" s="31"/>
      <c r="F69" s="31"/>
    </row>
    <row r="70" spans="1:6" x14ac:dyDescent="0.35">
      <c r="A70" t="s">
        <v>65</v>
      </c>
      <c r="B70" s="22" t="e">
        <f>B68+B69</f>
        <v>#VALUE!</v>
      </c>
    </row>
    <row r="71" spans="1:6" x14ac:dyDescent="0.35">
      <c r="A71" t="s">
        <v>66</v>
      </c>
      <c r="B71" s="22" t="e">
        <f>B33-B70</f>
        <v>#VALUE!</v>
      </c>
    </row>
    <row r="72" spans="1:6" x14ac:dyDescent="0.35">
      <c r="A72" t="s">
        <v>67</v>
      </c>
      <c r="B72" s="11" t="e">
        <f>B71/B62</f>
        <v>#VALUE!</v>
      </c>
    </row>
    <row r="73" spans="1:6" x14ac:dyDescent="0.35">
      <c r="A73" t="s">
        <v>68</v>
      </c>
      <c r="B73" s="12" t="e">
        <f>B33/B70</f>
        <v>#VALUE!</v>
      </c>
    </row>
    <row r="75" spans="1:6" ht="15.5" x14ac:dyDescent="0.35">
      <c r="A75" s="21" t="s">
        <v>69</v>
      </c>
    </row>
    <row r="77" spans="1:6" x14ac:dyDescent="0.35">
      <c r="A77" s="13" t="s">
        <v>70</v>
      </c>
      <c r="B77" s="13" t="s">
        <v>71</v>
      </c>
      <c r="C77" s="13" t="s">
        <v>72</v>
      </c>
      <c r="D77" s="13" t="s">
        <v>73</v>
      </c>
      <c r="E77" s="13" t="s">
        <v>74</v>
      </c>
      <c r="F77" s="13" t="s">
        <v>75</v>
      </c>
    </row>
    <row r="78" spans="1:6" x14ac:dyDescent="0.35">
      <c r="A78" s="14">
        <v>1</v>
      </c>
      <c r="B78" s="25" t="e">
        <f>$B$24</f>
        <v>#VALUE!</v>
      </c>
      <c r="C78" s="25" t="str">
        <f>$B$30</f>
        <v>Enter annual operating expenses</v>
      </c>
      <c r="D78" s="25" t="e">
        <f t="shared" ref="D78:D85" si="0">B78-C78</f>
        <v>#VALUE!</v>
      </c>
      <c r="E78" s="25" t="e">
        <f t="shared" ref="E78:E85" si="1">$B$70</f>
        <v>#VALUE!</v>
      </c>
      <c r="F78" s="25" t="e">
        <f t="shared" ref="F78:F85" si="2">D78-E78</f>
        <v>#VALUE!</v>
      </c>
    </row>
    <row r="79" spans="1:6" x14ac:dyDescent="0.35">
      <c r="A79" s="14">
        <v>2</v>
      </c>
      <c r="B79" s="25" t="e">
        <f t="shared" ref="B79:B85" si="3">B78*(1+$B$44)</f>
        <v>#VALUE!</v>
      </c>
      <c r="C79" s="25" t="e">
        <f t="shared" ref="C79:C85" si="4">C78*(1+$B$45)</f>
        <v>#VALUE!</v>
      </c>
      <c r="D79" s="25" t="e">
        <f t="shared" si="0"/>
        <v>#VALUE!</v>
      </c>
      <c r="E79" s="25" t="e">
        <f t="shared" si="1"/>
        <v>#VALUE!</v>
      </c>
      <c r="F79" s="25" t="e">
        <f t="shared" si="2"/>
        <v>#VALUE!</v>
      </c>
    </row>
    <row r="80" spans="1:6" x14ac:dyDescent="0.35">
      <c r="A80" s="14">
        <v>3</v>
      </c>
      <c r="B80" s="25" t="e">
        <f t="shared" si="3"/>
        <v>#VALUE!</v>
      </c>
      <c r="C80" s="25" t="e">
        <f t="shared" si="4"/>
        <v>#VALUE!</v>
      </c>
      <c r="D80" s="25" t="e">
        <f t="shared" si="0"/>
        <v>#VALUE!</v>
      </c>
      <c r="E80" s="25" t="e">
        <f t="shared" si="1"/>
        <v>#VALUE!</v>
      </c>
      <c r="F80" s="25" t="e">
        <f t="shared" si="2"/>
        <v>#VALUE!</v>
      </c>
    </row>
    <row r="81" spans="1:6" x14ac:dyDescent="0.35">
      <c r="A81" s="14">
        <v>4</v>
      </c>
      <c r="B81" s="25" t="e">
        <f t="shared" si="3"/>
        <v>#VALUE!</v>
      </c>
      <c r="C81" s="25" t="e">
        <f t="shared" si="4"/>
        <v>#VALUE!</v>
      </c>
      <c r="D81" s="25" t="e">
        <f t="shared" si="0"/>
        <v>#VALUE!</v>
      </c>
      <c r="E81" s="25" t="e">
        <f t="shared" si="1"/>
        <v>#VALUE!</v>
      </c>
      <c r="F81" s="25" t="e">
        <f t="shared" si="2"/>
        <v>#VALUE!</v>
      </c>
    </row>
    <row r="82" spans="1:6" ht="15.75" customHeight="1" x14ac:dyDescent="0.35">
      <c r="A82" s="29">
        <v>5</v>
      </c>
      <c r="B82" s="30" t="e">
        <f t="shared" si="3"/>
        <v>#VALUE!</v>
      </c>
      <c r="C82" s="30" t="e">
        <f t="shared" si="4"/>
        <v>#VALUE!</v>
      </c>
      <c r="D82" s="25" t="e">
        <f t="shared" si="0"/>
        <v>#VALUE!</v>
      </c>
      <c r="E82" s="25" t="e">
        <f t="shared" si="1"/>
        <v>#VALUE!</v>
      </c>
      <c r="F82" s="25" t="e">
        <f t="shared" si="2"/>
        <v>#VALUE!</v>
      </c>
    </row>
    <row r="83" spans="1:6" x14ac:dyDescent="0.35">
      <c r="A83" s="14">
        <v>6</v>
      </c>
      <c r="B83" s="25" t="e">
        <f t="shared" si="3"/>
        <v>#VALUE!</v>
      </c>
      <c r="C83" s="25" t="e">
        <f t="shared" si="4"/>
        <v>#VALUE!</v>
      </c>
      <c r="D83" s="25" t="e">
        <f t="shared" si="0"/>
        <v>#VALUE!</v>
      </c>
      <c r="E83" s="25" t="e">
        <f t="shared" si="1"/>
        <v>#VALUE!</v>
      </c>
      <c r="F83" s="25" t="e">
        <f t="shared" si="2"/>
        <v>#VALUE!</v>
      </c>
    </row>
    <row r="84" spans="1:6" x14ac:dyDescent="0.35">
      <c r="A84" s="14">
        <v>7</v>
      </c>
      <c r="B84" s="25" t="e">
        <f t="shared" si="3"/>
        <v>#VALUE!</v>
      </c>
      <c r="C84" s="25" t="e">
        <f t="shared" si="4"/>
        <v>#VALUE!</v>
      </c>
      <c r="D84" s="25" t="e">
        <f t="shared" si="0"/>
        <v>#VALUE!</v>
      </c>
      <c r="E84" s="25" t="e">
        <f t="shared" si="1"/>
        <v>#VALUE!</v>
      </c>
      <c r="F84" s="25" t="e">
        <f t="shared" si="2"/>
        <v>#VALUE!</v>
      </c>
    </row>
    <row r="85" spans="1:6" x14ac:dyDescent="0.35">
      <c r="A85" s="14">
        <v>8</v>
      </c>
      <c r="B85" s="25" t="e">
        <f t="shared" si="3"/>
        <v>#VALUE!</v>
      </c>
      <c r="C85" s="25" t="e">
        <f t="shared" si="4"/>
        <v>#VALUE!</v>
      </c>
      <c r="D85" s="25" t="e">
        <f t="shared" si="0"/>
        <v>#VALUE!</v>
      </c>
      <c r="E85" s="25" t="e">
        <f t="shared" si="1"/>
        <v>#VALUE!</v>
      </c>
      <c r="F85" s="25" t="e">
        <f t="shared" si="2"/>
        <v>#VALUE!</v>
      </c>
    </row>
    <row r="86" spans="1:6" x14ac:dyDescent="0.35">
      <c r="E86" s="15" t="s">
        <v>76</v>
      </c>
      <c r="F86" s="16" t="e">
        <f>SUM(F78:F85)</f>
        <v>#VALUE!</v>
      </c>
    </row>
    <row r="88" spans="1:6" ht="15.5" x14ac:dyDescent="0.35">
      <c r="A88" s="21" t="s">
        <v>77</v>
      </c>
    </row>
    <row r="90" spans="1:6" x14ac:dyDescent="0.35">
      <c r="A90" t="s">
        <v>78</v>
      </c>
      <c r="B90" s="8" t="e">
        <f>D85</f>
        <v>#VALUE!</v>
      </c>
    </row>
    <row r="91" spans="1:6" x14ac:dyDescent="0.35">
      <c r="A91" t="s">
        <v>44</v>
      </c>
      <c r="B91" s="11">
        <f>B37</f>
        <v>0</v>
      </c>
    </row>
    <row r="92" spans="1:6" ht="15.75" customHeight="1" x14ac:dyDescent="0.35">
      <c r="A92" s="31" t="s">
        <v>79</v>
      </c>
      <c r="B92" s="32" t="e">
        <f>B90/B91</f>
        <v>#VALUE!</v>
      </c>
      <c r="C92" s="31"/>
    </row>
    <row r="93" spans="1:6" x14ac:dyDescent="0.35">
      <c r="A93" t="s">
        <v>80</v>
      </c>
      <c r="B93" s="11" t="e">
        <f>B92*0.02</f>
        <v>#VALUE!</v>
      </c>
    </row>
    <row r="94" spans="1:6" x14ac:dyDescent="0.35">
      <c r="A94" t="s">
        <v>81</v>
      </c>
      <c r="B94" s="8" t="e">
        <f>B92-B93</f>
        <v>#VALUE!</v>
      </c>
    </row>
    <row r="95" spans="1:6" x14ac:dyDescent="0.35">
      <c r="A95" t="s">
        <v>82</v>
      </c>
      <c r="B95" s="8" t="e">
        <f>B61</f>
        <v>#VALUE!</v>
      </c>
    </row>
    <row r="96" spans="1:6" x14ac:dyDescent="0.35">
      <c r="A96" t="s">
        <v>83</v>
      </c>
      <c r="B96" s="8" t="e">
        <f>B94-B95</f>
        <v>#VALUE!</v>
      </c>
    </row>
    <row r="98" spans="1:4" ht="15.5" x14ac:dyDescent="0.35">
      <c r="A98" s="21" t="s">
        <v>84</v>
      </c>
    </row>
    <row r="100" spans="1:4" x14ac:dyDescent="0.35">
      <c r="A100" t="s">
        <v>85</v>
      </c>
      <c r="B100" s="8" t="e">
        <f>F86</f>
        <v>#VALUE!</v>
      </c>
    </row>
    <row r="101" spans="1:4" x14ac:dyDescent="0.35">
      <c r="A101" t="s">
        <v>86</v>
      </c>
      <c r="B101" s="8" t="e">
        <f>B96</f>
        <v>#VALUE!</v>
      </c>
    </row>
    <row r="102" spans="1:4" ht="15.75" customHeight="1" x14ac:dyDescent="0.35">
      <c r="A102" s="31" t="s">
        <v>87</v>
      </c>
      <c r="B102" s="32" t="e">
        <f>B100+B101</f>
        <v>#VALUE!</v>
      </c>
      <c r="C102" s="31"/>
      <c r="D102" s="31"/>
    </row>
    <row r="103" spans="1:4" x14ac:dyDescent="0.35">
      <c r="A103" t="s">
        <v>88</v>
      </c>
      <c r="B103" s="8" t="e">
        <f>B62</f>
        <v>#VALUE!</v>
      </c>
    </row>
    <row r="104" spans="1:4" x14ac:dyDescent="0.35">
      <c r="A104" t="s">
        <v>89</v>
      </c>
      <c r="B104" s="12" t="e">
        <f>B102/B103</f>
        <v>#VALUE!</v>
      </c>
    </row>
    <row r="105" spans="1:4" x14ac:dyDescent="0.35">
      <c r="A105" t="s">
        <v>90</v>
      </c>
      <c r="B105" s="11" t="e">
        <f>(B104^(1/B46))-1</f>
        <v>#VALUE!</v>
      </c>
    </row>
    <row r="108" spans="1:4" ht="15.5" x14ac:dyDescent="0.35">
      <c r="A108" s="21" t="s">
        <v>91</v>
      </c>
    </row>
    <row r="110" spans="1:4" x14ac:dyDescent="0.35">
      <c r="A110" s="17" t="s">
        <v>92</v>
      </c>
      <c r="B110" s="17" t="s">
        <v>93</v>
      </c>
      <c r="C110" s="17" t="s">
        <v>94</v>
      </c>
      <c r="D110" s="17" t="s">
        <v>95</v>
      </c>
    </row>
    <row r="111" spans="1:4" x14ac:dyDescent="0.35">
      <c r="A111" t="s">
        <v>96</v>
      </c>
      <c r="B111" s="24">
        <f>B43</f>
        <v>4.4999999999999998E-2</v>
      </c>
      <c r="C111" s="8" t="e">
        <f>B51</f>
        <v>#VALUE!</v>
      </c>
      <c r="D111" s="24" t="e">
        <f>B105</f>
        <v>#VALUE!</v>
      </c>
    </row>
    <row r="112" spans="1:4" x14ac:dyDescent="0.35">
      <c r="A112" t="s">
        <v>97</v>
      </c>
      <c r="B112" s="19" t="s">
        <v>98</v>
      </c>
      <c r="C112" s="18">
        <f>B45*0.95</f>
        <v>2.375E-2</v>
      </c>
      <c r="D112" t="s">
        <v>99</v>
      </c>
    </row>
    <row r="113" spans="1:4" x14ac:dyDescent="0.35">
      <c r="A113" t="s">
        <v>100</v>
      </c>
      <c r="B113" s="19" t="s">
        <v>101</v>
      </c>
      <c r="C113" s="18">
        <f>B45*1.05</f>
        <v>2.6250000000000002E-2</v>
      </c>
      <c r="D113" t="s">
        <v>99</v>
      </c>
    </row>
  </sheetData>
  <mergeCells count="5">
    <mergeCell ref="A32:C32"/>
    <mergeCell ref="A1:F1"/>
    <mergeCell ref="A9:C9"/>
    <mergeCell ref="A50:C50"/>
    <mergeCell ref="A20:C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4"/>
  <sheetViews>
    <sheetView workbookViewId="0"/>
  </sheetViews>
  <sheetFormatPr defaultRowHeight="14.5" x14ac:dyDescent="0.35"/>
  <cols>
    <col min="1" max="1" width="80" customWidth="1"/>
  </cols>
  <sheetData>
    <row r="1" spans="1:1" ht="18.75" customHeight="1" x14ac:dyDescent="0.45">
      <c r="A1" s="20" t="s">
        <v>102</v>
      </c>
    </row>
    <row r="3" spans="1:1" x14ac:dyDescent="0.35">
      <c r="A3" s="15" t="s">
        <v>103</v>
      </c>
    </row>
    <row r="5" spans="1:1" x14ac:dyDescent="0.35">
      <c r="A5" t="s">
        <v>104</v>
      </c>
    </row>
    <row r="6" spans="1:1" x14ac:dyDescent="0.35">
      <c r="A6" t="s">
        <v>105</v>
      </c>
    </row>
    <row r="7" spans="1:1" x14ac:dyDescent="0.35">
      <c r="A7" t="s">
        <v>106</v>
      </c>
    </row>
    <row r="9" spans="1:1" x14ac:dyDescent="0.35">
      <c r="A9" t="s">
        <v>107</v>
      </c>
    </row>
    <row r="10" spans="1:1" x14ac:dyDescent="0.35">
      <c r="A10" t="s">
        <v>108</v>
      </c>
    </row>
    <row r="11" spans="1:1" x14ac:dyDescent="0.35">
      <c r="A11" t="s">
        <v>109</v>
      </c>
    </row>
    <row r="12" spans="1:1" x14ac:dyDescent="0.35">
      <c r="A12" t="s">
        <v>110</v>
      </c>
    </row>
    <row r="13" spans="1:1" x14ac:dyDescent="0.35">
      <c r="A13" t="s">
        <v>111</v>
      </c>
    </row>
    <row r="15" spans="1:1" x14ac:dyDescent="0.35">
      <c r="A15" t="s">
        <v>112</v>
      </c>
    </row>
    <row r="16" spans="1:1" x14ac:dyDescent="0.35">
      <c r="A16" t="s">
        <v>113</v>
      </c>
    </row>
    <row r="17" spans="1:1" x14ac:dyDescent="0.35">
      <c r="A17" t="s">
        <v>114</v>
      </c>
    </row>
    <row r="18" spans="1:1" x14ac:dyDescent="0.35">
      <c r="A18" t="s">
        <v>115</v>
      </c>
    </row>
    <row r="20" spans="1:1" x14ac:dyDescent="0.35">
      <c r="A20" t="s">
        <v>116</v>
      </c>
    </row>
    <row r="21" spans="1:1" x14ac:dyDescent="0.35">
      <c r="A21" t="s">
        <v>117</v>
      </c>
    </row>
    <row r="22" spans="1:1" x14ac:dyDescent="0.35">
      <c r="A22" t="s">
        <v>118</v>
      </c>
    </row>
    <row r="23" spans="1:1" x14ac:dyDescent="0.35">
      <c r="A23" t="s">
        <v>119</v>
      </c>
    </row>
    <row r="24" spans="1:1" x14ac:dyDescent="0.35">
      <c r="A24" t="s">
        <v>120</v>
      </c>
    </row>
    <row r="25" spans="1:1" x14ac:dyDescent="0.35">
      <c r="A25" t="s">
        <v>121</v>
      </c>
    </row>
    <row r="27" spans="1:1" x14ac:dyDescent="0.35">
      <c r="A27" t="s">
        <v>122</v>
      </c>
    </row>
    <row r="28" spans="1:1" x14ac:dyDescent="0.35">
      <c r="A28" t="s">
        <v>123</v>
      </c>
    </row>
    <row r="29" spans="1:1" x14ac:dyDescent="0.35">
      <c r="A29" t="s">
        <v>124</v>
      </c>
    </row>
    <row r="31" spans="1:1" x14ac:dyDescent="0.35">
      <c r="A31" s="15" t="s">
        <v>125</v>
      </c>
    </row>
    <row r="32" spans="1:1" x14ac:dyDescent="0.35">
      <c r="A32" t="s">
        <v>126</v>
      </c>
    </row>
    <row r="33" spans="1:1" x14ac:dyDescent="0.35">
      <c r="A33" t="s">
        <v>127</v>
      </c>
    </row>
    <row r="34" spans="1:1" x14ac:dyDescent="0.35">
      <c r="A34" t="s">
        <v>128</v>
      </c>
    </row>
    <row r="35" spans="1:1" x14ac:dyDescent="0.35">
      <c r="A35" t="s">
        <v>129</v>
      </c>
    </row>
    <row r="36" spans="1:1" x14ac:dyDescent="0.35">
      <c r="A36" t="s">
        <v>130</v>
      </c>
    </row>
    <row r="38" spans="1:1" x14ac:dyDescent="0.35">
      <c r="A38" s="15" t="s">
        <v>131</v>
      </c>
    </row>
    <row r="39" spans="1:1" x14ac:dyDescent="0.35">
      <c r="A39" t="s">
        <v>132</v>
      </c>
    </row>
    <row r="40" spans="1:1" x14ac:dyDescent="0.35">
      <c r="A40" t="s">
        <v>133</v>
      </c>
    </row>
    <row r="41" spans="1:1" x14ac:dyDescent="0.35">
      <c r="A41" t="s">
        <v>134</v>
      </c>
    </row>
    <row r="43" spans="1:1" x14ac:dyDescent="0.35">
      <c r="A43" t="s">
        <v>135</v>
      </c>
    </row>
    <row r="44" spans="1:1" x14ac:dyDescent="0.35">
      <c r="A44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 Analysis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Valentin Kragh-Hillers</cp:lastModifiedBy>
  <dcterms:created xsi:type="dcterms:W3CDTF">2025-07-11T15:43:55Z</dcterms:created>
  <dcterms:modified xsi:type="dcterms:W3CDTF">2025-07-12T13:13:23Z</dcterms:modified>
</cp:coreProperties>
</file>