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<sst xmlns="http://schemas.openxmlformats.org/spreadsheetml/2006/main" count="120" uniqueCount="70">
  <si>
    <t>内部参数</t>
  </si>
  <si>
    <t>光学系统结构参数采用教材第四章例子</t>
  </si>
  <si>
    <r>
      <rPr>
        <sz val="10"/>
        <rFont val="等线"/>
        <charset val="134"/>
        <scheme val="minor"/>
      </rPr>
      <t>玻璃采用玻璃库</t>
    </r>
    <r>
      <rPr>
        <sz val="10"/>
        <rFont val="等线"/>
        <charset val="134"/>
        <scheme val="minor"/>
      </rPr>
      <t>CDGM-ZEMAX201806</t>
    </r>
    <r>
      <rPr>
        <sz val="10"/>
        <rFont val="等线"/>
        <charset val="134"/>
        <scheme val="minor"/>
      </rPr>
      <t>中的H-K9L（Nd=1.51679695, Vd=64.2124）和H-ZF2（Nd=1.67270157, Vd=32.1789）在进行程序计算时，F、C光折射率应在Report的pre里看。（H-K9L，Nc=1.51432267，NF=1.52237092；H-ZF2，Nc=1.66661041，NF=1.68751548）</t>
    </r>
  </si>
  <si>
    <t>外部参数</t>
  </si>
  <si>
    <t>设置：入瞳半径h=10mm或入瞳直径D=20mm</t>
  </si>
  <si>
    <t>物在无穷远时，视场角W=3度</t>
  </si>
  <si>
    <t>物在有限远时，输入物高y=26mm（0.7视场：18.2mm），孔径角U</t>
  </si>
  <si>
    <t>波长</t>
  </si>
  <si>
    <t>视场</t>
  </si>
  <si>
    <t>孔径</t>
  </si>
  <si>
    <t>物距无穷远</t>
  </si>
  <si>
    <t>软件计算值</t>
  </si>
  <si>
    <t>相对误差</t>
  </si>
  <si>
    <t>500mm</t>
  </si>
  <si>
    <t>置信度</t>
  </si>
  <si>
    <t>焦距f’</t>
  </si>
  <si>
    <t>d</t>
  </si>
  <si>
    <t>系统状态栏</t>
  </si>
  <si>
    <t>理想像距l’（近轴像位置）</t>
  </si>
  <si>
    <t>到像面的厚度值（边缘光像高为0）</t>
  </si>
  <si>
    <t>C</t>
  </si>
  <si>
    <t>F</t>
  </si>
  <si>
    <t>实际像位置</t>
  </si>
  <si>
    <r>
      <rPr>
        <sz val="10"/>
        <rFont val="等线"/>
        <charset val="134"/>
        <scheme val="minor"/>
      </rPr>
      <t>像方主面位置l</t>
    </r>
    <r>
      <rPr>
        <vertAlign val="subscript"/>
        <sz val="10"/>
        <rFont val="等线"/>
        <charset val="134"/>
        <scheme val="minor"/>
      </rPr>
      <t>H</t>
    </r>
    <r>
      <rPr>
        <sz val="10"/>
        <rFont val="等线"/>
        <charset val="134"/>
        <scheme val="minor"/>
      </rPr>
      <t>’</t>
    </r>
  </si>
  <si>
    <t>-2.886126（透镜最后一面为参考）</t>
  </si>
  <si>
    <r>
      <rPr>
        <sz val="10"/>
        <rFont val="等线"/>
        <charset val="134"/>
        <scheme val="minor"/>
      </rPr>
      <t>出瞳距l</t>
    </r>
    <r>
      <rPr>
        <vertAlign val="subscript"/>
        <sz val="10"/>
        <rFont val="等线"/>
        <charset val="134"/>
        <scheme val="minor"/>
      </rPr>
      <t>p</t>
    </r>
    <r>
      <rPr>
        <sz val="10"/>
        <rFont val="等线"/>
        <charset val="134"/>
        <scheme val="minor"/>
      </rPr>
      <t>’</t>
    </r>
  </si>
  <si>
    <t>-4.2004（透镜最后一面为参考）</t>
  </si>
  <si>
    <t>report</t>
  </si>
  <si>
    <t>pre</t>
  </si>
  <si>
    <t>或者把物面设在第一面求像面</t>
  </si>
  <si>
    <r>
      <rPr>
        <sz val="10"/>
        <rFont val="等线"/>
        <charset val="134"/>
        <scheme val="minor"/>
      </rPr>
      <t>理想像高y</t>
    </r>
    <r>
      <rPr>
        <vertAlign val="subscript"/>
        <sz val="10"/>
        <rFont val="等线"/>
        <charset val="134"/>
        <scheme val="minor"/>
      </rPr>
      <t>0</t>
    </r>
    <r>
      <rPr>
        <sz val="10"/>
        <rFont val="等线"/>
        <charset val="134"/>
        <scheme val="minor"/>
      </rPr>
      <t>’</t>
    </r>
  </si>
  <si>
    <t>球差</t>
  </si>
  <si>
    <t>Mis</t>
  </si>
  <si>
    <t>longitudinal Aberration</t>
  </si>
  <si>
    <t>位置色差</t>
  </si>
  <si>
    <t>F-C</t>
  </si>
  <si>
    <r>
      <rPr>
        <sz val="10"/>
        <rFont val="等线"/>
        <charset val="134"/>
        <scheme val="minor"/>
      </rPr>
      <t>子午场曲x</t>
    </r>
    <r>
      <rPr>
        <vertAlign val="subscript"/>
        <sz val="10"/>
        <rFont val="等线"/>
        <charset val="134"/>
        <scheme val="minor"/>
      </rPr>
      <t>t</t>
    </r>
    <r>
      <rPr>
        <sz val="10"/>
        <rFont val="等线"/>
        <charset val="134"/>
        <scheme val="minor"/>
      </rPr>
      <t>’</t>
    </r>
  </si>
  <si>
    <t>Field Curve /Dist</t>
  </si>
  <si>
    <t>或Fcd</t>
  </si>
  <si>
    <r>
      <rPr>
        <sz val="10"/>
        <rFont val="等线"/>
        <charset val="134"/>
        <scheme val="minor"/>
      </rPr>
      <t>弧矢场曲x</t>
    </r>
    <r>
      <rPr>
        <vertAlign val="subscript"/>
        <sz val="10"/>
        <rFont val="等线"/>
        <charset val="134"/>
        <scheme val="minor"/>
      </rPr>
      <t>s</t>
    </r>
    <r>
      <rPr>
        <sz val="10"/>
        <rFont val="等线"/>
        <charset val="134"/>
        <scheme val="minor"/>
      </rPr>
      <t>’</t>
    </r>
  </si>
  <si>
    <r>
      <rPr>
        <sz val="10"/>
        <rFont val="等线"/>
        <charset val="134"/>
        <scheme val="minor"/>
      </rPr>
      <t>像散Δx</t>
    </r>
    <r>
      <rPr>
        <vertAlign val="subscript"/>
        <sz val="10"/>
        <rFont val="等线"/>
        <charset val="134"/>
        <scheme val="minor"/>
      </rPr>
      <t>ts</t>
    </r>
    <r>
      <rPr>
        <sz val="10"/>
        <rFont val="等线"/>
        <charset val="134"/>
        <scheme val="minor"/>
      </rPr>
      <t>’</t>
    </r>
  </si>
  <si>
    <t>实际像高</t>
  </si>
  <si>
    <t>相对畸变</t>
  </si>
  <si>
    <t>百分比*实际像高</t>
  </si>
  <si>
    <t>绝对畸变</t>
  </si>
  <si>
    <t>倍率色差</t>
  </si>
  <si>
    <t>实际像高相减</t>
  </si>
  <si>
    <t>子午慧差（不考虑符号，绝对值正确即可）</t>
  </si>
  <si>
    <t>无穷</t>
  </si>
  <si>
    <t>上</t>
  </si>
  <si>
    <t>子午</t>
  </si>
  <si>
    <t>下</t>
  </si>
  <si>
    <t>主</t>
  </si>
  <si>
    <t>1,1</t>
  </si>
  <si>
    <t>1,0.7</t>
  </si>
  <si>
    <t>0.7,1</t>
  </si>
  <si>
    <t>0.7,0.7</t>
  </si>
  <si>
    <t>焦距</t>
  </si>
  <si>
    <t>后焦距</t>
  </si>
  <si>
    <t>焦面</t>
  </si>
  <si>
    <t>D</t>
  </si>
  <si>
    <t>像方主面</t>
  </si>
  <si>
    <t>后表面</t>
  </si>
  <si>
    <t>出瞳</t>
  </si>
  <si>
    <t>像面</t>
  </si>
  <si>
    <t>理想像距</t>
  </si>
  <si>
    <t>出瞳距</t>
  </si>
  <si>
    <r>
      <rPr>
        <sz val="9"/>
        <color theme="1"/>
        <rFont val="等线"/>
        <charset val="134"/>
        <scheme val="minor"/>
      </rPr>
      <t>子午场曲x</t>
    </r>
    <r>
      <rPr>
        <vertAlign val="subscript"/>
        <sz val="9"/>
        <color theme="1"/>
        <rFont val="等线"/>
        <charset val="134"/>
        <scheme val="minor"/>
      </rPr>
      <t>t</t>
    </r>
    <r>
      <rPr>
        <sz val="9"/>
        <color theme="1"/>
        <rFont val="等线"/>
        <charset val="134"/>
        <scheme val="minor"/>
      </rPr>
      <t>’</t>
    </r>
  </si>
  <si>
    <r>
      <rPr>
        <sz val="9"/>
        <color theme="1"/>
        <rFont val="等线"/>
        <charset val="134"/>
        <scheme val="minor"/>
      </rPr>
      <t>弧矢场曲x</t>
    </r>
    <r>
      <rPr>
        <vertAlign val="subscript"/>
        <sz val="9"/>
        <color theme="1"/>
        <rFont val="等线"/>
        <charset val="134"/>
        <scheme val="minor"/>
      </rPr>
      <t>s</t>
    </r>
    <r>
      <rPr>
        <sz val="9"/>
        <color theme="1"/>
        <rFont val="等线"/>
        <charset val="134"/>
        <scheme val="minor"/>
      </rPr>
      <t>’</t>
    </r>
  </si>
  <si>
    <r>
      <rPr>
        <sz val="9"/>
        <color theme="1"/>
        <rFont val="等线"/>
        <charset val="134"/>
        <scheme val="minor"/>
      </rPr>
      <t>像散Δx</t>
    </r>
    <r>
      <rPr>
        <vertAlign val="subscript"/>
        <sz val="9"/>
        <color theme="1"/>
        <rFont val="等线"/>
        <charset val="134"/>
        <scheme val="minor"/>
      </rPr>
      <t>ts</t>
    </r>
    <r>
      <rPr>
        <sz val="9"/>
        <color theme="1"/>
        <rFont val="等线"/>
        <charset val="134"/>
        <scheme val="minor"/>
      </rPr>
      <t>’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</si>
</sst>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0_ "/>
    <numFmt numFmtId="177" formatCode="0.0000000000_ "/>
    <numFmt numFmtId="178" formatCode="0.00000000%"/>
    <numFmt numFmtId="179" formatCode="0.000000E+00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vertAlign val="subscript"/>
      <sz val="9"/>
      <color theme="1"/>
      <name val="等线"/>
      <charset val="134"/>
      <scheme val="minor"/>
    </font>
    <font>
      <vertAlign val="subscript"/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3" fillId="29" borderId="15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11" fontId="5" fillId="0" borderId="0" xfId="0" applyNumberFormat="1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176" fontId="6" fillId="0" borderId="3" xfId="0" applyNumberFormat="1" applyFont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176" fontId="5" fillId="0" borderId="3" xfId="0" applyNumberFormat="1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49" fontId="5" fillId="0" borderId="3" xfId="0" applyNumberFormat="1" applyFont="1" applyBorder="1" applyAlignment="1">
      <alignment horizontal="justify"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11" fontId="5" fillId="0" borderId="3" xfId="0" applyNumberFormat="1" applyFont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justify" vertical="center" wrapText="1"/>
    </xf>
    <xf numFmtId="178" fontId="5" fillId="0" borderId="3" xfId="0" applyNumberFormat="1" applyFont="1" applyBorder="1" applyAlignment="1">
      <alignment horizontal="justify" vertical="center" wrapText="1"/>
    </xf>
    <xf numFmtId="179" fontId="5" fillId="0" borderId="3" xfId="0" applyNumberFormat="1" applyFont="1" applyBorder="1" applyAlignment="1">
      <alignment horizontal="justify" vertical="center" wrapText="1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77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tabSelected="1" zoomScale="105" zoomScaleNormal="105" topLeftCell="A25" workbookViewId="0">
      <selection activeCell="J51" sqref="J51"/>
    </sheetView>
  </sheetViews>
  <sheetFormatPr defaultColWidth="9.11111111111111" defaultRowHeight="13.2"/>
  <cols>
    <col min="1" max="1" width="15.7777777777778" style="10" customWidth="1"/>
    <col min="2" max="2" width="13.7777777777778" style="10" customWidth="1"/>
    <col min="3" max="3" width="5.55555555555556" style="10" customWidth="1"/>
    <col min="4" max="4" width="6.33333333333333" style="10" customWidth="1"/>
    <col min="5" max="5" width="8.88888888888889" style="10" customWidth="1"/>
    <col min="6" max="6" width="15.2222222222222" style="10" customWidth="1"/>
    <col min="7" max="7" width="12.1111111111111" style="10" customWidth="1"/>
    <col min="8" max="8" width="12.1111111111111" style="11" customWidth="1"/>
    <col min="9" max="9" width="15.2222222222222" style="10" customWidth="1"/>
    <col min="10" max="10" width="10.6666666666667" style="10" customWidth="1"/>
    <col min="11" max="11" width="18.4444444444444" style="11" customWidth="1"/>
    <col min="12" max="15" width="9.11111111111111" style="10"/>
    <col min="16" max="16" width="15.4444444444444" style="10" customWidth="1"/>
    <col min="17" max="17" width="15.1111111111111" style="10" customWidth="1"/>
    <col min="18" max="18" width="12.4444444444444" style="10" customWidth="1"/>
    <col min="19" max="19" width="13.2222222222222" style="10" customWidth="1"/>
    <col min="20" max="16384" width="9.11111111111111" style="10"/>
  </cols>
  <sheetData>
    <row r="1" ht="43.5" customHeight="1" spans="1:11">
      <c r="A1" s="12" t="s">
        <v>0</v>
      </c>
      <c r="B1" s="12"/>
      <c r="C1" s="13" t="s">
        <v>1</v>
      </c>
      <c r="D1" s="13"/>
      <c r="E1" s="13"/>
      <c r="F1" s="13"/>
      <c r="G1" s="12"/>
      <c r="H1" s="14"/>
      <c r="I1" s="12"/>
      <c r="J1" s="12"/>
      <c r="K1" s="14"/>
    </row>
    <row r="2" ht="81" customHeight="1" spans="1:11">
      <c r="A2" s="12"/>
      <c r="B2" s="12"/>
      <c r="C2" s="15" t="s">
        <v>2</v>
      </c>
      <c r="D2" s="15"/>
      <c r="E2" s="15"/>
      <c r="F2" s="15"/>
      <c r="G2" s="15"/>
      <c r="H2" s="16"/>
      <c r="I2" s="15"/>
      <c r="J2" s="15"/>
      <c r="K2" s="16"/>
    </row>
    <row r="3" ht="43.5" customHeight="1" spans="1:12">
      <c r="A3" s="13" t="s">
        <v>3</v>
      </c>
      <c r="B3" s="17" t="s">
        <v>4</v>
      </c>
      <c r="C3" s="18"/>
      <c r="D3" s="18"/>
      <c r="E3" s="19"/>
      <c r="F3" s="20" t="s">
        <v>5</v>
      </c>
      <c r="G3" s="21"/>
      <c r="H3" s="22"/>
      <c r="I3" s="20" t="s">
        <v>6</v>
      </c>
      <c r="J3" s="21"/>
      <c r="K3" s="22"/>
      <c r="L3" s="12"/>
    </row>
    <row r="4" ht="15" spans="1:12">
      <c r="A4" s="13"/>
      <c r="B4" s="13"/>
      <c r="C4" s="23" t="s">
        <v>7</v>
      </c>
      <c r="D4" s="23" t="s">
        <v>8</v>
      </c>
      <c r="E4" s="23" t="s">
        <v>9</v>
      </c>
      <c r="F4" s="23" t="s">
        <v>10</v>
      </c>
      <c r="G4" s="23" t="s">
        <v>11</v>
      </c>
      <c r="H4" s="24" t="s">
        <v>12</v>
      </c>
      <c r="I4" s="23" t="s">
        <v>13</v>
      </c>
      <c r="J4" s="23" t="s">
        <v>11</v>
      </c>
      <c r="K4" s="24" t="s">
        <v>12</v>
      </c>
      <c r="L4" s="23" t="s">
        <v>14</v>
      </c>
    </row>
    <row r="5" spans="1:14">
      <c r="A5" s="25" t="s">
        <v>15</v>
      </c>
      <c r="B5" s="26"/>
      <c r="C5" s="26" t="s">
        <v>16</v>
      </c>
      <c r="D5" s="26"/>
      <c r="E5" s="26"/>
      <c r="F5" s="26">
        <v>99.719695</v>
      </c>
      <c r="G5" s="26"/>
      <c r="H5" s="27"/>
      <c r="I5" s="26">
        <v>99.719695</v>
      </c>
      <c r="J5" s="41"/>
      <c r="K5" s="27"/>
      <c r="L5" s="15"/>
      <c r="N5" s="10" t="s">
        <v>17</v>
      </c>
    </row>
    <row r="6" spans="1:14">
      <c r="A6" s="28" t="s">
        <v>18</v>
      </c>
      <c r="B6" s="26"/>
      <c r="C6" s="26" t="s">
        <v>16</v>
      </c>
      <c r="D6" s="26"/>
      <c r="E6" s="26"/>
      <c r="F6" s="26">
        <v>96.833569</v>
      </c>
      <c r="G6" s="26">
        <v>96.833568899841</v>
      </c>
      <c r="H6" s="27">
        <f>(F6-G6)/F6</f>
        <v>1.03434170970803e-9</v>
      </c>
      <c r="I6" s="42">
        <v>121.595955</v>
      </c>
      <c r="J6" s="41">
        <v>121.59595451136</v>
      </c>
      <c r="K6" s="27">
        <f>(I6-J6)/I6</f>
        <v>4.01855471094981e-9</v>
      </c>
      <c r="L6" s="15"/>
      <c r="N6" s="10" t="s">
        <v>19</v>
      </c>
    </row>
    <row r="7" spans="1:12">
      <c r="A7" s="29"/>
      <c r="B7" s="26"/>
      <c r="C7" s="26" t="s">
        <v>20</v>
      </c>
      <c r="D7" s="26"/>
      <c r="E7" s="26"/>
      <c r="F7" s="26">
        <v>96.893929</v>
      </c>
      <c r="G7" s="26">
        <v>96.8939294584252</v>
      </c>
      <c r="H7" s="27">
        <f>(F7-G7)/F7</f>
        <v>-4.7312066925461e-9</v>
      </c>
      <c r="I7" s="42">
        <v>121.691745</v>
      </c>
      <c r="J7" s="41">
        <v>121.691755381963</v>
      </c>
      <c r="K7" s="27">
        <f>(I7-J7)/I7</f>
        <v>-8.53136176853984e-8</v>
      </c>
      <c r="L7" s="15"/>
    </row>
    <row r="8" spans="1:12">
      <c r="A8" s="30"/>
      <c r="B8" s="26"/>
      <c r="C8" s="26" t="s">
        <v>21</v>
      </c>
      <c r="D8" s="26"/>
      <c r="E8" s="26"/>
      <c r="F8" s="26">
        <v>96.852969</v>
      </c>
      <c r="G8" s="26">
        <v>96.8529690534207</v>
      </c>
      <c r="H8" s="27">
        <f>(F8-G8)/F8</f>
        <v>-5.51564835044834e-10</v>
      </c>
      <c r="I8" s="42">
        <v>121.622715</v>
      </c>
      <c r="J8" s="41">
        <v>121.622725474097</v>
      </c>
      <c r="K8" s="27">
        <f>(I8-J8)/I8</f>
        <v>-8.61195788627919e-8</v>
      </c>
      <c r="L8" s="15"/>
    </row>
    <row r="9" spans="1:12">
      <c r="A9" s="31" t="s">
        <v>22</v>
      </c>
      <c r="B9" s="26"/>
      <c r="C9" s="28" t="s">
        <v>16</v>
      </c>
      <c r="D9" s="26">
        <v>0</v>
      </c>
      <c r="E9" s="26">
        <v>1</v>
      </c>
      <c r="F9" s="26">
        <v>96.821039</v>
      </c>
      <c r="G9" s="26"/>
      <c r="H9" s="27"/>
      <c r="I9" s="42">
        <v>121.319455</v>
      </c>
      <c r="J9" s="41"/>
      <c r="K9" s="27"/>
      <c r="L9" s="15"/>
    </row>
    <row r="10" spans="1:12">
      <c r="A10" s="32"/>
      <c r="B10" s="26"/>
      <c r="C10" s="30"/>
      <c r="D10" s="26">
        <v>0</v>
      </c>
      <c r="E10" s="26">
        <v>0.7</v>
      </c>
      <c r="F10" s="26">
        <v>96.805479</v>
      </c>
      <c r="G10" s="26"/>
      <c r="H10" s="27"/>
      <c r="I10" s="42">
        <v>121.434155</v>
      </c>
      <c r="J10" s="41"/>
      <c r="K10" s="27"/>
      <c r="L10" s="15"/>
    </row>
    <row r="11" spans="1:12">
      <c r="A11" s="32"/>
      <c r="B11" s="26"/>
      <c r="C11" s="28" t="s">
        <v>20</v>
      </c>
      <c r="D11" s="26">
        <v>0</v>
      </c>
      <c r="E11" s="26">
        <v>1</v>
      </c>
      <c r="F11" s="26">
        <v>96.850049</v>
      </c>
      <c r="G11" s="26"/>
      <c r="H11" s="27"/>
      <c r="I11" s="42">
        <v>121.372655</v>
      </c>
      <c r="J11" s="41"/>
      <c r="K11" s="27"/>
      <c r="L11" s="15"/>
    </row>
    <row r="12" spans="1:12">
      <c r="A12" s="32"/>
      <c r="B12" s="26"/>
      <c r="C12" s="30"/>
      <c r="D12" s="26">
        <v>0</v>
      </c>
      <c r="E12" s="26">
        <v>0.7</v>
      </c>
      <c r="F12" s="26">
        <v>96.851149</v>
      </c>
      <c r="G12" s="26"/>
      <c r="H12" s="27"/>
      <c r="I12" s="42">
        <v>121.509935</v>
      </c>
      <c r="J12" s="41"/>
      <c r="K12" s="27"/>
      <c r="L12" s="15"/>
    </row>
    <row r="13" spans="1:12">
      <c r="A13" s="32"/>
      <c r="B13" s="26"/>
      <c r="C13" s="28" t="s">
        <v>21</v>
      </c>
      <c r="D13" s="26">
        <v>0</v>
      </c>
      <c r="E13" s="26">
        <v>1</v>
      </c>
      <c r="F13" s="26">
        <v>96.924009</v>
      </c>
      <c r="G13" s="26"/>
      <c r="H13" s="27"/>
      <c r="I13" s="42">
        <v>121.457955</v>
      </c>
      <c r="J13" s="41"/>
      <c r="K13" s="27"/>
      <c r="L13" s="15"/>
    </row>
    <row r="14" spans="1:12">
      <c r="A14" s="33"/>
      <c r="B14" s="26"/>
      <c r="C14" s="30"/>
      <c r="D14" s="26">
        <v>0</v>
      </c>
      <c r="E14" s="26">
        <v>0.7</v>
      </c>
      <c r="F14" s="26">
        <v>96.864019</v>
      </c>
      <c r="G14" s="26"/>
      <c r="H14" s="27"/>
      <c r="I14" s="42">
        <v>121.513475</v>
      </c>
      <c r="J14" s="41"/>
      <c r="K14" s="27"/>
      <c r="L14" s="15"/>
    </row>
    <row r="15" ht="40.05" customHeight="1" spans="1:12">
      <c r="A15" s="26" t="s">
        <v>23</v>
      </c>
      <c r="B15" s="26"/>
      <c r="C15" s="26" t="s">
        <v>16</v>
      </c>
      <c r="D15" s="26"/>
      <c r="E15" s="26"/>
      <c r="F15" s="34" t="s">
        <v>24</v>
      </c>
      <c r="G15" s="26"/>
      <c r="H15" s="27"/>
      <c r="I15" s="34" t="s">
        <v>24</v>
      </c>
      <c r="J15" s="41"/>
      <c r="K15" s="27"/>
      <c r="L15" s="15"/>
    </row>
    <row r="16" ht="31.5" customHeight="1" spans="1:16">
      <c r="A16" s="26" t="s">
        <v>25</v>
      </c>
      <c r="B16" s="26"/>
      <c r="C16" s="26" t="s">
        <v>16</v>
      </c>
      <c r="D16" s="26"/>
      <c r="E16" s="26"/>
      <c r="F16" s="34" t="s">
        <v>26</v>
      </c>
      <c r="G16" s="26"/>
      <c r="H16" s="27"/>
      <c r="I16" s="34" t="s">
        <v>26</v>
      </c>
      <c r="J16" s="26"/>
      <c r="K16" s="27"/>
      <c r="L16" s="15"/>
      <c r="N16" s="10" t="s">
        <v>27</v>
      </c>
      <c r="O16" s="10" t="s">
        <v>28</v>
      </c>
      <c r="P16" s="10" t="s">
        <v>29</v>
      </c>
    </row>
    <row r="17" ht="21.75" customHeight="1" spans="1:15">
      <c r="A17" s="35" t="s">
        <v>30</v>
      </c>
      <c r="B17" s="26"/>
      <c r="C17" s="26" t="s">
        <v>16</v>
      </c>
      <c r="D17" s="26">
        <v>1</v>
      </c>
      <c r="E17" s="26">
        <v>0</v>
      </c>
      <c r="F17" s="26">
        <v>5.22608779</v>
      </c>
      <c r="G17" s="26"/>
      <c r="H17" s="27"/>
      <c r="I17" s="26">
        <v>6.45631769</v>
      </c>
      <c r="J17" s="26"/>
      <c r="K17" s="27"/>
      <c r="L17" s="15"/>
      <c r="N17" s="10" t="s">
        <v>27</v>
      </c>
      <c r="O17" s="10" t="s">
        <v>28</v>
      </c>
    </row>
    <row r="18" ht="21.75" customHeight="1" spans="1:12">
      <c r="A18" s="36"/>
      <c r="B18" s="26"/>
      <c r="C18" s="26" t="s">
        <v>16</v>
      </c>
      <c r="D18" s="26">
        <v>0.7</v>
      </c>
      <c r="E18" s="26">
        <v>0</v>
      </c>
      <c r="F18" s="26">
        <v>3.65655524</v>
      </c>
      <c r="G18" s="26"/>
      <c r="H18" s="27"/>
      <c r="I18" s="26">
        <v>4.51942239</v>
      </c>
      <c r="J18" s="26"/>
      <c r="K18" s="27"/>
      <c r="L18" s="15"/>
    </row>
    <row r="19" spans="1:15">
      <c r="A19" s="26" t="s">
        <v>31</v>
      </c>
      <c r="B19" s="26"/>
      <c r="C19" s="26" t="s">
        <v>16</v>
      </c>
      <c r="D19" s="26">
        <v>0</v>
      </c>
      <c r="E19" s="26">
        <v>0.7</v>
      </c>
      <c r="F19" s="26">
        <v>-0.02809</v>
      </c>
      <c r="G19" s="26"/>
      <c r="H19" s="27"/>
      <c r="I19" s="26">
        <v>-0.1618</v>
      </c>
      <c r="J19" s="26"/>
      <c r="K19" s="27"/>
      <c r="L19" s="15"/>
      <c r="N19" s="10" t="s">
        <v>32</v>
      </c>
      <c r="O19" s="10" t="s">
        <v>33</v>
      </c>
    </row>
    <row r="20" spans="1:12">
      <c r="A20" s="26"/>
      <c r="B20" s="26"/>
      <c r="C20" s="26"/>
      <c r="D20" s="26">
        <v>0</v>
      </c>
      <c r="E20" s="26">
        <v>1</v>
      </c>
      <c r="F20" s="26">
        <v>-0.01253</v>
      </c>
      <c r="G20" s="37"/>
      <c r="H20" s="27"/>
      <c r="I20" s="26">
        <v>-0.2765</v>
      </c>
      <c r="J20" s="26"/>
      <c r="K20" s="27"/>
      <c r="L20" s="15"/>
    </row>
    <row r="21" spans="1:15">
      <c r="A21" s="25" t="s">
        <v>34</v>
      </c>
      <c r="B21" s="26"/>
      <c r="C21" s="26" t="s">
        <v>35</v>
      </c>
      <c r="D21" s="26">
        <v>0</v>
      </c>
      <c r="E21" s="26">
        <v>0.7</v>
      </c>
      <c r="F21" s="26">
        <f>F14-F12</f>
        <v>0.0128699999999924</v>
      </c>
      <c r="G21" s="26"/>
      <c r="H21" s="27"/>
      <c r="I21" s="42">
        <f>I14-I12</f>
        <v>0.00354000000000099</v>
      </c>
      <c r="J21" s="26"/>
      <c r="K21" s="27"/>
      <c r="L21" s="15"/>
      <c r="O21" s="10" t="s">
        <v>33</v>
      </c>
    </row>
    <row r="22" spans="1:12">
      <c r="A22" s="25"/>
      <c r="B22" s="26"/>
      <c r="C22" s="26"/>
      <c r="D22" s="26">
        <v>0</v>
      </c>
      <c r="E22" s="26">
        <v>1</v>
      </c>
      <c r="F22" s="26">
        <f>F13-F11</f>
        <v>0.0739599999999996</v>
      </c>
      <c r="G22" s="26"/>
      <c r="H22" s="27"/>
      <c r="I22" s="42">
        <f>I13-I11</f>
        <v>0.0853000000000037</v>
      </c>
      <c r="J22" s="26"/>
      <c r="K22" s="27"/>
      <c r="L22" s="15"/>
    </row>
    <row r="23" spans="1:12">
      <c r="A23" s="25"/>
      <c r="B23" s="26"/>
      <c r="C23" s="26"/>
      <c r="D23" s="26">
        <v>0</v>
      </c>
      <c r="E23" s="26">
        <v>0</v>
      </c>
      <c r="F23" s="26">
        <f>F8-F7</f>
        <v>-0.0409599999999983</v>
      </c>
      <c r="G23" s="26"/>
      <c r="H23" s="27"/>
      <c r="I23" s="42">
        <f>I8-I7</f>
        <v>-0.0690299999999979</v>
      </c>
      <c r="J23" s="26"/>
      <c r="K23" s="27"/>
      <c r="L23" s="15"/>
    </row>
    <row r="24" ht="21" customHeight="1" spans="1:16">
      <c r="A24" s="26" t="s">
        <v>36</v>
      </c>
      <c r="B24" s="26"/>
      <c r="C24" s="26" t="s">
        <v>16</v>
      </c>
      <c r="D24" s="26">
        <v>1</v>
      </c>
      <c r="E24" s="26">
        <v>0</v>
      </c>
      <c r="F24" s="26">
        <v>-0.48326561</v>
      </c>
      <c r="G24" s="26"/>
      <c r="H24" s="27"/>
      <c r="I24" s="26">
        <v>-0.74810673</v>
      </c>
      <c r="J24" s="26"/>
      <c r="K24" s="27"/>
      <c r="L24" s="15"/>
      <c r="N24" s="10" t="s">
        <v>32</v>
      </c>
      <c r="O24" s="10" t="s">
        <v>37</v>
      </c>
      <c r="P24" s="10" t="s">
        <v>38</v>
      </c>
    </row>
    <row r="25" ht="15.6" spans="1:12">
      <c r="A25" s="26" t="s">
        <v>39</v>
      </c>
      <c r="B25" s="26"/>
      <c r="C25" s="26" t="s">
        <v>16</v>
      </c>
      <c r="D25" s="26">
        <v>1</v>
      </c>
      <c r="E25" s="26">
        <v>0</v>
      </c>
      <c r="F25" s="26">
        <v>-0.22739502</v>
      </c>
      <c r="G25" s="26"/>
      <c r="H25" s="27"/>
      <c r="I25" s="26">
        <v>-0.35081301</v>
      </c>
      <c r="J25" s="26"/>
      <c r="K25" s="27"/>
      <c r="L25" s="15"/>
    </row>
    <row r="26" ht="15.6" spans="1:12">
      <c r="A26" s="26" t="s">
        <v>40</v>
      </c>
      <c r="B26" s="26"/>
      <c r="C26" s="26" t="s">
        <v>16</v>
      </c>
      <c r="D26" s="26">
        <v>1</v>
      </c>
      <c r="E26" s="26">
        <v>0</v>
      </c>
      <c r="F26" s="26">
        <f>F24-F25</f>
        <v>-0.25587059</v>
      </c>
      <c r="G26" s="26"/>
      <c r="H26" s="27"/>
      <c r="I26" s="26">
        <f>I24-I25</f>
        <v>-0.39729372</v>
      </c>
      <c r="J26" s="26"/>
      <c r="K26" s="27"/>
      <c r="L26" s="15"/>
    </row>
    <row r="27" spans="1:12">
      <c r="A27" s="25" t="s">
        <v>41</v>
      </c>
      <c r="B27" s="26"/>
      <c r="C27" s="26" t="s">
        <v>21</v>
      </c>
      <c r="D27" s="26">
        <v>0.7</v>
      </c>
      <c r="E27" s="26">
        <v>0</v>
      </c>
      <c r="F27" s="26">
        <v>3.65612427</v>
      </c>
      <c r="G27" s="26">
        <v>3.65682651033034</v>
      </c>
      <c r="H27" s="27">
        <f t="shared" ref="H27:H32" si="0">(F27-G27)/F27</f>
        <v>-0.000192072336299459</v>
      </c>
      <c r="I27" s="26">
        <v>4.5191087</v>
      </c>
      <c r="J27" s="26">
        <v>4.52007019976066</v>
      </c>
      <c r="K27" s="27">
        <f t="shared" ref="K27:K32" si="1">(I27-J27)/I27</f>
        <v>-0.000212763140806888</v>
      </c>
      <c r="L27" s="15"/>
    </row>
    <row r="28" spans="1:12">
      <c r="A28" s="25"/>
      <c r="B28" s="26"/>
      <c r="C28" s="26"/>
      <c r="D28" s="26">
        <v>1</v>
      </c>
      <c r="E28" s="26">
        <v>0</v>
      </c>
      <c r="F28" s="26">
        <v>5.22524423</v>
      </c>
      <c r="G28" s="26">
        <v>5.22624787151489</v>
      </c>
      <c r="H28" s="27">
        <f t="shared" si="0"/>
        <v>-0.000192075522351223</v>
      </c>
      <c r="I28" s="26">
        <v>6.4556126</v>
      </c>
      <c r="J28" s="26">
        <v>6.45698612926885</v>
      </c>
      <c r="K28" s="27">
        <f t="shared" si="1"/>
        <v>-0.000212765132289715</v>
      </c>
      <c r="L28" s="15"/>
    </row>
    <row r="29" spans="1:12">
      <c r="A29" s="25"/>
      <c r="B29" s="26"/>
      <c r="C29" s="26" t="s">
        <v>16</v>
      </c>
      <c r="D29" s="26">
        <v>0.7</v>
      </c>
      <c r="E29" s="26">
        <v>0</v>
      </c>
      <c r="F29" s="26">
        <v>3.65640153</v>
      </c>
      <c r="G29" s="26">
        <v>3.65640156777598</v>
      </c>
      <c r="H29" s="27">
        <f t="shared" si="0"/>
        <v>-1.03314636994176e-8</v>
      </c>
      <c r="I29" s="26">
        <v>4.51924835</v>
      </c>
      <c r="J29" s="26">
        <v>4.51924833559133</v>
      </c>
      <c r="K29" s="27">
        <f t="shared" si="1"/>
        <v>3.18828900227128e-9</v>
      </c>
      <c r="L29" s="15"/>
    </row>
    <row r="30" spans="1:12">
      <c r="A30" s="25"/>
      <c r="B30" s="26"/>
      <c r="C30" s="26"/>
      <c r="D30" s="26">
        <v>1</v>
      </c>
      <c r="E30" s="26">
        <v>0</v>
      </c>
      <c r="F30" s="26">
        <v>5.22563909</v>
      </c>
      <c r="G30" s="26">
        <v>5.22563913728226</v>
      </c>
      <c r="H30" s="27">
        <f t="shared" si="0"/>
        <v>-9.04812979981922e-9</v>
      </c>
      <c r="I30" s="26">
        <v>6.45581032</v>
      </c>
      <c r="J30" s="26">
        <v>6.45581030307934</v>
      </c>
      <c r="K30" s="27">
        <f t="shared" si="1"/>
        <v>2.6209971466997e-9</v>
      </c>
      <c r="L30" s="15"/>
    </row>
    <row r="31" spans="1:12">
      <c r="A31" s="25"/>
      <c r="B31" s="26"/>
      <c r="C31" s="26" t="s">
        <v>20</v>
      </c>
      <c r="D31" s="38">
        <v>0.7</v>
      </c>
      <c r="E31" s="26">
        <v>0</v>
      </c>
      <c r="F31" s="26">
        <v>3.6565676</v>
      </c>
      <c r="G31" s="26">
        <v>3.65875199187633</v>
      </c>
      <c r="H31" s="27">
        <f t="shared" si="0"/>
        <v>-0.000597388621047301</v>
      </c>
      <c r="I31" s="26">
        <v>4.51936676</v>
      </c>
      <c r="J31" s="26">
        <v>4.52280787520858</v>
      </c>
      <c r="K31" s="27">
        <f t="shared" si="1"/>
        <v>-0.000761415346733231</v>
      </c>
      <c r="L31" s="15"/>
    </row>
    <row r="32" spans="1:12">
      <c r="A32" s="25"/>
      <c r="B32" s="26"/>
      <c r="C32" s="26"/>
      <c r="D32" s="26">
        <v>1</v>
      </c>
      <c r="E32" s="26">
        <v>0</v>
      </c>
      <c r="F32" s="26">
        <v>5.22587596</v>
      </c>
      <c r="G32" s="26">
        <v>5.22899788019087</v>
      </c>
      <c r="H32" s="27">
        <f t="shared" si="0"/>
        <v>-0.000597396535005075</v>
      </c>
      <c r="I32" s="26">
        <v>6.45597887</v>
      </c>
      <c r="J32" s="26">
        <v>6.46089461342638</v>
      </c>
      <c r="K32" s="27">
        <f t="shared" si="1"/>
        <v>-0.000761424955899766</v>
      </c>
      <c r="L32" s="15"/>
    </row>
    <row r="33" spans="1:16">
      <c r="A33" s="26" t="s">
        <v>42</v>
      </c>
      <c r="B33" s="26"/>
      <c r="C33" s="26" t="s">
        <v>16</v>
      </c>
      <c r="D33" s="26">
        <v>0.7</v>
      </c>
      <c r="E33" s="26"/>
      <c r="F33" s="39">
        <v>-4.20348e-5</v>
      </c>
      <c r="G33" s="26"/>
      <c r="H33" s="27"/>
      <c r="I33" s="39">
        <v>-3.85085e-5</v>
      </c>
      <c r="J33" s="26"/>
      <c r="K33" s="27"/>
      <c r="L33" s="15"/>
      <c r="P33" s="10" t="s">
        <v>43</v>
      </c>
    </row>
    <row r="34" spans="1:12">
      <c r="A34" s="26"/>
      <c r="B34" s="26"/>
      <c r="C34" s="26"/>
      <c r="D34" s="26">
        <v>1</v>
      </c>
      <c r="E34" s="26"/>
      <c r="F34" s="39">
        <v>-8.58575e-5</v>
      </c>
      <c r="G34" s="26"/>
      <c r="H34" s="27"/>
      <c r="I34" s="39">
        <v>-7.85851e-5</v>
      </c>
      <c r="J34" s="26"/>
      <c r="K34" s="27"/>
      <c r="L34" s="15"/>
    </row>
    <row r="35" spans="1:12">
      <c r="A35" s="26" t="s">
        <v>44</v>
      </c>
      <c r="B35" s="26"/>
      <c r="C35" s="26" t="s">
        <v>16</v>
      </c>
      <c r="D35" s="26">
        <v>0.7</v>
      </c>
      <c r="E35" s="26"/>
      <c r="F35" s="40">
        <f>F29-F18</f>
        <v>-0.000153709999999752</v>
      </c>
      <c r="G35" s="26"/>
      <c r="H35" s="27"/>
      <c r="I35" s="40">
        <f>I29-I18</f>
        <v>-0.000174040000000097</v>
      </c>
      <c r="J35" s="26"/>
      <c r="K35" s="27"/>
      <c r="L35" s="15"/>
    </row>
    <row r="36" spans="1:12">
      <c r="A36" s="26"/>
      <c r="B36" s="26"/>
      <c r="C36" s="26"/>
      <c r="D36" s="26">
        <v>1</v>
      </c>
      <c r="E36" s="26"/>
      <c r="F36" s="26">
        <f>F30-F17</f>
        <v>-0.000448700000000635</v>
      </c>
      <c r="G36" s="26"/>
      <c r="H36" s="27"/>
      <c r="I36" s="40">
        <f>I30-I17</f>
        <v>-0.000507369999999341</v>
      </c>
      <c r="J36" s="26"/>
      <c r="K36" s="27"/>
      <c r="L36" s="15"/>
    </row>
    <row r="37" spans="1:16">
      <c r="A37" s="26" t="s">
        <v>45</v>
      </c>
      <c r="B37" s="26"/>
      <c r="C37" s="26" t="s">
        <v>35</v>
      </c>
      <c r="D37" s="26">
        <v>0.7</v>
      </c>
      <c r="E37" s="26">
        <v>0</v>
      </c>
      <c r="F37" s="26">
        <f>F27-F31</f>
        <v>-0.000443329999999964</v>
      </c>
      <c r="G37" s="26">
        <f>G50-G54</f>
        <v>-0.000443329203920317</v>
      </c>
      <c r="H37" s="27">
        <f>(F37-G37)/F37</f>
        <v>1.79568187714252e-6</v>
      </c>
      <c r="I37" s="26">
        <f>I27-I31</f>
        <v>-0.000258059999999283</v>
      </c>
      <c r="J37" s="26">
        <f>J50-J54</f>
        <v>-0.000258062453299956</v>
      </c>
      <c r="K37" s="27">
        <f>(I37-J37)/I37</f>
        <v>-9.50670647701031e-6</v>
      </c>
      <c r="L37" s="15"/>
      <c r="P37" s="10" t="s">
        <v>46</v>
      </c>
    </row>
    <row r="38" spans="1:12">
      <c r="A38" s="26"/>
      <c r="B38" s="26"/>
      <c r="C38" s="26"/>
      <c r="D38" s="26">
        <v>1</v>
      </c>
      <c r="E38" s="26">
        <v>0</v>
      </c>
      <c r="F38" s="26">
        <f>F28-F32</f>
        <v>-0.000631729999999386</v>
      </c>
      <c r="G38" s="26">
        <f>G51-G55</f>
        <v>-0.000631720553680104</v>
      </c>
      <c r="H38" s="27">
        <f>(F38-G38)/F38</f>
        <v>1.49530959142709e-5</v>
      </c>
      <c r="I38" s="26">
        <f>I28-I32</f>
        <v>-0.00036626999999978</v>
      </c>
      <c r="J38" s="26">
        <f>J51-J55</f>
        <v>-0.000366279039650586</v>
      </c>
      <c r="K38" s="27">
        <f>(I38-J38)/I38</f>
        <v>-2.46802926953297e-5</v>
      </c>
      <c r="L38" s="15"/>
    </row>
    <row r="39" spans="1:14">
      <c r="A39" s="28" t="s">
        <v>47</v>
      </c>
      <c r="B39" s="26"/>
      <c r="C39" s="26" t="s">
        <v>16</v>
      </c>
      <c r="D39" s="26">
        <v>0.7</v>
      </c>
      <c r="E39" s="26">
        <v>0.7</v>
      </c>
      <c r="F39" s="40">
        <f>(S40+S41)/2-S42</f>
        <v>0.00182658140000003</v>
      </c>
      <c r="G39" s="26"/>
      <c r="H39" s="27"/>
      <c r="I39" s="43">
        <f>(S47+S48)/2-S49</f>
        <v>0.0150370131999997</v>
      </c>
      <c r="J39" s="26"/>
      <c r="K39" s="27"/>
      <c r="L39" s="15"/>
      <c r="N39" s="10" t="s">
        <v>48</v>
      </c>
    </row>
    <row r="40" spans="1:19">
      <c r="A40" s="29"/>
      <c r="B40" s="26"/>
      <c r="C40" s="26"/>
      <c r="D40" s="26">
        <v>0.7</v>
      </c>
      <c r="E40" s="26">
        <v>1</v>
      </c>
      <c r="F40" s="40">
        <f>(R40+R41)/2-R42</f>
        <v>0.00217028675000019</v>
      </c>
      <c r="G40" s="26"/>
      <c r="H40" s="27"/>
      <c r="I40" s="43">
        <f>(R47+R48)/2-R49</f>
        <v>0.0327239606000003</v>
      </c>
      <c r="J40" s="26"/>
      <c r="K40" s="27"/>
      <c r="L40" s="15"/>
      <c r="O40" s="10" t="s">
        <v>49</v>
      </c>
      <c r="P40" s="44">
        <v>5.1785923812</v>
      </c>
      <c r="Q40" s="44">
        <v>5.192110772</v>
      </c>
      <c r="R40" s="44">
        <v>3.6333359607</v>
      </c>
      <c r="S40" s="10">
        <v>3.6395079839</v>
      </c>
    </row>
    <row r="41" spans="1:19">
      <c r="A41" s="29"/>
      <c r="B41" s="26"/>
      <c r="C41" s="26"/>
      <c r="D41" s="26">
        <v>1</v>
      </c>
      <c r="E41" s="26">
        <v>0.7</v>
      </c>
      <c r="F41" s="40">
        <f>(Q40+Q41)/2-Q42</f>
        <v>0.00266686084999979</v>
      </c>
      <c r="G41" s="26"/>
      <c r="H41" s="27"/>
      <c r="I41" s="26">
        <f>(Q47+Q48)/2-Q49</f>
        <v>0.0214354439999997</v>
      </c>
      <c r="J41" s="26"/>
      <c r="K41" s="27"/>
      <c r="L41" s="15"/>
      <c r="N41" s="10" t="s">
        <v>50</v>
      </c>
      <c r="O41" s="10" t="s">
        <v>51</v>
      </c>
      <c r="P41" s="44">
        <v>5.2791077825</v>
      </c>
      <c r="Q41" s="44">
        <v>5.2645011271</v>
      </c>
      <c r="R41" s="44">
        <v>3.6838076806</v>
      </c>
      <c r="S41" s="10">
        <v>3.6769482467</v>
      </c>
    </row>
    <row r="42" spans="1:19">
      <c r="A42" s="30"/>
      <c r="B42" s="26"/>
      <c r="C42" s="26"/>
      <c r="D42" s="26">
        <v>1</v>
      </c>
      <c r="E42" s="26">
        <v>1</v>
      </c>
      <c r="F42" s="40">
        <f>(P40+P41)/2-P42</f>
        <v>0.00321099314999973</v>
      </c>
      <c r="G42" s="26"/>
      <c r="H42" s="27"/>
      <c r="I42" s="26">
        <f>(P47+P48)/2-P49</f>
        <v>0.046662766399999</v>
      </c>
      <c r="J42" s="26"/>
      <c r="K42" s="27"/>
      <c r="L42" s="15"/>
      <c r="O42" s="10" t="s">
        <v>52</v>
      </c>
      <c r="P42" s="44">
        <v>5.2256390887</v>
      </c>
      <c r="Q42" s="44">
        <v>5.2256390887</v>
      </c>
      <c r="R42" s="44">
        <v>3.6564015339</v>
      </c>
      <c r="S42" s="44">
        <v>3.6564015339</v>
      </c>
    </row>
    <row r="43" s="9" customFormat="1" spans="8:19">
      <c r="H43" s="11"/>
      <c r="K43" s="11"/>
      <c r="P43" s="9" t="s">
        <v>53</v>
      </c>
      <c r="Q43" s="9" t="s">
        <v>54</v>
      </c>
      <c r="R43" s="9" t="s">
        <v>55</v>
      </c>
      <c r="S43" s="9" t="s">
        <v>56</v>
      </c>
    </row>
    <row r="44" s="9" customFormat="1" spans="6:11">
      <c r="F44" s="9" t="s">
        <v>21</v>
      </c>
      <c r="H44" s="11"/>
      <c r="K44" s="11"/>
    </row>
    <row r="45" s="9" customFormat="1" spans="6:11">
      <c r="F45" s="9">
        <v>96.9240064205271</v>
      </c>
      <c r="G45" s="9">
        <v>96.8500506296113</v>
      </c>
      <c r="H45" s="11">
        <f>F45-G45</f>
        <v>0.0739557909158037</v>
      </c>
      <c r="K45" s="11"/>
    </row>
    <row r="46" s="9" customFormat="1" spans="8:14">
      <c r="H46" s="11"/>
      <c r="K46" s="11"/>
      <c r="N46" s="9" t="s">
        <v>13</v>
      </c>
    </row>
    <row r="47" s="9" customFormat="1" spans="8:19">
      <c r="H47" s="11"/>
      <c r="K47" s="11"/>
      <c r="O47" s="9" t="s">
        <v>49</v>
      </c>
      <c r="P47" s="45">
        <v>-6.4923998745</v>
      </c>
      <c r="Q47" s="45">
        <v>-6.4860678708</v>
      </c>
      <c r="R47" s="45">
        <v>-4.5387491118</v>
      </c>
      <c r="S47" s="45">
        <v>-4.5342008362</v>
      </c>
    </row>
    <row r="48" spans="15:19">
      <c r="O48" s="10" t="s">
        <v>51</v>
      </c>
      <c r="P48" s="45">
        <v>-6.3258952375</v>
      </c>
      <c r="Q48" s="45">
        <v>-6.382681886</v>
      </c>
      <c r="R48" s="45">
        <v>-4.4342996652</v>
      </c>
      <c r="S48" s="45">
        <v>-4.4742218356</v>
      </c>
    </row>
    <row r="49" spans="15:19">
      <c r="O49" s="10" t="s">
        <v>52</v>
      </c>
      <c r="P49" s="45">
        <v>-6.4558103224</v>
      </c>
      <c r="Q49" s="45">
        <v>-6.4558103224</v>
      </c>
      <c r="R49" s="45">
        <v>-4.5192483491</v>
      </c>
      <c r="S49" s="45">
        <v>-4.5192483491</v>
      </c>
    </row>
    <row r="50" spans="1:19">
      <c r="A50" s="25" t="s">
        <v>41</v>
      </c>
      <c r="B50" s="26"/>
      <c r="C50" s="26" t="s">
        <v>21</v>
      </c>
      <c r="D50" s="26">
        <v>0.7</v>
      </c>
      <c r="E50" s="26">
        <v>0</v>
      </c>
      <c r="F50" s="26">
        <v>3.65612427</v>
      </c>
      <c r="G50" s="26">
        <v>3.65612425280372</v>
      </c>
      <c r="H50" s="27">
        <f t="shared" ref="H50:H55" si="2">(F50-G50)/F50</f>
        <v>4.70341779590436e-9</v>
      </c>
      <c r="I50" s="26">
        <v>4.5191087</v>
      </c>
      <c r="J50" s="26">
        <v>4.51910866853884</v>
      </c>
      <c r="K50" s="27">
        <f t="shared" ref="K50:K55" si="3">(I50-J50)/I50</f>
        <v>6.96180640653608e-9</v>
      </c>
      <c r="P50" s="45"/>
      <c r="Q50" s="45"/>
      <c r="R50" s="45"/>
      <c r="S50" s="45"/>
    </row>
    <row r="51" spans="1:19">
      <c r="A51" s="25"/>
      <c r="B51" s="26"/>
      <c r="C51" s="26"/>
      <c r="D51" s="26">
        <v>1</v>
      </c>
      <c r="E51" s="26">
        <v>0</v>
      </c>
      <c r="F51" s="26">
        <v>5.22524423</v>
      </c>
      <c r="G51" s="26">
        <v>5.22524420626157</v>
      </c>
      <c r="H51" s="27">
        <f t="shared" si="2"/>
        <v>4.54302798715917e-9</v>
      </c>
      <c r="I51" s="26">
        <v>6.4556126</v>
      </c>
      <c r="J51" s="26">
        <v>6.45561255089128</v>
      </c>
      <c r="K51" s="27">
        <f t="shared" si="3"/>
        <v>7.60713563350489e-9</v>
      </c>
      <c r="P51" s="10" t="s">
        <v>53</v>
      </c>
      <c r="Q51" s="10" t="s">
        <v>54</v>
      </c>
      <c r="R51" s="10" t="s">
        <v>55</v>
      </c>
      <c r="S51" s="10" t="s">
        <v>56</v>
      </c>
    </row>
    <row r="52" spans="1:11">
      <c r="A52" s="25"/>
      <c r="B52" s="26"/>
      <c r="C52" s="26" t="s">
        <v>16</v>
      </c>
      <c r="D52" s="26">
        <v>0.7</v>
      </c>
      <c r="E52" s="26">
        <v>0</v>
      </c>
      <c r="F52" s="26">
        <v>3.65640153</v>
      </c>
      <c r="G52" s="26">
        <v>3.65640156777598</v>
      </c>
      <c r="H52" s="27">
        <f t="shared" si="2"/>
        <v>-1.03314636994176e-8</v>
      </c>
      <c r="I52" s="26">
        <v>4.51924835</v>
      </c>
      <c r="J52" s="26">
        <v>4.51924833559133</v>
      </c>
      <c r="K52" s="27">
        <f t="shared" si="3"/>
        <v>3.18828900227128e-9</v>
      </c>
    </row>
    <row r="53" spans="1:11">
      <c r="A53" s="25"/>
      <c r="B53" s="26"/>
      <c r="C53" s="26"/>
      <c r="D53" s="26">
        <v>1</v>
      </c>
      <c r="E53" s="26">
        <v>0</v>
      </c>
      <c r="F53" s="26">
        <v>5.22563909</v>
      </c>
      <c r="G53" s="26">
        <v>5.22563913728226</v>
      </c>
      <c r="H53" s="27">
        <f t="shared" si="2"/>
        <v>-9.04812979981922e-9</v>
      </c>
      <c r="I53" s="26">
        <v>6.45581032</v>
      </c>
      <c r="J53" s="26">
        <v>6.45581030307934</v>
      </c>
      <c r="K53" s="27">
        <f t="shared" si="3"/>
        <v>2.6209971466997e-9</v>
      </c>
    </row>
    <row r="54" spans="1:11">
      <c r="A54" s="25"/>
      <c r="B54" s="26"/>
      <c r="C54" s="26" t="s">
        <v>20</v>
      </c>
      <c r="D54" s="38">
        <v>0.7</v>
      </c>
      <c r="E54" s="26">
        <v>0</v>
      </c>
      <c r="F54" s="26">
        <v>3.6565676</v>
      </c>
      <c r="G54" s="26">
        <v>3.65656758200764</v>
      </c>
      <c r="H54" s="27">
        <f t="shared" si="2"/>
        <v>4.92055981741007e-9</v>
      </c>
      <c r="I54" s="26">
        <v>4.51936676</v>
      </c>
      <c r="J54" s="26">
        <v>4.51936673099214</v>
      </c>
      <c r="K54" s="27">
        <f t="shared" si="3"/>
        <v>6.41856719452692e-9</v>
      </c>
    </row>
    <row r="55" spans="1:11">
      <c r="A55" s="25"/>
      <c r="B55" s="26"/>
      <c r="C55" s="26"/>
      <c r="D55" s="26">
        <v>1</v>
      </c>
      <c r="E55" s="26">
        <v>0</v>
      </c>
      <c r="F55" s="26">
        <v>5.22587596</v>
      </c>
      <c r="G55" s="26">
        <v>5.22587592681525</v>
      </c>
      <c r="H55" s="27">
        <f t="shared" si="2"/>
        <v>6.35008375877693e-9</v>
      </c>
      <c r="I55" s="26">
        <v>6.45597887</v>
      </c>
      <c r="J55" s="26">
        <v>6.45597882993093</v>
      </c>
      <c r="K55" s="27">
        <f t="shared" si="3"/>
        <v>6.20650572852441e-9</v>
      </c>
    </row>
  </sheetData>
  <mergeCells count="12">
    <mergeCell ref="C1:F1"/>
    <mergeCell ref="C2:K2"/>
    <mergeCell ref="B3:E3"/>
    <mergeCell ref="F3:H3"/>
    <mergeCell ref="I3:K3"/>
    <mergeCell ref="A3:A4"/>
    <mergeCell ref="A6:A8"/>
    <mergeCell ref="A39:A42"/>
    <mergeCell ref="C9:C10"/>
    <mergeCell ref="C11:C12"/>
    <mergeCell ref="C13:C14"/>
    <mergeCell ref="L5:L4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F23" sqref="F23"/>
    </sheetView>
  </sheetViews>
  <sheetFormatPr defaultColWidth="9" defaultRowHeight="13.8"/>
  <cols>
    <col min="1" max="1" width="11.7777777777778" customWidth="1"/>
    <col min="2" max="2" width="15.1111111111111" customWidth="1"/>
    <col min="3" max="3" width="17.1111111111111" customWidth="1"/>
    <col min="5" max="5" width="12.5555555555556" customWidth="1"/>
    <col min="6" max="6" width="21.7777777777778" customWidth="1"/>
    <col min="8" max="8" width="12.7777777777778" customWidth="1"/>
    <col min="14" max="14" width="12.4444444444444" customWidth="1"/>
  </cols>
  <sheetData>
    <row r="1" spans="2:8">
      <c r="B1" t="s">
        <v>57</v>
      </c>
      <c r="D1" t="s">
        <v>58</v>
      </c>
      <c r="H1" t="s">
        <v>59</v>
      </c>
    </row>
    <row r="2" spans="1:8">
      <c r="A2" t="s">
        <v>60</v>
      </c>
      <c r="B2">
        <v>99.7197</v>
      </c>
      <c r="D2">
        <v>96.83357</v>
      </c>
      <c r="H2">
        <v>0</v>
      </c>
    </row>
    <row r="3" spans="1:1">
      <c r="A3" t="s">
        <v>21</v>
      </c>
    </row>
    <row r="4" spans="1:1">
      <c r="A4" t="s">
        <v>20</v>
      </c>
    </row>
    <row r="6" spans="2:14">
      <c r="B6" t="s">
        <v>61</v>
      </c>
      <c r="D6" t="s">
        <v>62</v>
      </c>
      <c r="F6" s="2" t="s">
        <v>63</v>
      </c>
      <c r="H6" t="s">
        <v>59</v>
      </c>
      <c r="J6" t="s">
        <v>64</v>
      </c>
      <c r="L6" s="2" t="s">
        <v>65</v>
      </c>
      <c r="N6" s="2" t="s">
        <v>66</v>
      </c>
    </row>
    <row r="7" s="1" customFormat="1" spans="1:14">
      <c r="A7" s="1" t="s">
        <v>60</v>
      </c>
      <c r="B7" s="1">
        <v>-124.482082</v>
      </c>
      <c r="D7" s="1">
        <v>-96.83357</v>
      </c>
      <c r="F7" s="1">
        <v>-125.7964</v>
      </c>
      <c r="H7" s="1">
        <v>-24.762386</v>
      </c>
      <c r="J7" s="1">
        <v>0</v>
      </c>
      <c r="L7" s="1">
        <v>121.5956</v>
      </c>
      <c r="N7" s="1">
        <f>-F7-L7</f>
        <v>4.2008</v>
      </c>
    </row>
    <row r="8" spans="1:2">
      <c r="A8" t="s">
        <v>21</v>
      </c>
      <c r="B8">
        <v>-198.2267</v>
      </c>
    </row>
    <row r="9" spans="1:2">
      <c r="A9" t="s">
        <v>20</v>
      </c>
      <c r="B9">
        <v>-198.238289</v>
      </c>
    </row>
    <row r="11" spans="2:12">
      <c r="B11">
        <v>0</v>
      </c>
      <c r="D11">
        <f>B2-D2</f>
        <v>2.88613000000001</v>
      </c>
      <c r="F11">
        <f>F7-B7</f>
        <v>-1.314318</v>
      </c>
      <c r="H11">
        <f>H7-B7</f>
        <v>99.719696</v>
      </c>
      <c r="L11">
        <f>L7+D11</f>
        <v>124.48173</v>
      </c>
    </row>
    <row r="13" spans="4:6">
      <c r="D13">
        <v>0</v>
      </c>
      <c r="F13">
        <f>F11-D11</f>
        <v>-4.20044800000001</v>
      </c>
    </row>
    <row r="15" spans="1:3">
      <c r="A15">
        <v>3</v>
      </c>
      <c r="B15">
        <v>0.707</v>
      </c>
      <c r="C15">
        <f>A15*0.707</f>
        <v>2.121</v>
      </c>
    </row>
    <row r="17" ht="14.55"/>
    <row r="18" ht="14.55" spans="1:2">
      <c r="A18" s="3" t="s">
        <v>67</v>
      </c>
      <c r="B18" s="4">
        <v>-1.94533094</v>
      </c>
    </row>
    <row r="19" ht="14.55" spans="1:2">
      <c r="A19" s="5" t="s">
        <v>68</v>
      </c>
      <c r="B19" s="6">
        <v>-0.90733326</v>
      </c>
    </row>
    <row r="20" ht="14.55" spans="1:2">
      <c r="A20" s="5" t="s">
        <v>69</v>
      </c>
      <c r="B20" s="6">
        <f>B18-B19</f>
        <v>-1.03799768</v>
      </c>
    </row>
    <row r="22" spans="1:3">
      <c r="A22" s="7" t="s">
        <v>31</v>
      </c>
      <c r="B22">
        <v>0.707</v>
      </c>
      <c r="C22">
        <v>1</v>
      </c>
    </row>
    <row r="23" spans="1:3">
      <c r="A23" s="7" t="s">
        <v>60</v>
      </c>
      <c r="B23" s="8">
        <v>-0.3686</v>
      </c>
      <c r="C23">
        <v>-0.7467</v>
      </c>
    </row>
    <row r="24" spans="1:3">
      <c r="A24" s="7" t="s">
        <v>21</v>
      </c>
      <c r="B24" s="8">
        <v>-0.2935</v>
      </c>
      <c r="C24">
        <v>-0.6462</v>
      </c>
    </row>
    <row r="25" spans="1:3">
      <c r="A25" s="7" t="s">
        <v>20</v>
      </c>
      <c r="B25" s="8">
        <v>-0.128</v>
      </c>
      <c r="C25">
        <v>-0.5168</v>
      </c>
    </row>
    <row r="26" spans="2:3">
      <c r="B26">
        <f>B24-B25</f>
        <v>-0.1655</v>
      </c>
      <c r="C26">
        <f>C24-C25</f>
        <v>-0.1294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lvweige</dc:creator>
  <cp:lastModifiedBy>Calendar</cp:lastModifiedBy>
  <dcterms:created xsi:type="dcterms:W3CDTF">2016-07-07T00:29:00Z</dcterms:created>
  <cp:lastPrinted>2016-07-07T00:38:00Z</cp:lastPrinted>
  <dcterms:modified xsi:type="dcterms:W3CDTF">2019-07-08T01:40:32Z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