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ocuments\Tencent Files\1019105596\FileRecv\"/>
    </mc:Choice>
  </mc:AlternateContent>
  <xr:revisionPtr revIDLastSave="0" documentId="13_ncr:1_{615DBDF0-8A49-4806-99E0-6BB9E4275A8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1" l="1"/>
  <c r="I23" i="1" l="1"/>
  <c r="F23" i="1"/>
  <c r="I38" i="1" l="1"/>
  <c r="I37" i="1"/>
  <c r="I36" i="1"/>
  <c r="I35" i="1"/>
  <c r="I22" i="1"/>
  <c r="I21" i="1"/>
  <c r="F22" i="1"/>
  <c r="F21" i="1"/>
  <c r="F38" i="1"/>
  <c r="F37" i="1"/>
  <c r="F36" i="1"/>
  <c r="F35" i="1"/>
  <c r="I42" i="1" l="1"/>
  <c r="I41" i="1"/>
  <c r="I40" i="1"/>
  <c r="I39" i="1"/>
  <c r="F42" i="1"/>
  <c r="F41" i="1"/>
  <c r="F40" i="1"/>
  <c r="F39" i="1"/>
  <c r="C26" i="2" l="1"/>
  <c r="B26" i="2"/>
  <c r="B20" i="2"/>
  <c r="C15" i="2"/>
  <c r="H11" i="2"/>
  <c r="F11" i="2"/>
  <c r="D11" i="2"/>
  <c r="L11" i="2" s="1"/>
  <c r="N7" i="2"/>
  <c r="F13" i="2" l="1"/>
  <c r="F26" i="1"/>
  <c r="I26" i="1"/>
</calcChain>
</file>

<file path=xl/sharedStrings.xml><?xml version="1.0" encoding="utf-8"?>
<sst xmlns="http://schemas.openxmlformats.org/spreadsheetml/2006/main" count="116" uniqueCount="90">
  <si>
    <t>波长</t>
  </si>
  <si>
    <t>孔径</t>
  </si>
  <si>
    <t>视场</t>
  </si>
  <si>
    <t>d</t>
  </si>
  <si>
    <t>位置色差</t>
  </si>
  <si>
    <t>倍率色差</t>
  </si>
  <si>
    <t>实际像高</t>
  </si>
  <si>
    <t>F</t>
  </si>
  <si>
    <t>C</t>
  </si>
  <si>
    <t>物距无穷远</t>
    <phoneticPr fontId="1" type="noConversion"/>
  </si>
  <si>
    <t>500mm</t>
    <phoneticPr fontId="1" type="noConversion"/>
  </si>
  <si>
    <t>软件计算值</t>
    <phoneticPr fontId="1" type="noConversion"/>
  </si>
  <si>
    <t>软件计算值</t>
    <phoneticPr fontId="1" type="noConversion"/>
  </si>
  <si>
    <t>外部参数</t>
    <phoneticPr fontId="1" type="noConversion"/>
  </si>
  <si>
    <t>内部参数</t>
    <phoneticPr fontId="1" type="noConversion"/>
  </si>
  <si>
    <t>光学系统结构参数采用教材第四章例子</t>
    <phoneticPr fontId="1" type="noConversion"/>
  </si>
  <si>
    <t>焦距f’</t>
    <phoneticPr fontId="1" type="noConversion"/>
  </si>
  <si>
    <t>球差</t>
    <phoneticPr fontId="1" type="noConversion"/>
  </si>
  <si>
    <t>相对误差</t>
    <phoneticPr fontId="1" type="noConversion"/>
  </si>
  <si>
    <t>置信度</t>
    <phoneticPr fontId="1" type="noConversion"/>
  </si>
  <si>
    <t>相对误差</t>
    <phoneticPr fontId="1" type="noConversion"/>
  </si>
  <si>
    <t>系统状态栏</t>
    <phoneticPr fontId="1" type="noConversion"/>
  </si>
  <si>
    <t>到像面的厚度值（边缘光像高为0）</t>
    <phoneticPr fontId="1" type="noConversion"/>
  </si>
  <si>
    <t>report</t>
    <phoneticPr fontId="1" type="noConversion"/>
  </si>
  <si>
    <t>pre</t>
    <phoneticPr fontId="1" type="noConversion"/>
  </si>
  <si>
    <t>或者把物面设在第一面求像面</t>
    <phoneticPr fontId="1" type="noConversion"/>
  </si>
  <si>
    <t>焦距</t>
    <phoneticPr fontId="1" type="noConversion"/>
  </si>
  <si>
    <t>后焦距</t>
    <phoneticPr fontId="1" type="noConversion"/>
  </si>
  <si>
    <t>焦面</t>
    <phoneticPr fontId="1" type="noConversion"/>
  </si>
  <si>
    <t>焦面</t>
    <phoneticPr fontId="1" type="noConversion"/>
  </si>
  <si>
    <t>D</t>
    <phoneticPr fontId="1" type="noConversion"/>
  </si>
  <si>
    <t>D</t>
    <phoneticPr fontId="1" type="noConversion"/>
  </si>
  <si>
    <t>F</t>
    <phoneticPr fontId="1" type="noConversion"/>
  </si>
  <si>
    <t>C</t>
    <phoneticPr fontId="1" type="noConversion"/>
  </si>
  <si>
    <t>C</t>
    <phoneticPr fontId="1" type="noConversion"/>
  </si>
  <si>
    <t>像方主面</t>
    <phoneticPr fontId="1" type="noConversion"/>
  </si>
  <si>
    <t>后表面</t>
    <phoneticPr fontId="1" type="noConversion"/>
  </si>
  <si>
    <t>出瞳</t>
    <phoneticPr fontId="1" type="noConversion"/>
  </si>
  <si>
    <t>像面</t>
    <phoneticPr fontId="1" type="noConversion"/>
  </si>
  <si>
    <t>理想像距</t>
    <phoneticPr fontId="1" type="noConversion"/>
  </si>
  <si>
    <t>D</t>
    <phoneticPr fontId="1" type="noConversion"/>
  </si>
  <si>
    <r>
      <t>子午场曲x</t>
    </r>
    <r>
      <rPr>
        <vertAlign val="subscript"/>
        <sz val="9"/>
        <color theme="1"/>
        <rFont val="等线"/>
        <family val="3"/>
        <charset val="134"/>
        <scheme val="minor"/>
      </rPr>
      <t>t</t>
    </r>
    <r>
      <rPr>
        <sz val="9"/>
        <color theme="1"/>
        <rFont val="等线"/>
        <family val="3"/>
        <charset val="134"/>
        <scheme val="minor"/>
      </rPr>
      <t>’</t>
    </r>
  </si>
  <si>
    <r>
      <t>弧矢场曲x</t>
    </r>
    <r>
      <rPr>
        <vertAlign val="subscript"/>
        <sz val="9"/>
        <color theme="1"/>
        <rFont val="等线"/>
        <family val="3"/>
        <charset val="134"/>
        <scheme val="minor"/>
      </rPr>
      <t>s</t>
    </r>
    <r>
      <rPr>
        <sz val="9"/>
        <color theme="1"/>
        <rFont val="等线"/>
        <family val="3"/>
        <charset val="134"/>
        <scheme val="minor"/>
      </rPr>
      <t>’</t>
    </r>
  </si>
  <si>
    <r>
      <t>像散Δx</t>
    </r>
    <r>
      <rPr>
        <vertAlign val="subscript"/>
        <sz val="9"/>
        <color theme="1"/>
        <rFont val="等线"/>
        <family val="3"/>
        <charset val="134"/>
        <scheme val="minor"/>
      </rPr>
      <t>ts</t>
    </r>
    <r>
      <rPr>
        <sz val="9"/>
        <color theme="1"/>
        <rFont val="等线"/>
        <family val="3"/>
        <charset val="134"/>
        <scheme val="minor"/>
      </rPr>
      <t>’</t>
    </r>
  </si>
  <si>
    <t>球差</t>
    <phoneticPr fontId="1" type="noConversion"/>
  </si>
  <si>
    <t>F</t>
    <phoneticPr fontId="1" type="noConversion"/>
  </si>
  <si>
    <t>出瞳距</t>
    <phoneticPr fontId="1" type="noConversion"/>
  </si>
  <si>
    <t>report</t>
    <phoneticPr fontId="1" type="noConversion"/>
  </si>
  <si>
    <t>pre</t>
    <phoneticPr fontId="1" type="noConversion"/>
  </si>
  <si>
    <t>Mis</t>
    <phoneticPr fontId="1" type="noConversion"/>
  </si>
  <si>
    <t>longitudinal Aberration</t>
    <phoneticPr fontId="1" type="noConversion"/>
  </si>
  <si>
    <t>Field Curve /Dist</t>
    <phoneticPr fontId="1" type="noConversion"/>
  </si>
  <si>
    <t>或Fcd</t>
    <phoneticPr fontId="1" type="noConversion"/>
  </si>
  <si>
    <t>百分比*实际像高</t>
    <phoneticPr fontId="1" type="noConversion"/>
  </si>
  <si>
    <t>实际像高相减</t>
    <phoneticPr fontId="1" type="noConversion"/>
  </si>
  <si>
    <t>上</t>
    <phoneticPr fontId="1" type="noConversion"/>
  </si>
  <si>
    <t>下</t>
    <phoneticPr fontId="1" type="noConversion"/>
  </si>
  <si>
    <t>主</t>
    <phoneticPr fontId="1" type="noConversion"/>
  </si>
  <si>
    <t>1,1</t>
    <phoneticPr fontId="1" type="noConversion"/>
  </si>
  <si>
    <t>1,0.7</t>
    <phoneticPr fontId="1" type="noConversion"/>
  </si>
  <si>
    <t>0.7,1</t>
    <phoneticPr fontId="1" type="noConversion"/>
  </si>
  <si>
    <t>0.7,0.7</t>
    <phoneticPr fontId="1" type="noConversion"/>
  </si>
  <si>
    <t>子午</t>
    <phoneticPr fontId="1" type="noConversion"/>
  </si>
  <si>
    <t>下</t>
    <phoneticPr fontId="1" type="noConversion"/>
  </si>
  <si>
    <t>主</t>
    <phoneticPr fontId="1" type="noConversion"/>
  </si>
  <si>
    <t>物在无穷远时，视场角W=3度</t>
    <phoneticPr fontId="1" type="noConversion"/>
  </si>
  <si>
    <t>设置：入瞳半径h=10mm或入瞳直径D=20mm</t>
    <phoneticPr fontId="1" type="noConversion"/>
  </si>
  <si>
    <t>物在有限远时，输入物高y=26mm（0.7视场：18.2mm），孔径角U</t>
    <phoneticPr fontId="1" type="noConversion"/>
  </si>
  <si>
    <t>无穷</t>
    <phoneticPr fontId="1" type="noConversion"/>
  </si>
  <si>
    <t>500mm</t>
    <phoneticPr fontId="1" type="noConversion"/>
  </si>
  <si>
    <r>
      <t>玻璃采用玻璃库</t>
    </r>
    <r>
      <rPr>
        <sz val="10"/>
        <rFont val="等线"/>
        <family val="3"/>
        <charset val="134"/>
        <scheme val="minor"/>
      </rPr>
      <t>CDGM-ZEMAX201806</t>
    </r>
    <r>
      <rPr>
        <sz val="10"/>
        <rFont val="等线"/>
        <family val="2"/>
        <charset val="134"/>
        <scheme val="minor"/>
      </rPr>
      <t>中的H-K9L（Nd=1.51679695, Vd=64.2124）和H-ZF2（Nd=1.67270157, Vd=32.1789）在进行程序计算时，F、C光折射率应在Report的pre里看。（H-K9L，Nc=1.51432267，NF=1.52237092；H-ZF2，Nc=1.66661041，NF=1.68751548）</t>
    </r>
    <phoneticPr fontId="1" type="noConversion"/>
  </si>
  <si>
    <r>
      <t>理想像高y</t>
    </r>
    <r>
      <rPr>
        <vertAlign val="subscript"/>
        <sz val="10"/>
        <rFont val="等线"/>
        <family val="3"/>
        <charset val="134"/>
        <scheme val="minor"/>
      </rPr>
      <t>0</t>
    </r>
    <r>
      <rPr>
        <sz val="10"/>
        <rFont val="等线"/>
        <family val="3"/>
        <charset val="134"/>
        <scheme val="minor"/>
      </rPr>
      <t>’</t>
    </r>
  </si>
  <si>
    <r>
      <t>子午场曲x</t>
    </r>
    <r>
      <rPr>
        <vertAlign val="subscript"/>
        <sz val="10"/>
        <rFont val="等线"/>
        <family val="3"/>
        <charset val="134"/>
        <scheme val="minor"/>
      </rPr>
      <t>t</t>
    </r>
    <r>
      <rPr>
        <sz val="10"/>
        <rFont val="等线"/>
        <family val="3"/>
        <charset val="134"/>
        <scheme val="minor"/>
      </rPr>
      <t>’</t>
    </r>
  </si>
  <si>
    <r>
      <t>弧矢场曲x</t>
    </r>
    <r>
      <rPr>
        <vertAlign val="subscript"/>
        <sz val="10"/>
        <rFont val="等线"/>
        <family val="3"/>
        <charset val="134"/>
        <scheme val="minor"/>
      </rPr>
      <t>s</t>
    </r>
    <r>
      <rPr>
        <sz val="10"/>
        <rFont val="等线"/>
        <family val="3"/>
        <charset val="134"/>
        <scheme val="minor"/>
      </rPr>
      <t>’</t>
    </r>
  </si>
  <si>
    <r>
      <t>像散Δx</t>
    </r>
    <r>
      <rPr>
        <vertAlign val="subscript"/>
        <sz val="10"/>
        <rFont val="等线"/>
        <family val="3"/>
        <charset val="134"/>
        <scheme val="minor"/>
      </rPr>
      <t>ts</t>
    </r>
    <r>
      <rPr>
        <sz val="10"/>
        <rFont val="等线"/>
        <family val="3"/>
        <charset val="134"/>
        <scheme val="minor"/>
      </rPr>
      <t>’</t>
    </r>
  </si>
  <si>
    <r>
      <t>出瞳距l</t>
    </r>
    <r>
      <rPr>
        <vertAlign val="subscript"/>
        <sz val="10"/>
        <rFont val="等线"/>
        <family val="3"/>
        <charset val="134"/>
        <scheme val="minor"/>
      </rPr>
      <t>p</t>
    </r>
    <r>
      <rPr>
        <sz val="10"/>
        <rFont val="等线"/>
        <family val="3"/>
        <charset val="134"/>
        <scheme val="minor"/>
      </rPr>
      <t>’</t>
    </r>
    <phoneticPr fontId="1" type="noConversion"/>
  </si>
  <si>
    <r>
      <t>像方主面位置l</t>
    </r>
    <r>
      <rPr>
        <vertAlign val="subscript"/>
        <sz val="10"/>
        <rFont val="等线"/>
        <family val="3"/>
        <charset val="134"/>
        <scheme val="minor"/>
      </rPr>
      <t>H</t>
    </r>
    <r>
      <rPr>
        <sz val="10"/>
        <rFont val="等线"/>
        <family val="3"/>
        <charset val="134"/>
        <scheme val="minor"/>
      </rPr>
      <t>’</t>
    </r>
    <phoneticPr fontId="1" type="noConversion"/>
  </si>
  <si>
    <t>d</t>
    <phoneticPr fontId="1" type="noConversion"/>
  </si>
  <si>
    <t>F-C</t>
    <phoneticPr fontId="1" type="noConversion"/>
  </si>
  <si>
    <t>C</t>
    <phoneticPr fontId="1" type="noConversion"/>
  </si>
  <si>
    <t>F</t>
    <phoneticPr fontId="1" type="noConversion"/>
  </si>
  <si>
    <t>理想像距l’（近轴像位置）</t>
    <phoneticPr fontId="1" type="noConversion"/>
  </si>
  <si>
    <t>实际像位置</t>
    <phoneticPr fontId="1" type="noConversion"/>
  </si>
  <si>
    <t>相对畸变</t>
    <phoneticPr fontId="1" type="noConversion"/>
  </si>
  <si>
    <t>绝对畸变</t>
    <phoneticPr fontId="1" type="noConversion"/>
  </si>
  <si>
    <t>-2.886126（透镜最后一面为参考）</t>
    <phoneticPr fontId="1" type="noConversion"/>
  </si>
  <si>
    <t>F-C</t>
    <phoneticPr fontId="1" type="noConversion"/>
  </si>
  <si>
    <t>-4.2004（透镜最后一面为参考）</t>
    <phoneticPr fontId="1" type="noConversion"/>
  </si>
  <si>
    <t>子午慧差（不考虑符号，绝对值正确即可）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</si>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</sst>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E+00"/>
    <numFmt numFmtId="177" formatCode="0.0000000000_ "/>
    <numFmt numFmtId="178" formatCode="0.00000000%"/>
    <numFmt numFmtId="180" formatCode="0.000000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vertAlign val="subscript"/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name val="等线"/>
      <family val="2"/>
      <charset val="134"/>
      <scheme val="minor"/>
    </font>
    <font>
      <sz val="10"/>
      <name val="微软雅黑"/>
      <family val="2"/>
      <charset val="134"/>
    </font>
    <font>
      <vertAlign val="subscript"/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justify" vertical="center" wrapText="1"/>
    </xf>
    <xf numFmtId="176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>
      <alignment vertical="center"/>
    </xf>
    <xf numFmtId="11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177" fontId="8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8" fillId="0" borderId="0" xfId="0" applyNumberFormat="1" applyFont="1">
      <alignment vertical="center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justify" vertical="center" wrapText="1"/>
    </xf>
    <xf numFmtId="178" fontId="7" fillId="0" borderId="1" xfId="0" applyNumberFormat="1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180" fontId="8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7" zoomScale="105" zoomScaleNormal="130" workbookViewId="0">
      <selection activeCell="F20" sqref="F20"/>
    </sheetView>
  </sheetViews>
  <sheetFormatPr defaultColWidth="9.109375" defaultRowHeight="13.2" x14ac:dyDescent="0.25"/>
  <cols>
    <col min="1" max="1" width="15.77734375" style="14" customWidth="1"/>
    <col min="2" max="2" width="13.77734375" style="14" customWidth="1"/>
    <col min="3" max="3" width="5.5546875" style="14" customWidth="1"/>
    <col min="4" max="4" width="6.33203125" style="14" customWidth="1"/>
    <col min="5" max="5" width="8.88671875" style="14" customWidth="1"/>
    <col min="6" max="6" width="15.21875" style="14" customWidth="1"/>
    <col min="7" max="8" width="12.109375" style="14" customWidth="1"/>
    <col min="9" max="9" width="15.21875" style="14" customWidth="1"/>
    <col min="10" max="10" width="10.6640625" style="14" bestFit="1" customWidth="1"/>
    <col min="11" max="11" width="18.44140625" style="14" customWidth="1"/>
    <col min="12" max="15" width="9.109375" style="14"/>
    <col min="16" max="16" width="15.44140625" style="14" customWidth="1"/>
    <col min="17" max="17" width="15.109375" style="14" customWidth="1"/>
    <col min="18" max="18" width="12.44140625" style="14" customWidth="1"/>
    <col min="19" max="19" width="13.21875" style="14" customWidth="1"/>
    <col min="20" max="16384" width="9.109375" style="14"/>
  </cols>
  <sheetData>
    <row r="1" spans="1:16" ht="43.5" customHeight="1" x14ac:dyDescent="0.25">
      <c r="A1" s="13" t="s">
        <v>14</v>
      </c>
      <c r="B1" s="13"/>
      <c r="C1" s="31" t="s">
        <v>15</v>
      </c>
      <c r="D1" s="31"/>
      <c r="E1" s="31"/>
      <c r="F1" s="31"/>
      <c r="G1" s="13"/>
      <c r="H1" s="13"/>
      <c r="I1" s="13"/>
      <c r="J1" s="13"/>
      <c r="K1" s="13"/>
    </row>
    <row r="2" spans="1:16" ht="81" customHeight="1" x14ac:dyDescent="0.25">
      <c r="A2" s="13"/>
      <c r="B2" s="13"/>
      <c r="C2" s="32" t="s">
        <v>70</v>
      </c>
      <c r="D2" s="32"/>
      <c r="E2" s="32"/>
      <c r="F2" s="32"/>
      <c r="G2" s="32"/>
      <c r="H2" s="32"/>
      <c r="I2" s="32"/>
      <c r="J2" s="32"/>
      <c r="K2" s="32"/>
    </row>
    <row r="3" spans="1:16" ht="43.5" customHeight="1" x14ac:dyDescent="0.25">
      <c r="A3" s="31" t="s">
        <v>13</v>
      </c>
      <c r="B3" s="33" t="s">
        <v>66</v>
      </c>
      <c r="C3" s="34"/>
      <c r="D3" s="34"/>
      <c r="E3" s="35"/>
      <c r="F3" s="28" t="s">
        <v>65</v>
      </c>
      <c r="G3" s="29"/>
      <c r="H3" s="30"/>
      <c r="I3" s="28" t="s">
        <v>67</v>
      </c>
      <c r="J3" s="29"/>
      <c r="K3" s="30"/>
      <c r="L3" s="13"/>
    </row>
    <row r="4" spans="1:16" ht="15" x14ac:dyDescent="0.25">
      <c r="A4" s="31"/>
      <c r="B4" s="15"/>
      <c r="C4" s="16" t="s">
        <v>0</v>
      </c>
      <c r="D4" s="16" t="s">
        <v>2</v>
      </c>
      <c r="E4" s="16" t="s">
        <v>1</v>
      </c>
      <c r="F4" s="16" t="s">
        <v>9</v>
      </c>
      <c r="G4" s="16" t="s">
        <v>11</v>
      </c>
      <c r="H4" s="16" t="s">
        <v>20</v>
      </c>
      <c r="I4" s="16" t="s">
        <v>10</v>
      </c>
      <c r="J4" s="16" t="s">
        <v>12</v>
      </c>
      <c r="K4" s="16" t="s">
        <v>18</v>
      </c>
      <c r="L4" s="16" t="s">
        <v>19</v>
      </c>
    </row>
    <row r="5" spans="1:16" x14ac:dyDescent="0.25">
      <c r="A5" s="42" t="s">
        <v>16</v>
      </c>
      <c r="B5" s="9"/>
      <c r="C5" s="9" t="s">
        <v>3</v>
      </c>
      <c r="D5" s="9"/>
      <c r="E5" s="9"/>
      <c r="F5" s="9">
        <v>99.719695000000002</v>
      </c>
      <c r="G5" s="9"/>
      <c r="H5" s="9"/>
      <c r="I5" s="9">
        <v>99.719695000000002</v>
      </c>
      <c r="J5" s="17"/>
      <c r="K5" s="9"/>
      <c r="L5" s="27"/>
      <c r="N5" s="14" t="s">
        <v>21</v>
      </c>
    </row>
    <row r="6" spans="1:16" x14ac:dyDescent="0.25">
      <c r="A6" s="36" t="s">
        <v>81</v>
      </c>
      <c r="B6" s="9"/>
      <c r="C6" s="9" t="s">
        <v>3</v>
      </c>
      <c r="D6" s="9"/>
      <c r="E6" s="9"/>
      <c r="F6" s="9">
        <v>96.833568999999997</v>
      </c>
      <c r="G6" s="9"/>
      <c r="H6" s="9"/>
      <c r="I6" s="11">
        <v>121.595955</v>
      </c>
      <c r="J6" s="17"/>
      <c r="K6" s="9"/>
      <c r="L6" s="27"/>
      <c r="N6" s="14" t="s">
        <v>22</v>
      </c>
    </row>
    <row r="7" spans="1:16" x14ac:dyDescent="0.25">
      <c r="A7" s="37"/>
      <c r="B7" s="9"/>
      <c r="C7" s="9" t="s">
        <v>79</v>
      </c>
      <c r="D7" s="9"/>
      <c r="E7" s="9"/>
      <c r="F7" s="9">
        <v>96.893929</v>
      </c>
      <c r="G7" s="9"/>
      <c r="H7" s="9"/>
      <c r="I7" s="11">
        <v>121.691745</v>
      </c>
      <c r="J7" s="17"/>
      <c r="K7" s="9"/>
      <c r="L7" s="27"/>
    </row>
    <row r="8" spans="1:16" x14ac:dyDescent="0.25">
      <c r="A8" s="38"/>
      <c r="B8" s="9"/>
      <c r="C8" s="9" t="s">
        <v>80</v>
      </c>
      <c r="D8" s="9"/>
      <c r="E8" s="9"/>
      <c r="F8" s="9">
        <v>96.852969000000002</v>
      </c>
      <c r="G8" s="9"/>
      <c r="H8" s="9"/>
      <c r="I8" s="11">
        <v>121.622715</v>
      </c>
      <c r="J8" s="17"/>
      <c r="K8" s="9"/>
      <c r="L8" s="27"/>
    </row>
    <row r="9" spans="1:16" x14ac:dyDescent="0.25">
      <c r="A9" s="39" t="s">
        <v>82</v>
      </c>
      <c r="B9" s="9"/>
      <c r="C9" s="36" t="s">
        <v>77</v>
      </c>
      <c r="D9" s="9">
        <v>0</v>
      </c>
      <c r="E9" s="9">
        <v>1</v>
      </c>
      <c r="F9" s="9">
        <v>96.821038999999999</v>
      </c>
      <c r="G9" s="9"/>
      <c r="H9" s="9"/>
      <c r="I9" s="11">
        <v>121.319455</v>
      </c>
      <c r="J9" s="17"/>
      <c r="K9" s="9"/>
      <c r="L9" s="27"/>
    </row>
    <row r="10" spans="1:16" x14ac:dyDescent="0.25">
      <c r="A10" s="40"/>
      <c r="B10" s="9"/>
      <c r="C10" s="38"/>
      <c r="D10" s="9">
        <v>0</v>
      </c>
      <c r="E10" s="9">
        <v>0.7</v>
      </c>
      <c r="F10" s="9">
        <v>96.805479000000005</v>
      </c>
      <c r="G10" s="9"/>
      <c r="H10" s="9"/>
      <c r="I10" s="11">
        <v>121.434155</v>
      </c>
      <c r="J10" s="17"/>
      <c r="K10" s="9"/>
      <c r="L10" s="27"/>
    </row>
    <row r="11" spans="1:16" x14ac:dyDescent="0.25">
      <c r="A11" s="40"/>
      <c r="B11" s="9"/>
      <c r="C11" s="36" t="s">
        <v>79</v>
      </c>
      <c r="D11" s="9">
        <v>0</v>
      </c>
      <c r="E11" s="9">
        <v>1</v>
      </c>
      <c r="F11" s="9">
        <v>96.850048999999999</v>
      </c>
      <c r="G11" s="9"/>
      <c r="H11" s="9"/>
      <c r="I11" s="11">
        <v>121.37265499999999</v>
      </c>
      <c r="J11" s="17"/>
      <c r="K11" s="9"/>
      <c r="L11" s="27"/>
    </row>
    <row r="12" spans="1:16" x14ac:dyDescent="0.25">
      <c r="A12" s="40"/>
      <c r="B12" s="9"/>
      <c r="C12" s="38"/>
      <c r="D12" s="9">
        <v>0</v>
      </c>
      <c r="E12" s="9">
        <v>0.7</v>
      </c>
      <c r="F12" s="9">
        <v>96.851149000000007</v>
      </c>
      <c r="G12" s="9"/>
      <c r="H12" s="9"/>
      <c r="I12" s="11">
        <v>121.509935</v>
      </c>
      <c r="J12" s="17"/>
      <c r="K12" s="9"/>
      <c r="L12" s="27"/>
    </row>
    <row r="13" spans="1:16" x14ac:dyDescent="0.25">
      <c r="A13" s="40"/>
      <c r="B13" s="9"/>
      <c r="C13" s="36" t="s">
        <v>80</v>
      </c>
      <c r="D13" s="9">
        <v>0</v>
      </c>
      <c r="E13" s="9">
        <v>1</v>
      </c>
      <c r="F13" s="9">
        <v>96.924008999999998</v>
      </c>
      <c r="G13" s="9"/>
      <c r="H13" s="9"/>
      <c r="I13" s="11">
        <v>121.457955</v>
      </c>
      <c r="J13" s="17"/>
      <c r="K13" s="9"/>
      <c r="L13" s="27"/>
    </row>
    <row r="14" spans="1:16" x14ac:dyDescent="0.25">
      <c r="A14" s="41"/>
      <c r="B14" s="9"/>
      <c r="C14" s="38"/>
      <c r="D14" s="9">
        <v>0</v>
      </c>
      <c r="E14" s="9">
        <v>0.7</v>
      </c>
      <c r="F14" s="9">
        <v>96.864018999999999</v>
      </c>
      <c r="G14" s="9"/>
      <c r="H14" s="9"/>
      <c r="I14" s="11">
        <v>121.513475</v>
      </c>
      <c r="J14" s="17"/>
      <c r="K14" s="9"/>
      <c r="L14" s="27"/>
    </row>
    <row r="15" spans="1:16" ht="40.049999999999997" customHeight="1" x14ac:dyDescent="0.25">
      <c r="A15" s="9" t="s">
        <v>76</v>
      </c>
      <c r="B15" s="9"/>
      <c r="C15" s="9" t="s">
        <v>77</v>
      </c>
      <c r="D15" s="9"/>
      <c r="E15" s="9"/>
      <c r="F15" s="25" t="s">
        <v>85</v>
      </c>
      <c r="G15" s="9"/>
      <c r="H15" s="9"/>
      <c r="I15" s="25" t="s">
        <v>85</v>
      </c>
      <c r="J15" s="17"/>
      <c r="K15" s="9"/>
      <c r="L15" s="27"/>
    </row>
    <row r="16" spans="1:16" ht="31.5" customHeight="1" x14ac:dyDescent="0.25">
      <c r="A16" s="9" t="s">
        <v>75</v>
      </c>
      <c r="B16" s="9"/>
      <c r="C16" s="9" t="s">
        <v>3</v>
      </c>
      <c r="D16" s="9"/>
      <c r="E16" s="9"/>
      <c r="F16" s="25" t="s">
        <v>87</v>
      </c>
      <c r="G16" s="9"/>
      <c r="H16" s="9"/>
      <c r="I16" s="25" t="s">
        <v>87</v>
      </c>
      <c r="J16" s="9"/>
      <c r="K16" s="9"/>
      <c r="L16" s="27"/>
      <c r="N16" s="14" t="s">
        <v>23</v>
      </c>
      <c r="O16" s="14" t="s">
        <v>24</v>
      </c>
      <c r="P16" s="14" t="s">
        <v>25</v>
      </c>
    </row>
    <row r="17" spans="1:16" ht="21.75" customHeight="1" x14ac:dyDescent="0.25">
      <c r="A17" s="23" t="s">
        <v>71</v>
      </c>
      <c r="B17" s="9"/>
      <c r="C17" s="9" t="s">
        <v>3</v>
      </c>
      <c r="D17" s="9">
        <v>1</v>
      </c>
      <c r="E17" s="9">
        <v>0</v>
      </c>
      <c r="F17" s="9">
        <v>5.2260877900000002</v>
      </c>
      <c r="G17" s="9"/>
      <c r="H17" s="9"/>
      <c r="I17" s="9">
        <v>6.4563176899999997</v>
      </c>
      <c r="J17" s="9"/>
      <c r="K17" s="9"/>
      <c r="L17" s="27"/>
      <c r="N17" s="14" t="s">
        <v>47</v>
      </c>
      <c r="O17" s="14" t="s">
        <v>48</v>
      </c>
    </row>
    <row r="18" spans="1:16" ht="21.75" customHeight="1" x14ac:dyDescent="0.25">
      <c r="A18" s="24"/>
      <c r="B18" s="9"/>
      <c r="C18" s="9" t="s">
        <v>77</v>
      </c>
      <c r="D18" s="9">
        <v>0.7</v>
      </c>
      <c r="E18" s="9">
        <v>0</v>
      </c>
      <c r="F18" s="9">
        <v>3.6565552399999999</v>
      </c>
      <c r="G18" s="9"/>
      <c r="H18" s="9"/>
      <c r="I18" s="9">
        <v>4.5194223899999999</v>
      </c>
      <c r="J18" s="9"/>
      <c r="K18" s="9"/>
      <c r="L18" s="27"/>
    </row>
    <row r="19" spans="1:16" x14ac:dyDescent="0.25">
      <c r="A19" s="9" t="s">
        <v>17</v>
      </c>
      <c r="B19" s="9"/>
      <c r="C19" s="9" t="s">
        <v>3</v>
      </c>
      <c r="D19" s="9">
        <v>0</v>
      </c>
      <c r="E19" s="9">
        <v>0.7</v>
      </c>
      <c r="F19" s="9">
        <v>-2.809E-2</v>
      </c>
      <c r="G19" s="9"/>
      <c r="H19" s="9"/>
      <c r="I19" s="9">
        <v>-0.1618</v>
      </c>
      <c r="J19" s="9"/>
      <c r="K19" s="9"/>
      <c r="L19" s="27"/>
      <c r="N19" s="14" t="s">
        <v>49</v>
      </c>
      <c r="O19" s="14" t="s">
        <v>50</v>
      </c>
    </row>
    <row r="20" spans="1:16" x14ac:dyDescent="0.25">
      <c r="A20" s="9"/>
      <c r="B20" s="9"/>
      <c r="C20" s="9"/>
      <c r="D20" s="9">
        <v>0</v>
      </c>
      <c r="E20" s="9">
        <v>1</v>
      </c>
      <c r="F20" s="9">
        <v>-1.2529999999999999E-2</v>
      </c>
      <c r="G20" s="18"/>
      <c r="H20" s="9"/>
      <c r="I20" s="9">
        <v>-0.27650000000000002</v>
      </c>
      <c r="J20" s="9"/>
      <c r="K20" s="9"/>
      <c r="L20" s="27"/>
    </row>
    <row r="21" spans="1:16" x14ac:dyDescent="0.25">
      <c r="A21" s="42" t="s">
        <v>4</v>
      </c>
      <c r="B21" s="9"/>
      <c r="C21" s="9" t="s">
        <v>86</v>
      </c>
      <c r="D21" s="9">
        <v>0</v>
      </c>
      <c r="E21" s="9">
        <v>0.7</v>
      </c>
      <c r="F21" s="9">
        <f>F14-F12</f>
        <v>1.2869999999992388E-2</v>
      </c>
      <c r="G21" s="9"/>
      <c r="H21" s="9"/>
      <c r="I21" s="11">
        <f>I14-I12</f>
        <v>3.5400000000009868E-3</v>
      </c>
      <c r="J21" s="9"/>
      <c r="K21" s="9"/>
      <c r="L21" s="27"/>
      <c r="O21" s="14" t="s">
        <v>50</v>
      </c>
    </row>
    <row r="22" spans="1:16" x14ac:dyDescent="0.25">
      <c r="A22" s="42"/>
      <c r="B22" s="9"/>
      <c r="C22" s="9"/>
      <c r="D22" s="9">
        <v>0</v>
      </c>
      <c r="E22" s="9">
        <v>1</v>
      </c>
      <c r="F22" s="9">
        <f>F13-F11</f>
        <v>7.3959999999999582E-2</v>
      </c>
      <c r="G22" s="9"/>
      <c r="H22" s="9"/>
      <c r="I22" s="11">
        <f>I13-I11</f>
        <v>8.5300000000003706E-2</v>
      </c>
      <c r="J22" s="9"/>
      <c r="K22" s="9"/>
      <c r="L22" s="27"/>
    </row>
    <row r="23" spans="1:16" x14ac:dyDescent="0.25">
      <c r="A23" s="42"/>
      <c r="B23" s="9"/>
      <c r="C23" s="9"/>
      <c r="D23" s="9">
        <v>0</v>
      </c>
      <c r="E23" s="9">
        <v>0</v>
      </c>
      <c r="F23" s="9">
        <f>F8-F7</f>
        <v>-4.0959999999998331E-2</v>
      </c>
      <c r="G23" s="9"/>
      <c r="H23" s="9"/>
      <c r="I23" s="11">
        <f>I8-I7</f>
        <v>-6.9029999999997926E-2</v>
      </c>
      <c r="J23" s="9"/>
      <c r="K23" s="9"/>
      <c r="L23" s="27"/>
    </row>
    <row r="24" spans="1:16" ht="21" customHeight="1" x14ac:dyDescent="0.25">
      <c r="A24" s="9" t="s">
        <v>72</v>
      </c>
      <c r="B24" s="9"/>
      <c r="C24" s="9" t="s">
        <v>3</v>
      </c>
      <c r="D24" s="9">
        <v>1</v>
      </c>
      <c r="E24" s="9">
        <v>0</v>
      </c>
      <c r="F24" s="9">
        <v>-0.48326561000000001</v>
      </c>
      <c r="G24" s="9"/>
      <c r="H24" s="9"/>
      <c r="I24" s="9">
        <v>-0.74810673000000005</v>
      </c>
      <c r="J24" s="9"/>
      <c r="K24" s="9"/>
      <c r="L24" s="27"/>
      <c r="N24" s="14" t="s">
        <v>49</v>
      </c>
      <c r="O24" s="14" t="s">
        <v>51</v>
      </c>
      <c r="P24" s="14" t="s">
        <v>52</v>
      </c>
    </row>
    <row r="25" spans="1:16" ht="15.6" x14ac:dyDescent="0.25">
      <c r="A25" s="9" t="s">
        <v>73</v>
      </c>
      <c r="B25" s="9"/>
      <c r="C25" s="9" t="s">
        <v>3</v>
      </c>
      <c r="D25" s="9">
        <v>1</v>
      </c>
      <c r="E25" s="9">
        <v>0</v>
      </c>
      <c r="F25" s="9">
        <v>-0.22739502</v>
      </c>
      <c r="G25" s="9"/>
      <c r="H25" s="9"/>
      <c r="I25" s="9">
        <v>-0.35081300999999998</v>
      </c>
      <c r="J25" s="9"/>
      <c r="K25" s="9"/>
      <c r="L25" s="27"/>
    </row>
    <row r="26" spans="1:16" ht="15.6" x14ac:dyDescent="0.25">
      <c r="A26" s="9" t="s">
        <v>74</v>
      </c>
      <c r="B26" s="9"/>
      <c r="C26" s="9" t="s">
        <v>3</v>
      </c>
      <c r="D26" s="9">
        <v>1</v>
      </c>
      <c r="E26" s="9">
        <v>0</v>
      </c>
      <c r="F26" s="9">
        <f>F24-F25</f>
        <v>-0.25587059000000001</v>
      </c>
      <c r="G26" s="9"/>
      <c r="H26" s="9"/>
      <c r="I26" s="9">
        <f>I24-I25</f>
        <v>-0.39729372000000007</v>
      </c>
      <c r="J26" s="9"/>
      <c r="K26" s="9"/>
      <c r="L26" s="27"/>
    </row>
    <row r="27" spans="1:16" x14ac:dyDescent="0.25">
      <c r="A27" s="9" t="s">
        <v>6</v>
      </c>
      <c r="B27" s="9"/>
      <c r="C27" s="9" t="s">
        <v>7</v>
      </c>
      <c r="D27" s="9">
        <v>0.7</v>
      </c>
      <c r="E27" s="9">
        <v>0</v>
      </c>
      <c r="F27" s="9">
        <v>3.6561242699999998</v>
      </c>
      <c r="G27" s="9"/>
      <c r="H27" s="9"/>
      <c r="I27" s="9">
        <v>4.5191087000000003</v>
      </c>
      <c r="J27" s="9"/>
      <c r="K27" s="9"/>
      <c r="L27" s="27"/>
    </row>
    <row r="28" spans="1:16" x14ac:dyDescent="0.25">
      <c r="A28" s="9"/>
      <c r="B28" s="9"/>
      <c r="C28" s="9"/>
      <c r="D28" s="9">
        <v>1</v>
      </c>
      <c r="E28" s="9">
        <v>0</v>
      </c>
      <c r="F28" s="9">
        <v>5.2252442300000004</v>
      </c>
      <c r="G28" s="9"/>
      <c r="H28" s="9"/>
      <c r="I28" s="9">
        <v>6.4556126000000003</v>
      </c>
      <c r="J28" s="9"/>
      <c r="K28" s="9"/>
      <c r="L28" s="27"/>
    </row>
    <row r="29" spans="1:16" x14ac:dyDescent="0.25">
      <c r="A29" s="9"/>
      <c r="B29" s="9"/>
      <c r="C29" s="9" t="s">
        <v>3</v>
      </c>
      <c r="D29" s="9">
        <v>0.7</v>
      </c>
      <c r="E29" s="9">
        <v>0</v>
      </c>
      <c r="F29" s="9">
        <v>3.6564015300000001</v>
      </c>
      <c r="G29" s="9"/>
      <c r="H29" s="9"/>
      <c r="I29" s="9">
        <v>4.5192483499999998</v>
      </c>
      <c r="J29" s="9"/>
      <c r="K29" s="9"/>
      <c r="L29" s="27"/>
    </row>
    <row r="30" spans="1:16" x14ac:dyDescent="0.25">
      <c r="A30" s="9"/>
      <c r="B30" s="9"/>
      <c r="C30" s="9"/>
      <c r="D30" s="9">
        <v>1</v>
      </c>
      <c r="E30" s="9">
        <v>0</v>
      </c>
      <c r="F30" s="9">
        <v>5.2256390899999996</v>
      </c>
      <c r="G30" s="9"/>
      <c r="H30" s="9"/>
      <c r="I30" s="9">
        <v>6.4558103200000003</v>
      </c>
      <c r="J30" s="9"/>
      <c r="K30" s="9"/>
      <c r="L30" s="27"/>
    </row>
    <row r="31" spans="1:16" x14ac:dyDescent="0.25">
      <c r="A31" s="9"/>
      <c r="B31" s="9"/>
      <c r="C31" s="9" t="s">
        <v>8</v>
      </c>
      <c r="D31" s="19">
        <v>0.7</v>
      </c>
      <c r="E31" s="9">
        <v>0</v>
      </c>
      <c r="F31" s="9">
        <v>3.6565675999999998</v>
      </c>
      <c r="G31" s="9"/>
      <c r="H31" s="9"/>
      <c r="I31" s="9">
        <v>4.5193667599999996</v>
      </c>
      <c r="J31" s="9"/>
      <c r="K31" s="9"/>
      <c r="L31" s="27"/>
    </row>
    <row r="32" spans="1:16" x14ac:dyDescent="0.25">
      <c r="A32" s="9"/>
      <c r="B32" s="9"/>
      <c r="C32" s="9"/>
      <c r="D32" s="9">
        <v>1</v>
      </c>
      <c r="E32" s="9">
        <v>0</v>
      </c>
      <c r="F32" s="9">
        <v>5.2258759599999998</v>
      </c>
      <c r="G32" s="9"/>
      <c r="H32" s="9"/>
      <c r="I32" s="9">
        <v>6.45597887</v>
      </c>
      <c r="J32" s="9"/>
      <c r="K32" s="9"/>
      <c r="L32" s="27"/>
    </row>
    <row r="33" spans="1:19" x14ac:dyDescent="0.25">
      <c r="A33" s="9" t="s">
        <v>83</v>
      </c>
      <c r="B33" s="9"/>
      <c r="C33" s="9" t="s">
        <v>3</v>
      </c>
      <c r="D33" s="9">
        <v>0.7</v>
      </c>
      <c r="E33" s="9"/>
      <c r="F33" s="26">
        <v>-4.2034799999999999E-5</v>
      </c>
      <c r="G33" s="9"/>
      <c r="H33" s="9"/>
      <c r="I33" s="26">
        <v>-3.8508499999999999E-5</v>
      </c>
      <c r="J33" s="9"/>
      <c r="K33" s="9"/>
      <c r="L33" s="27"/>
      <c r="P33" s="14" t="s">
        <v>53</v>
      </c>
    </row>
    <row r="34" spans="1:19" x14ac:dyDescent="0.25">
      <c r="A34" s="9"/>
      <c r="B34" s="9"/>
      <c r="C34" s="9"/>
      <c r="D34" s="9">
        <v>1</v>
      </c>
      <c r="E34" s="9"/>
      <c r="F34" s="26">
        <v>-8.5857499999999996E-5</v>
      </c>
      <c r="G34" s="9"/>
      <c r="H34" s="9"/>
      <c r="I34" s="26">
        <v>-7.8585100000000001E-5</v>
      </c>
      <c r="J34" s="9"/>
      <c r="K34" s="9"/>
      <c r="L34" s="27"/>
    </row>
    <row r="35" spans="1:19" x14ac:dyDescent="0.25">
      <c r="A35" s="9" t="s">
        <v>84</v>
      </c>
      <c r="B35" s="9"/>
      <c r="C35" s="9" t="s">
        <v>3</v>
      </c>
      <c r="D35" s="9">
        <v>0.7</v>
      </c>
      <c r="E35" s="9"/>
      <c r="F35" s="10">
        <f>F29-F18</f>
        <v>-1.5370999999975155E-4</v>
      </c>
      <c r="G35" s="9"/>
      <c r="H35" s="9"/>
      <c r="I35" s="10">
        <f>I29-I18</f>
        <v>-1.7404000000009745E-4</v>
      </c>
      <c r="J35" s="9"/>
      <c r="K35" s="9"/>
      <c r="L35" s="27"/>
    </row>
    <row r="36" spans="1:19" x14ac:dyDescent="0.25">
      <c r="A36" s="9"/>
      <c r="B36" s="9"/>
      <c r="C36" s="9"/>
      <c r="D36" s="9">
        <v>1</v>
      </c>
      <c r="E36" s="9"/>
      <c r="F36" s="9">
        <f>F30-F17</f>
        <v>-4.487000000006347E-4</v>
      </c>
      <c r="G36" s="9"/>
      <c r="H36" s="9"/>
      <c r="I36" s="10">
        <f>I30-I17</f>
        <v>-5.0736999999934085E-4</v>
      </c>
      <c r="J36" s="9"/>
      <c r="K36" s="9"/>
      <c r="L36" s="27"/>
    </row>
    <row r="37" spans="1:19" x14ac:dyDescent="0.25">
      <c r="A37" s="9" t="s">
        <v>5</v>
      </c>
      <c r="B37" s="9"/>
      <c r="C37" s="9" t="s">
        <v>78</v>
      </c>
      <c r="D37" s="9">
        <v>0.7</v>
      </c>
      <c r="E37" s="9">
        <v>0</v>
      </c>
      <c r="F37" s="9">
        <f>F27-F31</f>
        <v>-4.4332999999996403E-4</v>
      </c>
      <c r="G37" s="9"/>
      <c r="H37" s="9"/>
      <c r="I37" s="9">
        <f>I27-I31</f>
        <v>-2.5805999999928275E-4</v>
      </c>
      <c r="J37" s="9"/>
      <c r="K37" s="9"/>
      <c r="L37" s="27"/>
      <c r="P37" s="14" t="s">
        <v>54</v>
      </c>
    </row>
    <row r="38" spans="1:19" x14ac:dyDescent="0.25">
      <c r="A38" s="9"/>
      <c r="B38" s="9"/>
      <c r="C38" s="9"/>
      <c r="D38" s="9">
        <v>1</v>
      </c>
      <c r="E38" s="9">
        <v>0</v>
      </c>
      <c r="F38" s="9">
        <f>F28-F32</f>
        <v>-6.3172999999938639E-4</v>
      </c>
      <c r="G38" s="9"/>
      <c r="H38" s="9"/>
      <c r="I38" s="9">
        <f>I28-I32</f>
        <v>-3.6626999999977983E-4</v>
      </c>
      <c r="J38" s="9"/>
      <c r="K38" s="9"/>
      <c r="L38" s="27"/>
    </row>
    <row r="39" spans="1:19" x14ac:dyDescent="0.25">
      <c r="A39" s="36" t="s">
        <v>88</v>
      </c>
      <c r="B39" s="9"/>
      <c r="C39" s="9" t="s">
        <v>3</v>
      </c>
      <c r="D39" s="9">
        <v>0.7</v>
      </c>
      <c r="E39" s="9">
        <v>0.7</v>
      </c>
      <c r="F39" s="10">
        <f>(S40+S41)/2-S42</f>
        <v>1.8265814000000269E-3</v>
      </c>
      <c r="G39" s="9"/>
      <c r="H39" s="9"/>
      <c r="I39" s="12">
        <f>(S47+S48)/2-S49</f>
        <v>1.5037013199999727E-2</v>
      </c>
      <c r="J39" s="9"/>
      <c r="K39" s="9"/>
      <c r="L39" s="27"/>
      <c r="N39" s="14" t="s">
        <v>68</v>
      </c>
    </row>
    <row r="40" spans="1:19" x14ac:dyDescent="0.25">
      <c r="A40" s="37"/>
      <c r="B40" s="9"/>
      <c r="C40" s="9"/>
      <c r="D40" s="9">
        <v>0.7</v>
      </c>
      <c r="E40" s="9">
        <v>1</v>
      </c>
      <c r="F40" s="10">
        <f>(R40+R41)/2-R42</f>
        <v>2.1702867500001943E-3</v>
      </c>
      <c r="G40" s="9"/>
      <c r="H40" s="9"/>
      <c r="I40" s="12">
        <f>(R47+R48)/2-R49</f>
        <v>3.2723960600000268E-2</v>
      </c>
      <c r="J40" s="9"/>
      <c r="K40" s="9"/>
      <c r="L40" s="27"/>
      <c r="O40" s="14" t="s">
        <v>55</v>
      </c>
      <c r="P40" s="20">
        <v>5.1785923811999997</v>
      </c>
      <c r="Q40" s="20">
        <v>5.1921107720000004</v>
      </c>
      <c r="R40" s="20">
        <v>3.6333359607000002</v>
      </c>
      <c r="S40" s="14">
        <v>3.6395079839000002</v>
      </c>
    </row>
    <row r="41" spans="1:19" x14ac:dyDescent="0.25">
      <c r="A41" s="37"/>
      <c r="B41" s="9"/>
      <c r="C41" s="9"/>
      <c r="D41" s="9">
        <v>1</v>
      </c>
      <c r="E41" s="9">
        <v>0.7</v>
      </c>
      <c r="F41" s="10">
        <f>(Q40+Q41)/2-Q42</f>
        <v>2.6668608499997859E-3</v>
      </c>
      <c r="G41" s="9"/>
      <c r="H41" s="9"/>
      <c r="I41" s="9">
        <f>(Q47+Q48)/2-Q49</f>
        <v>2.1435443999999748E-2</v>
      </c>
      <c r="J41" s="9"/>
      <c r="K41" s="9"/>
      <c r="L41" s="27"/>
      <c r="N41" s="14" t="s">
        <v>62</v>
      </c>
      <c r="O41" s="14" t="s">
        <v>56</v>
      </c>
      <c r="P41" s="20">
        <v>5.2791077824999997</v>
      </c>
      <c r="Q41" s="20">
        <v>5.2645011271</v>
      </c>
      <c r="R41" s="20">
        <v>3.6838076806000002</v>
      </c>
      <c r="S41" s="14">
        <v>3.6769482466999999</v>
      </c>
    </row>
    <row r="42" spans="1:19" x14ac:dyDescent="0.25">
      <c r="A42" s="38"/>
      <c r="B42" s="9"/>
      <c r="C42" s="9"/>
      <c r="D42" s="9">
        <v>1</v>
      </c>
      <c r="E42" s="9">
        <v>1</v>
      </c>
      <c r="F42" s="10">
        <f>(P40+P41)/2-P42</f>
        <v>3.2109931499997302E-3</v>
      </c>
      <c r="G42" s="9"/>
      <c r="H42" s="9"/>
      <c r="I42" s="9">
        <f>(P47+P48)/2-P49</f>
        <v>4.6662766399999001E-2</v>
      </c>
      <c r="J42" s="9"/>
      <c r="K42" s="9"/>
      <c r="L42" s="27"/>
      <c r="O42" s="14" t="s">
        <v>57</v>
      </c>
      <c r="P42" s="20">
        <v>5.2256390887000004</v>
      </c>
      <c r="Q42" s="20">
        <v>5.2256390887000004</v>
      </c>
      <c r="R42" s="20">
        <v>3.6564015339</v>
      </c>
      <c r="S42" s="20">
        <v>3.6564015339</v>
      </c>
    </row>
    <row r="43" spans="1:19" s="21" customFormat="1" x14ac:dyDescent="0.25">
      <c r="P43" s="21" t="s">
        <v>58</v>
      </c>
      <c r="Q43" s="21" t="s">
        <v>59</v>
      </c>
      <c r="R43" s="21" t="s">
        <v>60</v>
      </c>
      <c r="S43" s="21" t="s">
        <v>61</v>
      </c>
    </row>
    <row r="44" spans="1:19" s="21" customFormat="1" x14ac:dyDescent="0.25">
      <c r="F44" s="21" t="s">
        <v>89</v>
      </c>
    </row>
    <row r="45" spans="1:19" s="21" customFormat="1" x14ac:dyDescent="0.25">
      <c r="F45" s="21">
        <v>96.924006420527107</v>
      </c>
      <c r="G45" s="21">
        <v>96.850050629611303</v>
      </c>
      <c r="H45" s="43">
        <f>F45-G45</f>
        <v>7.3955790915803732E-2</v>
      </c>
    </row>
    <row r="46" spans="1:19" s="21" customFormat="1" x14ac:dyDescent="0.25">
      <c r="N46" s="21" t="s">
        <v>69</v>
      </c>
    </row>
    <row r="47" spans="1:19" s="21" customFormat="1" x14ac:dyDescent="0.25">
      <c r="O47" s="21" t="s">
        <v>55</v>
      </c>
      <c r="P47" s="22">
        <v>-6.4923998745000002</v>
      </c>
      <c r="Q47" s="22">
        <v>-6.4860678708000004</v>
      </c>
      <c r="R47" s="22">
        <v>-4.5387491117999996</v>
      </c>
      <c r="S47" s="22">
        <v>-4.5342008362000001</v>
      </c>
    </row>
    <row r="48" spans="1:19" x14ac:dyDescent="0.25">
      <c r="O48" s="14" t="s">
        <v>63</v>
      </c>
      <c r="P48" s="22">
        <v>-6.3258952375000002</v>
      </c>
      <c r="Q48" s="22">
        <v>-6.3826818860000003</v>
      </c>
      <c r="R48" s="22">
        <v>-4.4342996652000002</v>
      </c>
      <c r="S48" s="22">
        <v>-4.4742218355999999</v>
      </c>
    </row>
    <row r="49" spans="15:19" x14ac:dyDescent="0.25">
      <c r="O49" s="14" t="s">
        <v>64</v>
      </c>
      <c r="P49" s="22">
        <v>-6.4558103223999996</v>
      </c>
      <c r="Q49" s="22">
        <v>-6.4558103223999996</v>
      </c>
      <c r="R49" s="22">
        <v>-4.5192483490999997</v>
      </c>
      <c r="S49" s="22">
        <v>-4.5192483490999997</v>
      </c>
    </row>
    <row r="50" spans="15:19" x14ac:dyDescent="0.25">
      <c r="P50" s="22"/>
      <c r="Q50" s="22"/>
      <c r="R50" s="22"/>
      <c r="S50" s="22"/>
    </row>
    <row r="51" spans="15:19" x14ac:dyDescent="0.25">
      <c r="P51" s="14" t="s">
        <v>58</v>
      </c>
      <c r="Q51" s="14" t="s">
        <v>59</v>
      </c>
      <c r="R51" s="14" t="s">
        <v>60</v>
      </c>
      <c r="S51" s="14" t="s">
        <v>61</v>
      </c>
    </row>
  </sheetData>
  <mergeCells count="12">
    <mergeCell ref="L5:L42"/>
    <mergeCell ref="F3:H3"/>
    <mergeCell ref="I3:K3"/>
    <mergeCell ref="A3:A4"/>
    <mergeCell ref="C1:F1"/>
    <mergeCell ref="C2:K2"/>
    <mergeCell ref="B3:E3"/>
    <mergeCell ref="A6:A8"/>
    <mergeCell ref="C9:C10"/>
    <mergeCell ref="C11:C12"/>
    <mergeCell ref="C13:C14"/>
    <mergeCell ref="A39:A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F23" sqref="F23"/>
    </sheetView>
  </sheetViews>
  <sheetFormatPr defaultRowHeight="13.8" x14ac:dyDescent="0.25"/>
  <cols>
    <col min="1" max="1" width="11.77734375" customWidth="1"/>
    <col min="2" max="2" width="15.109375" customWidth="1"/>
    <col min="3" max="3" width="17.109375" customWidth="1"/>
    <col min="5" max="5" width="12.5546875" customWidth="1"/>
    <col min="6" max="6" width="21.77734375" customWidth="1"/>
    <col min="8" max="8" width="12.77734375" customWidth="1"/>
    <col min="14" max="14" width="12.44140625" customWidth="1"/>
  </cols>
  <sheetData>
    <row r="1" spans="1:14" x14ac:dyDescent="0.25">
      <c r="B1" t="s">
        <v>26</v>
      </c>
      <c r="D1" t="s">
        <v>27</v>
      </c>
      <c r="H1" t="s">
        <v>29</v>
      </c>
    </row>
    <row r="2" spans="1:14" x14ac:dyDescent="0.25">
      <c r="A2" t="s">
        <v>31</v>
      </c>
      <c r="B2">
        <v>99.719700000000003</v>
      </c>
      <c r="D2">
        <v>96.833569999999995</v>
      </c>
      <c r="H2">
        <v>0</v>
      </c>
    </row>
    <row r="3" spans="1:14" x14ac:dyDescent="0.25">
      <c r="A3" t="s">
        <v>32</v>
      </c>
    </row>
    <row r="4" spans="1:14" x14ac:dyDescent="0.25">
      <c r="A4" t="s">
        <v>34</v>
      </c>
    </row>
    <row r="6" spans="1:14" x14ac:dyDescent="0.25">
      <c r="B6" t="s">
        <v>35</v>
      </c>
      <c r="D6" t="s">
        <v>36</v>
      </c>
      <c r="F6" s="8" t="s">
        <v>37</v>
      </c>
      <c r="H6" t="s">
        <v>28</v>
      </c>
      <c r="J6" t="s">
        <v>38</v>
      </c>
      <c r="L6" s="8" t="s">
        <v>39</v>
      </c>
      <c r="N6" s="8" t="s">
        <v>46</v>
      </c>
    </row>
    <row r="7" spans="1:14" s="1" customFormat="1" x14ac:dyDescent="0.25">
      <c r="A7" s="1" t="s">
        <v>40</v>
      </c>
      <c r="B7" s="1">
        <v>-124.48208200000001</v>
      </c>
      <c r="D7" s="1">
        <v>-96.833569999999995</v>
      </c>
      <c r="F7" s="1">
        <v>-125.79640000000001</v>
      </c>
      <c r="H7" s="1">
        <v>-24.762385999999999</v>
      </c>
      <c r="J7" s="1">
        <v>0</v>
      </c>
      <c r="L7" s="1">
        <v>121.5956</v>
      </c>
      <c r="N7" s="1">
        <f>-F7-L7</f>
        <v>4.200800000000001</v>
      </c>
    </row>
    <row r="8" spans="1:14" x14ac:dyDescent="0.25">
      <c r="A8" t="s">
        <v>32</v>
      </c>
      <c r="B8">
        <v>-198.22669999999999</v>
      </c>
    </row>
    <row r="9" spans="1:14" x14ac:dyDescent="0.25">
      <c r="A9" t="s">
        <v>33</v>
      </c>
      <c r="B9">
        <v>-198.23828900000001</v>
      </c>
    </row>
    <row r="11" spans="1:14" x14ac:dyDescent="0.25">
      <c r="B11">
        <v>0</v>
      </c>
      <c r="D11">
        <f>B2-D2</f>
        <v>2.8861300000000085</v>
      </c>
      <c r="F11">
        <f>F7-B7</f>
        <v>-1.3143180000000001</v>
      </c>
      <c r="H11">
        <f>H7-B7</f>
        <v>99.719695999999999</v>
      </c>
      <c r="L11">
        <f>L7+D11</f>
        <v>124.48173000000001</v>
      </c>
    </row>
    <row r="13" spans="1:14" x14ac:dyDescent="0.25">
      <c r="D13">
        <v>0</v>
      </c>
      <c r="F13">
        <f>F11-D11</f>
        <v>-4.2004480000000086</v>
      </c>
    </row>
    <row r="15" spans="1:14" x14ac:dyDescent="0.25">
      <c r="A15">
        <v>3</v>
      </c>
      <c r="B15">
        <v>0.70699999999999996</v>
      </c>
      <c r="C15">
        <f>A15*0.707</f>
        <v>2.121</v>
      </c>
    </row>
    <row r="17" spans="1:3" ht="14.4" thickBot="1" x14ac:dyDescent="0.3"/>
    <row r="18" spans="1:3" ht="14.4" thickBot="1" x14ac:dyDescent="0.3">
      <c r="A18" s="2" t="s">
        <v>41</v>
      </c>
      <c r="B18" s="3">
        <v>-1.9453309400000001</v>
      </c>
    </row>
    <row r="19" spans="1:3" ht="14.4" thickBot="1" x14ac:dyDescent="0.3">
      <c r="A19" s="4" t="s">
        <v>42</v>
      </c>
      <c r="B19" s="5">
        <v>-0.90733326000000003</v>
      </c>
    </row>
    <row r="20" spans="1:3" ht="14.4" thickBot="1" x14ac:dyDescent="0.3">
      <c r="A20" s="4" t="s">
        <v>43</v>
      </c>
      <c r="B20" s="5">
        <f>B18-B19</f>
        <v>-1.0379976800000001</v>
      </c>
    </row>
    <row r="22" spans="1:3" x14ac:dyDescent="0.25">
      <c r="A22" s="6" t="s">
        <v>44</v>
      </c>
      <c r="B22">
        <v>0.70699999999999996</v>
      </c>
      <c r="C22">
        <v>1</v>
      </c>
    </row>
    <row r="23" spans="1:3" x14ac:dyDescent="0.25">
      <c r="A23" s="6" t="s">
        <v>30</v>
      </c>
      <c r="B23" s="7">
        <v>-0.36859999999999998</v>
      </c>
      <c r="C23">
        <v>-0.74670000000000003</v>
      </c>
    </row>
    <row r="24" spans="1:3" x14ac:dyDescent="0.25">
      <c r="A24" s="6" t="s">
        <v>45</v>
      </c>
      <c r="B24" s="7">
        <v>-0.29349999999999998</v>
      </c>
      <c r="C24">
        <v>-0.6462</v>
      </c>
    </row>
    <row r="25" spans="1:3" x14ac:dyDescent="0.25">
      <c r="A25" s="6" t="s">
        <v>33</v>
      </c>
      <c r="B25" s="7">
        <v>-0.128</v>
      </c>
      <c r="C25">
        <v>-0.51680000000000004</v>
      </c>
    </row>
    <row r="26" spans="1:3" x14ac:dyDescent="0.25">
      <c r="B26">
        <f>B24-B25</f>
        <v>-0.16549999999999998</v>
      </c>
      <c r="C26">
        <f>C24-C25</f>
        <v>-0.12939999999999996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lvweige</dc:creator>
  <cp:lastModifiedBy>admin</cp:lastModifiedBy>
  <cp:lastPrinted>2016-07-07T00:38:04Z</cp:lastPrinted>
  <dcterms:created xsi:type="dcterms:W3CDTF">2016-07-07T00:29:20Z</dcterms:created>
  <dcterms:modified xsi:type="dcterms:W3CDTF">2019-07-07T02:13:15Z</dcterms:modified>
</cp:coreProperties>
</file>