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xr:revisionPtr revIDLastSave="0" documentId="13_ncr:1_{14C7C4BB-CF9F-417F-8DB3-4EE8DF640E20}" xr6:coauthVersionLast="47" xr6:coauthVersionMax="47" xr10:uidLastSave="{00000000-0000-0000-0000-000000000000}"/>
  <bookViews>
    <workbookView xWindow="-110" yWindow="-110" windowWidth="19420" windowHeight="10300" activeTab="1" xr2:uid="{BBB0A2B2-95CD-43EC-BE4C-AB0EC2D17D62}"/>
  </bookViews>
  <sheets>
    <sheet name="Operators" sheetId="2" r:id="rId1"/>
    <sheet name="Arithmatic Functions" sheetId="1" r:id="rId2"/>
  </sheets>
  <definedNames>
    <definedName name="BSalary">'Arithmatic Functions'!$J$7:$J$44</definedName>
    <definedName name="Department">'Arithmatic Functions'!$H$7:$H$44</definedName>
    <definedName name="Gender">'Arithmatic Functions'!$F$7:$F$44</definedName>
    <definedName name="Region">'Arithmatic Functions'!$I$7:$I$44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" i="1" l="1"/>
  <c r="N11" i="1"/>
  <c r="N3" i="1"/>
  <c r="L9" i="2"/>
  <c r="L10" i="2"/>
  <c r="M9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L11" i="2"/>
  <c r="L12" i="2"/>
  <c r="L13" i="2"/>
  <c r="L14" i="2"/>
  <c r="M14" i="2" s="1"/>
  <c r="L15" i="2"/>
  <c r="L16" i="2"/>
  <c r="L17" i="2"/>
  <c r="L18" i="2"/>
  <c r="L19" i="2"/>
  <c r="L20" i="2"/>
  <c r="L21" i="2"/>
  <c r="L22" i="2"/>
  <c r="M22" i="2" s="1"/>
  <c r="L23" i="2"/>
  <c r="L24" i="2"/>
  <c r="L25" i="2"/>
  <c r="L26" i="2"/>
  <c r="L27" i="2"/>
  <c r="L28" i="2"/>
  <c r="L29" i="2"/>
  <c r="L30" i="2"/>
  <c r="M30" i="2" s="1"/>
  <c r="L31" i="2"/>
  <c r="L32" i="2"/>
  <c r="L33" i="2"/>
  <c r="L34" i="2"/>
  <c r="L35" i="2"/>
  <c r="L36" i="2"/>
  <c r="L37" i="2"/>
  <c r="L38" i="2"/>
  <c r="M38" i="2" s="1"/>
  <c r="L39" i="2"/>
  <c r="L40" i="2"/>
  <c r="L41" i="2"/>
  <c r="L42" i="2"/>
  <c r="L43" i="2"/>
  <c r="L44" i="2"/>
  <c r="L45" i="2"/>
  <c r="L46" i="2"/>
  <c r="M46" i="2" s="1"/>
  <c r="K10" i="2"/>
  <c r="K11" i="2"/>
  <c r="K12" i="2"/>
  <c r="M12" i="2" s="1"/>
  <c r="K13" i="2"/>
  <c r="K14" i="2"/>
  <c r="K15" i="2"/>
  <c r="K16" i="2"/>
  <c r="M16" i="2" s="1"/>
  <c r="K17" i="2"/>
  <c r="K18" i="2"/>
  <c r="K19" i="2"/>
  <c r="K20" i="2"/>
  <c r="M20" i="2" s="1"/>
  <c r="K21" i="2"/>
  <c r="K22" i="2"/>
  <c r="K23" i="2"/>
  <c r="K24" i="2"/>
  <c r="M24" i="2" s="1"/>
  <c r="K25" i="2"/>
  <c r="K26" i="2"/>
  <c r="K27" i="2"/>
  <c r="K28" i="2"/>
  <c r="M28" i="2" s="1"/>
  <c r="K29" i="2"/>
  <c r="K30" i="2"/>
  <c r="K31" i="2"/>
  <c r="K32" i="2"/>
  <c r="M32" i="2" s="1"/>
  <c r="K33" i="2"/>
  <c r="K34" i="2"/>
  <c r="K35" i="2"/>
  <c r="K36" i="2"/>
  <c r="M36" i="2" s="1"/>
  <c r="K37" i="2"/>
  <c r="K38" i="2"/>
  <c r="K39" i="2"/>
  <c r="K40" i="2"/>
  <c r="M40" i="2" s="1"/>
  <c r="K41" i="2"/>
  <c r="K42" i="2"/>
  <c r="K43" i="2"/>
  <c r="K44" i="2"/>
  <c r="M44" i="2" s="1"/>
  <c r="K45" i="2"/>
  <c r="K46" i="2"/>
  <c r="K9" i="2"/>
  <c r="M10" i="2"/>
  <c r="M11" i="2"/>
  <c r="M15" i="2"/>
  <c r="M18" i="2"/>
  <c r="M19" i="2"/>
  <c r="M23" i="2"/>
  <c r="M26" i="2"/>
  <c r="M27" i="2"/>
  <c r="M31" i="2"/>
  <c r="M34" i="2"/>
  <c r="M35" i="2"/>
  <c r="M39" i="2"/>
  <c r="M42" i="2"/>
  <c r="M43" i="2"/>
  <c r="N10" i="2" l="1"/>
  <c r="O10" i="2" s="1"/>
  <c r="N9" i="2"/>
  <c r="O9" i="2" s="1"/>
  <c r="M45" i="2"/>
  <c r="M41" i="2"/>
  <c r="M37" i="2"/>
  <c r="M33" i="2"/>
  <c r="M29" i="2"/>
  <c r="M25" i="2"/>
  <c r="M21" i="2"/>
  <c r="M17" i="2"/>
  <c r="M13" i="2"/>
  <c r="Q32" i="1"/>
  <c r="Q31" i="1"/>
  <c r="Q30" i="1"/>
  <c r="Q29" i="1"/>
  <c r="Q28" i="1"/>
  <c r="Q27" i="1"/>
  <c r="Q26" i="1"/>
  <c r="Q25" i="1"/>
  <c r="Q24" i="1"/>
  <c r="Q23" i="1"/>
  <c r="Q22" i="1"/>
  <c r="P32" i="1"/>
  <c r="P31" i="1"/>
  <c r="P30" i="1"/>
  <c r="P29" i="1"/>
  <c r="P28" i="1"/>
  <c r="P27" i="1"/>
  <c r="P26" i="1"/>
  <c r="P25" i="1"/>
  <c r="P24" i="1"/>
  <c r="P23" i="1"/>
  <c r="P22" i="1"/>
  <c r="O32" i="1"/>
  <c r="O31" i="1"/>
  <c r="O30" i="1"/>
  <c r="O29" i="1"/>
  <c r="O28" i="1"/>
  <c r="O27" i="1"/>
  <c r="O26" i="1"/>
  <c r="O25" i="1"/>
  <c r="O24" i="1"/>
  <c r="O23" i="1"/>
  <c r="O22" i="1"/>
  <c r="N32" i="1"/>
  <c r="N31" i="1"/>
  <c r="N30" i="1"/>
  <c r="N29" i="1"/>
  <c r="N28" i="1"/>
  <c r="N27" i="1"/>
  <c r="N25" i="1"/>
  <c r="N24" i="1"/>
  <c r="N23" i="1"/>
  <c r="N22" i="1"/>
  <c r="N14" i="1"/>
  <c r="N16" i="1"/>
  <c r="N15" i="1"/>
  <c r="N13" i="1"/>
  <c r="N12" i="1"/>
  <c r="N8" i="1"/>
  <c r="N7" i="1"/>
  <c r="N6" i="1"/>
  <c r="N5" i="1"/>
  <c r="N4" i="1"/>
</calcChain>
</file>

<file path=xl/sharedStrings.xml><?xml version="1.0" encoding="utf-8"?>
<sst xmlns="http://schemas.openxmlformats.org/spreadsheetml/2006/main" count="517" uniqueCount="124">
  <si>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</si>
  <si>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</si>
  <si>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</si>
  <si>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</si>
  <si>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</si>
  <si>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</si>
  <si>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</si>
  <si>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</si>
  <si>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</si>
  <si>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</si>
  <si>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</si>
  <si>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</si>
  <si>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</si>
  <si>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</si>
  <si>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</si>
  <si>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</si>
  <si>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</si>
  <si>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</si>
  <si>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</si>
  <si>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</si>
  <si>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</si>
  <si>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</si>
  <si>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</si>
  <si>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</si>
  <si>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</si>
  <si>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</si>
  <si>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</si>
  <si>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</si>
  <si>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</si>
  <si>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</si>
  <si>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</si>
  <si>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</si>
  <si>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</si>
  <si>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</si>
  <si>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</si>
  <si>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</si>
  <si>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</si>
  <si>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</si>
  <si>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</si>
  <si>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</si>
  <si>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</si>
  <si>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</si>
  <si>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</si>
  <si>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</si>
  <si>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</si>
  <si>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</si>
  <si>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</si>
  <si>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</si>
  <si>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</si>
  <si>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</si>
  <si>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</si>
  <si>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</si>
  <si>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</si>
  <si>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</si>
  <si>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</si>
  <si>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</si>
  <si>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</si>
  <si>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</si>
  <si>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</si>
  <si>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</si>
  <si>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</si>
  <si>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</si>
  <si>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</si>
  <si>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</si>
  <si>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</si>
  <si>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</si>
  <si>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</si>
  <si>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</si>
  <si>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</si>
  <si>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</si>
  <si>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</si>
  <si>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</si>
  <si>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</si>
  <si>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</si>
  <si>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</si>
  <si>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</si>
  <si>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</si>
  <si>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</si>
  <si>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</si>
  <si>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</si>
  <si>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</si>
  <si>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</si>
  <si>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</si>
  <si>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</si>
  <si>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</si>
  <si>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</si>
  <si>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</si>
  <si>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</si>
  <si>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</si>
  <si>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</si>
  <si>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</si>
  <si>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</si>
  <si>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</si>
  <si>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</si>
  <si>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</si>
  <si>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</si>
  <si>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</si>
  <si>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</si>
  <si>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</si>
  <si>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</si>
  <si>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</si>
  <si>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</si>
  <si>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</si>
  <si>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</si>
  <si>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</si>
  <si>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</si>
  <si>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</si>
  <si>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</si>
  <si>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</si>
  <si>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</si>
  <si>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</si>
  <si>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</si>
  <si>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</si>
  <si>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</si>
  <si>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</si>
  <si>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</si>
  <si>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</si>
  <si>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</si>
  <si>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</si>
  <si>
    <t>HRA</t>
  </si>
  <si>
    <t>ANNUAL BONUS</t>
  </si>
  <si>
    <t>GROSS SALARY</t>
  </si>
  <si>
    <t>P.TAX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</si>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</sst>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164" fontId="0" fillId="0" borderId="1" xfId="0" applyNumberFormat="1" applyBorder="1"/>
    <xf numFmtId="9" fontId="0" fillId="0" borderId="0" xfId="0" applyNumberForma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topLeftCell="A35" workbookViewId="0">
      <selection activeCell="Q15" sqref="Q15"/>
    </sheetView>
  </sheetViews>
  <sheetFormatPr defaultRowHeight="14.5" x14ac:dyDescent="0.35"/>
  <cols>
    <col min="5" max="5" width="9.90625" bestFit="1" customWidth="1"/>
    <col min="10" max="10" width="10.6328125" bestFit="1" customWidth="1"/>
    <col min="12" max="12" width="14.26953125" bestFit="1" customWidth="1"/>
    <col min="13" max="13" width="13.6328125" bestFit="1" customWidth="1"/>
    <col min="15" max="15" width="11.1796875" bestFit="1" customWidth="1"/>
    <col min="18" max="18" width="14.453125" bestFit="1" customWidth="1"/>
    <col min="19" max="19" width="27.453125" bestFit="1" customWidth="1"/>
    <col min="20" max="20" width="20.453125" bestFit="1" customWidth="1"/>
  </cols>
  <sheetData>
    <row r="2" spans="2:15" x14ac:dyDescent="0.35">
      <c r="B2" s="7">
        <v>1</v>
      </c>
      <c r="C2" s="7" t="s">
        <v>108</v>
      </c>
    </row>
    <row r="3" spans="2:15" x14ac:dyDescent="0.35">
      <c r="B3" s="7">
        <v>2</v>
      </c>
      <c r="C3" s="7" t="s">
        <v>109</v>
      </c>
    </row>
    <row r="4" spans="2:15" x14ac:dyDescent="0.35">
      <c r="B4" s="7">
        <v>3</v>
      </c>
      <c r="C4" s="7" t="s">
        <v>110</v>
      </c>
    </row>
    <row r="5" spans="2:15" x14ac:dyDescent="0.35">
      <c r="B5" s="7">
        <v>4</v>
      </c>
      <c r="C5" s="7" t="s">
        <v>112</v>
      </c>
      <c r="K5" s="10"/>
    </row>
    <row r="6" spans="2:15" x14ac:dyDescent="0.35">
      <c r="B6" s="7">
        <v>5</v>
      </c>
      <c r="C6" s="7" t="s">
        <v>111</v>
      </c>
    </row>
    <row r="7" spans="2:15" x14ac:dyDescent="0.35">
      <c r="K7" s="11" t="s">
        <v>119</v>
      </c>
      <c r="L7" s="11" t="s">
        <v>120</v>
      </c>
      <c r="M7" s="11" t="s">
        <v>121</v>
      </c>
      <c r="N7" s="11" t="s">
        <v>122</v>
      </c>
      <c r="O7" s="11" t="s">
        <v>123</v>
      </c>
    </row>
    <row r="8" spans="2:15" x14ac:dyDescent="0.3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 t="shared" ref="L9:L46" si="0">1000+(J9*5%)</f>
        <v>3400</v>
      </c>
      <c r="M9" s="5">
        <f>J9+K9+L9</f>
        <v>73000</v>
      </c>
      <c r="N9" s="5">
        <f>M9*5%</f>
        <v>3650</v>
      </c>
      <c r="O9" s="5">
        <f>M9-N9</f>
        <v>69350</v>
      </c>
    </row>
    <row r="10" spans="2:15" x14ac:dyDescent="0.3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1">J10*45%</f>
        <v>15750</v>
      </c>
      <c r="L10" s="5">
        <f t="shared" si="0"/>
        <v>2750</v>
      </c>
      <c r="M10" s="5">
        <f t="shared" ref="M10:M46" si="2">J10+K10+L10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3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1"/>
        <v>30150</v>
      </c>
      <c r="L11" s="5">
        <f t="shared" si="0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1"/>
        <v>39150</v>
      </c>
      <c r="L12" s="5">
        <f t="shared" si="0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1"/>
        <v>9900</v>
      </c>
      <c r="L13" s="5">
        <f t="shared" si="0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1"/>
        <v>40950</v>
      </c>
      <c r="L14" s="5">
        <f t="shared" si="0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1"/>
        <v>34650</v>
      </c>
      <c r="L15" s="5">
        <f t="shared" si="0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1"/>
        <v>20250</v>
      </c>
      <c r="L16" s="5">
        <f t="shared" si="0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1"/>
        <v>41400</v>
      </c>
      <c r="L17" s="5">
        <f t="shared" si="0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1"/>
        <v>22500</v>
      </c>
      <c r="L18" s="5">
        <f t="shared" si="0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1"/>
        <v>16650</v>
      </c>
      <c r="L19" s="5">
        <f t="shared" si="0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1"/>
        <v>19350</v>
      </c>
      <c r="L20" s="5">
        <f t="shared" si="0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1"/>
        <v>40500</v>
      </c>
      <c r="L21" s="5">
        <f t="shared" si="0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1"/>
        <v>15300</v>
      </c>
      <c r="L22" s="5">
        <f t="shared" si="0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1"/>
        <v>36900</v>
      </c>
      <c r="L23" s="5">
        <f t="shared" si="0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1"/>
        <v>30150</v>
      </c>
      <c r="L24" s="5">
        <f t="shared" si="0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1"/>
        <v>38250</v>
      </c>
      <c r="L25" s="5">
        <f t="shared" si="0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1"/>
        <v>27900</v>
      </c>
      <c r="L26" s="5">
        <f t="shared" si="0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1"/>
        <v>6750</v>
      </c>
      <c r="L27" s="5">
        <f t="shared" si="0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1"/>
        <v>36450</v>
      </c>
      <c r="L28" s="5">
        <f t="shared" si="0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1"/>
        <v>8550</v>
      </c>
      <c r="L29" s="5">
        <f t="shared" si="0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1"/>
        <v>33750</v>
      </c>
      <c r="L30" s="5">
        <f t="shared" si="0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1"/>
        <v>22050</v>
      </c>
      <c r="L31" s="5">
        <f t="shared" si="0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1"/>
        <v>22500</v>
      </c>
      <c r="L32" s="5">
        <f t="shared" si="0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1"/>
        <v>37350</v>
      </c>
      <c r="L33" s="5">
        <f t="shared" si="0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1"/>
        <v>23850</v>
      </c>
      <c r="L34" s="5">
        <f t="shared" si="0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1"/>
        <v>29250</v>
      </c>
      <c r="L35" s="5">
        <f t="shared" si="0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1"/>
        <v>38250</v>
      </c>
      <c r="L36" s="5">
        <f t="shared" si="0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1"/>
        <v>9000</v>
      </c>
      <c r="L37" s="5">
        <f t="shared" si="0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1"/>
        <v>21150</v>
      </c>
      <c r="L38" s="5">
        <f t="shared" si="0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1"/>
        <v>39150</v>
      </c>
      <c r="L39" s="5">
        <f t="shared" si="0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1"/>
        <v>25650</v>
      </c>
      <c r="L40" s="5">
        <f t="shared" si="0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1"/>
        <v>12150</v>
      </c>
      <c r="L41" s="5">
        <f t="shared" si="0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1"/>
        <v>36450</v>
      </c>
      <c r="L42" s="5">
        <f t="shared" si="0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1"/>
        <v>23400</v>
      </c>
      <c r="L43" s="5">
        <f t="shared" si="0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1"/>
        <v>26100</v>
      </c>
      <c r="L44" s="5">
        <f t="shared" si="0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1"/>
        <v>21150</v>
      </c>
      <c r="L45" s="5">
        <f t="shared" si="0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1"/>
        <v>11700</v>
      </c>
      <c r="L46" s="5">
        <f t="shared" si="0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G34" workbookViewId="0">
      <selection activeCell="N27" sqref="N27"/>
    </sheetView>
  </sheetViews>
  <sheetFormatPr defaultRowHeight="14.5" x14ac:dyDescent="0.35"/>
  <cols>
    <col min="5" max="5" width="9.90625" bestFit="1" customWidth="1"/>
    <col min="8" max="8" width="21.36328125" bestFit="1" customWidth="1"/>
    <col min="10" max="10" width="10.6328125" bestFit="1" customWidth="1"/>
    <col min="13" max="13" width="49.36328125" bestFit="1" customWidth="1"/>
    <col min="14" max="14" width="13.36328125" customWidth="1"/>
    <col min="15" max="15" width="13" bestFit="1" customWidth="1"/>
    <col min="16" max="16" width="15" bestFit="1" customWidth="1"/>
    <col min="17" max="17" width="10.453125" bestFit="1" customWidth="1"/>
    <col min="18" max="18" width="9.453125" bestFit="1" customWidth="1"/>
  </cols>
  <sheetData>
    <row r="2" spans="2:14" x14ac:dyDescent="0.35">
      <c r="C2" s="6" t="s">
        <v>91</v>
      </c>
      <c r="D2" s="6"/>
      <c r="E2" s="6"/>
      <c r="F2" s="6"/>
      <c r="G2" s="6"/>
      <c r="H2" s="6"/>
      <c r="M2" s="12" t="s">
        <v>106</v>
      </c>
      <c r="N2" s="13"/>
    </row>
    <row r="3" spans="2:14" x14ac:dyDescent="0.35">
      <c r="C3" s="6" t="s">
        <v>107</v>
      </c>
      <c r="D3" s="6"/>
      <c r="E3" s="6"/>
      <c r="F3" s="6"/>
      <c r="G3" s="6"/>
      <c r="H3" s="6"/>
      <c r="M3" s="1" t="s">
        <v>97</v>
      </c>
      <c r="N3" s="9">
        <f>SUM(BSalary)</f>
        <v>2191000</v>
      </c>
    </row>
    <row r="4" spans="2:14" x14ac:dyDescent="0.35">
      <c r="M4" s="1" t="s">
        <v>98</v>
      </c>
      <c r="N4" s="9">
        <f>AVERAGE(BSalary)</f>
        <v>57657.894736842107</v>
      </c>
    </row>
    <row r="5" spans="2:14" x14ac:dyDescent="0.35">
      <c r="M5" s="1" t="s">
        <v>99</v>
      </c>
      <c r="N5" s="9">
        <f>MEDIAN(BSalary)</f>
        <v>55000</v>
      </c>
    </row>
    <row r="6" spans="2:14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COUNT(BSalary)</f>
        <v>38</v>
      </c>
    </row>
    <row r="7" spans="2:14" x14ac:dyDescent="0.3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9">
        <f>MAX(BSalary)</f>
        <v>92000</v>
      </c>
    </row>
    <row r="8" spans="2:14" x14ac:dyDescent="0.3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9">
        <f>MIN(BSalary)</f>
        <v>15000</v>
      </c>
    </row>
    <row r="9" spans="2:14" x14ac:dyDescent="0.3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3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12" t="s">
        <v>105</v>
      </c>
      <c r="N10" s="13"/>
    </row>
    <row r="11" spans="2:14" x14ac:dyDescent="0.3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COUNTIF(Gender,"Male")</f>
        <v>23</v>
      </c>
    </row>
    <row r="12" spans="2:14" x14ac:dyDescent="0.3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COUNTIF(Gender,"Female")</f>
        <v>15</v>
      </c>
    </row>
    <row r="13" spans="2:14" x14ac:dyDescent="0.3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COUNTIF(Region,"North")</f>
        <v>10</v>
      </c>
    </row>
    <row r="14" spans="2:14" x14ac:dyDescent="0.3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9">
        <f>AVERAGEIFS(BSalary,Department,"Sales",Region,"North")</f>
        <v>52000</v>
      </c>
    </row>
    <row r="15" spans="2:14" x14ac:dyDescent="0.3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9">
        <f>_xlfn.MAXIFS(BSalary,Department,"Digital Marketing")</f>
        <v>92000</v>
      </c>
    </row>
    <row r="16" spans="2:14" x14ac:dyDescent="0.3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9">
        <f>_xlfn.MINIFS(BSalary,Region,"South")</f>
        <v>19000</v>
      </c>
    </row>
    <row r="17" spans="2:17" x14ac:dyDescent="0.3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3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3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3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12" t="s">
        <v>118</v>
      </c>
      <c r="N20" s="13"/>
    </row>
    <row r="21" spans="2:17" x14ac:dyDescent="0.3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9">
        <f>SUMIFS(BSalary,Region,"North",Department,"FLM")</f>
        <v>48000</v>
      </c>
      <c r="O22" s="9">
        <f>SUMIFS(BSalary,Region,"South",Department,"FLM")</f>
        <v>62000</v>
      </c>
      <c r="P22" s="9">
        <f>SUMIFS(BSalary,Region,"East",Department,"FLM")</f>
        <v>0</v>
      </c>
      <c r="Q22" s="9">
        <f>SUMIFS(BSalary,Region,"Mid West",Department,"FLM")</f>
        <v>0</v>
      </c>
    </row>
    <row r="23" spans="2:17" x14ac:dyDescent="0.3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9">
        <f>SUMIFS(BSalary,Region,"North",Department,"Digital Marketing")</f>
        <v>183000</v>
      </c>
      <c r="O23" s="9">
        <f>SUMIFS(BSalary,Region,"South",Department,"Digital Marketing")</f>
        <v>82000</v>
      </c>
      <c r="P23" s="9">
        <f>SUMIFS(BSalary,Region,"East",Department,"Digital Marketing")</f>
        <v>92000</v>
      </c>
      <c r="Q23" s="9">
        <f>SUMIFS(BSalary,Region,"Mid West",Department,"Digital Marketing")</f>
        <v>45000</v>
      </c>
    </row>
    <row r="24" spans="2:17" x14ac:dyDescent="0.3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9">
        <f>SUMIFS(BSalary,Region,"North",Department,"Inside Sales")</f>
        <v>50000</v>
      </c>
      <c r="O24" s="9">
        <f>SUMIFS(BSalary,Region,"South",Department,"Inside Sales")</f>
        <v>154000</v>
      </c>
      <c r="P24" s="9">
        <f>SUMIFS(BSalary,Region,"East",Department,"Inside Sales")</f>
        <v>95000</v>
      </c>
      <c r="Q24" s="9">
        <f>SUMIFS(BSalary,Region,"Mid West",Department,"Inside Sales")</f>
        <v>15000</v>
      </c>
    </row>
    <row r="25" spans="2:17" x14ac:dyDescent="0.3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9">
        <f>SUMIFS(BSalary,Region,"North",Department,"Marketing")</f>
        <v>22000</v>
      </c>
      <c r="O25" s="9">
        <f>SUMIFS(BSalary,Region,"South",Department,"Marketing")</f>
        <v>58000</v>
      </c>
      <c r="P25" s="9">
        <f>SUMIFS(BSalary,Region,"East",Department,"Marketing")</f>
        <v>27000</v>
      </c>
      <c r="Q25" s="9">
        <f>SUMIFS(BSalary,Region,"Mid West",Department,"Marketing")</f>
        <v>47000</v>
      </c>
    </row>
    <row r="26" spans="2:17" x14ac:dyDescent="0.3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9">
        <f>SUMIFS(BSalary,Region,"North",Department,"Director")</f>
        <v>91000</v>
      </c>
      <c r="O26" s="9">
        <f>SUMIFS(BSalary,Region,"South",Department,"Director")</f>
        <v>87000</v>
      </c>
      <c r="P26" s="9">
        <f>SUMIFS(BSalary,Region,"East",Department,"Director")</f>
        <v>0</v>
      </c>
      <c r="Q26" s="9">
        <f>SUMIFS(BSalary,Region,"Mid West",Department,"Director")</f>
        <v>0</v>
      </c>
    </row>
    <row r="27" spans="2:17" x14ac:dyDescent="0.3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9">
        <f>SUMIFS(BSalary,Region,"North",Department,"Learning &amp; Development")</f>
        <v>0</v>
      </c>
      <c r="O27" s="9">
        <f>SUMIFS(BSalary,Region,"South",Department,"Learning &amp; Development")</f>
        <v>37000</v>
      </c>
      <c r="P27" s="9">
        <f>SUMIFS(BSalary,Region,"East",Department,"Learning &amp; Development")</f>
        <v>43000</v>
      </c>
      <c r="Q27" s="9">
        <f>SUMIFS(BSalary,Region,"Mid West",Department,"learning &amp; Development")</f>
        <v>77000</v>
      </c>
    </row>
    <row r="28" spans="2:17" x14ac:dyDescent="0.3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9">
        <f>SUMIFS(BSalary,Region,"North",Department,"CEO")</f>
        <v>0</v>
      </c>
      <c r="O28" s="9">
        <f>SUMIFS(BSalary,Region,"South",Department,"CEO")</f>
        <v>0</v>
      </c>
      <c r="P28" s="9">
        <f>SUMIFS(BSalary,Region,"East",Department,"CEO")</f>
        <v>90000</v>
      </c>
      <c r="Q28" s="9">
        <f>SUMIFS(BSalary,Region,"Mid West",Department,"CEO")</f>
        <v>0</v>
      </c>
    </row>
    <row r="29" spans="2:17" x14ac:dyDescent="0.3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9">
        <f>SUMIFS(BSalary,Region,"North",Department,"CCD")</f>
        <v>26000</v>
      </c>
      <c r="O29" s="9">
        <f>SUMIFS(BSalary,Region,"South",Department,"CCD")</f>
        <v>135000</v>
      </c>
      <c r="P29" s="9">
        <f>SUMIFS(BSalary,Region,"East",Department,"CCD")</f>
        <v>81000</v>
      </c>
      <c r="Q29" s="9">
        <f>SUMIFS(BSalary,Region,"Mid West",Department,"CCD")</f>
        <v>0</v>
      </c>
    </row>
    <row r="30" spans="2:17" x14ac:dyDescent="0.3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9">
        <f>SUMIFS(BSalary,Region, "North",Department,"Operations")</f>
        <v>0</v>
      </c>
      <c r="O30" s="9">
        <f>SUMIFS(BSalary,Region,"South",Department,"Operations")</f>
        <v>146000</v>
      </c>
      <c r="P30" s="9">
        <f>SUMIFS(BSalary,Region,"East",Department,"Operations")</f>
        <v>0</v>
      </c>
      <c r="Q30" s="9">
        <f>SUMIFS(BSalary,Region,"Mid West",Department,"Operations")</f>
        <v>0</v>
      </c>
    </row>
    <row r="31" spans="2:17" x14ac:dyDescent="0.3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9">
        <f>SUMIFS(BSalary,Region,"North",Department,"Finance")</f>
        <v>85000</v>
      </c>
      <c r="O31" s="9">
        <f>SUMIFS(BSalary,Region,"South",Department,"Finance")</f>
        <v>19000</v>
      </c>
      <c r="P31" s="9">
        <f>SUMIFS(BSalary,Region,"East",Department,"Finance")</f>
        <v>49000</v>
      </c>
      <c r="Q31" s="9">
        <f>SUMIFS(BSalary,Region,"Mid West",Department,"Finance")</f>
        <v>83000</v>
      </c>
    </row>
    <row r="32" spans="2:17" x14ac:dyDescent="0.3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9">
        <f>SUMIFS(BSalary,Region,"North",Department,"Sales")</f>
        <v>52000</v>
      </c>
      <c r="O32" s="9">
        <f>SUMIFS(BSalary,Region,"South",Department,"Sales")</f>
        <v>110000</v>
      </c>
      <c r="P32" s="9">
        <f>SUMIFS(BSalary,Region,"East",Department,"Sales")</f>
        <v>0</v>
      </c>
      <c r="Q32" s="9">
        <f>SUMIFS(BSalary,Region,"Mid West",Department,"Sales")</f>
        <v>0</v>
      </c>
    </row>
    <row r="33" spans="2:10" x14ac:dyDescent="0.3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Operators</vt:lpstr>
      <vt:lpstr>Arithmatic Functions</vt:lpstr>
      <vt:lpstr>BSalary</vt:lpstr>
      <vt:lpstr>Department</vt:lpstr>
      <vt:lpstr>Gender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2022-07-27T05:54:27Z</dcterms:created>
  <dcterms:modified xsi:type="dcterms:W3CDTF">2023-04-26T14:40:31Z</dcterms:modified>
</cp:coreProperties>
</file>