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https://d.docs.live.net/8c3fb2a472a4d152/Skrivebord/R/Master/"/>
    </mc:Choice>
  </mc:AlternateContent>
  <xr:revisionPtr revIDLastSave="185" documentId="11_F25DC773A252ABDACC1048E1A95861305ADE58F2" xr6:coauthVersionLast="47" xr6:coauthVersionMax="47" xr10:uidLastSave="{34E78053-3173-4A89-AB2A-C6B2B3FB39BE}"/>
  <bookViews>
    <workbookView xWindow="0" yWindow="240" windowWidth="19200" windowHeight="9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H2" i="1" s="1"/>
  <c r="I2" i="1" s="1"/>
  <c r="E3" i="1"/>
  <c r="H3" i="1" s="1"/>
  <c r="I3" i="1" s="1"/>
  <c r="E4" i="1"/>
  <c r="H4" i="1" s="1"/>
  <c r="I4" i="1" s="1"/>
  <c r="E5" i="1"/>
  <c r="H5" i="1" s="1"/>
  <c r="I5" i="1" s="1"/>
  <c r="E6" i="1"/>
  <c r="H6" i="1" s="1"/>
  <c r="I6" i="1" s="1"/>
  <c r="E7" i="1"/>
  <c r="H7" i="1" s="1"/>
  <c r="I7" i="1" s="1"/>
  <c r="E8" i="1"/>
  <c r="H8" i="1" s="1"/>
  <c r="I8" i="1" s="1"/>
  <c r="E9" i="1"/>
  <c r="H9" i="1" s="1"/>
  <c r="I9" i="1" s="1"/>
  <c r="E10" i="1"/>
  <c r="H10" i="1" s="1"/>
  <c r="I10" i="1" s="1"/>
  <c r="E11" i="1"/>
  <c r="H11" i="1" s="1"/>
  <c r="I11" i="1" s="1"/>
  <c r="E12" i="1"/>
  <c r="H12" i="1" s="1"/>
  <c r="I12" i="1" s="1"/>
  <c r="E13" i="1"/>
  <c r="H13" i="1" s="1"/>
  <c r="I13" i="1" s="1"/>
  <c r="E14" i="1"/>
  <c r="H14" i="1" s="1"/>
  <c r="I14" i="1" s="1"/>
  <c r="E15" i="1"/>
  <c r="H15" i="1" s="1"/>
  <c r="I15" i="1" s="1"/>
  <c r="E16" i="1"/>
  <c r="H16" i="1" s="1"/>
  <c r="I16" i="1" s="1"/>
  <c r="E17" i="1"/>
  <c r="H17" i="1" s="1"/>
  <c r="I17" i="1" s="1"/>
  <c r="E18" i="1"/>
  <c r="H18" i="1" s="1"/>
  <c r="I18" i="1" s="1"/>
  <c r="E19" i="1"/>
  <c r="E20" i="1"/>
  <c r="H20" i="1" s="1"/>
  <c r="I20" i="1" s="1"/>
  <c r="E21" i="1"/>
  <c r="H21" i="1" s="1"/>
  <c r="I21" i="1" s="1"/>
  <c r="E22" i="1"/>
  <c r="H22" i="1" s="1"/>
  <c r="I22" i="1" s="1"/>
  <c r="E23" i="1"/>
  <c r="H23" i="1" s="1"/>
  <c r="I23" i="1" s="1"/>
  <c r="E24" i="1"/>
  <c r="H24" i="1" s="1"/>
  <c r="I24" i="1" s="1"/>
  <c r="E25" i="1"/>
  <c r="H25" i="1" s="1"/>
  <c r="I25" i="1" s="1"/>
  <c r="E26" i="1"/>
  <c r="H26" i="1" s="1"/>
  <c r="I26" i="1" s="1"/>
  <c r="E27" i="1"/>
  <c r="H27" i="1" s="1"/>
  <c r="I27" i="1" s="1"/>
  <c r="E28" i="1"/>
  <c r="H28" i="1" s="1"/>
  <c r="I28" i="1" s="1"/>
  <c r="E29" i="1"/>
  <c r="H29" i="1" s="1"/>
  <c r="I29" i="1" s="1"/>
  <c r="E30" i="1"/>
  <c r="H30" i="1" s="1"/>
  <c r="I30" i="1" s="1"/>
  <c r="E31" i="1"/>
  <c r="H31" i="1" s="1"/>
  <c r="I31" i="1" s="1"/>
  <c r="E32" i="1"/>
  <c r="H32" i="1" s="1"/>
  <c r="I32" i="1" s="1"/>
  <c r="E33" i="1"/>
  <c r="H33" i="1" s="1"/>
  <c r="I33" i="1" s="1"/>
  <c r="E34" i="1"/>
  <c r="H34" i="1" s="1"/>
  <c r="I34" i="1" s="1"/>
  <c r="E35" i="1"/>
  <c r="H35" i="1" s="1"/>
  <c r="I35" i="1" s="1"/>
  <c r="E36" i="1"/>
  <c r="H36" i="1" s="1"/>
  <c r="I36" i="1" s="1"/>
  <c r="E37" i="1"/>
  <c r="H37" i="1" s="1"/>
  <c r="I37" i="1" s="1"/>
  <c r="E38" i="1"/>
  <c r="H38" i="1" s="1"/>
  <c r="I38" i="1" s="1"/>
  <c r="E39" i="1"/>
  <c r="H39" i="1" s="1"/>
  <c r="I39" i="1" s="1"/>
  <c r="E40" i="1"/>
  <c r="H40" i="1" s="1"/>
  <c r="I40" i="1" s="1"/>
  <c r="E41" i="1"/>
  <c r="H41" i="1" s="1"/>
  <c r="I41" i="1" s="1"/>
  <c r="E42" i="1"/>
  <c r="H42" i="1" s="1"/>
  <c r="I42" i="1" s="1"/>
  <c r="E43" i="1"/>
  <c r="H43" i="1" s="1"/>
  <c r="I43" i="1" s="1"/>
  <c r="E44" i="1"/>
  <c r="H44" i="1" s="1"/>
  <c r="I44" i="1" s="1"/>
  <c r="E45" i="1"/>
  <c r="H45" i="1" s="1"/>
  <c r="I45" i="1" s="1"/>
  <c r="E46" i="1"/>
  <c r="H46" i="1" s="1"/>
  <c r="I46" i="1" s="1"/>
  <c r="E47" i="1"/>
  <c r="H47" i="1" s="1"/>
  <c r="I47" i="1" s="1"/>
  <c r="E48" i="1"/>
  <c r="H48" i="1" s="1"/>
  <c r="I48" i="1" s="1"/>
  <c r="E49" i="1"/>
  <c r="H49" i="1" s="1"/>
  <c r="I49" i="1" s="1"/>
  <c r="E50" i="1"/>
  <c r="H50" i="1" s="1"/>
  <c r="I50" i="1" s="1"/>
  <c r="E51" i="1"/>
  <c r="H51" i="1" s="1"/>
  <c r="I51" i="1" s="1"/>
  <c r="E52" i="1"/>
  <c r="H52" i="1" s="1"/>
  <c r="I52" i="1" s="1"/>
  <c r="E53" i="1"/>
  <c r="H53" i="1" s="1"/>
  <c r="I53" i="1" s="1"/>
  <c r="E54" i="1"/>
  <c r="H54" i="1" s="1"/>
  <c r="I54" i="1" s="1"/>
  <c r="E55" i="1"/>
  <c r="H55" i="1" s="1"/>
  <c r="I55" i="1" s="1"/>
  <c r="E56" i="1"/>
  <c r="H56" i="1" s="1"/>
  <c r="I56" i="1" s="1"/>
  <c r="E57" i="1"/>
  <c r="H57" i="1" s="1"/>
  <c r="I57" i="1" s="1"/>
  <c r="E58" i="1"/>
  <c r="H58" i="1" s="1"/>
  <c r="I58" i="1" s="1"/>
  <c r="E59" i="1"/>
  <c r="H59" i="1" s="1"/>
  <c r="I59" i="1" s="1"/>
  <c r="E60" i="1"/>
  <c r="H60" i="1" s="1"/>
  <c r="I60" i="1" s="1"/>
  <c r="E61" i="1"/>
  <c r="H61" i="1" s="1"/>
  <c r="I61" i="1" s="1"/>
  <c r="E62" i="1"/>
  <c r="H62" i="1" s="1"/>
  <c r="I62" i="1" s="1"/>
  <c r="E63" i="1"/>
  <c r="H63" i="1" s="1"/>
  <c r="I63" i="1" s="1"/>
  <c r="E65" i="1"/>
  <c r="H65" i="1" s="1"/>
  <c r="I65" i="1" s="1"/>
  <c r="E66" i="1"/>
  <c r="H66" i="1" s="1"/>
  <c r="I66" i="1" s="1"/>
  <c r="E67" i="1"/>
  <c r="H67" i="1" s="1"/>
  <c r="I67" i="1" s="1"/>
  <c r="E68" i="1"/>
  <c r="H68" i="1" s="1"/>
  <c r="I68" i="1" s="1"/>
  <c r="E69" i="1"/>
  <c r="H69" i="1" s="1"/>
  <c r="I69" i="1" s="1"/>
  <c r="E70" i="1"/>
  <c r="H70" i="1" s="1"/>
  <c r="I70" i="1" s="1"/>
</calcChain>
</file>

<file path=xl/sharedStrings.xml><?xml version="1.0" encoding="utf-8"?>
<sst xmlns="http://schemas.openxmlformats.org/spreadsheetml/2006/main" count="224" uniqueCount="53">
  <si>
    <t>id</t>
  </si>
  <si>
    <t>tr031 003</t>
  </si>
  <si>
    <t>tr031 002</t>
  </si>
  <si>
    <t xml:space="preserve">tr031 005 </t>
  </si>
  <si>
    <t>tr031 10541</t>
  </si>
  <si>
    <t>tr031 11018</t>
  </si>
  <si>
    <t>tr031 11451</t>
  </si>
  <si>
    <t>tr031 004</t>
  </si>
  <si>
    <t>tr031 006</t>
  </si>
  <si>
    <t>tr031 10538</t>
  </si>
  <si>
    <t>tr031 11583</t>
  </si>
  <si>
    <t>tr031 12448</t>
  </si>
  <si>
    <t>tr031 11159</t>
  </si>
  <si>
    <t>tr031 007</t>
  </si>
  <si>
    <t>tr031 15448</t>
  </si>
  <si>
    <t>tr031 11356</t>
  </si>
  <si>
    <t>tr031 14662</t>
  </si>
  <si>
    <t>tr031 11091</t>
  </si>
  <si>
    <t>tr031 008</t>
  </si>
  <si>
    <t>tr031 11806</t>
  </si>
  <si>
    <t>tr031 11442</t>
  </si>
  <si>
    <t>tr031 009</t>
  </si>
  <si>
    <t>tr031 15409</t>
  </si>
  <si>
    <t>tr031 001</t>
  </si>
  <si>
    <t>tr031 010</t>
  </si>
  <si>
    <t>tr031 14010</t>
  </si>
  <si>
    <t>tr031 13404</t>
  </si>
  <si>
    <t>tr031 011</t>
  </si>
  <si>
    <t>tr031 11421</t>
  </si>
  <si>
    <t>tr031 11887</t>
  </si>
  <si>
    <t>tr031 012</t>
  </si>
  <si>
    <t>tr031 013</t>
  </si>
  <si>
    <t>tr031 14269</t>
  </si>
  <si>
    <t>tr031 14626</t>
  </si>
  <si>
    <t>tr031 014</t>
  </si>
  <si>
    <t>tr031 015</t>
  </si>
  <si>
    <t>tr031 14265</t>
  </si>
  <si>
    <t>tr031 016</t>
  </si>
  <si>
    <t>tr031 11716</t>
  </si>
  <si>
    <t>tr031 005</t>
  </si>
  <si>
    <t>group</t>
  </si>
  <si>
    <t>time</t>
  </si>
  <si>
    <t>fls</t>
  </si>
  <si>
    <t>pre</t>
  </si>
  <si>
    <t>kon</t>
  </si>
  <si>
    <t>post</t>
  </si>
  <si>
    <t>NA</t>
  </si>
  <si>
    <t>vco2_ml_min</t>
  </si>
  <si>
    <t>arbec_mean_RER</t>
  </si>
  <si>
    <t>arbec_mean_vo2_ml_min</t>
  </si>
  <si>
    <t>vo2_l_min</t>
  </si>
  <si>
    <t>kacl_min</t>
  </si>
  <si>
    <t>kj_min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</si>
</sst>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 applyAlignment="1">
      <alignment horizontal="left"/>
    </xf>
    <xf numFmtId="0" fontId="1" fillId="0" borderId="0" xfId="0" applyFont="1"/>
    <xf numFmtId="49" fontId="0" fillId="0" borderId="0" xfId="0" applyNumberFormat="1"/>
    <xf numFmtId="2" fontId="0" fillId="0" borderId="0" xfId="0" applyNumberFormat="1"/>
    <xf numFmtId="2" fontId="0" fillId="0" borderId="0" xfId="0" applyNumberFormat="1" applyAlignment="1">
      <alignment horizontal="right"/>
    </xf>
    <xf numFmtId="164" fontId="0" fillId="0" borderId="0" xfId="0" applyNumberFormat="1"/>
    <xf numFmtId="164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0"/>
  <sheetViews>
    <sheetView tabSelected="1" workbookViewId="0">
      <selection activeCell="H5" sqref="H5"/>
    </sheetView>
  </sheetViews>
  <sheetFormatPr baseColWidth="10" defaultColWidth="8.7265625" defaultRowHeight="14.5" x14ac:dyDescent="0.35"/>
  <cols>
    <col min="1" max="2" width="8.7265625" customWidth="1"/>
    <col min="4" max="4" width="22.6328125" bestFit="1" customWidth="1"/>
    <col min="5" max="5" width="10.6328125" bestFit="1" customWidth="1"/>
    <col min="6" max="6" width="11.90625" bestFit="1" customWidth="1"/>
    <col min="8" max="9" width="21" customWidth="1"/>
    <col min="10" max="11" width="15.36328125" bestFit="1" customWidth="1"/>
    <col min="12" max="12" width="23.7265625" bestFit="1" customWidth="1"/>
  </cols>
  <sheetData>
    <row r="1" spans="1:9" x14ac:dyDescent="0.35">
      <c r="A1" t="s">
        <v>0</v>
      </c>
      <c r="B1" t="s">
        <v>40</v>
      </c>
      <c r="C1" t="s">
        <v>41</v>
      </c>
      <c r="D1" t="s">
        <v>49</v>
      </c>
      <c r="E1" t="s">
        <v>50</v>
      </c>
      <c r="F1" t="s">
        <v>47</v>
      </c>
      <c r="G1" t="s">
        <v>48</v>
      </c>
      <c r="H1" t="s">
        <v>51</v>
      </c>
      <c r="I1" t="s">
        <v>52</v>
      </c>
    </row>
    <row r="2" spans="1:9" x14ac:dyDescent="0.35">
      <c r="A2" s="1" t="s">
        <v>1</v>
      </c>
      <c r="B2" t="s">
        <v>42</v>
      </c>
      <c r="C2" t="s">
        <v>43</v>
      </c>
      <c r="D2" s="4">
        <v>1256.68</v>
      </c>
      <c r="E2" s="4">
        <f>D2/1000</f>
        <v>1.25668</v>
      </c>
      <c r="F2" s="4">
        <v>979.28</v>
      </c>
      <c r="G2" s="6">
        <v>0.78120000000000001</v>
      </c>
      <c r="H2" s="6">
        <f>E2*4.939</f>
        <v>6.2067425200000006</v>
      </c>
      <c r="I2">
        <f>H2*4.182</f>
        <v>25.956597218640006</v>
      </c>
    </row>
    <row r="3" spans="1:9" x14ac:dyDescent="0.35">
      <c r="A3" t="s">
        <v>2</v>
      </c>
      <c r="B3" t="s">
        <v>42</v>
      </c>
      <c r="C3" t="s">
        <v>43</v>
      </c>
      <c r="D3" s="4">
        <v>1349.72</v>
      </c>
      <c r="E3" s="4">
        <f t="shared" ref="E3:E66" si="0">D3/1000</f>
        <v>1.34972</v>
      </c>
      <c r="F3" s="4">
        <v>1128.56</v>
      </c>
      <c r="G3" s="6">
        <v>0.8368000000000001</v>
      </c>
      <c r="H3" s="6">
        <f>E3*5.003</f>
        <v>6.7526491600000007</v>
      </c>
      <c r="I3">
        <f t="shared" ref="I3:I66" si="1">H3*4.182</f>
        <v>28.239578787120006</v>
      </c>
    </row>
    <row r="4" spans="1:9" x14ac:dyDescent="0.35">
      <c r="A4" t="s">
        <v>3</v>
      </c>
      <c r="B4" t="s">
        <v>42</v>
      </c>
      <c r="C4" t="s">
        <v>43</v>
      </c>
      <c r="D4" s="4">
        <v>1191.8800000000001</v>
      </c>
      <c r="E4" s="4">
        <f t="shared" si="0"/>
        <v>1.1918800000000001</v>
      </c>
      <c r="F4" s="4">
        <v>918.52</v>
      </c>
      <c r="G4" s="6">
        <v>0.77159999999999984</v>
      </c>
      <c r="H4" s="6">
        <f>E4*4.927</f>
        <v>5.8723927599999994</v>
      </c>
      <c r="I4">
        <f t="shared" si="1"/>
        <v>24.558346522320001</v>
      </c>
    </row>
    <row r="5" spans="1:9" x14ac:dyDescent="0.35">
      <c r="A5" t="s">
        <v>4</v>
      </c>
      <c r="B5" t="s">
        <v>44</v>
      </c>
      <c r="C5" t="s">
        <v>43</v>
      </c>
      <c r="D5" s="4">
        <v>1429.92</v>
      </c>
      <c r="E5" s="4">
        <f t="shared" si="0"/>
        <v>1.4299200000000001</v>
      </c>
      <c r="F5" s="4">
        <v>1100.24</v>
      </c>
      <c r="G5" s="6">
        <v>0.76919999999999988</v>
      </c>
      <c r="H5" s="6">
        <f>E5*4.927</f>
        <v>7.04521584</v>
      </c>
      <c r="I5">
        <f t="shared" si="1"/>
        <v>29.463092642880003</v>
      </c>
    </row>
    <row r="6" spans="1:9" x14ac:dyDescent="0.35">
      <c r="A6" t="s">
        <v>5</v>
      </c>
      <c r="B6" t="s">
        <v>44</v>
      </c>
      <c r="C6" t="s">
        <v>43</v>
      </c>
      <c r="D6" s="4">
        <v>1333.2173913043478</v>
      </c>
      <c r="E6" s="4">
        <f t="shared" si="0"/>
        <v>1.3332173913043477</v>
      </c>
      <c r="F6" s="4">
        <v>1036.8695652173913</v>
      </c>
      <c r="G6" s="6">
        <v>0.77739130434782588</v>
      </c>
      <c r="H6" s="6">
        <f>E6*4.939</f>
        <v>6.5847606956521734</v>
      </c>
      <c r="I6">
        <f t="shared" si="1"/>
        <v>27.537469229217393</v>
      </c>
    </row>
    <row r="7" spans="1:9" x14ac:dyDescent="0.35">
      <c r="A7" t="s">
        <v>6</v>
      </c>
      <c r="B7" t="s">
        <v>44</v>
      </c>
      <c r="C7" t="s">
        <v>43</v>
      </c>
      <c r="D7" s="4">
        <v>1223.3599999999999</v>
      </c>
      <c r="E7" s="4">
        <f t="shared" si="0"/>
        <v>1.22336</v>
      </c>
      <c r="F7" s="4">
        <v>1031.5999999999999</v>
      </c>
      <c r="G7" s="6">
        <v>0.84600000000000009</v>
      </c>
      <c r="H7" s="6">
        <f>E7*5.014</f>
        <v>6.1339270400000006</v>
      </c>
      <c r="I7">
        <f t="shared" si="1"/>
        <v>25.652082881280005</v>
      </c>
    </row>
    <row r="8" spans="1:9" x14ac:dyDescent="0.35">
      <c r="A8" t="s">
        <v>7</v>
      </c>
      <c r="B8" t="s">
        <v>42</v>
      </c>
      <c r="C8" t="s">
        <v>43</v>
      </c>
      <c r="D8" s="4">
        <v>2398.2800000000002</v>
      </c>
      <c r="E8" s="4">
        <f t="shared" si="0"/>
        <v>2.3982800000000002</v>
      </c>
      <c r="F8" s="4">
        <v>1928.2</v>
      </c>
      <c r="G8" s="6">
        <v>0.80279999999999985</v>
      </c>
      <c r="H8" s="6">
        <f>E8*4.968</f>
        <v>11.914655040000001</v>
      </c>
      <c r="I8">
        <f t="shared" si="1"/>
        <v>49.827087377280009</v>
      </c>
    </row>
    <row r="9" spans="1:9" x14ac:dyDescent="0.35">
      <c r="A9" t="s">
        <v>8</v>
      </c>
      <c r="B9" t="s">
        <v>42</v>
      </c>
      <c r="C9" t="s">
        <v>43</v>
      </c>
      <c r="D9" s="4">
        <v>1044.08</v>
      </c>
      <c r="E9" s="4">
        <f t="shared" si="0"/>
        <v>1.0440799999999999</v>
      </c>
      <c r="F9" s="4">
        <v>870.48</v>
      </c>
      <c r="G9" s="6">
        <v>0.83440000000000003</v>
      </c>
      <c r="H9" s="6">
        <f>E9*5.003</f>
        <v>5.2235322399999999</v>
      </c>
      <c r="I9">
        <f t="shared" si="1"/>
        <v>21.844811827680001</v>
      </c>
    </row>
    <row r="10" spans="1:9" x14ac:dyDescent="0.35">
      <c r="A10" t="s">
        <v>9</v>
      </c>
      <c r="B10" t="s">
        <v>44</v>
      </c>
      <c r="C10" t="s">
        <v>43</v>
      </c>
      <c r="D10" s="4">
        <v>1491.64</v>
      </c>
      <c r="E10" s="4">
        <f t="shared" si="0"/>
        <v>1.4916400000000001</v>
      </c>
      <c r="F10" s="4">
        <v>1066.8399999999999</v>
      </c>
      <c r="G10" s="6">
        <v>0.71560000000000012</v>
      </c>
      <c r="H10" s="6">
        <f>E10*4.863</f>
        <v>7.2538453200000008</v>
      </c>
      <c r="I10">
        <f t="shared" si="1"/>
        <v>30.335581128240005</v>
      </c>
    </row>
    <row r="11" spans="1:9" x14ac:dyDescent="0.35">
      <c r="A11" t="s">
        <v>10</v>
      </c>
      <c r="B11" t="s">
        <v>44</v>
      </c>
      <c r="C11" t="s">
        <v>43</v>
      </c>
      <c r="D11" s="4">
        <v>941.44</v>
      </c>
      <c r="E11" s="4">
        <f t="shared" si="0"/>
        <v>0.94144000000000005</v>
      </c>
      <c r="F11" s="4">
        <v>705.84</v>
      </c>
      <c r="G11" s="6">
        <v>0.74959999999999993</v>
      </c>
      <c r="H11" s="6">
        <f>E11*4.904</f>
        <v>4.6168217600000006</v>
      </c>
      <c r="I11">
        <f t="shared" si="1"/>
        <v>19.307548600320004</v>
      </c>
    </row>
    <row r="12" spans="1:9" x14ac:dyDescent="0.35">
      <c r="A12" t="s">
        <v>11</v>
      </c>
      <c r="B12" t="s">
        <v>44</v>
      </c>
      <c r="C12" t="s">
        <v>43</v>
      </c>
      <c r="D12" s="4">
        <v>1220.76</v>
      </c>
      <c r="E12" s="4">
        <f t="shared" si="0"/>
        <v>1.2207600000000001</v>
      </c>
      <c r="F12" s="4">
        <v>962.72</v>
      </c>
      <c r="G12" s="6">
        <v>0.78959999999999975</v>
      </c>
      <c r="H12" s="6">
        <f>E12*4.951</f>
        <v>6.0439827599999996</v>
      </c>
      <c r="I12">
        <f t="shared" si="1"/>
        <v>25.275935902320001</v>
      </c>
    </row>
    <row r="13" spans="1:9" x14ac:dyDescent="0.35">
      <c r="A13" t="s">
        <v>12</v>
      </c>
      <c r="B13" t="s">
        <v>44</v>
      </c>
      <c r="C13" t="s">
        <v>43</v>
      </c>
      <c r="D13" s="4">
        <v>1173.44</v>
      </c>
      <c r="E13" s="4">
        <f t="shared" si="0"/>
        <v>1.17344</v>
      </c>
      <c r="F13" s="4">
        <v>915.84</v>
      </c>
      <c r="G13" s="6">
        <v>0.7799999999999998</v>
      </c>
      <c r="H13" s="6">
        <f>E13*4.939</f>
        <v>5.7956201600000004</v>
      </c>
      <c r="I13">
        <f t="shared" si="1"/>
        <v>24.237283509120005</v>
      </c>
    </row>
    <row r="14" spans="1:9" x14ac:dyDescent="0.35">
      <c r="A14" t="s">
        <v>13</v>
      </c>
      <c r="B14" t="s">
        <v>42</v>
      </c>
      <c r="C14" t="s">
        <v>43</v>
      </c>
      <c r="D14" s="4">
        <v>1508.4</v>
      </c>
      <c r="E14" s="4">
        <f t="shared" si="0"/>
        <v>1.5084000000000002</v>
      </c>
      <c r="F14" s="4">
        <v>1323</v>
      </c>
      <c r="G14" s="6">
        <v>0.87760000000000005</v>
      </c>
      <c r="H14" s="6">
        <f>E14*5.055</f>
        <v>7.6249620000000009</v>
      </c>
      <c r="I14">
        <f t="shared" si="1"/>
        <v>31.887591084000007</v>
      </c>
    </row>
    <row r="15" spans="1:9" x14ac:dyDescent="0.35">
      <c r="A15" t="s">
        <v>14</v>
      </c>
      <c r="B15" t="s">
        <v>44</v>
      </c>
      <c r="C15" t="s">
        <v>43</v>
      </c>
      <c r="D15" s="4">
        <v>1329.32</v>
      </c>
      <c r="E15" s="4">
        <f t="shared" si="0"/>
        <v>1.3293199999999998</v>
      </c>
      <c r="F15" s="4">
        <v>1111.2</v>
      </c>
      <c r="G15" s="6">
        <v>0.83600000000000008</v>
      </c>
      <c r="H15" s="6">
        <f>E15*5.003</f>
        <v>6.6505879599999993</v>
      </c>
      <c r="I15">
        <f t="shared" si="1"/>
        <v>27.812758848719998</v>
      </c>
    </row>
    <row r="16" spans="1:9" x14ac:dyDescent="0.35">
      <c r="A16" t="s">
        <v>15</v>
      </c>
      <c r="B16" t="s">
        <v>44</v>
      </c>
      <c r="C16" t="s">
        <v>43</v>
      </c>
      <c r="D16" s="4">
        <v>1571.36</v>
      </c>
      <c r="E16" s="4">
        <f t="shared" si="0"/>
        <v>1.5713599999999999</v>
      </c>
      <c r="F16" s="4">
        <v>1284.8</v>
      </c>
      <c r="G16" s="6">
        <v>0.81760000000000033</v>
      </c>
      <c r="H16" s="6">
        <f>E16*4.985</f>
        <v>7.8332296000000001</v>
      </c>
      <c r="I16">
        <f t="shared" si="1"/>
        <v>32.758566187200003</v>
      </c>
    </row>
    <row r="17" spans="1:9" x14ac:dyDescent="0.35">
      <c r="A17" t="s">
        <v>16</v>
      </c>
      <c r="B17" t="s">
        <v>44</v>
      </c>
      <c r="C17" t="s">
        <v>43</v>
      </c>
      <c r="D17" s="4">
        <v>1264.5999999999999</v>
      </c>
      <c r="E17" s="4">
        <f t="shared" si="0"/>
        <v>1.2645999999999999</v>
      </c>
      <c r="F17" s="4">
        <v>1030.1199999999999</v>
      </c>
      <c r="G17" s="6">
        <v>0.81640000000000013</v>
      </c>
      <c r="H17" s="6">
        <f>E17*4.98</f>
        <v>6.2977080000000001</v>
      </c>
      <c r="I17">
        <f t="shared" si="1"/>
        <v>26.337014856000003</v>
      </c>
    </row>
    <row r="18" spans="1:9" x14ac:dyDescent="0.35">
      <c r="A18" t="s">
        <v>17</v>
      </c>
      <c r="B18" t="s">
        <v>44</v>
      </c>
      <c r="C18" t="s">
        <v>43</v>
      </c>
      <c r="D18" s="4">
        <v>1112.6400000000001</v>
      </c>
      <c r="E18" s="4">
        <f t="shared" si="0"/>
        <v>1.1126400000000001</v>
      </c>
      <c r="F18" s="4">
        <v>965.8</v>
      </c>
      <c r="G18" s="6">
        <v>0.86879999999999991</v>
      </c>
      <c r="H18" s="6">
        <f>E18*5.043</f>
        <v>5.6110435200000008</v>
      </c>
      <c r="I18">
        <f t="shared" si="1"/>
        <v>23.465384000640007</v>
      </c>
    </row>
    <row r="19" spans="1:9" x14ac:dyDescent="0.35">
      <c r="A19" t="s">
        <v>18</v>
      </c>
      <c r="B19" t="s">
        <v>42</v>
      </c>
      <c r="C19" t="s">
        <v>43</v>
      </c>
      <c r="D19" s="4">
        <v>1738.3157894736842</v>
      </c>
      <c r="E19" s="4">
        <f t="shared" si="0"/>
        <v>1.7383157894736843</v>
      </c>
      <c r="F19" s="4">
        <v>1918.0526315789473</v>
      </c>
      <c r="G19" s="6">
        <v>1.1063157894736844</v>
      </c>
      <c r="H19" s="7" t="s">
        <v>46</v>
      </c>
      <c r="I19" s="7" t="s">
        <v>46</v>
      </c>
    </row>
    <row r="20" spans="1:9" x14ac:dyDescent="0.35">
      <c r="A20" t="s">
        <v>19</v>
      </c>
      <c r="B20" t="s">
        <v>44</v>
      </c>
      <c r="C20" t="s">
        <v>43</v>
      </c>
      <c r="D20" s="4">
        <v>1496.16</v>
      </c>
      <c r="E20" s="4">
        <f t="shared" si="0"/>
        <v>1.4961600000000002</v>
      </c>
      <c r="F20" s="4">
        <v>1095.56</v>
      </c>
      <c r="G20" s="6">
        <v>0.73159999999999992</v>
      </c>
      <c r="H20" s="6">
        <f>E20*4.881</f>
        <v>7.3027569600000009</v>
      </c>
      <c r="I20">
        <f t="shared" si="1"/>
        <v>30.540129606720008</v>
      </c>
    </row>
    <row r="21" spans="1:9" x14ac:dyDescent="0.35">
      <c r="A21" t="s">
        <v>20</v>
      </c>
      <c r="B21" t="s">
        <v>44</v>
      </c>
      <c r="C21" t="s">
        <v>43</v>
      </c>
      <c r="D21" s="4">
        <v>1116.52</v>
      </c>
      <c r="E21" s="4">
        <f t="shared" si="0"/>
        <v>1.11652</v>
      </c>
      <c r="F21" s="4">
        <v>913.2</v>
      </c>
      <c r="G21" s="6">
        <v>0.81880000000000008</v>
      </c>
      <c r="H21" s="6">
        <f>E21*4.958</f>
        <v>5.5357061600000002</v>
      </c>
      <c r="I21">
        <f t="shared" si="1"/>
        <v>23.150323161120003</v>
      </c>
    </row>
    <row r="22" spans="1:9" x14ac:dyDescent="0.35">
      <c r="A22" t="s">
        <v>21</v>
      </c>
      <c r="B22" t="s">
        <v>42</v>
      </c>
      <c r="C22" t="s">
        <v>43</v>
      </c>
      <c r="D22" s="4">
        <v>1397.2</v>
      </c>
      <c r="E22" s="4">
        <f t="shared" si="0"/>
        <v>1.3972</v>
      </c>
      <c r="F22" s="4">
        <v>1073.52</v>
      </c>
      <c r="G22" s="6">
        <v>0.76880000000000015</v>
      </c>
      <c r="H22" s="6">
        <f>E22*4.927</f>
        <v>6.8840043999999994</v>
      </c>
      <c r="I22">
        <f t="shared" si="1"/>
        <v>28.788906400799998</v>
      </c>
    </row>
    <row r="23" spans="1:9" x14ac:dyDescent="0.35">
      <c r="A23" t="s">
        <v>22</v>
      </c>
      <c r="B23" t="s">
        <v>44</v>
      </c>
      <c r="C23" t="s">
        <v>43</v>
      </c>
      <c r="D23" s="4">
        <v>1566.04</v>
      </c>
      <c r="E23" s="4">
        <f t="shared" si="0"/>
        <v>1.5660399999999999</v>
      </c>
      <c r="F23" s="4">
        <v>1228.76</v>
      </c>
      <c r="G23" s="6">
        <v>0.78599999999999992</v>
      </c>
      <c r="H23" s="6">
        <f>E23*4.945</f>
        <v>7.7440677999999998</v>
      </c>
      <c r="I23">
        <f t="shared" si="1"/>
        <v>32.385691539600003</v>
      </c>
    </row>
    <row r="24" spans="1:9" x14ac:dyDescent="0.35">
      <c r="A24" t="s">
        <v>23</v>
      </c>
      <c r="B24" t="s">
        <v>42</v>
      </c>
      <c r="C24" t="s">
        <v>43</v>
      </c>
      <c r="D24" s="4">
        <v>1078.56</v>
      </c>
      <c r="E24" s="4">
        <f t="shared" si="0"/>
        <v>1.07856</v>
      </c>
      <c r="F24" s="4">
        <v>902.64</v>
      </c>
      <c r="G24" s="6">
        <v>0.8368000000000001</v>
      </c>
      <c r="H24" s="6">
        <f>E24*5.003</f>
        <v>5.3960356799999998</v>
      </c>
      <c r="I24">
        <f t="shared" si="1"/>
        <v>22.566221213760002</v>
      </c>
    </row>
    <row r="25" spans="1:9" x14ac:dyDescent="0.35">
      <c r="A25" t="s">
        <v>24</v>
      </c>
      <c r="B25" t="s">
        <v>42</v>
      </c>
      <c r="C25" t="s">
        <v>43</v>
      </c>
      <c r="D25" s="4">
        <v>1727</v>
      </c>
      <c r="E25" s="4">
        <f t="shared" si="0"/>
        <v>1.7270000000000001</v>
      </c>
      <c r="F25" s="4">
        <v>1377.4</v>
      </c>
      <c r="G25" s="6">
        <v>0.7971999999999998</v>
      </c>
      <c r="H25" s="6">
        <f>E25*4.956</f>
        <v>8.559012000000001</v>
      </c>
      <c r="I25">
        <f t="shared" si="1"/>
        <v>35.793788184000007</v>
      </c>
    </row>
    <row r="26" spans="1:9" x14ac:dyDescent="0.35">
      <c r="A26" t="s">
        <v>25</v>
      </c>
      <c r="B26" t="s">
        <v>44</v>
      </c>
      <c r="C26" t="s">
        <v>43</v>
      </c>
      <c r="D26" s="4">
        <v>1362.6</v>
      </c>
      <c r="E26" s="4">
        <f t="shared" si="0"/>
        <v>1.3625999999999998</v>
      </c>
      <c r="F26" s="4">
        <v>1215.44</v>
      </c>
      <c r="G26" s="6">
        <v>0.89439999999999997</v>
      </c>
      <c r="H26" s="6">
        <f>E26*5.072</f>
        <v>6.9111071999999991</v>
      </c>
      <c r="I26">
        <f t="shared" si="1"/>
        <v>28.902250310399999</v>
      </c>
    </row>
    <row r="27" spans="1:9" x14ac:dyDescent="0.35">
      <c r="A27" t="s">
        <v>26</v>
      </c>
      <c r="B27" t="s">
        <v>44</v>
      </c>
      <c r="C27" t="s">
        <v>43</v>
      </c>
      <c r="D27" s="4">
        <v>1085.04</v>
      </c>
      <c r="E27" s="4">
        <f t="shared" si="0"/>
        <v>1.08504</v>
      </c>
      <c r="F27" s="4">
        <v>903.76</v>
      </c>
      <c r="G27" s="6">
        <v>0.83279999999999987</v>
      </c>
      <c r="H27" s="6">
        <f>E27*5.003</f>
        <v>5.4284551199999997</v>
      </c>
      <c r="I27">
        <f t="shared" si="1"/>
        <v>22.701799311840002</v>
      </c>
    </row>
    <row r="28" spans="1:9" x14ac:dyDescent="0.35">
      <c r="A28" t="s">
        <v>27</v>
      </c>
      <c r="B28" t="s">
        <v>42</v>
      </c>
      <c r="C28" t="s">
        <v>43</v>
      </c>
      <c r="D28" s="4">
        <v>1155.1600000000001</v>
      </c>
      <c r="E28" s="4">
        <f t="shared" si="0"/>
        <v>1.1551600000000002</v>
      </c>
      <c r="F28" s="4">
        <v>1000.2</v>
      </c>
      <c r="G28" s="6">
        <v>0.8655999999999997</v>
      </c>
      <c r="H28" s="6">
        <f>E28*5.037</f>
        <v>5.8185409200000011</v>
      </c>
      <c r="I28">
        <f t="shared" si="1"/>
        <v>24.333138127440005</v>
      </c>
    </row>
    <row r="29" spans="1:9" x14ac:dyDescent="0.35">
      <c r="A29" t="s">
        <v>28</v>
      </c>
      <c r="B29" t="s">
        <v>44</v>
      </c>
      <c r="C29" t="s">
        <v>43</v>
      </c>
      <c r="D29" s="4">
        <v>1401.76</v>
      </c>
      <c r="E29" s="4">
        <f t="shared" si="0"/>
        <v>1.4017599999999999</v>
      </c>
      <c r="F29" s="4">
        <v>1153.68</v>
      </c>
      <c r="G29" s="6">
        <v>0.8248000000000002</v>
      </c>
      <c r="H29" s="6">
        <f>E29*4.991</f>
        <v>6.9961841599999994</v>
      </c>
      <c r="I29">
        <f t="shared" si="1"/>
        <v>29.258042157120002</v>
      </c>
    </row>
    <row r="30" spans="1:9" x14ac:dyDescent="0.35">
      <c r="A30" t="s">
        <v>29</v>
      </c>
      <c r="B30" t="s">
        <v>44</v>
      </c>
      <c r="C30" t="s">
        <v>43</v>
      </c>
      <c r="D30" s="4">
        <v>1799.9166666666667</v>
      </c>
      <c r="E30" s="4">
        <f t="shared" si="0"/>
        <v>1.7999166666666668</v>
      </c>
      <c r="F30" s="4">
        <v>1517.25</v>
      </c>
      <c r="G30" s="6">
        <v>0.84458333333333335</v>
      </c>
      <c r="H30" s="6">
        <f>E30*5.014</f>
        <v>9.0247821666666681</v>
      </c>
      <c r="I30">
        <f t="shared" si="1"/>
        <v>37.741639021000012</v>
      </c>
    </row>
    <row r="31" spans="1:9" x14ac:dyDescent="0.35">
      <c r="A31" t="s">
        <v>30</v>
      </c>
      <c r="B31" t="s">
        <v>42</v>
      </c>
      <c r="C31" t="s">
        <v>43</v>
      </c>
      <c r="D31" s="4">
        <v>1149.92</v>
      </c>
      <c r="E31" s="4">
        <f t="shared" si="0"/>
        <v>1.1499200000000001</v>
      </c>
      <c r="F31" s="4">
        <v>856.72</v>
      </c>
      <c r="G31" s="6">
        <v>0.74560000000000004</v>
      </c>
      <c r="H31" s="6">
        <f>E31*4.899</f>
        <v>5.6334580800000005</v>
      </c>
      <c r="I31">
        <f t="shared" si="1"/>
        <v>23.559121690560005</v>
      </c>
    </row>
    <row r="32" spans="1:9" x14ac:dyDescent="0.35">
      <c r="A32" t="s">
        <v>31</v>
      </c>
      <c r="B32" t="s">
        <v>42</v>
      </c>
      <c r="C32" t="s">
        <v>43</v>
      </c>
      <c r="D32" s="4">
        <v>1242.6400000000001</v>
      </c>
      <c r="E32" s="4">
        <f t="shared" si="0"/>
        <v>1.2426400000000002</v>
      </c>
      <c r="F32" s="4">
        <v>1098.28</v>
      </c>
      <c r="G32" s="6">
        <v>0.88519999999999999</v>
      </c>
      <c r="H32" s="6">
        <f>E32*5.06</f>
        <v>6.2877584000000004</v>
      </c>
      <c r="I32">
        <f t="shared" si="1"/>
        <v>26.295405628800005</v>
      </c>
    </row>
    <row r="33" spans="1:9" x14ac:dyDescent="0.35">
      <c r="A33" t="s">
        <v>32</v>
      </c>
      <c r="B33" t="s">
        <v>44</v>
      </c>
      <c r="C33" t="s">
        <v>43</v>
      </c>
      <c r="D33" s="4">
        <v>1075.32</v>
      </c>
      <c r="E33" s="4">
        <f t="shared" si="0"/>
        <v>1.0753199999999998</v>
      </c>
      <c r="F33" s="4">
        <v>896.52</v>
      </c>
      <c r="G33" s="6">
        <v>0.83480000000000021</v>
      </c>
      <c r="H33" s="6">
        <f>E33*5.003</f>
        <v>5.3798259599999989</v>
      </c>
      <c r="I33">
        <f t="shared" si="1"/>
        <v>22.498432164719997</v>
      </c>
    </row>
    <row r="34" spans="1:9" x14ac:dyDescent="0.35">
      <c r="A34" t="s">
        <v>33</v>
      </c>
      <c r="B34" t="s">
        <v>44</v>
      </c>
      <c r="C34" t="s">
        <v>43</v>
      </c>
      <c r="D34" s="4">
        <v>1232.32</v>
      </c>
      <c r="E34" s="4">
        <f t="shared" si="0"/>
        <v>1.2323199999999999</v>
      </c>
      <c r="F34" s="4">
        <v>975.4</v>
      </c>
      <c r="G34" s="6">
        <v>0.79239999999999977</v>
      </c>
      <c r="H34" s="6">
        <f>E34*4.951</f>
        <v>6.1012163199999989</v>
      </c>
      <c r="I34">
        <f t="shared" si="1"/>
        <v>25.515286650239997</v>
      </c>
    </row>
    <row r="35" spans="1:9" x14ac:dyDescent="0.35">
      <c r="A35" t="s">
        <v>34</v>
      </c>
      <c r="B35" t="s">
        <v>42</v>
      </c>
      <c r="C35" t="s">
        <v>43</v>
      </c>
      <c r="D35" s="4">
        <v>1521.32</v>
      </c>
      <c r="E35" s="4">
        <f t="shared" si="0"/>
        <v>1.52132</v>
      </c>
      <c r="F35" s="4">
        <v>1232.48</v>
      </c>
      <c r="G35" s="6">
        <v>0.80959999999999976</v>
      </c>
      <c r="H35" s="6">
        <f>E35*4.974</f>
        <v>7.5670456800000006</v>
      </c>
      <c r="I35">
        <f t="shared" si="1"/>
        <v>31.645385033760004</v>
      </c>
    </row>
    <row r="36" spans="1:9" x14ac:dyDescent="0.35">
      <c r="A36" t="s">
        <v>35</v>
      </c>
      <c r="B36" t="s">
        <v>42</v>
      </c>
      <c r="C36" t="s">
        <v>43</v>
      </c>
      <c r="D36" s="4">
        <v>1135.28</v>
      </c>
      <c r="E36" s="4">
        <f t="shared" si="0"/>
        <v>1.1352800000000001</v>
      </c>
      <c r="F36" s="4">
        <v>950.12</v>
      </c>
      <c r="G36" s="6">
        <v>0.8380000000000003</v>
      </c>
      <c r="H36" s="6">
        <f>E36*5.008</f>
        <v>5.6854822400000007</v>
      </c>
      <c r="I36">
        <f t="shared" si="1"/>
        <v>23.776686727680005</v>
      </c>
    </row>
    <row r="37" spans="1:9" x14ac:dyDescent="0.35">
      <c r="A37" s="2" t="s">
        <v>36</v>
      </c>
      <c r="B37" t="s">
        <v>44</v>
      </c>
      <c r="C37" t="s">
        <v>43</v>
      </c>
      <c r="D37" s="4">
        <v>942.76</v>
      </c>
      <c r="E37" s="4">
        <f t="shared" si="0"/>
        <v>0.94276000000000004</v>
      </c>
      <c r="F37" s="4">
        <v>817.08</v>
      </c>
      <c r="G37" s="6">
        <v>0.86519999999999953</v>
      </c>
      <c r="H37" s="6">
        <f>E37*5.037</f>
        <v>4.7486821199999998</v>
      </c>
      <c r="I37">
        <f t="shared" si="1"/>
        <v>19.858988625840002</v>
      </c>
    </row>
    <row r="38" spans="1:9" x14ac:dyDescent="0.35">
      <c r="A38" t="s">
        <v>37</v>
      </c>
      <c r="B38" t="s">
        <v>42</v>
      </c>
      <c r="C38" t="s">
        <v>43</v>
      </c>
      <c r="D38" s="4">
        <v>1105.8800000000001</v>
      </c>
      <c r="E38" s="4">
        <f t="shared" si="0"/>
        <v>1.1058800000000002</v>
      </c>
      <c r="F38" s="4">
        <v>936.48</v>
      </c>
      <c r="G38" s="6">
        <v>0.84760000000000002</v>
      </c>
      <c r="H38" s="6">
        <f>E38*5.02</f>
        <v>5.5515176000000004</v>
      </c>
      <c r="I38">
        <f t="shared" si="1"/>
        <v>23.216446603200005</v>
      </c>
    </row>
    <row r="39" spans="1:9" x14ac:dyDescent="0.35">
      <c r="A39" t="s">
        <v>38</v>
      </c>
      <c r="B39" t="s">
        <v>44</v>
      </c>
      <c r="C39" t="s">
        <v>43</v>
      </c>
      <c r="D39" s="4">
        <v>1183.6400000000001</v>
      </c>
      <c r="E39" s="4">
        <f t="shared" si="0"/>
        <v>1.18364</v>
      </c>
      <c r="F39" s="4">
        <v>974.28</v>
      </c>
      <c r="G39" s="6">
        <v>0.82440000000000013</v>
      </c>
      <c r="H39" s="6">
        <f>E39*4.991</f>
        <v>5.9075472399999995</v>
      </c>
      <c r="I39">
        <f t="shared" si="1"/>
        <v>24.705362557680001</v>
      </c>
    </row>
    <row r="40" spans="1:9" x14ac:dyDescent="0.35">
      <c r="A40" s="3" t="s">
        <v>1</v>
      </c>
      <c r="B40" s="3" t="s">
        <v>42</v>
      </c>
      <c r="C40" t="s">
        <v>45</v>
      </c>
      <c r="D40" s="4">
        <v>1324.56</v>
      </c>
      <c r="E40" s="4">
        <f t="shared" si="0"/>
        <v>1.32456</v>
      </c>
      <c r="F40" s="4">
        <v>1075.52</v>
      </c>
      <c r="G40" s="6">
        <v>0.81120000000000003</v>
      </c>
      <c r="H40" s="6">
        <f>E40*4.974</f>
        <v>6.5883614399999999</v>
      </c>
      <c r="I40">
        <f t="shared" si="1"/>
        <v>27.552527542080004</v>
      </c>
    </row>
    <row r="41" spans="1:9" x14ac:dyDescent="0.35">
      <c r="A41" s="3" t="s">
        <v>6</v>
      </c>
      <c r="B41" s="3" t="s">
        <v>44</v>
      </c>
      <c r="C41" t="s">
        <v>45</v>
      </c>
      <c r="D41" s="4">
        <v>1202.4000000000001</v>
      </c>
      <c r="E41" s="4">
        <f t="shared" si="0"/>
        <v>1.2024000000000001</v>
      </c>
      <c r="F41" s="4">
        <v>924.44</v>
      </c>
      <c r="G41" s="6">
        <v>0.76960000000000006</v>
      </c>
      <c r="H41" s="6">
        <f>E41*4.927</f>
        <v>5.9242248000000002</v>
      </c>
      <c r="I41">
        <f t="shared" si="1"/>
        <v>24.775108113600002</v>
      </c>
    </row>
    <row r="42" spans="1:9" x14ac:dyDescent="0.35">
      <c r="A42" s="3" t="s">
        <v>2</v>
      </c>
      <c r="B42" s="3" t="s">
        <v>42</v>
      </c>
      <c r="C42" t="s">
        <v>45</v>
      </c>
      <c r="D42" s="4">
        <v>1198.72</v>
      </c>
      <c r="E42" s="4">
        <f t="shared" si="0"/>
        <v>1.19872</v>
      </c>
      <c r="F42" s="4">
        <v>957.76</v>
      </c>
      <c r="G42" s="6">
        <v>0.80039999999999989</v>
      </c>
      <c r="H42" s="6">
        <f>E42*4.962</f>
        <v>5.9480486399999997</v>
      </c>
      <c r="I42">
        <f t="shared" si="1"/>
        <v>24.87473941248</v>
      </c>
    </row>
    <row r="43" spans="1:9" x14ac:dyDescent="0.35">
      <c r="A43" s="3" t="s">
        <v>39</v>
      </c>
      <c r="B43" s="3" t="s">
        <v>42</v>
      </c>
      <c r="C43" t="s">
        <v>45</v>
      </c>
      <c r="D43" s="4">
        <v>1095.52</v>
      </c>
      <c r="E43" s="4">
        <f t="shared" si="0"/>
        <v>1.09552</v>
      </c>
      <c r="F43" s="4">
        <v>876.36</v>
      </c>
      <c r="G43" s="6">
        <v>0.8</v>
      </c>
      <c r="H43" s="6">
        <f>E43*4.962</f>
        <v>5.4359702399999996</v>
      </c>
      <c r="I43">
        <f t="shared" si="1"/>
        <v>22.733227543680002</v>
      </c>
    </row>
    <row r="44" spans="1:9" x14ac:dyDescent="0.35">
      <c r="A44" s="3" t="s">
        <v>10</v>
      </c>
      <c r="B44" s="3" t="s">
        <v>44</v>
      </c>
      <c r="C44" t="s">
        <v>45</v>
      </c>
      <c r="D44" s="4">
        <v>861.72</v>
      </c>
      <c r="E44" s="4">
        <f t="shared" si="0"/>
        <v>0.86172000000000004</v>
      </c>
      <c r="F44" s="4">
        <v>727.6</v>
      </c>
      <c r="G44" s="6">
        <v>0.84440000000000015</v>
      </c>
      <c r="H44" s="6">
        <f>E44*5.014</f>
        <v>4.3206640800000002</v>
      </c>
      <c r="I44">
        <f t="shared" si="1"/>
        <v>18.069017182560003</v>
      </c>
    </row>
    <row r="45" spans="1:9" x14ac:dyDescent="0.35">
      <c r="A45" s="3" t="s">
        <v>16</v>
      </c>
      <c r="B45" s="3" t="s">
        <v>44</v>
      </c>
      <c r="C45" t="s">
        <v>45</v>
      </c>
      <c r="D45" s="4">
        <v>1153.72</v>
      </c>
      <c r="E45" s="4">
        <f t="shared" si="0"/>
        <v>1.1537200000000001</v>
      </c>
      <c r="F45" s="4">
        <v>996.68</v>
      </c>
      <c r="G45" s="6">
        <v>0.86480000000000024</v>
      </c>
      <c r="H45" s="6">
        <f>E45*5.037</f>
        <v>5.8112876400000006</v>
      </c>
      <c r="I45">
        <f t="shared" si="1"/>
        <v>24.302804910480006</v>
      </c>
    </row>
    <row r="46" spans="1:9" x14ac:dyDescent="0.35">
      <c r="A46" s="3" t="s">
        <v>14</v>
      </c>
      <c r="B46" s="3" t="s">
        <v>44</v>
      </c>
      <c r="C46" t="s">
        <v>45</v>
      </c>
      <c r="D46" s="4">
        <v>1511.2</v>
      </c>
      <c r="E46" s="4">
        <f t="shared" si="0"/>
        <v>1.5112000000000001</v>
      </c>
      <c r="F46" s="4">
        <v>1250.96</v>
      </c>
      <c r="G46" s="6">
        <v>0.82640000000000002</v>
      </c>
      <c r="H46" s="6">
        <f>E46*4.991</f>
        <v>7.5423992000000002</v>
      </c>
      <c r="I46">
        <f t="shared" si="1"/>
        <v>31.542313454400002</v>
      </c>
    </row>
    <row r="47" spans="1:9" x14ac:dyDescent="0.35">
      <c r="A47" s="3" t="s">
        <v>38</v>
      </c>
      <c r="B47" s="3" t="s">
        <v>44</v>
      </c>
      <c r="C47" t="s">
        <v>45</v>
      </c>
      <c r="D47" s="4">
        <v>1170.8</v>
      </c>
      <c r="E47" s="4">
        <f t="shared" si="0"/>
        <v>1.1708000000000001</v>
      </c>
      <c r="F47" s="4">
        <v>1026.8399999999999</v>
      </c>
      <c r="G47" s="6">
        <v>0.8792000000000002</v>
      </c>
      <c r="H47" s="6">
        <f>E47*5.055</f>
        <v>5.9183940000000002</v>
      </c>
      <c r="I47">
        <f t="shared" si="1"/>
        <v>24.750723708000002</v>
      </c>
    </row>
    <row r="48" spans="1:9" x14ac:dyDescent="0.35">
      <c r="A48" s="3" t="s">
        <v>8</v>
      </c>
      <c r="B48" s="3" t="s">
        <v>42</v>
      </c>
      <c r="C48" t="s">
        <v>45</v>
      </c>
      <c r="D48" s="4">
        <v>1117.44</v>
      </c>
      <c r="E48" s="4">
        <f t="shared" si="0"/>
        <v>1.11744</v>
      </c>
      <c r="F48" s="4">
        <v>906.72</v>
      </c>
      <c r="G48" s="6">
        <v>0.81079999999999985</v>
      </c>
      <c r="H48" s="6">
        <f>E48*4.974</f>
        <v>5.55814656</v>
      </c>
      <c r="I48">
        <f t="shared" si="1"/>
        <v>23.244168913920003</v>
      </c>
    </row>
    <row r="49" spans="1:9" x14ac:dyDescent="0.35">
      <c r="A49" s="3" t="s">
        <v>5</v>
      </c>
      <c r="B49" s="3" t="s">
        <v>44</v>
      </c>
      <c r="C49" t="s">
        <v>45</v>
      </c>
      <c r="D49" s="4">
        <v>1304.375</v>
      </c>
      <c r="E49" s="4">
        <f t="shared" si="0"/>
        <v>1.3043750000000001</v>
      </c>
      <c r="F49" s="4">
        <v>1128.25</v>
      </c>
      <c r="G49" s="6">
        <v>0.86624999999999985</v>
      </c>
      <c r="H49" s="6">
        <f>E49*5.037</f>
        <v>6.5701368750000002</v>
      </c>
      <c r="I49">
        <f t="shared" si="1"/>
        <v>27.476312411250003</v>
      </c>
    </row>
    <row r="50" spans="1:9" x14ac:dyDescent="0.35">
      <c r="A50" s="3" t="s">
        <v>11</v>
      </c>
      <c r="B50" s="3" t="s">
        <v>44</v>
      </c>
      <c r="C50" t="s">
        <v>45</v>
      </c>
      <c r="D50" s="4">
        <v>1245.8260869565217</v>
      </c>
      <c r="E50" s="4">
        <f t="shared" si="0"/>
        <v>1.2458260869565216</v>
      </c>
      <c r="F50" s="4">
        <v>975.26086956521738</v>
      </c>
      <c r="G50" s="6">
        <v>0.78304347826086929</v>
      </c>
      <c r="H50" s="6">
        <f>E50*4.945</f>
        <v>6.1606100000000001</v>
      </c>
      <c r="I50">
        <f t="shared" si="1"/>
        <v>25.763671020000004</v>
      </c>
    </row>
    <row r="51" spans="1:9" x14ac:dyDescent="0.35">
      <c r="A51" s="3" t="s">
        <v>12</v>
      </c>
      <c r="B51" s="3" t="s">
        <v>44</v>
      </c>
      <c r="C51" t="s">
        <v>45</v>
      </c>
      <c r="D51" s="4">
        <v>1094.0416666666667</v>
      </c>
      <c r="E51" s="4">
        <f t="shared" si="0"/>
        <v>1.0940416666666668</v>
      </c>
      <c r="F51" s="4">
        <v>834.625</v>
      </c>
      <c r="G51" s="6">
        <v>0.76249999999999973</v>
      </c>
      <c r="H51" s="6">
        <f>E51*4.922</f>
        <v>5.3848730833333338</v>
      </c>
      <c r="I51">
        <f t="shared" si="1"/>
        <v>22.519539234500005</v>
      </c>
    </row>
    <row r="52" spans="1:9" x14ac:dyDescent="0.35">
      <c r="A52" s="3" t="s">
        <v>13</v>
      </c>
      <c r="B52" s="3" t="s">
        <v>42</v>
      </c>
      <c r="C52" t="s">
        <v>45</v>
      </c>
      <c r="D52" s="4">
        <v>1503.76</v>
      </c>
      <c r="E52" s="4">
        <f t="shared" si="0"/>
        <v>1.50376</v>
      </c>
      <c r="F52" s="4">
        <v>1286.8399999999999</v>
      </c>
      <c r="G52" s="6">
        <v>0.85479999999999978</v>
      </c>
      <c r="H52" s="6">
        <f>E52*5.026</f>
        <v>7.5578977599999995</v>
      </c>
      <c r="I52">
        <f t="shared" si="1"/>
        <v>31.60712843232</v>
      </c>
    </row>
    <row r="53" spans="1:9" x14ac:dyDescent="0.35">
      <c r="A53" s="3" t="s">
        <v>15</v>
      </c>
      <c r="B53" s="3" t="s">
        <v>44</v>
      </c>
      <c r="C53" t="s">
        <v>45</v>
      </c>
      <c r="D53" s="4">
        <v>1591.88</v>
      </c>
      <c r="E53" s="4">
        <f t="shared" si="0"/>
        <v>1.5918800000000002</v>
      </c>
      <c r="F53" s="4">
        <v>1307.32</v>
      </c>
      <c r="G53" s="6">
        <v>0.82120000000000015</v>
      </c>
      <c r="H53" s="6">
        <f>E53*4.985</f>
        <v>7.9355218000000018</v>
      </c>
      <c r="I53">
        <f t="shared" si="1"/>
        <v>33.186352167600013</v>
      </c>
    </row>
    <row r="54" spans="1:9" x14ac:dyDescent="0.35">
      <c r="A54" s="3" t="s">
        <v>9</v>
      </c>
      <c r="B54" s="3" t="s">
        <v>44</v>
      </c>
      <c r="C54" t="s">
        <v>45</v>
      </c>
      <c r="D54" s="4">
        <v>1462.36</v>
      </c>
      <c r="E54" s="4">
        <f t="shared" si="0"/>
        <v>1.4623599999999999</v>
      </c>
      <c r="F54" s="4">
        <v>1176.8399999999999</v>
      </c>
      <c r="G54" s="6">
        <v>0.80840000000000023</v>
      </c>
      <c r="H54" s="6">
        <f>E54*4.974</f>
        <v>7.2737786399999997</v>
      </c>
      <c r="I54">
        <f t="shared" si="1"/>
        <v>30.418942272480002</v>
      </c>
    </row>
    <row r="55" spans="1:9" x14ac:dyDescent="0.35">
      <c r="A55" s="3" t="s">
        <v>19</v>
      </c>
      <c r="B55" s="3" t="s">
        <v>44</v>
      </c>
      <c r="C55" t="s">
        <v>45</v>
      </c>
      <c r="D55" s="4">
        <v>1298.96</v>
      </c>
      <c r="E55" s="4">
        <f t="shared" si="0"/>
        <v>1.2989600000000001</v>
      </c>
      <c r="F55" s="4">
        <v>1008.88</v>
      </c>
      <c r="G55" s="6">
        <v>0.77719999999999989</v>
      </c>
      <c r="H55" s="6">
        <f>E55*4.933</f>
        <v>6.4077696800000004</v>
      </c>
      <c r="I55">
        <f t="shared" si="1"/>
        <v>26.797292801760005</v>
      </c>
    </row>
    <row r="56" spans="1:9" x14ac:dyDescent="0.35">
      <c r="A56" s="3" t="s">
        <v>17</v>
      </c>
      <c r="B56" s="3" t="s">
        <v>44</v>
      </c>
      <c r="C56" t="s">
        <v>45</v>
      </c>
      <c r="D56" s="4">
        <v>960.56</v>
      </c>
      <c r="E56" s="4">
        <f t="shared" si="0"/>
        <v>0.96055999999999997</v>
      </c>
      <c r="F56" s="4">
        <v>816.88</v>
      </c>
      <c r="G56" s="6">
        <v>0.85040000000000004</v>
      </c>
      <c r="H56" s="6">
        <f>E56*5.02</f>
        <v>4.8220111999999995</v>
      </c>
      <c r="I56">
        <f t="shared" si="1"/>
        <v>20.165650838400001</v>
      </c>
    </row>
    <row r="57" spans="1:9" x14ac:dyDescent="0.35">
      <c r="A57" s="3" t="s">
        <v>21</v>
      </c>
      <c r="B57" s="3" t="s">
        <v>42</v>
      </c>
      <c r="C57" t="s">
        <v>45</v>
      </c>
      <c r="D57" s="4">
        <v>1377.2</v>
      </c>
      <c r="E57" s="4">
        <f t="shared" si="0"/>
        <v>1.3772</v>
      </c>
      <c r="F57" s="4">
        <v>1020.64</v>
      </c>
      <c r="G57" s="6">
        <v>0.74199999999999999</v>
      </c>
      <c r="H57" s="6">
        <f>E57*4.893</f>
        <v>6.7386396</v>
      </c>
      <c r="I57">
        <f t="shared" si="1"/>
        <v>28.180990807200004</v>
      </c>
    </row>
    <row r="58" spans="1:9" x14ac:dyDescent="0.35">
      <c r="A58" s="3" t="s">
        <v>24</v>
      </c>
      <c r="B58" s="3" t="s">
        <v>42</v>
      </c>
      <c r="C58" t="s">
        <v>45</v>
      </c>
      <c r="D58" s="4">
        <v>1592.72</v>
      </c>
      <c r="E58" s="4">
        <f t="shared" si="0"/>
        <v>1.5927200000000001</v>
      </c>
      <c r="F58" s="4">
        <v>1258.04</v>
      </c>
      <c r="G58" s="6">
        <v>0.79000000000000015</v>
      </c>
      <c r="H58" s="6">
        <f>E58*4.951</f>
        <v>7.8855567200000003</v>
      </c>
      <c r="I58">
        <f t="shared" si="1"/>
        <v>32.977398203040003</v>
      </c>
    </row>
    <row r="59" spans="1:9" x14ac:dyDescent="0.35">
      <c r="A59" s="3" t="s">
        <v>22</v>
      </c>
      <c r="B59" s="3" t="s">
        <v>44</v>
      </c>
      <c r="C59" t="s">
        <v>45</v>
      </c>
      <c r="D59" s="4">
        <v>1560.76</v>
      </c>
      <c r="E59" s="4">
        <f t="shared" si="0"/>
        <v>1.5607599999999999</v>
      </c>
      <c r="F59" s="4">
        <v>1359.6</v>
      </c>
      <c r="G59" s="6">
        <v>0.87359999999999971</v>
      </c>
      <c r="H59" s="6">
        <f>E59*5.049</f>
        <v>7.8802772399999998</v>
      </c>
      <c r="I59">
        <f t="shared" si="1"/>
        <v>32.955319417680002</v>
      </c>
    </row>
    <row r="60" spans="1:9" x14ac:dyDescent="0.35">
      <c r="A60" s="3" t="s">
        <v>29</v>
      </c>
      <c r="B60" s="3" t="s">
        <v>44</v>
      </c>
      <c r="C60" t="s">
        <v>45</v>
      </c>
      <c r="D60" s="4">
        <v>1672.0833333333333</v>
      </c>
      <c r="E60" s="4">
        <f t="shared" si="0"/>
        <v>1.6720833333333334</v>
      </c>
      <c r="F60" s="4">
        <v>1396.25</v>
      </c>
      <c r="G60" s="6">
        <v>0.83583333333333354</v>
      </c>
      <c r="H60" s="6">
        <f>E60*5.003</f>
        <v>8.3654329166666663</v>
      </c>
      <c r="I60">
        <f t="shared" si="1"/>
        <v>34.9842404575</v>
      </c>
    </row>
    <row r="61" spans="1:9" x14ac:dyDescent="0.35">
      <c r="A61" s="3" t="s">
        <v>27</v>
      </c>
      <c r="B61" s="3" t="s">
        <v>42</v>
      </c>
      <c r="C61" t="s">
        <v>45</v>
      </c>
      <c r="D61" s="4">
        <v>1305.96</v>
      </c>
      <c r="E61" s="4">
        <f t="shared" si="0"/>
        <v>1.30596</v>
      </c>
      <c r="F61" s="4">
        <v>1010.76</v>
      </c>
      <c r="G61" s="6">
        <v>0.77439999999999987</v>
      </c>
      <c r="H61" s="6">
        <f>E61*4.933</f>
        <v>6.4423006799999998</v>
      </c>
      <c r="I61">
        <f t="shared" si="1"/>
        <v>26.941701443760003</v>
      </c>
    </row>
    <row r="62" spans="1:9" x14ac:dyDescent="0.35">
      <c r="A62" s="3" t="s">
        <v>25</v>
      </c>
      <c r="B62" s="3" t="s">
        <v>44</v>
      </c>
      <c r="C62" t="s">
        <v>45</v>
      </c>
      <c r="D62" s="4">
        <v>1225.8399999999999</v>
      </c>
      <c r="E62" s="4">
        <f t="shared" si="0"/>
        <v>1.2258399999999998</v>
      </c>
      <c r="F62" s="4">
        <v>1092.2</v>
      </c>
      <c r="G62" s="6">
        <v>0.89280000000000015</v>
      </c>
      <c r="H62" s="6">
        <f>E62*5.072</f>
        <v>6.2174604799999988</v>
      </c>
      <c r="I62">
        <f t="shared" si="1"/>
        <v>26.001419727359998</v>
      </c>
    </row>
    <row r="63" spans="1:9" x14ac:dyDescent="0.35">
      <c r="A63" s="3" t="s">
        <v>32</v>
      </c>
      <c r="B63" s="3" t="s">
        <v>44</v>
      </c>
      <c r="C63" t="s">
        <v>45</v>
      </c>
      <c r="D63" s="4">
        <v>1142.32</v>
      </c>
      <c r="E63" s="4">
        <f t="shared" si="0"/>
        <v>1.14232</v>
      </c>
      <c r="F63" s="4">
        <v>920.28</v>
      </c>
      <c r="G63" s="6">
        <v>0.8056000000000002</v>
      </c>
      <c r="H63" s="6">
        <f>E63*4.968</f>
        <v>5.6750457599999997</v>
      </c>
      <c r="I63">
        <f t="shared" si="1"/>
        <v>23.733041368320002</v>
      </c>
    </row>
    <row r="64" spans="1:9" x14ac:dyDescent="0.35">
      <c r="A64" s="3" t="s">
        <v>34</v>
      </c>
      <c r="B64" s="3" t="s">
        <v>42</v>
      </c>
      <c r="C64" t="s">
        <v>45</v>
      </c>
      <c r="D64" s="5" t="s">
        <v>46</v>
      </c>
      <c r="E64" s="5" t="s">
        <v>46</v>
      </c>
      <c r="F64" s="5" t="s">
        <v>46</v>
      </c>
      <c r="G64" s="7" t="s">
        <v>46</v>
      </c>
      <c r="H64" s="7" t="s">
        <v>46</v>
      </c>
      <c r="I64" s="7" t="s">
        <v>46</v>
      </c>
    </row>
    <row r="65" spans="1:9" x14ac:dyDescent="0.35">
      <c r="A65" s="3" t="s">
        <v>31</v>
      </c>
      <c r="B65" s="3" t="s">
        <v>42</v>
      </c>
      <c r="C65" t="s">
        <v>45</v>
      </c>
      <c r="D65" s="4">
        <v>1314.84</v>
      </c>
      <c r="E65" s="4">
        <f t="shared" si="0"/>
        <v>1.31484</v>
      </c>
      <c r="F65" s="4">
        <v>1184.72</v>
      </c>
      <c r="G65" s="6">
        <v>0.90200000000000036</v>
      </c>
      <c r="H65" s="6">
        <f>E65*5.078</f>
        <v>6.6767575200000007</v>
      </c>
      <c r="I65">
        <f t="shared" si="1"/>
        <v>27.922199948640007</v>
      </c>
    </row>
    <row r="66" spans="1:9" x14ac:dyDescent="0.35">
      <c r="A66" s="3" t="s">
        <v>20</v>
      </c>
      <c r="B66" s="3" t="s">
        <v>44</v>
      </c>
      <c r="C66" t="s">
        <v>45</v>
      </c>
      <c r="D66" s="4">
        <v>1150.4000000000001</v>
      </c>
      <c r="E66" s="4">
        <f t="shared" si="0"/>
        <v>1.1504000000000001</v>
      </c>
      <c r="F66" s="4">
        <v>1043.96</v>
      </c>
      <c r="G66" s="6">
        <v>0.90759999999999974</v>
      </c>
      <c r="H66" s="6">
        <f>E66*5.089</f>
        <v>5.8543856000000005</v>
      </c>
      <c r="I66">
        <f t="shared" si="1"/>
        <v>24.483040579200004</v>
      </c>
    </row>
    <row r="67" spans="1:9" x14ac:dyDescent="0.35">
      <c r="A67" s="3" t="s">
        <v>30</v>
      </c>
      <c r="B67" s="3" t="s">
        <v>42</v>
      </c>
      <c r="C67" t="s">
        <v>45</v>
      </c>
      <c r="D67" s="4">
        <v>1175.92</v>
      </c>
      <c r="E67" s="4">
        <f t="shared" ref="E67:E70" si="2">D67/1000</f>
        <v>1.1759200000000001</v>
      </c>
      <c r="F67" s="4">
        <v>1084.2</v>
      </c>
      <c r="G67" s="6">
        <v>0.92240000000000011</v>
      </c>
      <c r="H67" s="6">
        <f>E67*5.101</f>
        <v>5.9983679200000006</v>
      </c>
      <c r="I67">
        <f t="shared" ref="I67:I70" si="3">H67*4.182</f>
        <v>25.085174641440005</v>
      </c>
    </row>
    <row r="68" spans="1:9" x14ac:dyDescent="0.35">
      <c r="A68" t="s">
        <v>33</v>
      </c>
      <c r="B68" t="s">
        <v>44</v>
      </c>
      <c r="C68" t="s">
        <v>45</v>
      </c>
      <c r="D68" s="4">
        <v>1310.3599999999999</v>
      </c>
      <c r="E68" s="4">
        <f t="shared" si="2"/>
        <v>1.31036</v>
      </c>
      <c r="F68" s="4">
        <v>1110.1199999999999</v>
      </c>
      <c r="G68" s="6">
        <v>0.8488</v>
      </c>
      <c r="H68" s="6">
        <f>E68*5.02</f>
        <v>6.5780071999999992</v>
      </c>
      <c r="I68">
        <f t="shared" si="3"/>
        <v>27.5092261104</v>
      </c>
    </row>
    <row r="69" spans="1:9" x14ac:dyDescent="0.35">
      <c r="A69" s="3" t="s">
        <v>35</v>
      </c>
      <c r="B69" s="3" t="s">
        <v>42</v>
      </c>
      <c r="C69" t="s">
        <v>45</v>
      </c>
      <c r="D69" s="4">
        <v>1145.56</v>
      </c>
      <c r="E69" s="4">
        <f t="shared" si="2"/>
        <v>1.1455599999999999</v>
      </c>
      <c r="F69" s="4">
        <v>898.84</v>
      </c>
      <c r="G69" s="6">
        <v>0.78399999999999992</v>
      </c>
      <c r="H69" s="6">
        <f>E69*4.945</f>
        <v>5.6647942000000002</v>
      </c>
      <c r="I69">
        <f t="shared" si="3"/>
        <v>23.690169344400005</v>
      </c>
    </row>
    <row r="70" spans="1:9" x14ac:dyDescent="0.35">
      <c r="A70" s="3" t="s">
        <v>36</v>
      </c>
      <c r="B70" s="3" t="s">
        <v>44</v>
      </c>
      <c r="C70" t="s">
        <v>45</v>
      </c>
      <c r="D70" s="4">
        <v>932.28</v>
      </c>
      <c r="E70" s="4">
        <f t="shared" si="2"/>
        <v>0.93228</v>
      </c>
      <c r="F70" s="4">
        <v>706.28</v>
      </c>
      <c r="G70" s="6">
        <v>0.75840000000000007</v>
      </c>
      <c r="H70" s="6">
        <f>E70*4.916</f>
        <v>4.5830884800000007</v>
      </c>
      <c r="I70">
        <f t="shared" si="3"/>
        <v>19.166476023360005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Håvard Lorentzen</dc:creator>
  <cp:lastModifiedBy>Håvard Lorentzen</cp:lastModifiedBy>
  <dcterms:created xsi:type="dcterms:W3CDTF">2015-06-05T18:17:20Z</dcterms:created>
  <dcterms:modified xsi:type="dcterms:W3CDTF">2023-02-22T10:01:41Z</dcterms:modified>
</cp:coreProperties>
</file>