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3545" documentId="11_924805B546FA86936262E6F9983E8C1851038381" xr6:coauthVersionLast="47" xr6:coauthVersionMax="47" xr10:uidLastSave="{1BF55B29-EF24-4E17-9A77-38EF70A33CE7}"/>
  <bookViews>
    <workbookView xWindow="-110" yWindow="-110" windowWidth="19420" windowHeight="1030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77" i="1" l="1"/>
  <c r="BK77" i="1"/>
  <c r="AZ77" i="1"/>
  <c r="AT77" i="1"/>
  <c r="AS77" i="1"/>
  <c r="AR77" i="1"/>
  <c r="AG77" i="1"/>
  <c r="AF77" i="1"/>
  <c r="AE77" i="1"/>
  <c r="AD77" i="1"/>
  <c r="AC77" i="1"/>
  <c r="Q77" i="1"/>
  <c r="L77" i="1"/>
  <c r="K77" i="1"/>
  <c r="BL76" i="1"/>
  <c r="BK76" i="1"/>
  <c r="AZ76" i="1"/>
  <c r="AT76" i="1"/>
  <c r="AS76" i="1"/>
  <c r="AR76" i="1"/>
  <c r="AG76" i="1"/>
  <c r="AF76" i="1"/>
  <c r="AE76" i="1"/>
  <c r="AD76" i="1"/>
  <c r="AC76" i="1"/>
  <c r="Q76" i="1"/>
  <c r="L76" i="1"/>
  <c r="K76" i="1"/>
  <c r="BL75" i="1"/>
  <c r="BK75" i="1"/>
  <c r="AZ75" i="1"/>
  <c r="AT75" i="1"/>
  <c r="AS75" i="1"/>
  <c r="AR75" i="1"/>
  <c r="AG75" i="1"/>
  <c r="AF75" i="1"/>
  <c r="AE75" i="1"/>
  <c r="AD75" i="1"/>
  <c r="AC75" i="1"/>
  <c r="Q75" i="1"/>
  <c r="L75" i="1"/>
  <c r="K75" i="1"/>
  <c r="BL74" i="1"/>
  <c r="BK74" i="1"/>
  <c r="AZ74" i="1"/>
  <c r="AT74" i="1"/>
  <c r="AS74" i="1"/>
  <c r="AR74" i="1"/>
  <c r="AG74" i="1"/>
  <c r="AF74" i="1"/>
  <c r="AE74" i="1"/>
  <c r="AD74" i="1"/>
  <c r="AC74" i="1"/>
  <c r="Q74" i="1"/>
  <c r="L74" i="1"/>
  <c r="K74" i="1"/>
  <c r="BL73" i="1"/>
  <c r="BK73" i="1"/>
  <c r="AZ73" i="1"/>
  <c r="AT73" i="1"/>
  <c r="AS73" i="1"/>
  <c r="AR73" i="1"/>
  <c r="AG73" i="1"/>
  <c r="AF73" i="1"/>
  <c r="AE73" i="1"/>
  <c r="AD73" i="1"/>
  <c r="AC73" i="1"/>
  <c r="Q73" i="1"/>
  <c r="L73" i="1"/>
  <c r="K73" i="1"/>
  <c r="AZ72" i="1"/>
  <c r="AT72" i="1"/>
  <c r="AS72" i="1"/>
  <c r="AR72" i="1"/>
  <c r="AG72" i="1"/>
  <c r="AF72" i="1"/>
  <c r="AE72" i="1"/>
  <c r="AD72" i="1"/>
  <c r="AC72" i="1"/>
  <c r="Q72" i="1"/>
  <c r="L72" i="1"/>
  <c r="K72" i="1"/>
  <c r="BL71" i="1"/>
  <c r="BK71" i="1"/>
  <c r="AZ71" i="1"/>
  <c r="AT71" i="1"/>
  <c r="AS71" i="1"/>
  <c r="AR71" i="1"/>
  <c r="AG71" i="1"/>
  <c r="AF71" i="1"/>
  <c r="AE71" i="1"/>
  <c r="AD71" i="1"/>
  <c r="AC71" i="1"/>
  <c r="Q71" i="1"/>
  <c r="L71" i="1"/>
  <c r="K71" i="1"/>
  <c r="K39" i="1"/>
  <c r="L39" i="1"/>
  <c r="Q39" i="1"/>
  <c r="AC39" i="1"/>
  <c r="AD39" i="1"/>
  <c r="AE39" i="1"/>
  <c r="AF39" i="1"/>
  <c r="AG39" i="1"/>
  <c r="AR39" i="1"/>
  <c r="AS39" i="1"/>
  <c r="AT39" i="1"/>
  <c r="AZ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T2" i="1"/>
  <c r="AZ2" i="1"/>
  <c r="AR40" i="1" l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4" i="1"/>
  <c r="AR24" i="1"/>
  <c r="AT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D1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<sst xmlns="http://schemas.openxmlformats.org/spreadsheetml/2006/main" count="721" uniqueCount="235">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</sst>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topLeftCell="A28" zoomScale="55" zoomScaleNormal="55" workbookViewId="0">
      <pane xSplit="1" topLeftCell="Q1" activePane="topRight" state="frozen"/>
      <selection pane="topRight" activeCell="AD35" sqref="AD35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4" t="s">
        <v>38</v>
      </c>
      <c r="AN1" s="1" t="s">
        <v>39</v>
      </c>
      <c r="AO1" s="5" t="s">
        <v>40</v>
      </c>
      <c r="AP1" s="2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20" t="s">
        <v>46</v>
      </c>
      <c r="AV1" s="2" t="s">
        <v>47</v>
      </c>
      <c r="AW1" s="19" t="s">
        <v>48</v>
      </c>
      <c r="AX1" s="2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233</v>
      </c>
      <c r="BX1" t="s">
        <v>234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s="2" t="s">
        <v>114</v>
      </c>
      <c r="DN1" t="s">
        <v>115</v>
      </c>
      <c r="DO1" t="s">
        <v>116</v>
      </c>
      <c r="DP1" s="2" t="s">
        <v>117</v>
      </c>
      <c r="DQ1" t="s">
        <v>118</v>
      </c>
      <c r="DR1" t="s">
        <v>119</v>
      </c>
      <c r="DS1" s="2" t="s">
        <v>120</v>
      </c>
      <c r="DT1" t="s">
        <v>121</v>
      </c>
      <c r="DU1" t="s">
        <v>122</v>
      </c>
      <c r="DV1" s="2" t="s">
        <v>123</v>
      </c>
      <c r="DW1" t="s">
        <v>124</v>
      </c>
      <c r="DX1" t="s">
        <v>125</v>
      </c>
      <c r="DY1" s="2" t="s">
        <v>126</v>
      </c>
      <c r="DZ1" t="s">
        <v>127</v>
      </c>
      <c r="EA1" t="s">
        <v>128</v>
      </c>
      <c r="EB1" s="2" t="s">
        <v>129</v>
      </c>
      <c r="EC1" t="s">
        <v>130</v>
      </c>
      <c r="ED1" t="s">
        <v>131</v>
      </c>
      <c r="EE1" s="2" t="s">
        <v>132</v>
      </c>
      <c r="EF1" t="s">
        <v>133</v>
      </c>
      <c r="EG1" t="s">
        <v>134</v>
      </c>
      <c r="EH1" s="2" t="s">
        <v>135</v>
      </c>
      <c r="EI1" t="s">
        <v>136</v>
      </c>
      <c r="EJ1" t="s">
        <v>137</v>
      </c>
      <c r="EK1" s="2" t="s">
        <v>138</v>
      </c>
      <c r="EL1" t="s">
        <v>139</v>
      </c>
      <c r="EM1" t="s">
        <v>140</v>
      </c>
      <c r="EN1" s="2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</row>
    <row r="2" spans="1:175" ht="15.5" x14ac:dyDescent="0.35">
      <c r="A2" s="3" t="s">
        <v>173</v>
      </c>
      <c r="B2" t="s">
        <v>174</v>
      </c>
      <c r="C2" t="s">
        <v>175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176</v>
      </c>
      <c r="U2" s="4">
        <v>20</v>
      </c>
      <c r="V2" s="4">
        <v>23</v>
      </c>
      <c r="W2" s="4">
        <v>6.8</v>
      </c>
      <c r="X2" s="4">
        <v>0</v>
      </c>
      <c r="Y2" s="7" t="s">
        <v>177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5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 t="shared" ref="AT2:AT33" si="5">AU2/AA2*100</f>
        <v>48.760500533514403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5.5" x14ac:dyDescent="0.35">
      <c r="A3" t="s">
        <v>178</v>
      </c>
      <c r="B3" t="s">
        <v>174</v>
      </c>
      <c r="C3" t="s">
        <v>175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6">AVERAGE(G3,I3)</f>
        <v>145</v>
      </c>
      <c r="L3" s="5">
        <f t="shared" ref="L3:L38" si="7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8">AVERAGE(O3,P3)</f>
        <v>105.6</v>
      </c>
      <c r="R3">
        <v>40</v>
      </c>
      <c r="S3">
        <v>42.8</v>
      </c>
      <c r="T3" s="7" t="s">
        <v>179</v>
      </c>
      <c r="U3" s="4">
        <v>-14</v>
      </c>
      <c r="V3" s="4">
        <v>-11.5</v>
      </c>
      <c r="W3" s="4">
        <v>6</v>
      </c>
      <c r="X3" s="4">
        <v>-10.4</v>
      </c>
      <c r="Y3" s="7" t="s">
        <v>177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9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si="5"/>
        <v>45.464252631578951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5.5" x14ac:dyDescent="0.35">
      <c r="A4" t="s">
        <v>180</v>
      </c>
      <c r="B4" t="s">
        <v>174</v>
      </c>
      <c r="C4" t="s">
        <v>175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6"/>
        <v>153.5</v>
      </c>
      <c r="L4" s="5">
        <f t="shared" si="7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8"/>
        <v>106</v>
      </c>
      <c r="R4" s="5">
        <v>25</v>
      </c>
      <c r="S4">
        <v>13.5</v>
      </c>
      <c r="T4" s="7" t="s">
        <v>179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9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5"/>
        <v>62.68104128319748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177</v>
      </c>
      <c r="BY4">
        <v>172</v>
      </c>
      <c r="BZ4">
        <v>838</v>
      </c>
      <c r="CA4">
        <v>184</v>
      </c>
      <c r="CB4">
        <v>860</v>
      </c>
    </row>
    <row r="5" spans="1:175" ht="15.5" x14ac:dyDescent="0.35">
      <c r="A5" t="s">
        <v>181</v>
      </c>
      <c r="B5" t="s">
        <v>182</v>
      </c>
      <c r="C5" t="s">
        <v>175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6"/>
        <v>164.5</v>
      </c>
      <c r="L5" s="5">
        <f t="shared" si="7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8"/>
        <v>121</v>
      </c>
      <c r="R5" s="5">
        <v>21</v>
      </c>
      <c r="S5">
        <v>5.8</v>
      </c>
      <c r="T5" s="7" t="s">
        <v>179</v>
      </c>
      <c r="U5" s="4">
        <v>3</v>
      </c>
      <c r="V5" s="4">
        <v>3</v>
      </c>
      <c r="W5" s="4">
        <v>-35</v>
      </c>
      <c r="X5" s="4">
        <v>-34</v>
      </c>
      <c r="Y5" s="7" t="s">
        <v>177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9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5"/>
        <v>71.317705735660851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5.5" x14ac:dyDescent="0.35">
      <c r="A6" t="s">
        <v>183</v>
      </c>
      <c r="B6" t="s">
        <v>182</v>
      </c>
      <c r="C6" t="s">
        <v>175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6"/>
        <v>128</v>
      </c>
      <c r="L6">
        <f t="shared" si="7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8"/>
        <v>91.5</v>
      </c>
      <c r="R6" s="5">
        <v>27</v>
      </c>
      <c r="S6">
        <v>73.5</v>
      </c>
      <c r="T6" s="7" t="s">
        <v>176</v>
      </c>
      <c r="U6" s="4">
        <v>12.5</v>
      </c>
      <c r="V6" s="4">
        <v>11</v>
      </c>
      <c r="W6" s="4">
        <v>10</v>
      </c>
      <c r="X6" s="4">
        <v>5.5</v>
      </c>
      <c r="Y6" s="7" t="s">
        <v>177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9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5"/>
        <v>42.826267354584608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177</v>
      </c>
      <c r="CB6" s="7" t="s">
        <v>177</v>
      </c>
    </row>
    <row r="7" spans="1:175" ht="15.5" x14ac:dyDescent="0.35">
      <c r="A7" t="s">
        <v>184</v>
      </c>
      <c r="B7" t="s">
        <v>182</v>
      </c>
      <c r="C7" t="s">
        <v>175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6"/>
        <v>161</v>
      </c>
      <c r="L7">
        <f t="shared" si="7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8"/>
        <v>95</v>
      </c>
      <c r="R7">
        <v>45</v>
      </c>
      <c r="S7" s="4">
        <v>66</v>
      </c>
      <c r="T7" s="7" t="s">
        <v>176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9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5"/>
        <v>48.936031201040031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5.5" x14ac:dyDescent="0.35">
      <c r="A8" t="s">
        <v>185</v>
      </c>
      <c r="B8" t="s">
        <v>174</v>
      </c>
      <c r="C8" t="s">
        <v>175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6"/>
        <v>163.5</v>
      </c>
      <c r="L8" s="5">
        <f t="shared" si="7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8"/>
        <v>145.5</v>
      </c>
      <c r="R8" s="5">
        <v>89</v>
      </c>
      <c r="S8" s="4">
        <v>64</v>
      </c>
      <c r="T8" s="7" t="s">
        <v>176</v>
      </c>
      <c r="U8" s="4">
        <v>-12.5</v>
      </c>
      <c r="V8" s="4">
        <v>-2.5</v>
      </c>
      <c r="W8" s="4">
        <v>-3.5</v>
      </c>
      <c r="X8" s="4">
        <v>-3</v>
      </c>
      <c r="Y8" s="7" t="s">
        <v>177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9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5"/>
        <v>64.169457512988032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5.5" x14ac:dyDescent="0.35">
      <c r="A9" t="s">
        <v>186</v>
      </c>
      <c r="B9" t="s">
        <v>174</v>
      </c>
      <c r="C9" t="s">
        <v>175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6"/>
        <v>135</v>
      </c>
      <c r="L9" s="5">
        <f t="shared" si="7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8"/>
        <v>101.5</v>
      </c>
      <c r="R9">
        <v>28</v>
      </c>
      <c r="S9" s="4">
        <v>64</v>
      </c>
      <c r="T9" s="7" t="s">
        <v>176</v>
      </c>
      <c r="U9" s="4">
        <v>16</v>
      </c>
      <c r="V9" s="4">
        <v>12.5</v>
      </c>
      <c r="W9" s="4">
        <v>6</v>
      </c>
      <c r="X9" s="4">
        <v>6</v>
      </c>
      <c r="Y9" s="7" t="s">
        <v>177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9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5"/>
        <v>64.257667453072116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177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5.5" x14ac:dyDescent="0.35">
      <c r="A10" t="s">
        <v>187</v>
      </c>
      <c r="B10" t="s">
        <v>182</v>
      </c>
      <c r="C10" t="s">
        <v>175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6"/>
        <v>126</v>
      </c>
      <c r="L10">
        <f t="shared" si="7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8"/>
        <v>102.5</v>
      </c>
      <c r="R10">
        <v>25</v>
      </c>
      <c r="S10">
        <v>48.6</v>
      </c>
      <c r="T10" s="7" t="s">
        <v>179</v>
      </c>
      <c r="U10" s="4">
        <v>2</v>
      </c>
      <c r="V10" s="4">
        <v>5.3</v>
      </c>
      <c r="W10" s="4">
        <v>-23</v>
      </c>
      <c r="X10" s="4">
        <v>-20</v>
      </c>
      <c r="Y10" s="7" t="s">
        <v>177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5"/>
        <v>64.762400955172041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5.5" x14ac:dyDescent="0.35">
      <c r="A11" t="s">
        <v>188</v>
      </c>
      <c r="B11" t="s">
        <v>182</v>
      </c>
      <c r="C11" t="s">
        <v>175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6"/>
        <v>118.5</v>
      </c>
      <c r="L11">
        <f t="shared" si="7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8"/>
        <v>76.25</v>
      </c>
      <c r="R11">
        <v>12</v>
      </c>
      <c r="S11" s="4">
        <v>65</v>
      </c>
      <c r="T11" s="7" t="s">
        <v>176</v>
      </c>
      <c r="U11" s="4">
        <v>7</v>
      </c>
      <c r="V11" s="4">
        <v>17.5</v>
      </c>
      <c r="W11" s="4">
        <v>3</v>
      </c>
      <c r="X11" s="4">
        <v>0</v>
      </c>
      <c r="Y11" s="7" t="s">
        <v>177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9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5"/>
        <v>54.334744132358601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177</v>
      </c>
      <c r="BY11">
        <v>292</v>
      </c>
      <c r="BZ11">
        <v>907</v>
      </c>
      <c r="CA11">
        <v>303</v>
      </c>
      <c r="CB11">
        <v>864</v>
      </c>
    </row>
    <row r="12" spans="1:175" ht="15.5" x14ac:dyDescent="0.35">
      <c r="A12" t="s">
        <v>189</v>
      </c>
      <c r="B12" t="s">
        <v>182</v>
      </c>
      <c r="C12" t="s">
        <v>175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6"/>
        <v>136</v>
      </c>
      <c r="L12" s="5">
        <f t="shared" si="7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8"/>
        <v>92.55</v>
      </c>
      <c r="R12" s="5">
        <v>29</v>
      </c>
      <c r="S12">
        <v>51.7</v>
      </c>
      <c r="T12" s="7" t="s">
        <v>179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9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5"/>
        <v>49.668135892045832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5.5" x14ac:dyDescent="0.35">
      <c r="A13" t="s">
        <v>190</v>
      </c>
      <c r="B13" t="s">
        <v>182</v>
      </c>
      <c r="C13" t="s">
        <v>175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6"/>
        <v>126</v>
      </c>
      <c r="L13">
        <f t="shared" si="7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8"/>
        <v>79.5</v>
      </c>
      <c r="R13">
        <v>53</v>
      </c>
      <c r="S13">
        <v>66.3</v>
      </c>
      <c r="T13" s="7" t="s">
        <v>176</v>
      </c>
      <c r="U13" s="4">
        <v>12.1</v>
      </c>
      <c r="V13" s="4">
        <v>12.5</v>
      </c>
      <c r="W13" s="4">
        <v>-8</v>
      </c>
      <c r="X13" s="4">
        <v>2.5</v>
      </c>
      <c r="Y13" s="7" t="s">
        <v>177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9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5"/>
        <v>44.368654882314019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5.5" x14ac:dyDescent="0.35">
      <c r="A14" t="s">
        <v>191</v>
      </c>
      <c r="B14" t="s">
        <v>174</v>
      </c>
      <c r="C14" t="s">
        <v>175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6"/>
        <v>150.5</v>
      </c>
      <c r="L14">
        <f t="shared" si="7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8"/>
        <v>120.5</v>
      </c>
      <c r="R14" s="5">
        <v>45</v>
      </c>
      <c r="S14">
        <v>43.4</v>
      </c>
      <c r="T14" s="7" t="s">
        <v>179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177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5"/>
        <v>58.338866148838108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177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5.5" x14ac:dyDescent="0.35">
      <c r="A15" t="s">
        <v>192</v>
      </c>
      <c r="B15" t="s">
        <v>182</v>
      </c>
      <c r="C15" t="s">
        <v>175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6"/>
        <v>155</v>
      </c>
      <c r="L15">
        <f t="shared" si="7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8"/>
        <v>114.5</v>
      </c>
      <c r="R15">
        <v>30</v>
      </c>
      <c r="S15" s="4">
        <v>11</v>
      </c>
      <c r="T15" s="7" t="s">
        <v>179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9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5"/>
        <v>65.165407083622696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5.5" x14ac:dyDescent="0.35">
      <c r="A16" t="s">
        <v>193</v>
      </c>
      <c r="B16" t="s">
        <v>182</v>
      </c>
      <c r="C16" t="s">
        <v>175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6"/>
        <v>160.5</v>
      </c>
      <c r="L16" s="5">
        <f t="shared" si="7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8"/>
        <v>116.5</v>
      </c>
      <c r="R16" s="5">
        <v>50</v>
      </c>
      <c r="S16">
        <v>12.8</v>
      </c>
      <c r="T16" s="7" t="s">
        <v>179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177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9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5"/>
        <v>50.177812075893449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177</v>
      </c>
      <c r="BN16" s="15" t="s">
        <v>177</v>
      </c>
      <c r="BO16" s="15" t="s">
        <v>177</v>
      </c>
      <c r="BP16" s="15" t="s">
        <v>177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5.5" x14ac:dyDescent="0.35">
      <c r="A17" t="s">
        <v>194</v>
      </c>
      <c r="B17" t="s">
        <v>182</v>
      </c>
      <c r="C17" t="s">
        <v>175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6"/>
        <v>139.5</v>
      </c>
      <c r="L17" s="5">
        <f t="shared" si="7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8"/>
        <v>97.8</v>
      </c>
      <c r="R17">
        <v>41</v>
      </c>
      <c r="S17">
        <v>8.6999999999999993</v>
      </c>
      <c r="T17" s="7" t="s">
        <v>179</v>
      </c>
      <c r="U17" s="4">
        <v>-19.8</v>
      </c>
      <c r="V17" s="4">
        <v>-19.399999999999999</v>
      </c>
      <c r="W17" s="4">
        <v>-34.5</v>
      </c>
      <c r="X17" s="4">
        <v>-15.2</v>
      </c>
      <c r="Y17" s="7" t="s">
        <v>177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9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5"/>
        <v>49.193464730290451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177</v>
      </c>
      <c r="BY17">
        <v>428</v>
      </c>
      <c r="BZ17">
        <v>988</v>
      </c>
      <c r="CA17">
        <v>458</v>
      </c>
      <c r="CB17">
        <v>1021</v>
      </c>
    </row>
    <row r="18" spans="1:80" ht="15.5" x14ac:dyDescent="0.35">
      <c r="A18" t="s">
        <v>195</v>
      </c>
      <c r="B18" t="s">
        <v>182</v>
      </c>
      <c r="C18" t="s">
        <v>175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6"/>
        <v>140.5</v>
      </c>
      <c r="L18">
        <f t="shared" si="7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8"/>
        <v>74.25</v>
      </c>
      <c r="R18">
        <v>30</v>
      </c>
      <c r="S18" s="4">
        <v>69</v>
      </c>
      <c r="T18" s="7" t="s">
        <v>176</v>
      </c>
      <c r="U18" s="4">
        <v>6.5</v>
      </c>
      <c r="V18" s="4">
        <v>8</v>
      </c>
      <c r="W18" s="4">
        <v>4.5</v>
      </c>
      <c r="X18" s="4">
        <v>-4</v>
      </c>
      <c r="Y18" s="7" t="s">
        <v>177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9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5"/>
        <v>42.949400070769137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177</v>
      </c>
      <c r="BH18" s="14" t="s">
        <v>177</v>
      </c>
      <c r="BI18" s="14" t="s">
        <v>177</v>
      </c>
      <c r="BJ18" s="14" t="s">
        <v>177</v>
      </c>
      <c r="BK18" s="6" t="s">
        <v>177</v>
      </c>
      <c r="BL18" s="15" t="s">
        <v>177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5.5" x14ac:dyDescent="0.35">
      <c r="A19" t="s">
        <v>196</v>
      </c>
      <c r="B19" t="s">
        <v>174</v>
      </c>
      <c r="C19" t="s">
        <v>175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6"/>
        <v>115</v>
      </c>
      <c r="L19" s="5">
        <f t="shared" si="7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8"/>
        <v>119.05000000000001</v>
      </c>
      <c r="R19">
        <v>28</v>
      </c>
      <c r="S19">
        <v>31.6</v>
      </c>
      <c r="T19" s="7" t="s">
        <v>179</v>
      </c>
      <c r="U19" s="4">
        <v>5.2</v>
      </c>
      <c r="V19" s="4">
        <v>7.2</v>
      </c>
      <c r="W19" s="4">
        <v>-16</v>
      </c>
      <c r="X19" s="4">
        <v>-29.7</v>
      </c>
      <c r="Y19" s="7" t="s">
        <v>177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9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5"/>
        <v>99.115221294707837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177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5.5" x14ac:dyDescent="0.35">
      <c r="A20" t="s">
        <v>197</v>
      </c>
      <c r="B20" t="s">
        <v>182</v>
      </c>
      <c r="C20" t="s">
        <v>175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6"/>
        <v>136</v>
      </c>
      <c r="L20" s="5">
        <f t="shared" si="7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8"/>
        <v>113.05</v>
      </c>
      <c r="R20">
        <v>51</v>
      </c>
      <c r="S20">
        <v>4.2</v>
      </c>
      <c r="T20" s="7" t="s">
        <v>179</v>
      </c>
      <c r="U20">
        <v>7.2</v>
      </c>
      <c r="V20" s="4">
        <v>8</v>
      </c>
      <c r="W20" s="7" t="s">
        <v>177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9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5"/>
        <v>55.992265710276001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177</v>
      </c>
      <c r="BN20" s="15" t="s">
        <v>177</v>
      </c>
      <c r="BO20" s="15" t="s">
        <v>177</v>
      </c>
      <c r="BP20" s="15" t="s">
        <v>177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5.5" x14ac:dyDescent="0.35">
      <c r="A21" t="s">
        <v>198</v>
      </c>
      <c r="B21" t="s">
        <v>182</v>
      </c>
      <c r="C21" t="s">
        <v>175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6"/>
        <v>167</v>
      </c>
      <c r="L21">
        <f t="shared" si="7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8"/>
        <v>78.349999999999994</v>
      </c>
      <c r="R21" s="5">
        <v>30</v>
      </c>
      <c r="S21">
        <v>3.3</v>
      </c>
      <c r="T21" s="7" t="s">
        <v>179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177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9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5"/>
        <v>51.486146870076468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5.5" x14ac:dyDescent="0.35">
      <c r="A22" t="s">
        <v>199</v>
      </c>
      <c r="B22" t="s">
        <v>174</v>
      </c>
      <c r="C22" t="s">
        <v>175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6"/>
        <v>125</v>
      </c>
      <c r="L22">
        <f t="shared" si="7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8"/>
        <v>107.7</v>
      </c>
      <c r="R22">
        <v>29</v>
      </c>
      <c r="S22">
        <v>5.7</v>
      </c>
      <c r="T22" s="7" t="s">
        <v>179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177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9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5"/>
        <v>53.033053930096472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5.5" x14ac:dyDescent="0.35">
      <c r="A23" t="s">
        <v>200</v>
      </c>
      <c r="B23" t="s">
        <v>182</v>
      </c>
      <c r="C23" t="s">
        <v>175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6"/>
        <v>149</v>
      </c>
      <c r="L23" s="5">
        <f t="shared" si="7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8"/>
        <v>89.35</v>
      </c>
      <c r="R23">
        <v>58</v>
      </c>
      <c r="S23">
        <v>87.3</v>
      </c>
      <c r="T23" s="7" t="s">
        <v>176</v>
      </c>
      <c r="U23" s="4">
        <v>27.3</v>
      </c>
      <c r="V23" s="4">
        <v>24.5</v>
      </c>
      <c r="W23" s="4">
        <v>19.5</v>
      </c>
      <c r="X23" s="4">
        <v>15</v>
      </c>
      <c r="Y23" s="7" t="s">
        <v>177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9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5"/>
        <v>34.289718091415018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5.5" x14ac:dyDescent="0.35">
      <c r="A24" t="s">
        <v>201</v>
      </c>
      <c r="B24" t="s">
        <v>174</v>
      </c>
      <c r="C24" t="s">
        <v>175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6"/>
        <v>114</v>
      </c>
      <c r="L24" s="5">
        <f t="shared" si="7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8"/>
        <v>90.55</v>
      </c>
      <c r="R24" s="5">
        <v>25</v>
      </c>
      <c r="S24">
        <v>18.8</v>
      </c>
      <c r="T24" s="7" t="s">
        <v>179</v>
      </c>
      <c r="U24" s="4">
        <v>-14.7</v>
      </c>
      <c r="V24" s="4">
        <v>-18</v>
      </c>
      <c r="W24" s="4">
        <v>3.4</v>
      </c>
      <c r="X24" s="4">
        <v>-21</v>
      </c>
      <c r="Y24" s="7" t="s">
        <v>177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9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5"/>
        <v>52.629798308392971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5.5" x14ac:dyDescent="0.35">
      <c r="A25" t="s">
        <v>202</v>
      </c>
      <c r="B25" t="s">
        <v>174</v>
      </c>
      <c r="C25" t="s">
        <v>175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6"/>
        <v>160</v>
      </c>
      <c r="L25" s="5">
        <f t="shared" si="7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8"/>
        <v>111.4</v>
      </c>
      <c r="R25" s="5">
        <v>35</v>
      </c>
      <c r="S25">
        <v>52.5</v>
      </c>
      <c r="T25" s="7" t="s">
        <v>179</v>
      </c>
      <c r="U25">
        <v>1.8</v>
      </c>
      <c r="V25">
        <v>1.7</v>
      </c>
      <c r="W25">
        <v>-2.8</v>
      </c>
      <c r="X25">
        <v>-9.5</v>
      </c>
      <c r="Y25" s="7" t="s">
        <v>177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9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5"/>
        <v>59.878647789656171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5.5" x14ac:dyDescent="0.35">
      <c r="A26" t="s">
        <v>203</v>
      </c>
      <c r="B26" t="s">
        <v>182</v>
      </c>
      <c r="C26" t="s">
        <v>175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6"/>
        <v>166.5</v>
      </c>
      <c r="L26">
        <f t="shared" si="7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8"/>
        <v>88.75</v>
      </c>
      <c r="R26" s="5">
        <v>53</v>
      </c>
      <c r="S26" s="4">
        <v>65</v>
      </c>
      <c r="T26" s="7" t="s">
        <v>176</v>
      </c>
      <c r="U26" s="4">
        <v>8</v>
      </c>
      <c r="V26" s="4">
        <v>8.5</v>
      </c>
      <c r="W26" s="4">
        <v>7.5</v>
      </c>
      <c r="X26" s="4">
        <v>3.5</v>
      </c>
      <c r="Y26" s="7" t="s">
        <v>177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9"/>
        <v>38.480881130507065</v>
      </c>
      <c r="AF26" s="6" t="s">
        <v>177</v>
      </c>
      <c r="AG26" s="5">
        <f>14*60+5</f>
        <v>845</v>
      </c>
      <c r="AH26">
        <v>4.8</v>
      </c>
      <c r="AI26">
        <v>20</v>
      </c>
      <c r="AJ26">
        <v>20</v>
      </c>
      <c r="AK26" s="7" t="s">
        <v>177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5"/>
        <v>45.606225420466906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6" t="s">
        <v>177</v>
      </c>
      <c r="BA26" s="7" t="s">
        <v>177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5.5" x14ac:dyDescent="0.35">
      <c r="A27" t="s">
        <v>204</v>
      </c>
      <c r="B27" t="s">
        <v>182</v>
      </c>
      <c r="C27" t="s">
        <v>175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6"/>
        <v>154</v>
      </c>
      <c r="L27">
        <f t="shared" si="7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8"/>
        <v>85</v>
      </c>
      <c r="R27" s="5">
        <v>21</v>
      </c>
      <c r="S27" s="4">
        <v>66</v>
      </c>
      <c r="T27" s="7" t="s">
        <v>176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9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5"/>
        <v>55.980394685928026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5.5" x14ac:dyDescent="0.35">
      <c r="A28" t="s">
        <v>205</v>
      </c>
      <c r="B28" t="s">
        <v>174</v>
      </c>
      <c r="C28" t="s">
        <v>175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6"/>
        <v>111</v>
      </c>
      <c r="L28" s="5">
        <f t="shared" si="7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8"/>
        <v>101.25</v>
      </c>
      <c r="R28" s="5">
        <v>51</v>
      </c>
      <c r="S28">
        <v>68.5</v>
      </c>
      <c r="T28" s="7" t="s">
        <v>176</v>
      </c>
      <c r="U28" s="4">
        <v>-3</v>
      </c>
      <c r="V28" s="4">
        <v>-7.5</v>
      </c>
      <c r="W28" s="4">
        <v>2</v>
      </c>
      <c r="X28" s="4">
        <v>1</v>
      </c>
      <c r="Y28" s="7" t="s">
        <v>177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9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5"/>
        <v>34.374646629965781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4.5" x14ac:dyDescent="0.35">
      <c r="A29" t="s">
        <v>206</v>
      </c>
      <c r="B29" t="s">
        <v>182</v>
      </c>
      <c r="C29" t="s">
        <v>175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6"/>
        <v>124</v>
      </c>
      <c r="L29">
        <f t="shared" si="7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8"/>
        <v>90.05</v>
      </c>
      <c r="R29">
        <v>38</v>
      </c>
      <c r="S29">
        <v>73.7</v>
      </c>
      <c r="T29" s="7" t="s">
        <v>176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177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9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5"/>
        <v>50.93758895315387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177</v>
      </c>
      <c r="BH29" s="6" t="s">
        <v>177</v>
      </c>
      <c r="BI29" s="6" t="s">
        <v>177</v>
      </c>
      <c r="BJ29" s="6" t="s">
        <v>177</v>
      </c>
      <c r="BK29" s="6" t="s">
        <v>177</v>
      </c>
      <c r="BL29" s="13" t="s">
        <v>177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5.5" x14ac:dyDescent="0.35">
      <c r="A30" t="s">
        <v>207</v>
      </c>
      <c r="B30" t="s">
        <v>182</v>
      </c>
      <c r="C30" t="s">
        <v>175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6"/>
        <v>166.5</v>
      </c>
      <c r="L30" s="5">
        <f t="shared" si="7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8"/>
        <v>98.2</v>
      </c>
      <c r="R30">
        <v>59</v>
      </c>
      <c r="S30">
        <v>66.599999999999994</v>
      </c>
      <c r="T30" s="7" t="s">
        <v>176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177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9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5"/>
        <v>46.522497684537015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5.5" x14ac:dyDescent="0.35">
      <c r="A31" t="s">
        <v>208</v>
      </c>
      <c r="B31" t="s">
        <v>174</v>
      </c>
      <c r="C31" t="s">
        <v>175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6"/>
        <v>137.5</v>
      </c>
      <c r="L31" s="5">
        <f t="shared" si="7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8"/>
        <v>102.25</v>
      </c>
      <c r="R31" s="5">
        <v>21</v>
      </c>
      <c r="S31">
        <v>3.6</v>
      </c>
      <c r="T31" s="7" t="s">
        <v>179</v>
      </c>
      <c r="U31" s="4">
        <v>-3.5</v>
      </c>
      <c r="V31" s="4">
        <v>-5.5</v>
      </c>
      <c r="W31" s="4">
        <v>-12</v>
      </c>
      <c r="X31" s="4">
        <v>-15</v>
      </c>
      <c r="Y31" s="7" t="s">
        <v>177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9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5"/>
        <v>55.742435871541105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177</v>
      </c>
      <c r="CB31" s="7" t="s">
        <v>177</v>
      </c>
    </row>
    <row r="32" spans="1:80" ht="15.5" x14ac:dyDescent="0.35">
      <c r="A32" t="s">
        <v>209</v>
      </c>
      <c r="B32" t="s">
        <v>174</v>
      </c>
      <c r="C32" t="s">
        <v>175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6"/>
        <v>149.5</v>
      </c>
      <c r="L32" s="5">
        <f t="shared" si="7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8"/>
        <v>104.25</v>
      </c>
      <c r="R32">
        <v>22</v>
      </c>
      <c r="S32">
        <v>47.1</v>
      </c>
      <c r="T32" s="7" t="s">
        <v>179</v>
      </c>
      <c r="U32" s="4">
        <v>7</v>
      </c>
      <c r="V32" s="4">
        <v>10.5</v>
      </c>
      <c r="W32" s="4">
        <v>-7</v>
      </c>
      <c r="X32" s="4">
        <v>-8</v>
      </c>
      <c r="Y32" s="7" t="s">
        <v>177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9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5"/>
        <v>70.715037700953204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5.5" x14ac:dyDescent="0.35">
      <c r="A33" t="s">
        <v>210</v>
      </c>
      <c r="B33" t="s">
        <v>182</v>
      </c>
      <c r="C33" t="s">
        <v>175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6"/>
        <v>141.5</v>
      </c>
      <c r="L33" s="5">
        <f t="shared" si="7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8"/>
        <v>90</v>
      </c>
      <c r="R33" s="5">
        <v>42</v>
      </c>
      <c r="S33">
        <v>28.3</v>
      </c>
      <c r="T33" s="7" t="s">
        <v>179</v>
      </c>
      <c r="U33" s="4">
        <v>3.2</v>
      </c>
      <c r="V33" s="4">
        <v>7.9</v>
      </c>
      <c r="W33" s="4">
        <v>-18.2</v>
      </c>
      <c r="X33" s="4">
        <v>-14.4</v>
      </c>
      <c r="Y33" s="7" t="s">
        <v>177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9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5"/>
        <v>49.206223306894444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5.5" x14ac:dyDescent="0.35">
      <c r="A34" t="s">
        <v>211</v>
      </c>
      <c r="B34" t="s">
        <v>182</v>
      </c>
      <c r="C34" t="s">
        <v>175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6"/>
        <v>137</v>
      </c>
      <c r="L34">
        <f t="shared" si="7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8"/>
        <v>100.2</v>
      </c>
      <c r="R34" s="5">
        <v>53</v>
      </c>
      <c r="S34">
        <v>73.5</v>
      </c>
      <c r="T34" s="7" t="s">
        <v>176</v>
      </c>
      <c r="U34" s="4">
        <v>-10.5</v>
      </c>
      <c r="V34" s="4">
        <v>0</v>
      </c>
      <c r="W34" s="4">
        <v>-7.3</v>
      </c>
      <c r="X34" s="4">
        <v>-21.5</v>
      </c>
      <c r="Y34" s="7" t="s">
        <v>177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9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ref="AT34:AT63" si="17">AU34/AA34*100</f>
        <v>38.928686129465341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5.5" x14ac:dyDescent="0.35">
      <c r="A35" t="s">
        <v>212</v>
      </c>
      <c r="B35" t="s">
        <v>174</v>
      </c>
      <c r="C35" t="s">
        <v>175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6"/>
        <v>137</v>
      </c>
      <c r="L35" s="5">
        <f t="shared" si="7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8"/>
        <v>118.9</v>
      </c>
      <c r="R35">
        <v>22</v>
      </c>
      <c r="S35">
        <v>6.6</v>
      </c>
      <c r="T35" s="7" t="s">
        <v>179</v>
      </c>
      <c r="U35" s="4">
        <v>6.8</v>
      </c>
      <c r="V35" s="4">
        <v>5.6</v>
      </c>
      <c r="W35" s="4">
        <v>-11.4</v>
      </c>
      <c r="X35" s="4">
        <v>-18</v>
      </c>
      <c r="Y35" s="7" t="s">
        <v>177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9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17"/>
        <v>67.020962590403471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5.5" x14ac:dyDescent="0.35">
      <c r="A36" t="s">
        <v>213</v>
      </c>
      <c r="B36" t="s">
        <v>174</v>
      </c>
      <c r="C36" t="s">
        <v>175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6"/>
        <v>136.5</v>
      </c>
      <c r="L36" s="5">
        <f t="shared" si="7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8"/>
        <v>90</v>
      </c>
      <c r="R36" s="5">
        <v>25</v>
      </c>
      <c r="S36">
        <v>35.5</v>
      </c>
      <c r="T36" s="7" t="s">
        <v>179</v>
      </c>
      <c r="U36" s="4">
        <v>3</v>
      </c>
      <c r="V36" s="4">
        <v>2.5</v>
      </c>
      <c r="W36" s="4">
        <v>-1</v>
      </c>
      <c r="X36" s="4">
        <v>-4.5</v>
      </c>
      <c r="Y36" s="7" t="s">
        <v>177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9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17"/>
        <v>44.66236107923811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5.5" x14ac:dyDescent="0.35">
      <c r="A37" s="2" t="s">
        <v>214</v>
      </c>
      <c r="B37" t="s">
        <v>182</v>
      </c>
      <c r="C37" t="s">
        <v>175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6"/>
        <v>115</v>
      </c>
      <c r="L37">
        <f t="shared" si="7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8"/>
        <v>83.45</v>
      </c>
      <c r="R37" s="5">
        <v>32</v>
      </c>
      <c r="S37">
        <v>70.3</v>
      </c>
      <c r="T37" s="7" t="s">
        <v>176</v>
      </c>
      <c r="U37" s="4">
        <v>22</v>
      </c>
      <c r="V37" s="4">
        <v>18.5</v>
      </c>
      <c r="W37" s="4">
        <v>0.2</v>
      </c>
      <c r="X37" s="4">
        <v>-11.5</v>
      </c>
      <c r="Y37" s="7" t="s">
        <v>177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9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17"/>
        <v>41.335525594650882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5.5" x14ac:dyDescent="0.35">
      <c r="A38" t="s">
        <v>215</v>
      </c>
      <c r="B38" t="s">
        <v>174</v>
      </c>
      <c r="C38" t="s">
        <v>175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6"/>
        <v>140.5</v>
      </c>
      <c r="L38" s="5">
        <f t="shared" si="7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8"/>
        <v>80.5</v>
      </c>
      <c r="R38" s="5">
        <v>20</v>
      </c>
      <c r="S38" s="7" t="s">
        <v>177</v>
      </c>
      <c r="T38" s="7" t="s">
        <v>177</v>
      </c>
      <c r="U38" s="4">
        <v>7.5</v>
      </c>
      <c r="V38" s="4">
        <v>7</v>
      </c>
      <c r="W38" s="4">
        <v>2.5</v>
      </c>
      <c r="X38" s="4">
        <v>-8</v>
      </c>
      <c r="Y38" s="7" t="s">
        <v>177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9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17"/>
        <v>50.347370817209203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4.5" x14ac:dyDescent="0.35">
      <c r="A39" t="s">
        <v>216</v>
      </c>
      <c r="B39" t="s">
        <v>182</v>
      </c>
      <c r="C39" t="s">
        <v>175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176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9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17"/>
        <v>47.749882337120958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177</v>
      </c>
      <c r="BC39" s="6" t="s">
        <v>177</v>
      </c>
      <c r="BD39" s="6" t="s">
        <v>177</v>
      </c>
      <c r="BE39" s="6" t="s">
        <v>177</v>
      </c>
      <c r="BF39" s="9" t="s">
        <v>177</v>
      </c>
      <c r="BG39" s="6" t="s">
        <v>177</v>
      </c>
      <c r="BH39" s="6" t="s">
        <v>177</v>
      </c>
      <c r="BI39" s="6" t="s">
        <v>177</v>
      </c>
      <c r="BJ39" s="6" t="s">
        <v>177</v>
      </c>
      <c r="BK39" s="6" t="s">
        <v>177</v>
      </c>
      <c r="BL39" s="13" t="s">
        <v>177</v>
      </c>
      <c r="BM39" s="15" t="s">
        <v>177</v>
      </c>
      <c r="BN39" s="15" t="s">
        <v>177</v>
      </c>
      <c r="BO39" s="15" t="s">
        <v>177</v>
      </c>
      <c r="BP39" s="15" t="s">
        <v>177</v>
      </c>
      <c r="BQ39" s="7" t="s">
        <v>177</v>
      </c>
      <c r="BR39" s="7" t="s">
        <v>177</v>
      </c>
      <c r="BS39" s="7" t="s">
        <v>177</v>
      </c>
      <c r="BT39" s="7" t="s">
        <v>177</v>
      </c>
      <c r="BU39" s="7" t="s">
        <v>177</v>
      </c>
      <c r="BV39" s="7" t="s">
        <v>177</v>
      </c>
      <c r="BW39" s="7" t="s">
        <v>177</v>
      </c>
      <c r="BX39" s="7" t="s">
        <v>177</v>
      </c>
      <c r="BY39" s="7" t="s">
        <v>177</v>
      </c>
      <c r="BZ39" s="7" t="s">
        <v>177</v>
      </c>
      <c r="CA39" s="7" t="s">
        <v>177</v>
      </c>
      <c r="CB39" s="7" t="s">
        <v>177</v>
      </c>
    </row>
    <row r="40" spans="1:80" ht="15.5" x14ac:dyDescent="0.35">
      <c r="A40" s="8" t="s">
        <v>173</v>
      </c>
      <c r="B40" s="8" t="s">
        <v>174</v>
      </c>
      <c r="C40" t="s">
        <v>217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8">AVERAGE(G40,I40)</f>
        <v>132.5</v>
      </c>
      <c r="L40" s="5">
        <f t="shared" ref="L40:L58" si="19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7" si="20">AVERAGE(O40,P40)</f>
        <v>78.75</v>
      </c>
      <c r="R40">
        <v>30</v>
      </c>
      <c r="S40" s="4">
        <v>64</v>
      </c>
      <c r="T40" s="7" t="s">
        <v>176</v>
      </c>
      <c r="U40" s="4">
        <v>22</v>
      </c>
      <c r="V40" s="4">
        <v>25</v>
      </c>
      <c r="W40" s="4">
        <v>6.5</v>
      </c>
      <c r="X40" s="4">
        <v>3</v>
      </c>
      <c r="Y40" s="7" t="s">
        <v>177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7" si="21">AA40/N40</f>
        <v>38.494055482166445</v>
      </c>
      <c r="AE40" s="4">
        <f t="shared" si="9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17"/>
        <v>45.455044612216881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5.5" x14ac:dyDescent="0.35">
      <c r="A41" s="8" t="s">
        <v>184</v>
      </c>
      <c r="B41" s="8" t="s">
        <v>182</v>
      </c>
      <c r="C41" t="s">
        <v>217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8"/>
        <v>179.5</v>
      </c>
      <c r="L41" s="5">
        <f t="shared" si="19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20"/>
        <v>94.2</v>
      </c>
      <c r="R41">
        <v>54</v>
      </c>
      <c r="S41" s="4">
        <v>44.8</v>
      </c>
      <c r="T41" s="7" t="s">
        <v>179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1"/>
        <v>33.990426457789383</v>
      </c>
      <c r="AE41" s="4">
        <f t="shared" si="9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17"/>
        <v>46.181026757137374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5.5" x14ac:dyDescent="0.35">
      <c r="A42" s="8" t="s">
        <v>178</v>
      </c>
      <c r="B42" s="8" t="s">
        <v>174</v>
      </c>
      <c r="C42" t="s">
        <v>217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8"/>
        <v>142.5</v>
      </c>
      <c r="L42" s="5">
        <f t="shared" si="19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20"/>
        <v>102.8</v>
      </c>
      <c r="R42">
        <v>40</v>
      </c>
      <c r="S42" s="4">
        <v>66.400000000000006</v>
      </c>
      <c r="T42" s="7" t="s">
        <v>176</v>
      </c>
      <c r="U42" s="4">
        <v>-17</v>
      </c>
      <c r="V42" s="4">
        <v>-11.8</v>
      </c>
      <c r="W42" s="4">
        <v>3.5</v>
      </c>
      <c r="X42" s="4">
        <v>-12</v>
      </c>
      <c r="Y42" s="7" t="s">
        <v>177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1"/>
        <v>37.253341194968556</v>
      </c>
      <c r="AE42" s="4">
        <f t="shared" si="9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17"/>
        <v>37.945184520826189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5.5" x14ac:dyDescent="0.35">
      <c r="A43" s="8" t="s">
        <v>218</v>
      </c>
      <c r="B43" s="8" t="s">
        <v>174</v>
      </c>
      <c r="C43" t="s">
        <v>217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8"/>
        <v>164</v>
      </c>
      <c r="L43" s="5">
        <f t="shared" si="19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20"/>
        <v>106.6</v>
      </c>
      <c r="R43">
        <v>25</v>
      </c>
      <c r="S43" s="4">
        <v>5.2</v>
      </c>
      <c r="T43" s="7" t="s">
        <v>179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1"/>
        <v>24.047619047619047</v>
      </c>
      <c r="AE43" s="4">
        <f t="shared" si="9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17"/>
        <v>53.785451272399968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177</v>
      </c>
      <c r="BN43" s="15" t="s">
        <v>177</v>
      </c>
      <c r="BO43" s="15" t="s">
        <v>177</v>
      </c>
      <c r="BP43" s="15" t="s">
        <v>177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5.5" x14ac:dyDescent="0.35">
      <c r="A44" s="8" t="s">
        <v>188</v>
      </c>
      <c r="B44" s="8" t="s">
        <v>182</v>
      </c>
      <c r="C44" t="s">
        <v>217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8"/>
        <v>106.5</v>
      </c>
      <c r="L44" s="5">
        <f t="shared" si="19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20"/>
        <v>69.5</v>
      </c>
      <c r="R44">
        <v>12</v>
      </c>
      <c r="S44" s="4">
        <v>104.9</v>
      </c>
      <c r="T44" s="7" t="s">
        <v>176</v>
      </c>
      <c r="U44" s="4">
        <v>15</v>
      </c>
      <c r="V44" s="4">
        <v>18</v>
      </c>
      <c r="W44" s="4">
        <v>4</v>
      </c>
      <c r="X44" s="4">
        <v>0</v>
      </c>
      <c r="Y44" s="7" t="s">
        <v>177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1"/>
        <v>32.605566218809983</v>
      </c>
      <c r="AE44" s="4">
        <f t="shared" si="9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17"/>
        <v>50.726710816777043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5.5" x14ac:dyDescent="0.35">
      <c r="A45" s="8" t="s">
        <v>194</v>
      </c>
      <c r="B45" s="8" t="s">
        <v>182</v>
      </c>
      <c r="C45" t="s">
        <v>217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8"/>
        <v>134</v>
      </c>
      <c r="L45" s="5">
        <f t="shared" si="19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20"/>
        <v>95.550000000000011</v>
      </c>
      <c r="R45">
        <v>36</v>
      </c>
      <c r="S45" s="4">
        <v>5.7</v>
      </c>
      <c r="T45" s="7" t="s">
        <v>179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1"/>
        <v>33.445121951219512</v>
      </c>
      <c r="AE45" s="4">
        <f t="shared" si="9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17"/>
        <v>42.068185961713766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177</v>
      </c>
      <c r="BN45" s="15" t="s">
        <v>177</v>
      </c>
      <c r="BO45" s="15" t="s">
        <v>177</v>
      </c>
      <c r="BP45" s="15" t="s">
        <v>177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5.5" x14ac:dyDescent="0.35">
      <c r="A46" s="8" t="s">
        <v>192</v>
      </c>
      <c r="B46" s="8" t="s">
        <v>182</v>
      </c>
      <c r="C46" t="s">
        <v>217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8"/>
        <v>172</v>
      </c>
      <c r="L46" s="5">
        <f t="shared" si="19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20"/>
        <v>110.5</v>
      </c>
      <c r="R46">
        <v>25</v>
      </c>
      <c r="S46" s="4">
        <v>7</v>
      </c>
      <c r="T46" s="7" t="s">
        <v>179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1"/>
        <v>23.003791982665224</v>
      </c>
      <c r="AE46" s="4">
        <f t="shared" si="9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17"/>
        <v>71.173907924172852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4.5" x14ac:dyDescent="0.35">
      <c r="A47" s="8" t="s">
        <v>216</v>
      </c>
      <c r="B47" s="8" t="s">
        <v>182</v>
      </c>
      <c r="C47" t="s">
        <v>217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8"/>
        <v>146</v>
      </c>
      <c r="L47" s="5">
        <f t="shared" si="19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20"/>
        <v>96.1</v>
      </c>
      <c r="R47">
        <v>29</v>
      </c>
      <c r="S47" s="4">
        <v>66</v>
      </c>
      <c r="T47" s="7" t="s">
        <v>176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1"/>
        <v>33.826142131979694</v>
      </c>
      <c r="AE47" s="4">
        <f t="shared" si="9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17"/>
        <v>43.924216844869626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177</v>
      </c>
      <c r="BC47" s="6" t="s">
        <v>177</v>
      </c>
      <c r="BD47" s="6" t="s">
        <v>177</v>
      </c>
      <c r="BE47" s="6" t="s">
        <v>177</v>
      </c>
      <c r="BF47" s="9" t="s">
        <v>177</v>
      </c>
      <c r="BG47" s="6" t="s">
        <v>177</v>
      </c>
      <c r="BH47" s="6" t="s">
        <v>177</v>
      </c>
      <c r="BI47" s="6" t="s">
        <v>177</v>
      </c>
      <c r="BJ47" s="6" t="s">
        <v>177</v>
      </c>
      <c r="BK47" s="6" t="s">
        <v>177</v>
      </c>
      <c r="BL47" s="13" t="s">
        <v>177</v>
      </c>
      <c r="BM47" s="15" t="s">
        <v>177</v>
      </c>
      <c r="BN47" s="15" t="s">
        <v>177</v>
      </c>
      <c r="BO47" s="15" t="s">
        <v>177</v>
      </c>
      <c r="BP47" s="15" t="s">
        <v>177</v>
      </c>
      <c r="BQ47" s="7" t="s">
        <v>177</v>
      </c>
      <c r="BR47" s="7" t="s">
        <v>177</v>
      </c>
      <c r="BS47" s="7" t="s">
        <v>177</v>
      </c>
      <c r="BT47" s="7" t="s">
        <v>177</v>
      </c>
      <c r="BU47" s="7" t="s">
        <v>177</v>
      </c>
      <c r="BV47" s="7" t="s">
        <v>177</v>
      </c>
      <c r="BW47" s="7" t="s">
        <v>177</v>
      </c>
      <c r="BX47" s="7" t="s">
        <v>177</v>
      </c>
      <c r="BY47" s="7" t="s">
        <v>177</v>
      </c>
      <c r="BZ47" s="7" t="s">
        <v>177</v>
      </c>
      <c r="CA47" s="7" t="s">
        <v>177</v>
      </c>
      <c r="CB47" s="7" t="s">
        <v>177</v>
      </c>
    </row>
    <row r="48" spans="1:80" ht="15.5" x14ac:dyDescent="0.35">
      <c r="A48" s="8" t="s">
        <v>186</v>
      </c>
      <c r="B48" s="8" t="s">
        <v>174</v>
      </c>
      <c r="C48" t="s">
        <v>217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8"/>
        <v>122</v>
      </c>
      <c r="L48" s="5">
        <f t="shared" si="19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20"/>
        <v>96.1</v>
      </c>
      <c r="R48">
        <v>24</v>
      </c>
      <c r="S48" s="4">
        <v>38.700000000000003</v>
      </c>
      <c r="T48" s="7" t="s">
        <v>179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177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1"/>
        <v>26.105587121212118</v>
      </c>
      <c r="AE48" s="4">
        <f t="shared" si="9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17"/>
        <v>60.802031377527889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5.5" x14ac:dyDescent="0.35">
      <c r="A49" s="8" t="s">
        <v>183</v>
      </c>
      <c r="B49" s="8" t="s">
        <v>182</v>
      </c>
      <c r="C49" t="s">
        <v>217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8"/>
        <v>135</v>
      </c>
      <c r="L49" s="5">
        <f t="shared" si="19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20"/>
        <v>92.5</v>
      </c>
      <c r="R49">
        <v>28</v>
      </c>
      <c r="S49" s="4">
        <v>66.599999999999994</v>
      </c>
      <c r="T49" s="7" t="s">
        <v>176</v>
      </c>
      <c r="U49" s="4">
        <v>11</v>
      </c>
      <c r="V49" s="4">
        <v>11</v>
      </c>
      <c r="W49" s="4">
        <v>11</v>
      </c>
      <c r="X49" s="4">
        <v>6</v>
      </c>
      <c r="Y49" s="7" t="s">
        <v>177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1"/>
        <v>33.186274509803923</v>
      </c>
      <c r="AE49" s="4">
        <f t="shared" si="9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17"/>
        <v>45.334086367190892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177</v>
      </c>
      <c r="CB49" s="7" t="s">
        <v>177</v>
      </c>
    </row>
    <row r="50" spans="1:180" ht="15.5" x14ac:dyDescent="0.35">
      <c r="A50" s="8" t="s">
        <v>189</v>
      </c>
      <c r="B50" s="8" t="s">
        <v>182</v>
      </c>
      <c r="C50" t="s">
        <v>217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8"/>
        <v>117.5</v>
      </c>
      <c r="L50" s="5">
        <f t="shared" si="19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20"/>
        <v>97.25</v>
      </c>
      <c r="R50">
        <v>30</v>
      </c>
      <c r="S50" s="4">
        <v>21.75</v>
      </c>
      <c r="T50" s="7" t="s">
        <v>179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1"/>
        <v>31.400862068965516</v>
      </c>
      <c r="AE50" s="4">
        <f t="shared" si="9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17"/>
        <v>48.860715244887608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5.5" x14ac:dyDescent="0.35">
      <c r="A51" s="8" t="s">
        <v>190</v>
      </c>
      <c r="B51" s="8" t="s">
        <v>182</v>
      </c>
      <c r="C51" t="s">
        <v>217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8"/>
        <v>127.5</v>
      </c>
      <c r="L51" s="5">
        <f t="shared" si="19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20"/>
        <v>81.75</v>
      </c>
      <c r="R51">
        <v>48</v>
      </c>
      <c r="S51" s="4">
        <v>65</v>
      </c>
      <c r="T51" s="7" t="s">
        <v>176</v>
      </c>
      <c r="U51" s="4">
        <v>14</v>
      </c>
      <c r="V51" s="4">
        <v>14</v>
      </c>
      <c r="W51" s="4">
        <v>-26</v>
      </c>
      <c r="X51" s="4">
        <v>1.5</v>
      </c>
      <c r="Y51" s="7" t="s">
        <v>177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1"/>
        <v>38.999282639885223</v>
      </c>
      <c r="AE51" s="4">
        <f t="shared" si="9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17"/>
        <v>40.248014960605779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5.5" x14ac:dyDescent="0.35">
      <c r="A52" s="8" t="s">
        <v>191</v>
      </c>
      <c r="B52" s="8" t="s">
        <v>174</v>
      </c>
      <c r="C52" t="s">
        <v>217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8"/>
        <v>149.5</v>
      </c>
      <c r="L52" s="5">
        <f t="shared" si="19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20"/>
        <v>118.85</v>
      </c>
      <c r="R52">
        <v>45</v>
      </c>
      <c r="S52" s="4">
        <v>48.4</v>
      </c>
      <c r="T52" s="7" t="s">
        <v>179</v>
      </c>
      <c r="U52" s="4">
        <v>8</v>
      </c>
      <c r="V52" s="4">
        <v>7.6</v>
      </c>
      <c r="W52" s="4">
        <v>-3.4</v>
      </c>
      <c r="X52" s="4">
        <v>-7.6</v>
      </c>
      <c r="Y52" s="7" t="s">
        <v>177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1"/>
        <v>26.097128105840596</v>
      </c>
      <c r="AE52" s="4">
        <f t="shared" si="9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17"/>
        <v>55.780896445131368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177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5.5" x14ac:dyDescent="0.35">
      <c r="A53" s="8" t="s">
        <v>193</v>
      </c>
      <c r="B53" s="8" t="s">
        <v>182</v>
      </c>
      <c r="C53" t="s">
        <v>217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8"/>
        <v>162</v>
      </c>
      <c r="L53" s="5">
        <f t="shared" si="19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20"/>
        <v>114</v>
      </c>
      <c r="R53">
        <v>49</v>
      </c>
      <c r="S53" s="4">
        <v>15.8</v>
      </c>
      <c r="T53" s="7" t="s">
        <v>179</v>
      </c>
      <c r="U53" s="4">
        <v>-25</v>
      </c>
      <c r="V53" s="4">
        <v>-19</v>
      </c>
      <c r="W53" s="4">
        <v>-9.5</v>
      </c>
      <c r="X53" s="4">
        <v>-5.8</v>
      </c>
      <c r="Y53" s="7" t="s">
        <v>177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1"/>
        <v>30.048062015503874</v>
      </c>
      <c r="AE53" s="4">
        <f t="shared" si="9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17"/>
        <v>49.281667612610292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177</v>
      </c>
      <c r="BN53" s="15" t="s">
        <v>177</v>
      </c>
      <c r="BO53" s="15" t="s">
        <v>177</v>
      </c>
      <c r="BP53" s="15" t="s">
        <v>177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177</v>
      </c>
      <c r="BY53">
        <v>655</v>
      </c>
      <c r="BZ53">
        <v>1177</v>
      </c>
      <c r="CA53">
        <v>644</v>
      </c>
      <c r="CB53">
        <v>1196</v>
      </c>
    </row>
    <row r="54" spans="1:180" ht="15.5" x14ac:dyDescent="0.35">
      <c r="A54" s="8" t="s">
        <v>187</v>
      </c>
      <c r="B54" s="8" t="s">
        <v>182</v>
      </c>
      <c r="C54" t="s">
        <v>217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8"/>
        <v>138.5</v>
      </c>
      <c r="L54" s="5">
        <f t="shared" si="19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20"/>
        <v>101.5</v>
      </c>
      <c r="R54">
        <v>29</v>
      </c>
      <c r="S54" s="4">
        <v>63</v>
      </c>
      <c r="T54" s="7" t="s">
        <v>176</v>
      </c>
      <c r="U54" s="4">
        <v>0</v>
      </c>
      <c r="V54" s="4">
        <v>6</v>
      </c>
      <c r="W54" s="4">
        <v>-14</v>
      </c>
      <c r="X54" s="4">
        <v>-18</v>
      </c>
      <c r="Y54" s="7" t="s">
        <v>177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1"/>
        <v>27.108118219229333</v>
      </c>
      <c r="AE54" s="4">
        <f t="shared" si="9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17"/>
        <v>60.544852332321277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5.5" x14ac:dyDescent="0.35">
      <c r="A55" s="8" t="s">
        <v>197</v>
      </c>
      <c r="B55" s="8" t="s">
        <v>182</v>
      </c>
      <c r="C55" t="s">
        <v>217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8"/>
        <v>137.5</v>
      </c>
      <c r="L55" s="5">
        <f t="shared" si="19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20"/>
        <v>112.05</v>
      </c>
      <c r="R55">
        <v>50</v>
      </c>
      <c r="S55" s="4">
        <v>8.1999999999999993</v>
      </c>
      <c r="T55" s="7" t="s">
        <v>179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1"/>
        <v>27.522290809327846</v>
      </c>
      <c r="AE55" s="4">
        <f t="shared" si="9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17"/>
        <v>48.556227026353504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177</v>
      </c>
      <c r="BN55" s="15" t="s">
        <v>177</v>
      </c>
      <c r="BO55" s="15" t="s">
        <v>177</v>
      </c>
      <c r="BP55" s="15" t="s">
        <v>177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5.5" x14ac:dyDescent="0.35">
      <c r="A56" s="8" t="s">
        <v>195</v>
      </c>
      <c r="B56" s="8" t="s">
        <v>182</v>
      </c>
      <c r="C56" t="s">
        <v>217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8"/>
        <v>149</v>
      </c>
      <c r="L56" s="5">
        <f t="shared" si="19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20"/>
        <v>75</v>
      </c>
      <c r="R56">
        <v>23</v>
      </c>
      <c r="S56" s="4">
        <v>64</v>
      </c>
      <c r="T56" s="7" t="s">
        <v>176</v>
      </c>
      <c r="U56" s="4">
        <v>5</v>
      </c>
      <c r="V56" s="4">
        <v>6</v>
      </c>
      <c r="W56" s="4">
        <v>8</v>
      </c>
      <c r="X56" s="4">
        <v>-3</v>
      </c>
      <c r="Y56" s="7" t="s">
        <v>177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1"/>
        <v>42.610089186176147</v>
      </c>
      <c r="AE56" s="4">
        <f t="shared" si="9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17"/>
        <v>37.697354220492521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5.5" x14ac:dyDescent="0.35">
      <c r="A57" s="8" t="s">
        <v>199</v>
      </c>
      <c r="B57" s="8" t="s">
        <v>174</v>
      </c>
      <c r="C57" t="s">
        <v>217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8"/>
        <v>139</v>
      </c>
      <c r="L57" s="5">
        <f t="shared" si="19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20"/>
        <v>109</v>
      </c>
      <c r="R57">
        <v>37</v>
      </c>
      <c r="S57" s="4">
        <v>64.8</v>
      </c>
      <c r="T57" s="7" t="s">
        <v>176</v>
      </c>
      <c r="U57" s="4">
        <v>15.5</v>
      </c>
      <c r="V57" s="4">
        <v>19</v>
      </c>
      <c r="W57" s="4">
        <v>-30</v>
      </c>
      <c r="X57" s="4">
        <v>-38</v>
      </c>
      <c r="Y57" s="7" t="s">
        <v>177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1"/>
        <v>28.717468805704101</v>
      </c>
      <c r="AE57" s="4">
        <f t="shared" si="9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17"/>
        <v>51.290773098289932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177</v>
      </c>
      <c r="BX57" s="7" t="s">
        <v>177</v>
      </c>
      <c r="BY57" s="7" t="s">
        <v>177</v>
      </c>
      <c r="BZ57" s="7" t="s">
        <v>177</v>
      </c>
      <c r="CA57" s="7" t="s">
        <v>177</v>
      </c>
      <c r="CB57" s="7" t="s">
        <v>177</v>
      </c>
    </row>
    <row r="58" spans="1:180" ht="15.5" x14ac:dyDescent="0.35">
      <c r="A58" s="8" t="s">
        <v>202</v>
      </c>
      <c r="B58" s="8" t="s">
        <v>174</v>
      </c>
      <c r="C58" t="s">
        <v>217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8"/>
        <v>132.5</v>
      </c>
      <c r="L58" s="5">
        <f t="shared" si="19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20"/>
        <v>106.95</v>
      </c>
      <c r="R58">
        <v>35</v>
      </c>
      <c r="S58" s="4">
        <v>66.3</v>
      </c>
      <c r="T58" s="7" t="s">
        <v>176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177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1"/>
        <v>27.714308476736775</v>
      </c>
      <c r="AE58" s="4">
        <f t="shared" si="9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17"/>
        <v>54.941903584672438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5.5" x14ac:dyDescent="0.35">
      <c r="A59" s="8" t="s">
        <v>200</v>
      </c>
      <c r="B59" s="8" t="s">
        <v>182</v>
      </c>
      <c r="C59" t="s">
        <v>217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7" si="22">AVERAGE(G59,I59)</f>
        <v>157.5</v>
      </c>
      <c r="L59" s="5">
        <f t="shared" ref="L59:L77" si="23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20"/>
        <v>86.9</v>
      </c>
      <c r="R59">
        <v>67</v>
      </c>
      <c r="S59" s="4">
        <v>20</v>
      </c>
      <c r="T59" s="7" t="s">
        <v>179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177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1"/>
        <v>49.93219129193433</v>
      </c>
      <c r="AE59" s="4">
        <f t="shared" si="9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17"/>
        <v>33.466371238653423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5.5" x14ac:dyDescent="0.35">
      <c r="A60" s="8" t="s">
        <v>207</v>
      </c>
      <c r="B60" s="8" t="s">
        <v>182</v>
      </c>
      <c r="C60" t="s">
        <v>217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2"/>
        <v>163</v>
      </c>
      <c r="L60" s="5">
        <f t="shared" si="23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20"/>
        <v>98.95</v>
      </c>
      <c r="R60">
        <v>58</v>
      </c>
      <c r="S60">
        <v>18.2</v>
      </c>
      <c r="T60" s="7" t="s">
        <v>179</v>
      </c>
      <c r="U60" s="4">
        <v>4.8</v>
      </c>
      <c r="V60" s="4">
        <v>5.4</v>
      </c>
      <c r="W60" s="4">
        <v>-15</v>
      </c>
      <c r="X60" s="4">
        <v>-13.4</v>
      </c>
      <c r="Y60" s="7" t="s">
        <v>177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1"/>
        <v>36.335669781931465</v>
      </c>
      <c r="AE60" s="4">
        <f t="shared" si="9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17"/>
        <v>43.007180366520203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177</v>
      </c>
      <c r="BN60" s="15" t="s">
        <v>177</v>
      </c>
      <c r="BO60" s="15" t="s">
        <v>177</v>
      </c>
      <c r="BP60" s="15" t="s">
        <v>177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177</v>
      </c>
      <c r="FU60" t="s">
        <v>177</v>
      </c>
      <c r="FV60" t="s">
        <v>177</v>
      </c>
      <c r="FW60" t="s">
        <v>177</v>
      </c>
      <c r="FX60" t="s">
        <v>177</v>
      </c>
    </row>
    <row r="61" spans="1:180" ht="15.5" x14ac:dyDescent="0.35">
      <c r="A61" s="8" t="s">
        <v>205</v>
      </c>
      <c r="B61" s="8" t="s">
        <v>174</v>
      </c>
      <c r="C61" t="s">
        <v>217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2"/>
        <v>123</v>
      </c>
      <c r="L61" s="5">
        <f t="shared" si="23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20"/>
        <v>94.5</v>
      </c>
      <c r="R61">
        <v>54</v>
      </c>
      <c r="S61" s="4">
        <f>60+15.06</f>
        <v>75.06</v>
      </c>
      <c r="T61" s="7" t="s">
        <v>176</v>
      </c>
      <c r="U61" s="4">
        <v>-1</v>
      </c>
      <c r="V61" s="4">
        <v>-1</v>
      </c>
      <c r="W61" s="4">
        <v>6.5</v>
      </c>
      <c r="X61" s="4">
        <v>4.5</v>
      </c>
      <c r="Y61" s="7" t="s">
        <v>177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1"/>
        <v>41.519036519036526</v>
      </c>
      <c r="AE61" s="4">
        <f t="shared" si="9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17"/>
        <v>36.660241414803032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5.5" x14ac:dyDescent="0.35">
      <c r="A62" s="8" t="s">
        <v>203</v>
      </c>
      <c r="B62" s="8" t="s">
        <v>182</v>
      </c>
      <c r="C62" t="s">
        <v>217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2"/>
        <v>153</v>
      </c>
      <c r="L62" s="5">
        <f t="shared" si="23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20"/>
        <v>88.9</v>
      </c>
      <c r="R62">
        <v>53</v>
      </c>
      <c r="S62" s="4">
        <v>63.1</v>
      </c>
      <c r="T62" s="7" t="s">
        <v>176</v>
      </c>
      <c r="U62" s="4">
        <v>10.5</v>
      </c>
      <c r="V62" s="4">
        <v>10</v>
      </c>
      <c r="W62" s="4">
        <v>7.7</v>
      </c>
      <c r="X62" s="4">
        <v>4</v>
      </c>
      <c r="Y62" s="7" t="s">
        <v>177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1"/>
        <v>38.084813874788495</v>
      </c>
      <c r="AE62" s="4">
        <f t="shared" si="9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17"/>
        <v>40.846583178296719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5.5" x14ac:dyDescent="0.35">
      <c r="A63" s="8" t="s">
        <v>210</v>
      </c>
      <c r="B63" s="8" t="s">
        <v>182</v>
      </c>
      <c r="C63" t="s">
        <v>217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2"/>
        <v>144.5</v>
      </c>
      <c r="L63" s="5">
        <f t="shared" si="23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20"/>
        <v>89.8</v>
      </c>
      <c r="R63">
        <v>41</v>
      </c>
      <c r="S63" s="4">
        <v>24.9</v>
      </c>
      <c r="T63" s="7" t="s">
        <v>179</v>
      </c>
      <c r="U63" s="4">
        <v>3.7</v>
      </c>
      <c r="V63" s="4">
        <v>3.4</v>
      </c>
      <c r="W63" s="4">
        <v>-17</v>
      </c>
      <c r="X63" s="4">
        <v>-19</v>
      </c>
      <c r="Y63" s="7" t="s">
        <v>177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1"/>
        <v>33.170646067415731</v>
      </c>
      <c r="AE63" s="4">
        <f t="shared" si="9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17"/>
        <v>48.367524081719061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5.5" x14ac:dyDescent="0.35">
      <c r="A64" s="8" t="s">
        <v>212</v>
      </c>
      <c r="B64" s="8" t="s">
        <v>174</v>
      </c>
      <c r="C64" t="s">
        <v>217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2"/>
        <v>140.5</v>
      </c>
      <c r="L64" s="5">
        <f t="shared" si="23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20"/>
        <v>116.30000000000001</v>
      </c>
      <c r="R64">
        <v>39</v>
      </c>
      <c r="S64" s="4">
        <v>19.5</v>
      </c>
      <c r="T64" s="7" t="s">
        <v>179</v>
      </c>
      <c r="U64" s="4">
        <v>-3.05</v>
      </c>
      <c r="V64" s="4">
        <v>0</v>
      </c>
      <c r="W64" s="4">
        <v>-9</v>
      </c>
      <c r="X64" s="4">
        <v>-14</v>
      </c>
      <c r="Y64" s="7" t="s">
        <v>177</v>
      </c>
      <c r="Z64" s="6" t="s">
        <v>177</v>
      </c>
      <c r="AA64" s="6" t="s">
        <v>177</v>
      </c>
      <c r="AB64" s="6" t="s">
        <v>177</v>
      </c>
      <c r="AC64" s="6" t="s">
        <v>177</v>
      </c>
      <c r="AD64" s="6" t="s">
        <v>177</v>
      </c>
      <c r="AE64" s="6">
        <v>21.7254</v>
      </c>
      <c r="AF64" s="6" t="s">
        <v>177</v>
      </c>
      <c r="AG64" s="16" t="s">
        <v>177</v>
      </c>
      <c r="AH64" s="7" t="s">
        <v>177</v>
      </c>
      <c r="AI64" s="7" t="s">
        <v>177</v>
      </c>
      <c r="AJ64" s="7" t="s">
        <v>177</v>
      </c>
      <c r="AK64" s="7" t="s">
        <v>177</v>
      </c>
      <c r="AL64" s="16" t="s">
        <v>177</v>
      </c>
      <c r="AM64" s="6" t="s">
        <v>177</v>
      </c>
      <c r="AN64" s="7" t="s">
        <v>177</v>
      </c>
      <c r="AO64" s="16" t="s">
        <v>177</v>
      </c>
      <c r="AP64" s="7" t="s">
        <v>177</v>
      </c>
      <c r="AQ64" s="7" t="s">
        <v>177</v>
      </c>
      <c r="AR64" s="7" t="s">
        <v>177</v>
      </c>
      <c r="AS64" s="7" t="s">
        <v>177</v>
      </c>
      <c r="AT64" s="16" t="s">
        <v>177</v>
      </c>
      <c r="AU64" s="16" t="s">
        <v>177</v>
      </c>
      <c r="AV64" s="6" t="s">
        <v>177</v>
      </c>
      <c r="AW64" s="6" t="s">
        <v>177</v>
      </c>
      <c r="AX64" s="9" t="s">
        <v>177</v>
      </c>
      <c r="AY64" s="6" t="s">
        <v>177</v>
      </c>
      <c r="AZ64" s="6" t="s">
        <v>177</v>
      </c>
      <c r="BA64" s="7" t="s">
        <v>177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177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5.5" x14ac:dyDescent="0.35">
      <c r="A65" s="8" t="s">
        <v>209</v>
      </c>
      <c r="B65" s="8" t="s">
        <v>174</v>
      </c>
      <c r="C65" t="s">
        <v>217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2"/>
        <v>149</v>
      </c>
      <c r="L65" s="5">
        <f t="shared" si="23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20"/>
        <v>103.5</v>
      </c>
      <c r="R65">
        <v>12</v>
      </c>
      <c r="S65" s="4">
        <v>66</v>
      </c>
      <c r="T65" s="7" t="s">
        <v>176</v>
      </c>
      <c r="U65" s="4">
        <v>7</v>
      </c>
      <c r="V65" s="4">
        <v>8</v>
      </c>
      <c r="W65" s="4">
        <v>-5</v>
      </c>
      <c r="X65" s="4">
        <v>-9</v>
      </c>
      <c r="Y65" s="7" t="s">
        <v>177</v>
      </c>
      <c r="Z65" s="4">
        <v>1884</v>
      </c>
      <c r="AA65" s="4">
        <v>1863.8333333333333</v>
      </c>
      <c r="AB65" s="4">
        <v>1873.3333333333333</v>
      </c>
      <c r="AC65" s="4">
        <f t="shared" ref="AC65:AC77" si="24">Z65/N65</f>
        <v>22.919708029197079</v>
      </c>
      <c r="AD65" s="4">
        <f t="shared" si="21"/>
        <v>22.674371451743713</v>
      </c>
      <c r="AE65" s="4">
        <f t="shared" si="9"/>
        <v>22.789943227899432</v>
      </c>
      <c r="AF65" s="4">
        <f t="shared" ref="AF65:AF77" si="25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7" si="26">AU65/N65*1</f>
        <v>15.995620437956203</v>
      </c>
      <c r="AS65" s="1">
        <f t="shared" ref="AS65:AS77" si="27">AU65/N65*0.75</f>
        <v>11.996715328467152</v>
      </c>
      <c r="AT65" s="5">
        <f t="shared" ref="AT65:AT77" si="28">AU65/AA65*100</f>
        <v>70.5449342752392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5.5" x14ac:dyDescent="0.35">
      <c r="A66" s="8" t="s">
        <v>198</v>
      </c>
      <c r="B66" s="8" t="s">
        <v>182</v>
      </c>
      <c r="C66" t="s">
        <v>217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2"/>
        <v>157</v>
      </c>
      <c r="L66" s="5">
        <f t="shared" si="23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20"/>
        <v>80</v>
      </c>
      <c r="R66">
        <v>28</v>
      </c>
      <c r="S66" s="4">
        <v>61.6</v>
      </c>
      <c r="T66" s="7" t="s">
        <v>176</v>
      </c>
      <c r="U66" s="4">
        <v>5</v>
      </c>
      <c r="V66" s="4">
        <v>6</v>
      </c>
      <c r="W66" s="4">
        <v>4</v>
      </c>
      <c r="X66" s="4">
        <v>-5.5</v>
      </c>
      <c r="Y66" s="7" t="s">
        <v>177</v>
      </c>
      <c r="Z66" s="4">
        <v>2291</v>
      </c>
      <c r="AA66" s="4">
        <v>2279.3333333333335</v>
      </c>
      <c r="AB66" s="4">
        <v>2344.5</v>
      </c>
      <c r="AC66" s="4">
        <f t="shared" si="24"/>
        <v>37.557377049180324</v>
      </c>
      <c r="AD66" s="4">
        <f t="shared" si="21"/>
        <v>37.36612021857924</v>
      </c>
      <c r="AE66" s="4">
        <f t="shared" si="9"/>
        <v>38.434426229508198</v>
      </c>
      <c r="AF66" s="4">
        <f t="shared" si="25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26"/>
        <v>18.859016393442623</v>
      </c>
      <c r="AS66" s="1">
        <f t="shared" si="27"/>
        <v>14.144262295081967</v>
      </c>
      <c r="AT66" s="5">
        <f t="shared" si="28"/>
        <v>50.470897923369407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5.5" x14ac:dyDescent="0.35">
      <c r="A67" s="8" t="s">
        <v>208</v>
      </c>
      <c r="B67" s="8" t="s">
        <v>174</v>
      </c>
      <c r="C67" t="s">
        <v>217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2"/>
        <v>157.5</v>
      </c>
      <c r="L67" s="5">
        <f t="shared" si="23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20"/>
        <v>103.5</v>
      </c>
      <c r="R67">
        <v>15</v>
      </c>
      <c r="S67" s="4">
        <v>5.34</v>
      </c>
      <c r="T67" s="7" t="s">
        <v>179</v>
      </c>
      <c r="U67" s="4">
        <v>3</v>
      </c>
      <c r="V67" s="4">
        <v>2.5</v>
      </c>
      <c r="W67" s="4">
        <v>-15</v>
      </c>
      <c r="X67" s="4">
        <v>-16.5</v>
      </c>
      <c r="Y67" s="7" t="s">
        <v>177</v>
      </c>
      <c r="Z67" s="4">
        <v>1973</v>
      </c>
      <c r="AA67" s="4">
        <v>2005.1666666666667</v>
      </c>
      <c r="AB67" s="4">
        <v>2017.3333333333333</v>
      </c>
      <c r="AC67" s="4">
        <f t="shared" si="24"/>
        <v>23.944174757281552</v>
      </c>
      <c r="AD67" s="4">
        <f t="shared" si="21"/>
        <v>24.334546925566343</v>
      </c>
      <c r="AE67" s="4">
        <f t="shared" ref="AE67:AE77" si="29">AB67/N67</f>
        <v>24.48220064724919</v>
      </c>
      <c r="AF67" s="4">
        <f t="shared" si="25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26"/>
        <v>14.270873786407767</v>
      </c>
      <c r="AS67" s="1">
        <f t="shared" si="27"/>
        <v>10.703155339805825</v>
      </c>
      <c r="AT67" s="5">
        <f t="shared" si="28"/>
        <v>58.644501703931503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7" si="30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1" si="31">AVERAGE(BG67,BI67)</f>
        <v>701.07150479999996</v>
      </c>
      <c r="BL67" s="10">
        <f t="shared" ref="BL67:BL71" si="32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5.5" x14ac:dyDescent="0.35">
      <c r="A68" t="s">
        <v>211</v>
      </c>
      <c r="B68" t="s">
        <v>182</v>
      </c>
      <c r="C68" t="s">
        <v>217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2"/>
        <v>138.5</v>
      </c>
      <c r="L68" s="5">
        <f t="shared" si="23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20"/>
        <v>104.1</v>
      </c>
      <c r="R68">
        <v>53</v>
      </c>
      <c r="S68" s="4">
        <v>64.7</v>
      </c>
      <c r="T68" s="7" t="s">
        <v>176</v>
      </c>
      <c r="U68" s="4">
        <v>-15.5</v>
      </c>
      <c r="V68" s="4">
        <v>-5</v>
      </c>
      <c r="W68" s="4">
        <v>-6</v>
      </c>
      <c r="X68" s="4">
        <v>-19.3</v>
      </c>
      <c r="Y68" s="7" t="s">
        <v>177</v>
      </c>
      <c r="Z68" s="4">
        <v>3058</v>
      </c>
      <c r="AA68" s="4">
        <v>3069.9166666666665</v>
      </c>
      <c r="AB68" s="4">
        <v>3132.1666666666665</v>
      </c>
      <c r="AC68" s="4">
        <f t="shared" si="24"/>
        <v>32.881720430107528</v>
      </c>
      <c r="AD68" s="4">
        <f t="shared" si="21"/>
        <v>33.009856630824373</v>
      </c>
      <c r="AE68" s="4">
        <f t="shared" si="29"/>
        <v>33.679211469534046</v>
      </c>
      <c r="AF68" s="4">
        <f t="shared" si="25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26"/>
        <v>14.089892473118278</v>
      </c>
      <c r="AS68" s="1">
        <f t="shared" si="27"/>
        <v>10.567419354838709</v>
      </c>
      <c r="AT68" s="5">
        <f t="shared" si="28"/>
        <v>42.683894785417628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0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5.5" x14ac:dyDescent="0.35">
      <c r="A69" s="8" t="s">
        <v>213</v>
      </c>
      <c r="B69" s="8" t="s">
        <v>174</v>
      </c>
      <c r="C69" t="s">
        <v>217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2"/>
        <v>127</v>
      </c>
      <c r="L69" s="5">
        <f t="shared" si="23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20"/>
        <v>92.6</v>
      </c>
      <c r="R69">
        <v>24</v>
      </c>
      <c r="S69" s="4">
        <v>32</v>
      </c>
      <c r="T69" s="7" t="s">
        <v>179</v>
      </c>
      <c r="U69" s="4">
        <v>6.5</v>
      </c>
      <c r="V69" s="4">
        <v>6.5</v>
      </c>
      <c r="W69" s="4">
        <v>-2.5</v>
      </c>
      <c r="X69" s="4">
        <v>-5</v>
      </c>
      <c r="Y69" s="7" t="s">
        <v>177</v>
      </c>
      <c r="Z69">
        <v>2355.5</v>
      </c>
      <c r="AA69" s="4">
        <v>2399</v>
      </c>
      <c r="AB69" s="4">
        <v>2434.8333333333335</v>
      </c>
      <c r="AC69" s="4">
        <f t="shared" si="24"/>
        <v>29.008620689655171</v>
      </c>
      <c r="AD69" s="4">
        <f t="shared" si="21"/>
        <v>29.544334975369456</v>
      </c>
      <c r="AE69" s="4">
        <f t="shared" si="29"/>
        <v>29.985632183908045</v>
      </c>
      <c r="AF69" s="4">
        <f t="shared" si="25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26"/>
        <v>14.107881773399013</v>
      </c>
      <c r="AS69" s="1">
        <f t="shared" si="27"/>
        <v>10.580911330049259</v>
      </c>
      <c r="AT69" s="5">
        <f t="shared" si="28"/>
        <v>47.751563151313043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0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5.5" x14ac:dyDescent="0.35">
      <c r="A70" s="8" t="s">
        <v>214</v>
      </c>
      <c r="B70" s="8" t="s">
        <v>182</v>
      </c>
      <c r="C70" t="s">
        <v>217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2"/>
        <v>117</v>
      </c>
      <c r="L70" s="5">
        <f t="shared" si="23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20"/>
        <v>78.599999999999994</v>
      </c>
      <c r="R70">
        <v>34</v>
      </c>
      <c r="S70" s="4">
        <f>60+63.2</f>
        <v>123.2</v>
      </c>
      <c r="T70" s="7" t="s">
        <v>176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177</v>
      </c>
      <c r="Z70" s="4">
        <v>2226</v>
      </c>
      <c r="AA70" s="4">
        <v>2269.0833333333335</v>
      </c>
      <c r="AB70" s="4">
        <v>2358</v>
      </c>
      <c r="AC70" s="4">
        <f t="shared" si="24"/>
        <v>33.676248108925876</v>
      </c>
      <c r="AD70" s="4">
        <f t="shared" si="21"/>
        <v>34.328038325769043</v>
      </c>
      <c r="AE70" s="4">
        <f t="shared" si="29"/>
        <v>35.673222390317704</v>
      </c>
      <c r="AF70" s="4">
        <f t="shared" si="25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26"/>
        <v>14.10408472012103</v>
      </c>
      <c r="AS70" s="1">
        <f t="shared" si="27"/>
        <v>10.578063540090772</v>
      </c>
      <c r="AT70" s="5">
        <f t="shared" si="28"/>
        <v>41.086194865768114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0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ht="15.5" x14ac:dyDescent="0.35">
      <c r="A71" s="8" t="s">
        <v>181</v>
      </c>
      <c r="B71" s="8" t="s">
        <v>182</v>
      </c>
      <c r="C71" t="s">
        <v>217</v>
      </c>
      <c r="D71">
        <v>1</v>
      </c>
      <c r="E71" s="5">
        <v>61</v>
      </c>
      <c r="F71" s="4">
        <v>36.4</v>
      </c>
      <c r="G71">
        <v>168</v>
      </c>
      <c r="H71">
        <v>86</v>
      </c>
      <c r="I71">
        <v>161</v>
      </c>
      <c r="J71">
        <v>91</v>
      </c>
      <c r="K71" s="5">
        <f t="shared" si="22"/>
        <v>164.5</v>
      </c>
      <c r="L71" s="5">
        <f t="shared" si="23"/>
        <v>88.5</v>
      </c>
      <c r="M71" s="4">
        <v>166.4</v>
      </c>
      <c r="N71" s="4">
        <v>102.2</v>
      </c>
      <c r="O71" s="4">
        <v>120.5</v>
      </c>
      <c r="P71" s="4">
        <v>121.5</v>
      </c>
      <c r="Q71" s="4">
        <f t="shared" si="20"/>
        <v>121</v>
      </c>
      <c r="R71" s="5">
        <v>21</v>
      </c>
      <c r="S71">
        <v>5.8</v>
      </c>
      <c r="T71" s="7" t="s">
        <v>179</v>
      </c>
      <c r="U71" s="4">
        <v>3</v>
      </c>
      <c r="V71" s="4">
        <v>3</v>
      </c>
      <c r="W71" s="4">
        <v>-35</v>
      </c>
      <c r="X71" s="4">
        <v>-34</v>
      </c>
      <c r="Y71" s="7" t="s">
        <v>177</v>
      </c>
      <c r="Z71" s="4">
        <v>2004</v>
      </c>
      <c r="AA71" s="4">
        <v>2005</v>
      </c>
      <c r="AB71" s="4">
        <v>2037.5</v>
      </c>
      <c r="AC71" s="4">
        <f t="shared" si="24"/>
        <v>19.608610567514678</v>
      </c>
      <c r="AD71" s="4">
        <f t="shared" si="21"/>
        <v>19.61839530332681</v>
      </c>
      <c r="AE71" s="4">
        <f t="shared" si="29"/>
        <v>19.936399217221133</v>
      </c>
      <c r="AF71" s="4">
        <f t="shared" si="25"/>
        <v>12.5</v>
      </c>
      <c r="AG71" s="5">
        <f>8.5*60</f>
        <v>510</v>
      </c>
      <c r="AH71">
        <v>3.8</v>
      </c>
      <c r="AI71">
        <v>14</v>
      </c>
      <c r="AJ71">
        <v>17</v>
      </c>
      <c r="AK71">
        <v>163</v>
      </c>
      <c r="AL71" s="5">
        <v>1954.8333333333333</v>
      </c>
      <c r="AM71" s="4">
        <v>58.666666666666664</v>
      </c>
      <c r="AN71" s="1">
        <v>0.98999999999999988</v>
      </c>
      <c r="AO71" s="5">
        <v>36.199999999999996</v>
      </c>
      <c r="AP71" s="1">
        <v>5.38</v>
      </c>
      <c r="AQ71" s="4">
        <v>3</v>
      </c>
      <c r="AR71" s="1">
        <f t="shared" si="26"/>
        <v>13.991389432485324</v>
      </c>
      <c r="AS71" s="1">
        <f t="shared" si="27"/>
        <v>10.493542074363994</v>
      </c>
      <c r="AT71" s="5">
        <f t="shared" si="28"/>
        <v>71.317705735660851</v>
      </c>
      <c r="AU71" s="5">
        <v>1429.92</v>
      </c>
      <c r="AV71" s="4">
        <v>1100.24</v>
      </c>
      <c r="AW71" s="4">
        <v>37.36</v>
      </c>
      <c r="AX71" s="1">
        <v>0.76919999999999988</v>
      </c>
      <c r="AY71" s="4">
        <v>23.48</v>
      </c>
      <c r="AZ71" s="4">
        <f t="shared" si="30"/>
        <v>77.668711656441715</v>
      </c>
      <c r="BA71">
        <v>126.6</v>
      </c>
      <c r="BB71" s="11">
        <v>100311.59</v>
      </c>
      <c r="BC71" s="11">
        <v>46882.907229999997</v>
      </c>
      <c r="BD71" s="4">
        <v>51204.995320000002</v>
      </c>
      <c r="BE71" s="11">
        <v>34117.10671</v>
      </c>
      <c r="BG71" s="12">
        <v>2887.6836159999998</v>
      </c>
      <c r="BH71" s="12">
        <v>3060.9446330000001</v>
      </c>
      <c r="BI71" s="12">
        <v>3092.3425299999999</v>
      </c>
      <c r="BJ71" s="12">
        <v>3277.8830819999998</v>
      </c>
      <c r="BK71" s="4">
        <f t="shared" si="31"/>
        <v>2990.0130730000001</v>
      </c>
      <c r="BL71" s="10">
        <f t="shared" si="32"/>
        <v>3169.4138574999997</v>
      </c>
      <c r="BM71" s="4">
        <v>10</v>
      </c>
      <c r="BN71" s="1">
        <v>1.58</v>
      </c>
      <c r="BO71" s="4">
        <v>1</v>
      </c>
      <c r="BP71" s="4">
        <v>5.7</v>
      </c>
      <c r="BQ71">
        <v>131</v>
      </c>
      <c r="BR71">
        <v>44</v>
      </c>
      <c r="BS71">
        <v>12</v>
      </c>
      <c r="BT71">
        <v>27</v>
      </c>
      <c r="BU71">
        <v>18</v>
      </c>
      <c r="BV71" s="6">
        <v>12.2</v>
      </c>
      <c r="BW71" s="7">
        <v>200</v>
      </c>
      <c r="BX71" s="7">
        <v>528</v>
      </c>
      <c r="BY71">
        <v>269</v>
      </c>
      <c r="BZ71">
        <v>1091</v>
      </c>
      <c r="CA71">
        <v>318</v>
      </c>
      <c r="CB71">
        <v>1237</v>
      </c>
    </row>
    <row r="72" spans="1:80" ht="14.5" x14ac:dyDescent="0.35">
      <c r="A72" s="8" t="s">
        <v>206</v>
      </c>
      <c r="B72" s="8" t="s">
        <v>182</v>
      </c>
      <c r="C72" t="s">
        <v>217</v>
      </c>
      <c r="D72">
        <v>1</v>
      </c>
      <c r="E72" s="5">
        <v>45</v>
      </c>
      <c r="F72">
        <v>29.2</v>
      </c>
      <c r="G72">
        <v>128</v>
      </c>
      <c r="H72">
        <v>92</v>
      </c>
      <c r="I72">
        <v>120</v>
      </c>
      <c r="J72">
        <v>90</v>
      </c>
      <c r="K72" s="5">
        <f t="shared" si="22"/>
        <v>124</v>
      </c>
      <c r="L72">
        <f t="shared" si="23"/>
        <v>91</v>
      </c>
      <c r="M72" s="4">
        <v>171.1</v>
      </c>
      <c r="N72" s="4">
        <v>85.8</v>
      </c>
      <c r="O72" s="4">
        <v>89.3</v>
      </c>
      <c r="P72" s="4">
        <v>90.8</v>
      </c>
      <c r="Q72" s="4">
        <f t="shared" si="20"/>
        <v>90.05</v>
      </c>
      <c r="R72">
        <v>38</v>
      </c>
      <c r="S72">
        <v>73.7</v>
      </c>
      <c r="T72" s="7" t="s">
        <v>176</v>
      </c>
      <c r="U72" s="4">
        <v>17.3</v>
      </c>
      <c r="V72" s="4">
        <v>17.8</v>
      </c>
      <c r="W72" s="4">
        <v>6.3</v>
      </c>
      <c r="X72" s="4">
        <v>2.2999999999999998</v>
      </c>
      <c r="Y72" s="7" t="s">
        <v>177</v>
      </c>
      <c r="Z72" s="4">
        <v>2729</v>
      </c>
      <c r="AA72" s="4">
        <v>2751.9166666666665</v>
      </c>
      <c r="AB72" s="4">
        <v>2843.8333333333335</v>
      </c>
      <c r="AC72" s="4">
        <f t="shared" si="24"/>
        <v>31.806526806526808</v>
      </c>
      <c r="AD72" s="4">
        <f t="shared" si="21"/>
        <v>32.073620823620821</v>
      </c>
      <c r="AE72" s="4">
        <f t="shared" si="29"/>
        <v>33.144910644910645</v>
      </c>
      <c r="AF72" s="4">
        <f t="shared" si="25"/>
        <v>15.046737213403881</v>
      </c>
      <c r="AG72" s="5">
        <f>12*60</f>
        <v>720</v>
      </c>
      <c r="AH72">
        <v>4.8</v>
      </c>
      <c r="AI72">
        <v>20</v>
      </c>
      <c r="AJ72">
        <v>19</v>
      </c>
      <c r="AK72">
        <v>189</v>
      </c>
      <c r="AL72" s="5">
        <v>3413.1666666666665</v>
      </c>
      <c r="AM72" s="4">
        <v>96.333333333333329</v>
      </c>
      <c r="AN72" s="1">
        <v>1.2366666666666666</v>
      </c>
      <c r="AO72" s="5">
        <v>42.583333333333336</v>
      </c>
      <c r="AP72" s="1">
        <v>9.27</v>
      </c>
      <c r="AQ72" s="4">
        <v>3.5</v>
      </c>
      <c r="AR72" s="1">
        <f t="shared" si="26"/>
        <v>16.337529137529138</v>
      </c>
      <c r="AS72" s="1">
        <f t="shared" si="27"/>
        <v>12.253146853146854</v>
      </c>
      <c r="AT72" s="5">
        <f t="shared" si="28"/>
        <v>50.93758895315387</v>
      </c>
      <c r="AU72" s="5">
        <v>1401.76</v>
      </c>
      <c r="AV72" s="4">
        <v>1153.68</v>
      </c>
      <c r="AW72" s="4">
        <v>34.840000000000003</v>
      </c>
      <c r="AX72" s="1">
        <v>0.8248000000000002</v>
      </c>
      <c r="AY72" s="4">
        <v>22.971999999999998</v>
      </c>
      <c r="AZ72" s="4">
        <f t="shared" si="30"/>
        <v>62.010582010582013</v>
      </c>
      <c r="BA72">
        <v>117.2</v>
      </c>
      <c r="BB72" s="11">
        <v>85828.390270000004</v>
      </c>
      <c r="BC72" s="11">
        <v>48248.861250000002</v>
      </c>
      <c r="BD72" s="11">
        <v>35113.285960000001</v>
      </c>
      <c r="BE72" s="11">
        <v>16707.703570000001</v>
      </c>
      <c r="BG72" s="6" t="s">
        <v>177</v>
      </c>
      <c r="BH72" s="6" t="s">
        <v>177</v>
      </c>
      <c r="BI72" s="6" t="s">
        <v>177</v>
      </c>
      <c r="BJ72" s="6" t="s">
        <v>177</v>
      </c>
      <c r="BK72" s="6" t="s">
        <v>177</v>
      </c>
      <c r="BL72" s="13" t="s">
        <v>177</v>
      </c>
      <c r="BM72" s="4">
        <v>4.2</v>
      </c>
      <c r="BN72" s="1">
        <v>0.98</v>
      </c>
      <c r="BO72" s="4">
        <v>1.2</v>
      </c>
      <c r="BP72" s="4">
        <v>2.7</v>
      </c>
      <c r="BQ72">
        <v>109</v>
      </c>
      <c r="BR72">
        <v>34</v>
      </c>
      <c r="BS72">
        <v>17</v>
      </c>
      <c r="BT72">
        <v>49</v>
      </c>
      <c r="BU72">
        <v>39</v>
      </c>
      <c r="BV72" s="4">
        <v>6.7</v>
      </c>
      <c r="BW72">
        <v>205</v>
      </c>
      <c r="BX72">
        <v>473</v>
      </c>
      <c r="BY72">
        <v>345</v>
      </c>
      <c r="BZ72">
        <v>1332</v>
      </c>
      <c r="CA72">
        <v>341</v>
      </c>
      <c r="CB72">
        <v>1275</v>
      </c>
    </row>
    <row r="73" spans="1:80" ht="15.5" x14ac:dyDescent="0.35">
      <c r="A73" s="8" t="s">
        <v>204</v>
      </c>
      <c r="B73" s="8" t="s">
        <v>182</v>
      </c>
      <c r="C73" t="s">
        <v>217</v>
      </c>
      <c r="D73">
        <v>1</v>
      </c>
      <c r="E73" s="5">
        <v>66</v>
      </c>
      <c r="F73" s="4">
        <v>26.6</v>
      </c>
      <c r="G73">
        <v>161</v>
      </c>
      <c r="H73">
        <v>85</v>
      </c>
      <c r="I73">
        <v>147</v>
      </c>
      <c r="J73">
        <v>79</v>
      </c>
      <c r="K73" s="5">
        <f t="shared" si="22"/>
        <v>154</v>
      </c>
      <c r="L73">
        <f t="shared" si="23"/>
        <v>82</v>
      </c>
      <c r="M73" s="4">
        <v>168.5</v>
      </c>
      <c r="N73" s="4">
        <v>75.599999999999994</v>
      </c>
      <c r="O73" s="4">
        <v>85</v>
      </c>
      <c r="P73" s="4">
        <v>85</v>
      </c>
      <c r="Q73" s="4">
        <f t="shared" si="20"/>
        <v>85</v>
      </c>
      <c r="R73" s="5">
        <v>21</v>
      </c>
      <c r="S73" s="4">
        <v>66</v>
      </c>
      <c r="T73" s="7" t="s">
        <v>176</v>
      </c>
      <c r="U73" s="4">
        <v>8</v>
      </c>
      <c r="V73" s="4">
        <v>11.5</v>
      </c>
      <c r="W73" s="4">
        <v>0</v>
      </c>
      <c r="X73" s="4">
        <v>-12</v>
      </c>
      <c r="Y73">
        <v>12</v>
      </c>
      <c r="Z73" s="4">
        <v>1950</v>
      </c>
      <c r="AA73" s="4">
        <v>1938.25</v>
      </c>
      <c r="AB73" s="4">
        <v>1968.1666666666667</v>
      </c>
      <c r="AC73" s="4">
        <f t="shared" si="24"/>
        <v>25.793650793650794</v>
      </c>
      <c r="AD73" s="4">
        <f t="shared" si="21"/>
        <v>25.638227513227516</v>
      </c>
      <c r="AE73" s="4">
        <f t="shared" si="29"/>
        <v>26.033950617283953</v>
      </c>
      <c r="AF73" s="4">
        <f t="shared" si="25"/>
        <v>11.577450980392157</v>
      </c>
      <c r="AG73" s="5">
        <f>60*11+50</f>
        <v>710</v>
      </c>
      <c r="AH73">
        <v>3.8</v>
      </c>
      <c r="AI73">
        <v>18</v>
      </c>
      <c r="AJ73">
        <v>20</v>
      </c>
      <c r="AK73">
        <v>170</v>
      </c>
      <c r="AL73" s="5">
        <v>2318.3333333333335</v>
      </c>
      <c r="AM73" s="4">
        <v>72.333333333333329</v>
      </c>
      <c r="AN73" s="1">
        <v>1.2</v>
      </c>
      <c r="AO73" s="5">
        <v>38.099999999999994</v>
      </c>
      <c r="AP73" s="1">
        <v>5.7</v>
      </c>
      <c r="AQ73" s="4">
        <v>3</v>
      </c>
      <c r="AR73" s="1">
        <f t="shared" si="26"/>
        <v>14.352380952380953</v>
      </c>
      <c r="AS73" s="1">
        <f t="shared" si="27"/>
        <v>10.764285714285714</v>
      </c>
      <c r="AT73" s="5">
        <f t="shared" si="28"/>
        <v>55.980394685928026</v>
      </c>
      <c r="AU73" s="5">
        <v>1085.04</v>
      </c>
      <c r="AV73" s="4">
        <v>903.76</v>
      </c>
      <c r="AW73" s="4">
        <v>30.2</v>
      </c>
      <c r="AX73" s="1">
        <v>0.83279999999999987</v>
      </c>
      <c r="AY73" s="4">
        <v>21.475999999999999</v>
      </c>
      <c r="AZ73" s="4">
        <f t="shared" si="30"/>
        <v>78.35294117647058</v>
      </c>
      <c r="BA73">
        <v>133.19999999999999</v>
      </c>
      <c r="BB73" s="11">
        <v>75715.09</v>
      </c>
      <c r="BC73" s="11">
        <v>41266.961259999996</v>
      </c>
      <c r="BD73" s="11">
        <v>32618.593929999999</v>
      </c>
      <c r="BE73" s="11">
        <v>16043.331039999999</v>
      </c>
      <c r="BG73" s="12">
        <v>1141.71261</v>
      </c>
      <c r="BH73" s="12">
        <v>1210.2153659999999</v>
      </c>
      <c r="BI73" s="12">
        <v>1189.3955530000001</v>
      </c>
      <c r="BJ73" s="12">
        <v>1260.759286</v>
      </c>
      <c r="BK73" s="4">
        <f t="shared" ref="BK73:BK77" si="33">AVERAGE(BG73,BI73)</f>
        <v>1165.5540814999999</v>
      </c>
      <c r="BL73" s="10">
        <f t="shared" ref="BL73:BL77" si="34">AVERAGE(BH73,BJ73)</f>
        <v>1235.4873259999999</v>
      </c>
      <c r="BM73" s="4">
        <v>5.8</v>
      </c>
      <c r="BN73" s="1">
        <v>0.86</v>
      </c>
      <c r="BO73" s="4">
        <v>1.5</v>
      </c>
      <c r="BP73" s="4">
        <v>3.4</v>
      </c>
      <c r="BQ73">
        <v>136</v>
      </c>
      <c r="BR73">
        <v>58</v>
      </c>
      <c r="BS73">
        <v>14</v>
      </c>
      <c r="BT73">
        <v>25</v>
      </c>
      <c r="BU73">
        <v>17</v>
      </c>
      <c r="BV73" s="4">
        <v>8.1</v>
      </c>
      <c r="BW73">
        <v>175</v>
      </c>
      <c r="BX73">
        <v>171</v>
      </c>
      <c r="BY73">
        <v>240</v>
      </c>
      <c r="BZ73">
        <v>909</v>
      </c>
      <c r="CA73">
        <v>238</v>
      </c>
      <c r="CB73">
        <v>910</v>
      </c>
    </row>
    <row r="74" spans="1:80" ht="15.5" x14ac:dyDescent="0.35">
      <c r="A74" s="8" t="s">
        <v>185</v>
      </c>
      <c r="B74" s="8" t="s">
        <v>174</v>
      </c>
      <c r="C74" t="s">
        <v>217</v>
      </c>
      <c r="D74">
        <v>2</v>
      </c>
      <c r="E74" s="5">
        <v>46</v>
      </c>
      <c r="F74" s="4">
        <v>42.8</v>
      </c>
      <c r="G74">
        <v>163</v>
      </c>
      <c r="H74">
        <v>105</v>
      </c>
      <c r="I74">
        <v>164</v>
      </c>
      <c r="J74">
        <v>112</v>
      </c>
      <c r="K74" s="5">
        <f t="shared" si="22"/>
        <v>163.5</v>
      </c>
      <c r="L74" s="5">
        <f t="shared" si="23"/>
        <v>108.5</v>
      </c>
      <c r="M74" s="4">
        <v>187.6</v>
      </c>
      <c r="N74" s="4">
        <v>149.69999999999999</v>
      </c>
      <c r="O74" s="4">
        <v>146</v>
      </c>
      <c r="P74" s="4">
        <v>145</v>
      </c>
      <c r="Q74" s="4">
        <f t="shared" si="20"/>
        <v>145.5</v>
      </c>
      <c r="R74" s="5">
        <v>89</v>
      </c>
      <c r="S74" s="4">
        <v>64</v>
      </c>
      <c r="T74" s="7" t="s">
        <v>176</v>
      </c>
      <c r="U74" s="4">
        <v>-12.5</v>
      </c>
      <c r="V74" s="4">
        <v>-2.5</v>
      </c>
      <c r="W74" s="4">
        <v>-3.5</v>
      </c>
      <c r="X74" s="4">
        <v>-3</v>
      </c>
      <c r="Y74" s="7" t="s">
        <v>177</v>
      </c>
      <c r="Z74" s="4">
        <v>3715</v>
      </c>
      <c r="AA74" s="4">
        <v>3737.4166666666665</v>
      </c>
      <c r="AB74" s="4">
        <v>3757</v>
      </c>
      <c r="AC74" s="4">
        <f t="shared" si="24"/>
        <v>24.816299265197063</v>
      </c>
      <c r="AD74" s="4">
        <f t="shared" si="21"/>
        <v>24.966043197506124</v>
      </c>
      <c r="AE74" s="4">
        <f t="shared" si="29"/>
        <v>25.096860387441552</v>
      </c>
      <c r="AF74" s="4">
        <f t="shared" si="25"/>
        <v>18.974747474747474</v>
      </c>
      <c r="AG74" s="5">
        <f>8.5*60+5</f>
        <v>515</v>
      </c>
      <c r="AH74" s="4">
        <v>4.8</v>
      </c>
      <c r="AI74">
        <v>12</v>
      </c>
      <c r="AJ74">
        <v>19</v>
      </c>
      <c r="AK74">
        <v>198</v>
      </c>
      <c r="AL74" s="5">
        <v>4427</v>
      </c>
      <c r="AM74" s="4">
        <v>128.5</v>
      </c>
      <c r="AN74" s="1">
        <v>1.2</v>
      </c>
      <c r="AO74" s="5">
        <v>33.366666666666667</v>
      </c>
      <c r="AP74" s="1">
        <v>4.6399999999999997</v>
      </c>
      <c r="AQ74" s="4">
        <v>3.5</v>
      </c>
      <c r="AR74" s="1">
        <f t="shared" si="26"/>
        <v>16.020574482297931</v>
      </c>
      <c r="AS74" s="1">
        <f t="shared" si="27"/>
        <v>12.015430861723448</v>
      </c>
      <c r="AT74" s="5">
        <f t="shared" si="28"/>
        <v>64.169457512988032</v>
      </c>
      <c r="AU74" s="5">
        <v>2398.2800000000002</v>
      </c>
      <c r="AV74" s="4">
        <v>1928.2</v>
      </c>
      <c r="AW74" s="4">
        <v>54.48</v>
      </c>
      <c r="AX74" s="1">
        <v>0.80279999999999985</v>
      </c>
      <c r="AY74" s="4">
        <v>18.779999999999994</v>
      </c>
      <c r="AZ74" s="4">
        <f t="shared" si="30"/>
        <v>64.343434343434353</v>
      </c>
      <c r="BA74" s="4">
        <v>127.4</v>
      </c>
      <c r="BB74" s="11">
        <v>150206.23000000001</v>
      </c>
      <c r="BC74" s="11">
        <v>82789.589590000003</v>
      </c>
      <c r="BD74" s="11">
        <v>64095.72913</v>
      </c>
      <c r="BE74" s="11">
        <v>42715.55816</v>
      </c>
      <c r="BG74" s="12">
        <v>3601.528053</v>
      </c>
      <c r="BH74" s="12">
        <v>3817.6197360000001</v>
      </c>
      <c r="BI74" s="12">
        <v>3203.00614</v>
      </c>
      <c r="BJ74" s="12">
        <v>3395.1865079999998</v>
      </c>
      <c r="BK74" s="4">
        <f t="shared" si="33"/>
        <v>3402.2670964999998</v>
      </c>
      <c r="BL74" s="10">
        <f t="shared" si="34"/>
        <v>3606.4031219999997</v>
      </c>
      <c r="BM74" s="4">
        <v>5.7</v>
      </c>
      <c r="BN74" s="1">
        <v>1.97</v>
      </c>
      <c r="BO74" s="4">
        <v>1.2</v>
      </c>
      <c r="BP74" s="4">
        <v>3.5</v>
      </c>
      <c r="BQ74">
        <v>143</v>
      </c>
      <c r="BR74">
        <v>44</v>
      </c>
      <c r="BS74">
        <v>15</v>
      </c>
      <c r="BT74">
        <v>34</v>
      </c>
      <c r="BU74">
        <v>33</v>
      </c>
      <c r="BV74" s="6">
        <v>9.5</v>
      </c>
      <c r="BW74" s="7">
        <v>360</v>
      </c>
      <c r="BX74" s="7">
        <v>378</v>
      </c>
      <c r="BY74">
        <v>767</v>
      </c>
      <c r="BZ74">
        <v>1975</v>
      </c>
      <c r="CA74">
        <v>784</v>
      </c>
      <c r="CB74">
        <v>2068</v>
      </c>
    </row>
    <row r="75" spans="1:80" ht="15.5" x14ac:dyDescent="0.35">
      <c r="A75" s="8" t="s">
        <v>196</v>
      </c>
      <c r="B75" s="8" t="s">
        <v>174</v>
      </c>
      <c r="C75" t="s">
        <v>217</v>
      </c>
      <c r="D75">
        <v>1</v>
      </c>
      <c r="E75" s="5">
        <v>39</v>
      </c>
      <c r="F75" s="4">
        <v>41.6</v>
      </c>
      <c r="G75">
        <v>108</v>
      </c>
      <c r="H75">
        <v>70</v>
      </c>
      <c r="I75">
        <v>122</v>
      </c>
      <c r="J75">
        <v>77</v>
      </c>
      <c r="K75" s="5">
        <f t="shared" si="22"/>
        <v>115</v>
      </c>
      <c r="L75" s="5">
        <f t="shared" si="23"/>
        <v>73.5</v>
      </c>
      <c r="M75" s="4">
        <v>173.1</v>
      </c>
      <c r="N75" s="4">
        <v>125.5</v>
      </c>
      <c r="O75" s="4">
        <v>118.7</v>
      </c>
      <c r="P75" s="4">
        <v>119.4</v>
      </c>
      <c r="Q75" s="4">
        <f t="shared" si="20"/>
        <v>119.05000000000001</v>
      </c>
      <c r="R75">
        <v>28</v>
      </c>
      <c r="S75">
        <v>31.6</v>
      </c>
      <c r="T75" s="7" t="s">
        <v>179</v>
      </c>
      <c r="U75" s="4">
        <v>5.2</v>
      </c>
      <c r="V75" s="4">
        <v>7.2</v>
      </c>
      <c r="W75" s="4">
        <v>-16</v>
      </c>
      <c r="X75" s="4">
        <v>-29.7</v>
      </c>
      <c r="Y75" s="7" t="s">
        <v>177</v>
      </c>
      <c r="Z75" s="4">
        <v>1744</v>
      </c>
      <c r="AA75" s="4">
        <v>1753.8333333333333</v>
      </c>
      <c r="AB75" s="4">
        <v>1858.1666666666667</v>
      </c>
      <c r="AC75" s="4">
        <f t="shared" si="24"/>
        <v>13.896414342629482</v>
      </c>
      <c r="AD75" s="4">
        <f t="shared" si="21"/>
        <v>13.97476759628154</v>
      </c>
      <c r="AE75" s="4">
        <f t="shared" si="29"/>
        <v>14.806108897742364</v>
      </c>
      <c r="AF75" s="4">
        <f t="shared" si="25"/>
        <v>11.686582809224319</v>
      </c>
      <c r="AG75" s="5">
        <f>3*60+25</f>
        <v>205</v>
      </c>
      <c r="AH75">
        <v>3.5</v>
      </c>
      <c r="AI75">
        <v>6</v>
      </c>
      <c r="AJ75">
        <v>19</v>
      </c>
      <c r="AK75">
        <v>159</v>
      </c>
      <c r="AL75" s="5">
        <v>2068.3333333333335</v>
      </c>
      <c r="AM75" s="4">
        <v>70.166666666666671</v>
      </c>
      <c r="AN75" s="1">
        <v>1.1449999999999998</v>
      </c>
      <c r="AO75" s="5">
        <v>33.283333333333331</v>
      </c>
      <c r="AP75" s="1">
        <v>8.9600000000000009</v>
      </c>
      <c r="AQ75" s="4">
        <v>3.5</v>
      </c>
      <c r="AR75" s="1">
        <f t="shared" si="26"/>
        <v>13.851121828475572</v>
      </c>
      <c r="AS75" s="1">
        <f t="shared" si="27"/>
        <v>10.388341371356679</v>
      </c>
      <c r="AT75" s="5">
        <f t="shared" si="28"/>
        <v>99.115221294707837</v>
      </c>
      <c r="AU75" s="5">
        <v>1738.3157894736842</v>
      </c>
      <c r="AV75" s="4">
        <v>1918.0526315789473</v>
      </c>
      <c r="AW75" s="4">
        <v>66.21052631578948</v>
      </c>
      <c r="AX75" s="1">
        <v>1.1063157894736844</v>
      </c>
      <c r="AY75" s="4">
        <v>29.994736842105269</v>
      </c>
      <c r="AZ75" s="4">
        <f t="shared" si="30"/>
        <v>99.056603773584911</v>
      </c>
      <c r="BA75" s="4">
        <v>157.5</v>
      </c>
      <c r="BB75" s="11">
        <v>123884.22</v>
      </c>
      <c r="BC75" s="11">
        <v>54932.041879999997</v>
      </c>
      <c r="BD75" s="11">
        <v>66285.17254</v>
      </c>
      <c r="BE75" s="11">
        <v>39515.747750000002</v>
      </c>
      <c r="BG75" s="14">
        <v>2793.6388139999999</v>
      </c>
      <c r="BH75" s="12">
        <v>2961.2571429999998</v>
      </c>
      <c r="BI75" s="12">
        <v>2823.6868690000001</v>
      </c>
      <c r="BJ75" s="12">
        <v>2993.1080809999999</v>
      </c>
      <c r="BK75" s="4">
        <f t="shared" si="33"/>
        <v>2808.6628415</v>
      </c>
      <c r="BL75" s="10">
        <f t="shared" si="34"/>
        <v>2977.1826119999996</v>
      </c>
      <c r="BM75" s="4">
        <v>5</v>
      </c>
      <c r="BN75" s="1">
        <v>2.06</v>
      </c>
      <c r="BO75" s="4">
        <v>1</v>
      </c>
      <c r="BP75" s="4">
        <v>3.6</v>
      </c>
      <c r="BQ75">
        <v>104</v>
      </c>
      <c r="BR75">
        <v>46</v>
      </c>
      <c r="BS75">
        <v>20</v>
      </c>
      <c r="BT75">
        <v>43</v>
      </c>
      <c r="BU75">
        <v>32</v>
      </c>
      <c r="BV75" s="6" t="s">
        <v>177</v>
      </c>
      <c r="BW75" s="7">
        <v>150</v>
      </c>
      <c r="BX75" s="7">
        <v>275</v>
      </c>
      <c r="BY75">
        <v>253</v>
      </c>
      <c r="BZ75">
        <v>1339</v>
      </c>
      <c r="CA75">
        <v>258</v>
      </c>
      <c r="CB75">
        <v>1426</v>
      </c>
    </row>
    <row r="76" spans="1:80" ht="15.5" x14ac:dyDescent="0.35">
      <c r="A76" s="8" t="s">
        <v>201</v>
      </c>
      <c r="B76" s="8" t="s">
        <v>174</v>
      </c>
      <c r="C76" t="s">
        <v>217</v>
      </c>
      <c r="D76">
        <v>1</v>
      </c>
      <c r="E76" s="5">
        <v>56</v>
      </c>
      <c r="F76" s="4">
        <v>26.5</v>
      </c>
      <c r="G76">
        <v>118</v>
      </c>
      <c r="H76">
        <v>75</v>
      </c>
      <c r="I76">
        <v>110</v>
      </c>
      <c r="J76">
        <v>74</v>
      </c>
      <c r="K76" s="5">
        <f t="shared" si="22"/>
        <v>114</v>
      </c>
      <c r="L76" s="5">
        <f t="shared" si="23"/>
        <v>74.5</v>
      </c>
      <c r="M76" s="4">
        <v>174.4</v>
      </c>
      <c r="N76" s="4">
        <v>82.4</v>
      </c>
      <c r="O76" s="4">
        <v>90.5</v>
      </c>
      <c r="P76" s="4">
        <v>90.6</v>
      </c>
      <c r="Q76" s="4">
        <f t="shared" si="20"/>
        <v>90.55</v>
      </c>
      <c r="R76" s="5">
        <v>25</v>
      </c>
      <c r="S76">
        <v>18.8</v>
      </c>
      <c r="T76" s="7" t="s">
        <v>179</v>
      </c>
      <c r="U76" s="4">
        <v>-14.7</v>
      </c>
      <c r="V76" s="4">
        <v>-18</v>
      </c>
      <c r="W76" s="4">
        <v>3.4</v>
      </c>
      <c r="X76" s="4">
        <v>-21</v>
      </c>
      <c r="Y76" s="7" t="s">
        <v>177</v>
      </c>
      <c r="Z76" s="4">
        <v>2028</v>
      </c>
      <c r="AA76" s="4">
        <v>2049.3333333333335</v>
      </c>
      <c r="AB76" s="4">
        <v>2080.5</v>
      </c>
      <c r="AC76" s="4">
        <f t="shared" si="24"/>
        <v>24.61165048543689</v>
      </c>
      <c r="AD76" s="4">
        <f t="shared" si="21"/>
        <v>24.870550161812297</v>
      </c>
      <c r="AE76" s="4">
        <f t="shared" si="29"/>
        <v>25.248786407766989</v>
      </c>
      <c r="AF76" s="4">
        <f t="shared" si="25"/>
        <v>12.095930232558139</v>
      </c>
      <c r="AG76" s="5">
        <f>10.5*60+5</f>
        <v>635</v>
      </c>
      <c r="AH76">
        <v>3.8</v>
      </c>
      <c r="AI76">
        <v>18</v>
      </c>
      <c r="AJ76">
        <v>17</v>
      </c>
      <c r="AK76">
        <v>172</v>
      </c>
      <c r="AL76" s="5">
        <v>2077.8333333333335</v>
      </c>
      <c r="AM76" s="4">
        <v>69.833333333333329</v>
      </c>
      <c r="AN76" s="1">
        <v>1.1050000000000002</v>
      </c>
      <c r="AO76" s="5">
        <v>34.249999999999993</v>
      </c>
      <c r="AP76" s="1">
        <v>6.92</v>
      </c>
      <c r="AQ76" s="4">
        <v>3</v>
      </c>
      <c r="AR76" s="1">
        <f t="shared" si="26"/>
        <v>13.089320388349513</v>
      </c>
      <c r="AS76" s="1">
        <f t="shared" si="27"/>
        <v>9.816990291262135</v>
      </c>
      <c r="AT76" s="5">
        <f t="shared" si="28"/>
        <v>52.629798308392971</v>
      </c>
      <c r="AU76" s="5">
        <v>1078.56</v>
      </c>
      <c r="AV76" s="4">
        <v>902.64</v>
      </c>
      <c r="AW76" s="4">
        <v>32.64</v>
      </c>
      <c r="AX76" s="1">
        <v>0.8368000000000001</v>
      </c>
      <c r="AY76" s="4">
        <v>21.588000000000001</v>
      </c>
      <c r="AZ76" s="4">
        <f t="shared" si="30"/>
        <v>65.813953488372093</v>
      </c>
      <c r="BA76" s="4">
        <v>113.2</v>
      </c>
      <c r="BB76" s="11">
        <v>81656.970499999996</v>
      </c>
      <c r="BC76" s="11">
        <v>42701.58</v>
      </c>
      <c r="BD76" s="11">
        <v>36622.86</v>
      </c>
      <c r="BE76" s="11">
        <v>19029.759999999998</v>
      </c>
      <c r="BG76" s="12">
        <v>1289.6793729999999</v>
      </c>
      <c r="BH76" s="12">
        <v>1367.0601360000001</v>
      </c>
      <c r="BI76" s="12">
        <v>1316.524026</v>
      </c>
      <c r="BJ76" s="12">
        <v>1395.5154669999999</v>
      </c>
      <c r="BK76" s="4">
        <f t="shared" si="33"/>
        <v>1303.1016995</v>
      </c>
      <c r="BL76" s="10">
        <f t="shared" si="34"/>
        <v>1381.2878015000001</v>
      </c>
      <c r="BM76" s="4">
        <v>4.8</v>
      </c>
      <c r="BN76" s="1">
        <v>2.95</v>
      </c>
      <c r="BO76" s="1">
        <v>1.2</v>
      </c>
      <c r="BP76" s="1">
        <v>5</v>
      </c>
      <c r="BQ76">
        <v>100</v>
      </c>
      <c r="BR76">
        <v>23</v>
      </c>
      <c r="BS76">
        <v>8</v>
      </c>
      <c r="BT76">
        <v>33</v>
      </c>
      <c r="BU76">
        <v>40</v>
      </c>
      <c r="BV76" s="4">
        <v>7.4</v>
      </c>
      <c r="BW76">
        <v>170</v>
      </c>
      <c r="BX76">
        <v>789</v>
      </c>
      <c r="BY76">
        <v>330</v>
      </c>
      <c r="BZ76">
        <v>909</v>
      </c>
      <c r="CA76">
        <v>358</v>
      </c>
      <c r="CB76">
        <v>949</v>
      </c>
    </row>
    <row r="77" spans="1:80" ht="15.5" x14ac:dyDescent="0.35">
      <c r="A77" s="8" t="s">
        <v>215</v>
      </c>
      <c r="B77" s="8" t="s">
        <v>174</v>
      </c>
      <c r="C77" t="s">
        <v>217</v>
      </c>
      <c r="D77">
        <v>1</v>
      </c>
      <c r="E77" s="5">
        <v>46</v>
      </c>
      <c r="F77" s="4">
        <v>24.7</v>
      </c>
      <c r="G77">
        <v>142</v>
      </c>
      <c r="H77">
        <v>89</v>
      </c>
      <c r="I77">
        <v>139</v>
      </c>
      <c r="J77">
        <v>100</v>
      </c>
      <c r="K77" s="5">
        <f t="shared" si="22"/>
        <v>140.5</v>
      </c>
      <c r="L77" s="5">
        <f t="shared" si="23"/>
        <v>94.5</v>
      </c>
      <c r="M77" s="4">
        <v>166</v>
      </c>
      <c r="N77" s="4">
        <v>68.2</v>
      </c>
      <c r="O77" s="4">
        <v>80</v>
      </c>
      <c r="P77" s="4">
        <v>81</v>
      </c>
      <c r="Q77" s="4">
        <f t="shared" si="20"/>
        <v>80.5</v>
      </c>
      <c r="R77" s="5">
        <v>20</v>
      </c>
      <c r="S77" s="7" t="s">
        <v>177</v>
      </c>
      <c r="T77" s="7" t="s">
        <v>177</v>
      </c>
      <c r="U77" s="4">
        <v>7.5</v>
      </c>
      <c r="V77" s="4">
        <v>7</v>
      </c>
      <c r="W77" s="4">
        <v>2.5</v>
      </c>
      <c r="X77" s="4">
        <v>-8</v>
      </c>
      <c r="Y77" s="7" t="s">
        <v>177</v>
      </c>
      <c r="Z77" s="4">
        <v>2203</v>
      </c>
      <c r="AA77" s="4">
        <v>2196.5</v>
      </c>
      <c r="AB77" s="4">
        <v>2241.8333333333335</v>
      </c>
      <c r="AC77" s="4">
        <f t="shared" si="24"/>
        <v>32.302052785923749</v>
      </c>
      <c r="AD77" s="4">
        <f t="shared" si="21"/>
        <v>32.206744868035187</v>
      </c>
      <c r="AE77" s="4">
        <f t="shared" si="29"/>
        <v>32.871456500488762</v>
      </c>
      <c r="AF77" s="4">
        <f t="shared" si="25"/>
        <v>13.505020080321286</v>
      </c>
      <c r="AG77" s="5">
        <f>11*60+35</f>
        <v>695</v>
      </c>
      <c r="AH77">
        <v>4.8</v>
      </c>
      <c r="AI77">
        <v>20</v>
      </c>
      <c r="AJ77">
        <v>20</v>
      </c>
      <c r="AK77">
        <v>166</v>
      </c>
      <c r="AL77" s="5">
        <v>2878.5</v>
      </c>
      <c r="AM77" s="4">
        <v>88.333333333333329</v>
      </c>
      <c r="AN77" s="1">
        <v>1.3100000000000003</v>
      </c>
      <c r="AO77" s="5">
        <v>36.133333333333333</v>
      </c>
      <c r="AP77" s="1">
        <v>9.1999999999999993</v>
      </c>
      <c r="AQ77" s="4">
        <v>3.5</v>
      </c>
      <c r="AR77" s="1">
        <f t="shared" si="26"/>
        <v>16.21524926686217</v>
      </c>
      <c r="AS77" s="1">
        <f t="shared" si="27"/>
        <v>12.161436950146626</v>
      </c>
      <c r="AT77" s="5">
        <f t="shared" si="28"/>
        <v>50.347370817209203</v>
      </c>
      <c r="AU77" s="5">
        <v>1105.8800000000001</v>
      </c>
      <c r="AV77" s="4">
        <v>936.48</v>
      </c>
      <c r="AW77" s="4">
        <v>25.92</v>
      </c>
      <c r="AX77" s="1">
        <v>0.84760000000000002</v>
      </c>
      <c r="AY77" s="4">
        <v>15.956</v>
      </c>
      <c r="AZ77" s="4">
        <f t="shared" si="30"/>
        <v>48.554216867469876</v>
      </c>
      <c r="BA77" s="4">
        <v>80.599999999999994</v>
      </c>
      <c r="BB77" s="11">
        <v>67825.422699999996</v>
      </c>
      <c r="BC77" s="11">
        <v>39237.406490000001</v>
      </c>
      <c r="BD77" s="11">
        <v>26185.67812</v>
      </c>
      <c r="BE77" s="11">
        <v>13984.327670000001</v>
      </c>
      <c r="BG77" s="12">
        <v>739.48006969999994</v>
      </c>
      <c r="BH77" s="12">
        <v>783.84887389999994</v>
      </c>
      <c r="BI77" s="12">
        <v>807.63366589999998</v>
      </c>
      <c r="BJ77" s="12">
        <v>856.09168580000005</v>
      </c>
      <c r="BK77" s="4">
        <f t="shared" si="33"/>
        <v>773.55686779999996</v>
      </c>
      <c r="BL77" s="10">
        <f t="shared" si="34"/>
        <v>819.97027985</v>
      </c>
      <c r="BM77" s="4">
        <v>4.5999999999999996</v>
      </c>
      <c r="BN77" s="1">
        <v>1.53</v>
      </c>
      <c r="BO77" s="4">
        <v>1.5</v>
      </c>
      <c r="BP77" s="4">
        <v>3.5</v>
      </c>
      <c r="BQ77">
        <v>101</v>
      </c>
      <c r="BR77">
        <v>35</v>
      </c>
      <c r="BS77">
        <v>15</v>
      </c>
      <c r="BT77">
        <v>44</v>
      </c>
      <c r="BU77">
        <v>30</v>
      </c>
      <c r="BV77" s="4">
        <v>5.4</v>
      </c>
      <c r="BW77">
        <v>190</v>
      </c>
      <c r="BX77">
        <v>304</v>
      </c>
      <c r="BY77">
        <v>168</v>
      </c>
      <c r="BZ77">
        <v>953</v>
      </c>
      <c r="CA77">
        <v>171</v>
      </c>
      <c r="CB77">
        <v>1043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219</v>
      </c>
    </row>
    <row r="2" spans="1:2" x14ac:dyDescent="0.35">
      <c r="A2" t="s">
        <v>220</v>
      </c>
      <c r="B2" t="s">
        <v>221</v>
      </c>
    </row>
    <row r="3" spans="1:2" x14ac:dyDescent="0.35">
      <c r="A3">
        <v>11451</v>
      </c>
      <c r="B3" t="s">
        <v>221</v>
      </c>
    </row>
    <row r="4" spans="1:2" x14ac:dyDescent="0.35">
      <c r="A4">
        <v>15448</v>
      </c>
      <c r="B4" t="s">
        <v>221</v>
      </c>
    </row>
    <row r="5" spans="1:2" x14ac:dyDescent="0.35">
      <c r="A5">
        <v>11442</v>
      </c>
      <c r="B5" t="s">
        <v>221</v>
      </c>
    </row>
    <row r="6" spans="1:2" x14ac:dyDescent="0.35">
      <c r="A6" t="s">
        <v>222</v>
      </c>
      <c r="B6" t="s">
        <v>221</v>
      </c>
    </row>
    <row r="7" spans="1:2" x14ac:dyDescent="0.35">
      <c r="A7">
        <v>11421</v>
      </c>
      <c r="B7" t="s">
        <v>221</v>
      </c>
    </row>
    <row r="8" spans="1:2" x14ac:dyDescent="0.35">
      <c r="A8" t="s">
        <v>223</v>
      </c>
      <c r="B8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224</v>
      </c>
    </row>
    <row r="2" spans="1:1" x14ac:dyDescent="0.35">
      <c r="A2" t="s">
        <v>225</v>
      </c>
    </row>
    <row r="3" spans="1:1" x14ac:dyDescent="0.35">
      <c r="A3" t="s">
        <v>226</v>
      </c>
    </row>
    <row r="4" spans="1:1" x14ac:dyDescent="0.35">
      <c r="A4" t="s">
        <v>227</v>
      </c>
    </row>
    <row r="5" spans="1:1" x14ac:dyDescent="0.35">
      <c r="A5" t="s">
        <v>228</v>
      </c>
    </row>
    <row r="6" spans="1:1" x14ac:dyDescent="0.35">
      <c r="A6" t="s">
        <v>229</v>
      </c>
    </row>
    <row r="7" spans="1:1" x14ac:dyDescent="0.35">
      <c r="A7" t="s">
        <v>230</v>
      </c>
    </row>
    <row r="8" spans="1:1" x14ac:dyDescent="0.35">
      <c r="A8" t="s">
        <v>231</v>
      </c>
    </row>
    <row r="9" spans="1:1" x14ac:dyDescent="0.35">
      <c r="A9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2023-03-02T09:50:22Z</dcterms:modified>
  <cp:category/>
  <cp:contentStatus/>
</cp:coreProperties>
</file>