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it365-my.sharepoint.com/personal/nlim23_my_bcit_ca/Documents/Documents/BCIT Semester 3/ACIT 3896 Applied Algorithms/Assignment 1/"/>
    </mc:Choice>
  </mc:AlternateContent>
  <xr:revisionPtr revIDLastSave="863" documentId="8_{2D7668D2-9C48-44B0-A4BE-ABB94362F01B}" xr6:coauthVersionLast="47" xr6:coauthVersionMax="47" xr10:uidLastSave="{672281A8-36D2-4469-BBA2-E0EF3F837EE8}"/>
  <bookViews>
    <workbookView xWindow="-38520" yWindow="-120" windowWidth="38640" windowHeight="21840" activeTab="5" xr2:uid="{76D84809-92D6-4F89-A288-A967BC397FF8}"/>
  </bookViews>
  <sheets>
    <sheet name="Routine 1" sheetId="1" r:id="rId1"/>
    <sheet name="Routine 2" sheetId="2" r:id="rId2"/>
    <sheet name="Routine 3" sheetId="3" r:id="rId3"/>
    <sheet name="Routine 4" sheetId="4" r:id="rId4"/>
    <sheet name="2nd Routine 4" sheetId="6" r:id="rId5"/>
    <sheet name="Routine 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4" i="1"/>
  <c r="L3" i="1"/>
  <c r="J12" i="5"/>
  <c r="J11" i="5"/>
  <c r="J10" i="5"/>
  <c r="J9" i="5"/>
  <c r="J8" i="5"/>
  <c r="J7" i="5"/>
  <c r="J6" i="5"/>
  <c r="J5" i="5"/>
  <c r="J4" i="5"/>
  <c r="J3" i="5"/>
  <c r="I12" i="5"/>
  <c r="I11" i="5"/>
  <c r="I10" i="5"/>
  <c r="I9" i="5"/>
  <c r="I8" i="5"/>
  <c r="I7" i="5"/>
  <c r="I6" i="5"/>
  <c r="I5" i="5"/>
  <c r="I4" i="5"/>
  <c r="I3" i="5"/>
  <c r="L12" i="2"/>
  <c r="L11" i="2"/>
  <c r="L10" i="2"/>
  <c r="L9" i="2"/>
  <c r="L8" i="2"/>
  <c r="L7" i="2"/>
  <c r="L6" i="2"/>
  <c r="L5" i="2"/>
  <c r="L4" i="2"/>
  <c r="L3" i="2"/>
  <c r="K12" i="2"/>
  <c r="K11" i="2"/>
  <c r="K10" i="2"/>
  <c r="K9" i="2"/>
  <c r="K8" i="2"/>
  <c r="K7" i="2"/>
  <c r="K6" i="2"/>
  <c r="K5" i="2"/>
  <c r="K4" i="2"/>
  <c r="K3" i="2"/>
  <c r="I12" i="4"/>
  <c r="I11" i="4"/>
  <c r="I10" i="4"/>
  <c r="I9" i="4"/>
  <c r="J9" i="4" s="1"/>
  <c r="I8" i="4"/>
  <c r="I7" i="4"/>
  <c r="I6" i="4"/>
  <c r="I5" i="4"/>
  <c r="I4" i="4"/>
  <c r="I3" i="4"/>
  <c r="J12" i="4"/>
  <c r="J11" i="4"/>
  <c r="J10" i="4"/>
  <c r="J8" i="4"/>
  <c r="J7" i="4"/>
  <c r="J6" i="4"/>
  <c r="J5" i="4"/>
  <c r="J4" i="4"/>
  <c r="J3" i="4"/>
  <c r="N4" i="3"/>
  <c r="N12" i="3"/>
  <c r="N11" i="3"/>
  <c r="N10" i="3"/>
  <c r="N9" i="3"/>
  <c r="N8" i="3"/>
  <c r="N7" i="3"/>
  <c r="N6" i="3"/>
  <c r="N5" i="3"/>
  <c r="N3" i="3"/>
  <c r="M12" i="3"/>
  <c r="M11" i="3"/>
  <c r="M10" i="3"/>
  <c r="M9" i="3"/>
  <c r="M8" i="3"/>
  <c r="M7" i="3"/>
  <c r="M6" i="3"/>
  <c r="M5" i="3"/>
  <c r="M4" i="3"/>
  <c r="M3" i="3"/>
  <c r="K12" i="3"/>
  <c r="K11" i="3"/>
  <c r="K10" i="3"/>
  <c r="K8" i="3"/>
  <c r="K9" i="3"/>
  <c r="K7" i="3"/>
  <c r="K6" i="3"/>
  <c r="K5" i="3"/>
  <c r="K4" i="3"/>
  <c r="K3" i="3"/>
  <c r="G12" i="3"/>
  <c r="G11" i="3"/>
  <c r="G10" i="3"/>
  <c r="G9" i="3"/>
  <c r="G8" i="3"/>
  <c r="G7" i="3"/>
  <c r="G6" i="3"/>
  <c r="G5" i="3"/>
  <c r="G4" i="3"/>
  <c r="G3" i="3"/>
  <c r="G3" i="2"/>
  <c r="G12" i="2"/>
  <c r="G11" i="2"/>
  <c r="G10" i="2"/>
  <c r="G9" i="2"/>
  <c r="G8" i="2"/>
  <c r="G7" i="2"/>
  <c r="G6" i="2"/>
  <c r="G5" i="2"/>
  <c r="G4" i="2"/>
  <c r="A12" i="2"/>
  <c r="A10" i="2"/>
  <c r="A11" i="2"/>
  <c r="A9" i="2"/>
  <c r="A8" i="2"/>
  <c r="A7" i="2"/>
  <c r="A6" i="2"/>
  <c r="A5" i="2"/>
  <c r="A4" i="2"/>
  <c r="A3" i="2"/>
  <c r="K12" i="1"/>
  <c r="K11" i="1"/>
  <c r="K10" i="1"/>
  <c r="K9" i="1"/>
  <c r="K8" i="1"/>
  <c r="K7" i="1"/>
  <c r="K6" i="1"/>
  <c r="K5" i="1"/>
  <c r="K4" i="1"/>
  <c r="K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<sst xmlns="http://schemas.openxmlformats.org/spreadsheetml/2006/main" count="38" uniqueCount="17">
  <si>
    <t>X Axis: Test Case Sizes</t>
  </si>
  <si>
    <t>Y Axis: Mean Runtime in Nanoseconds</t>
  </si>
  <si>
    <t>Routine 1</t>
  </si>
  <si>
    <t>Routine 2</t>
  </si>
  <si>
    <t>Routine 3</t>
  </si>
  <si>
    <t>Routine 4</t>
  </si>
  <si>
    <t>Routine 5</t>
  </si>
  <si>
    <t>X Axis: Test Cases Sizes</t>
  </si>
  <si>
    <t>Time Repeated</t>
  </si>
  <si>
    <t xml:space="preserve">Prediction </t>
  </si>
  <si>
    <t>Ratio</t>
  </si>
  <si>
    <t>Milliseconds</t>
  </si>
  <si>
    <t>Prediction</t>
  </si>
  <si>
    <t>Seconds</t>
  </si>
  <si>
    <t>Prediction (Nanoseconds)</t>
  </si>
  <si>
    <t>Absolute Value of the Prediction As Time Cannot be Negative</t>
  </si>
  <si>
    <t>2nd Routine 4. Gave up on the ratio and prediction it just doesn't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</si>
</sst>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Routine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'Routine 1'!$D$2</c:f>
              <c:strCache>
                <c:ptCount val="1"/>
                <c:pt idx="0">
                  <c:v>Y Axis: Mean Runtime in Nanoseconds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5250797852765302"/>
                  <c:y val="-3.62734840462720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'Routine 1'!$A$3:$A$12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'Routine 1'!$D$3:$D$12</c:f>
              <c:numCache>
                <c:formatCode>General</c:formatCode>
                <c:ptCount val="10"/>
                <c:pt idx="0">
                  <c:v>76276150</c:v>
                </c:pt>
                <c:pt idx="1">
                  <c:v>689775835</c:v>
                </c:pt>
                <c:pt idx="2">
                  <c:v>2100743835</c:v>
                </c:pt>
                <c:pt idx="3">
                  <c:v>6354113860</c:v>
                </c:pt>
                <c:pt idx="4">
                  <c:v>6514340905</c:v>
                </c:pt>
                <c:pt idx="5">
                  <c:v>20058942325</c:v>
                </c:pt>
                <c:pt idx="6">
                  <c:v>20063065380</c:v>
                </c:pt>
                <c:pt idx="7">
                  <c:v>60182299210</c:v>
                </c:pt>
                <c:pt idx="8">
                  <c:v>60812822475</c:v>
                </c:pt>
                <c:pt idx="9">
                  <c:v>60311546980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B-41F9-B81F-7C2E3C25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853695"/>
        <c:axId val="2596093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'Routine 1'!$B$2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'Routine 1'!$A$3:$A$12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'Routine 1'!$B$3:$B$12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DB-41F9-B81F-7C2E3C25FB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1'!$C$2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1'!$A$3:$A$12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1'!$C$3:$C$12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8DB-41F9-B81F-7C2E3C25FB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1'!$E$2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1'!$A$3:$A$12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1'!$E$3:$E$12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DB-41F9-B81F-7C2E3C25FBB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1'!$F$2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1'!$A$3:$A$12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1'!$F$3:$F$12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DB-41F9-B81F-7C2E3C25FBB4}"/>
                  </c:ext>
                </c:extLst>
              </c15:ser>
            </c15:filteredLineSeries>
          </c:ext>
        </c:extLst>
      </c:lineChart>
      <c:catAx>
        <c:axId val="107385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 Case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09375"/>
        <c:crosses val="autoZero"/>
        <c:auto val="1"/>
        <c:lblAlgn val="ctr"/>
        <c:lblOffset val="100"/>
        <c:noMultiLvlLbl val="0"/>
      </c:catAx>
      <c:valAx>
        <c:axId val="2596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Runtime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5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Routine</a:t>
            </a:r>
            <a:r>
              <a:rPr lang="en-CA" baseline="0"/>
              <a:t> 1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291163604549432"/>
                  <c:y val="-3.43522163896179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'Routine 1'!$A$3:$A$12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'Routine 1'!$G$3:$G$12</c:f>
              <c:numCache>
                <c:formatCode>General</c:formatCode>
                <c:ptCount val="10"/>
                <c:pt idx="0">
                  <c:v>7.6276150000000001E-2</c:v>
                </c:pt>
                <c:pt idx="1">
                  <c:v>0.68977583499999995</c:v>
                </c:pt>
                <c:pt idx="2">
                  <c:v>2.1007438349999998</c:v>
                </c:pt>
                <c:pt idx="3">
                  <c:v>6.35411386</c:v>
                </c:pt>
                <c:pt idx="4">
                  <c:v>6.5143409050000001</c:v>
                </c:pt>
                <c:pt idx="5">
                  <c:v>20.058942325</c:v>
                </c:pt>
                <c:pt idx="6">
                  <c:v>20.063065380000001</c:v>
                </c:pt>
                <c:pt idx="7">
                  <c:v>60.182299209999996</c:v>
                </c:pt>
                <c:pt idx="8">
                  <c:v>60.812822474999997</c:v>
                </c:pt>
                <c:pt idx="9">
                  <c:v>60.311546980000003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5-49A9-9CAB-57206368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23039"/>
        <c:axId val="438026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'Routine 1'!$A$3:$A$12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'Routine 1'!$B$3:$B$12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A5-49A9-9CAB-572063684A4F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1'!$A$3:$A$12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1'!$C$3:$C$12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3A5-49A9-9CAB-572063684A4F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1'!$A$3:$A$12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1'!$H$3:$H$12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3A5-49A9-9CAB-572063684A4F}"/>
                  </c:ext>
                </c:extLst>
              </c15:ser>
            </c15:filteredLineSeries>
          </c:ext>
        </c:extLst>
      </c:lineChart>
      <c:catAx>
        <c:axId val="23262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6656"/>
        <c:crosses val="autoZero"/>
        <c:auto val="1"/>
        <c:lblAlgn val="ctr"/>
        <c:lblOffset val="100"/>
        <c:noMultiLvlLbl val="0"/>
      </c:catAx>
      <c:valAx>
        <c:axId val="4380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2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Routine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49155930842603091"/>
                  <c:y val="-0.1473930662117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strRef>
              <c:f>'Routine 2'!$A$3:$C$12</c:f>
              <c:strCache>
                <c:ptCount val="10"/>
                <c:pt idx="0">
                  <c:v>1000</c:v>
                </c:pt>
                <c:pt idx="1">
                  <c:v>8000</c:v>
                </c:pt>
                <c:pt idx="2">
                  <c:v>27000</c:v>
                </c:pt>
                <c:pt idx="3">
                  <c:v>64000</c:v>
                </c:pt>
                <c:pt idx="4">
                  <c:v>125000</c:v>
                </c:pt>
                <c:pt idx="5">
                  <c:v>216000</c:v>
                </c:pt>
                <c:pt idx="6">
                  <c:v>343000</c:v>
                </c:pt>
                <c:pt idx="7">
                  <c:v>512000</c:v>
                </c:pt>
                <c:pt idx="8">
                  <c:v>729000</c:v>
                </c:pt>
                <c:pt idx="9">
                  <c:v>1000000</c:v>
                </c:pt>
              </c:strCache>
            </c:strRef>
          </c:cat>
          <c:val>
            <c:numRef>
              <c:f>'Routine 2'!$D$3:$D$12</c:f>
              <c:numCache>
                <c:formatCode>General</c:formatCode>
                <c:ptCount val="10"/>
                <c:pt idx="0">
                  <c:v>4334190</c:v>
                </c:pt>
                <c:pt idx="1">
                  <c:v>6984660</c:v>
                </c:pt>
                <c:pt idx="2">
                  <c:v>7476320</c:v>
                </c:pt>
                <c:pt idx="3">
                  <c:v>8585703.3333333004</c:v>
                </c:pt>
                <c:pt idx="4">
                  <c:v>8125990</c:v>
                </c:pt>
                <c:pt idx="5">
                  <c:v>9706480</c:v>
                </c:pt>
                <c:pt idx="6">
                  <c:v>7544696.6666660002</c:v>
                </c:pt>
                <c:pt idx="7">
                  <c:v>10197106.66666</c:v>
                </c:pt>
                <c:pt idx="8">
                  <c:v>10744383.333333001</c:v>
                </c:pt>
                <c:pt idx="9">
                  <c:v>9797856.6666666605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5-48EE-9A6E-E56AB3BF3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414351"/>
        <c:axId val="1649384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'Routine 2'!$A$3:$C$12</c15:sqref>
                        </c15:formulaRef>
                      </c:ext>
                    </c:extLst>
                    <c:strCache>
                      <c:ptCount val="10"/>
                      <c:pt idx="0">
                        <c:v>1000</c:v>
                      </c:pt>
                      <c:pt idx="1">
                        <c:v>8000</c:v>
                      </c:pt>
                      <c:pt idx="2">
                        <c:v>27000</c:v>
                      </c:pt>
                      <c:pt idx="3">
                        <c:v>64000</c:v>
                      </c:pt>
                      <c:pt idx="4">
                        <c:v>125000</c:v>
                      </c:pt>
                      <c:pt idx="5">
                        <c:v>216000</c:v>
                      </c:pt>
                      <c:pt idx="6">
                        <c:v>343000</c:v>
                      </c:pt>
                      <c:pt idx="7">
                        <c:v>512000</c:v>
                      </c:pt>
                      <c:pt idx="8">
                        <c:v>729000</c:v>
                      </c:pt>
                      <c:pt idx="9">
                        <c:v>1000000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'Routine 2'!$E$3:$E$12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E15-48EE-9A6E-E56AB3BF3DA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2'!$A$3:$C$12</c15:sqref>
                        </c15:formulaRef>
                      </c:ext>
                    </c:extLst>
                    <c:strCache>
                      <c:ptCount val="10"/>
                      <c:pt idx="0">
                        <c:v>1000</c:v>
                      </c:pt>
                      <c:pt idx="1">
                        <c:v>8000</c:v>
                      </c:pt>
                      <c:pt idx="2">
                        <c:v>27000</c:v>
                      </c:pt>
                      <c:pt idx="3">
                        <c:v>64000</c:v>
                      </c:pt>
                      <c:pt idx="4">
                        <c:v>125000</c:v>
                      </c:pt>
                      <c:pt idx="5">
                        <c:v>216000</c:v>
                      </c:pt>
                      <c:pt idx="6">
                        <c:v>343000</c:v>
                      </c:pt>
                      <c:pt idx="7">
                        <c:v>512000</c:v>
                      </c:pt>
                      <c:pt idx="8">
                        <c:v>729000</c:v>
                      </c:pt>
                      <c:pt idx="9">
                        <c:v>1000000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2'!$F$3:$F$12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E15-48EE-9A6E-E56AB3BF3DAC}"/>
                  </c:ext>
                </c:extLst>
              </c15:ser>
            </c15:filteredLineSeries>
          </c:ext>
        </c:extLst>
      </c:lineChart>
      <c:catAx>
        <c:axId val="81041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Test Case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938463"/>
        <c:crosses val="autoZero"/>
        <c:auto val="1"/>
        <c:lblAlgn val="ctr"/>
        <c:lblOffset val="100"/>
        <c:noMultiLvlLbl val="0"/>
      </c:catAx>
      <c:valAx>
        <c:axId val="1649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Mean Runtime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041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/>
              <a:t>Routine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3'!$D$3:$D$12</c:f>
              <c:numCache>
                <c:formatCode>General</c:formatCode>
                <c:ptCount val="10"/>
                <c:pt idx="0">
                  <c:v>647770</c:v>
                </c:pt>
                <c:pt idx="1">
                  <c:v>4257810</c:v>
                </c:pt>
                <c:pt idx="2">
                  <c:v>4483890</c:v>
                </c:pt>
                <c:pt idx="3">
                  <c:v>608210</c:v>
                </c:pt>
                <c:pt idx="4">
                  <c:v>5542420</c:v>
                </c:pt>
                <c:pt idx="5">
                  <c:v>10356735</c:v>
                </c:pt>
                <c:pt idx="6">
                  <c:v>196431245</c:v>
                </c:pt>
                <c:pt idx="7">
                  <c:v>613323675</c:v>
                </c:pt>
                <c:pt idx="8">
                  <c:v>1513239650</c:v>
                </c:pt>
                <c:pt idx="9">
                  <c:v>1166347475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CA9-4809-AEA8-7CABBD1BE506}"/>
            </c:ext>
          </c:extLst>
        </c:ser>
        <c:ser>
          <c:idx val="7"/>
          <c:order val="1"/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3'!$E$3:$E$12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A9-4809-AEA8-7CABBD1BE506}"/>
            </c:ext>
          </c:extLst>
        </c:ser>
        <c:ser>
          <c:idx val="8"/>
          <c:order val="2"/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3'!$F$3:$F$12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A9-4809-AEA8-7CABBD1BE506}"/>
            </c:ext>
          </c:extLst>
        </c:ser>
        <c:ser>
          <c:idx val="9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3'!$D$3:$D$12</c:f>
              <c:numCache>
                <c:formatCode>General</c:formatCode>
                <c:ptCount val="10"/>
                <c:pt idx="0">
                  <c:v>647770</c:v>
                </c:pt>
                <c:pt idx="1">
                  <c:v>4257810</c:v>
                </c:pt>
                <c:pt idx="2">
                  <c:v>4483890</c:v>
                </c:pt>
                <c:pt idx="3">
                  <c:v>608210</c:v>
                </c:pt>
                <c:pt idx="4">
                  <c:v>5542420</c:v>
                </c:pt>
                <c:pt idx="5">
                  <c:v>10356735</c:v>
                </c:pt>
                <c:pt idx="6">
                  <c:v>196431245</c:v>
                </c:pt>
                <c:pt idx="7">
                  <c:v>613323675</c:v>
                </c:pt>
                <c:pt idx="8">
                  <c:v>1513239650</c:v>
                </c:pt>
                <c:pt idx="9">
                  <c:v>1166347475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A9-4809-AEA8-7CABBD1BE506}"/>
            </c:ext>
          </c:extLst>
        </c:ser>
        <c:ser>
          <c:idx val="10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3'!$E$3:$E$12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CA9-4809-AEA8-7CABBD1BE506}"/>
            </c:ext>
          </c:extLst>
        </c:ser>
        <c:ser>
          <c:idx val="11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3'!$F$3:$F$12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CA9-4809-AEA8-7CABBD1BE506}"/>
            </c:ext>
          </c:extLst>
        </c:ser>
        <c:ser>
          <c:idx val="3"/>
          <c:order val="6"/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3'!$D$3:$D$12</c:f>
              <c:numCache>
                <c:formatCode>General</c:formatCode>
                <c:ptCount val="10"/>
                <c:pt idx="0">
                  <c:v>647770</c:v>
                </c:pt>
                <c:pt idx="1">
                  <c:v>4257810</c:v>
                </c:pt>
                <c:pt idx="2">
                  <c:v>4483890</c:v>
                </c:pt>
                <c:pt idx="3">
                  <c:v>608210</c:v>
                </c:pt>
                <c:pt idx="4">
                  <c:v>5542420</c:v>
                </c:pt>
                <c:pt idx="5">
                  <c:v>10356735</c:v>
                </c:pt>
                <c:pt idx="6">
                  <c:v>196431245</c:v>
                </c:pt>
                <c:pt idx="7">
                  <c:v>613323675</c:v>
                </c:pt>
                <c:pt idx="8">
                  <c:v>1513239650</c:v>
                </c:pt>
                <c:pt idx="9">
                  <c:v>1166347475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A9-4809-AEA8-7CABBD1BE506}"/>
            </c:ext>
          </c:extLst>
        </c:ser>
        <c:ser>
          <c:idx val="4"/>
          <c:order val="7"/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3'!$E$3:$E$12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A9-4809-AEA8-7CABBD1BE506}"/>
            </c:ext>
          </c:extLst>
        </c:ser>
        <c:ser>
          <c:idx val="5"/>
          <c:order val="8"/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3'!$F$3:$F$12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A9-4809-AEA8-7CABBD1BE506}"/>
            </c:ext>
          </c:extLst>
        </c:ser>
        <c:ser>
          <c:idx val="0"/>
          <c:order val="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6441388780947239E-2"/>
                  <c:y val="-0.19174500760718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3'!$D$3:$D$12</c:f>
              <c:numCache>
                <c:formatCode>General</c:formatCode>
                <c:ptCount val="10"/>
                <c:pt idx="0">
                  <c:v>647770</c:v>
                </c:pt>
                <c:pt idx="1">
                  <c:v>4257810</c:v>
                </c:pt>
                <c:pt idx="2">
                  <c:v>4483890</c:v>
                </c:pt>
                <c:pt idx="3">
                  <c:v>608210</c:v>
                </c:pt>
                <c:pt idx="4">
                  <c:v>5542420</c:v>
                </c:pt>
                <c:pt idx="5">
                  <c:v>10356735</c:v>
                </c:pt>
                <c:pt idx="6">
                  <c:v>196431245</c:v>
                </c:pt>
                <c:pt idx="7">
                  <c:v>613323675</c:v>
                </c:pt>
                <c:pt idx="8">
                  <c:v>1513239650</c:v>
                </c:pt>
                <c:pt idx="9">
                  <c:v>1166347475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A9-4809-AEA8-7CABBD1BE506}"/>
            </c:ext>
          </c:extLst>
        </c:ser>
        <c:ser>
          <c:idx val="1"/>
          <c:order val="1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  <c:extLst xmlns:c15="http://schemas.microsoft.com/office/drawing/2012/chart"/>
            </c:strRef>
          </c:cat>
          <c:val>
            <c:numRef>
              <c:f>'Routine 3'!$E$3:$E$12</c:f>
              <c:numCache>
                <c:formatCode>General</c:formatCode>
                <c:ptCount val="10"/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8-1CA9-4809-AEA8-7CABBD1BE506}"/>
            </c:ext>
          </c:extLst>
        </c:ser>
        <c:ser>
          <c:idx val="2"/>
          <c:order val="1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  <c:extLst xmlns:c15="http://schemas.microsoft.com/office/drawing/2012/chart"/>
            </c:strRef>
          </c:cat>
          <c:val>
            <c:numRef>
              <c:f>'Routine 3'!$F$3:$F$12</c:f>
              <c:numCache>
                <c:formatCode>General</c:formatCode>
                <c:ptCount val="10"/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A-1CA9-4809-AEA8-7CABBD1B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89520"/>
        <c:axId val="312155967"/>
        <c:extLst/>
      </c:lineChart>
      <c:catAx>
        <c:axId val="4609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Test Case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155967"/>
        <c:crosses val="autoZero"/>
        <c:auto val="1"/>
        <c:lblAlgn val="ctr"/>
        <c:lblOffset val="100"/>
        <c:noMultiLvlLbl val="0"/>
      </c:catAx>
      <c:valAx>
        <c:axId val="3121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Mean Runtime in Nanoseconds</a:t>
                </a:r>
              </a:p>
            </c:rich>
          </c:tx>
          <c:layout>
            <c:manualLayout>
              <c:xMode val="edge"/>
              <c:yMode val="edge"/>
              <c:x val="3.3775396538447372E-3"/>
              <c:y val="0.239554853161614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09895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/>
              <a:t>Routine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-0.2034474524752537"/>
                  <c:y val="-0.22252675147792791"/>
                </c:manualLayout>
              </c:layout>
              <c:numFmt formatCode="General" sourceLinked="0"/>
            </c:trendlineLbl>
          </c:trendline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3'!$G$3:$G$12</c:f>
              <c:numCache>
                <c:formatCode>General</c:formatCode>
                <c:ptCount val="10"/>
                <c:pt idx="0">
                  <c:v>0.64776999999999996</c:v>
                </c:pt>
                <c:pt idx="1">
                  <c:v>4.2578100000000001</c:v>
                </c:pt>
                <c:pt idx="2">
                  <c:v>4.4838899999999997</c:v>
                </c:pt>
                <c:pt idx="3">
                  <c:v>0.60821000000000003</c:v>
                </c:pt>
                <c:pt idx="4">
                  <c:v>5.5424199999999999</c:v>
                </c:pt>
                <c:pt idx="5">
                  <c:v>10.356735</c:v>
                </c:pt>
                <c:pt idx="6">
                  <c:v>196.43124499999999</c:v>
                </c:pt>
                <c:pt idx="7">
                  <c:v>613.32367499999998</c:v>
                </c:pt>
                <c:pt idx="8">
                  <c:v>1513.23965</c:v>
                </c:pt>
                <c:pt idx="9">
                  <c:v>1166.347475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6-4A24-A5E7-B0430DE2C705}"/>
            </c:ext>
          </c:extLst>
        </c:ser>
        <c:ser>
          <c:idx val="7"/>
          <c:order val="1"/>
          <c:cat>
            <c:strRef>
              <c:f>'Routine 3'!$A$3:$C$12</c:f>
              <c:strCache>
                <c:ptCount val="10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</c:strCache>
            </c:strRef>
          </c:cat>
          <c:val>
            <c:numRef>
              <c:f>'Routine 3'!$H$3:$H$12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6-4A24-A5E7-B0430DE2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89520"/>
        <c:axId val="312155967"/>
        <c:extLst/>
      </c:lineChart>
      <c:catAx>
        <c:axId val="4609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Test Case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155967"/>
        <c:crosses val="autoZero"/>
        <c:auto val="1"/>
        <c:lblAlgn val="ctr"/>
        <c:lblOffset val="100"/>
        <c:noMultiLvlLbl val="0"/>
      </c:catAx>
      <c:valAx>
        <c:axId val="3121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Mean Runtime in Milliseconds</a:t>
                </a:r>
              </a:p>
            </c:rich>
          </c:tx>
          <c:layout>
            <c:manualLayout>
              <c:xMode val="edge"/>
              <c:yMode val="edge"/>
              <c:x val="3.3775396538447372E-3"/>
              <c:y val="0.239554853161614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09895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/>
              <a:t>Routine 4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'Routine 4'!$D$2</c:f>
              <c:strCache>
                <c:ptCount val="1"/>
                <c:pt idx="0">
                  <c:v>Y Axis: Mean Runtime in Nanoseconds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3634637611921895"/>
                  <c:y val="-9.6857018408564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'Routine 4'!$A$3:$A$12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'Routine 4'!$D$3:$D$12</c:f>
              <c:numCache>
                <c:formatCode>General</c:formatCode>
                <c:ptCount val="10"/>
                <c:pt idx="0">
                  <c:v>2820</c:v>
                </c:pt>
                <c:pt idx="1">
                  <c:v>23175</c:v>
                </c:pt>
                <c:pt idx="2">
                  <c:v>115985</c:v>
                </c:pt>
                <c:pt idx="3">
                  <c:v>1762260</c:v>
                </c:pt>
                <c:pt idx="4">
                  <c:v>8917345</c:v>
                </c:pt>
                <c:pt idx="5">
                  <c:v>127059710</c:v>
                </c:pt>
                <c:pt idx="6">
                  <c:v>896497505</c:v>
                </c:pt>
                <c:pt idx="7">
                  <c:v>5842728395</c:v>
                </c:pt>
                <c:pt idx="8">
                  <c:v>53982212740</c:v>
                </c:pt>
                <c:pt idx="9">
                  <c:v>523625771860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9-466D-A593-FD9399A3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540239"/>
        <c:axId val="1649348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'Routine 4'!$B$2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'Routine 4'!$A$3:$A$12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'Routine 4'!$B$3:$B$12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229-466D-A593-FD9399A3303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29-466D-A593-FD9399A3303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229-466D-A593-FD9399A3303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4'!$F$3:$F$12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229-466D-A593-FD9399A33035}"/>
                  </c:ext>
                </c:extLst>
              </c15:ser>
            </c15:filteredLineSeries>
          </c:ext>
        </c:extLst>
      </c:lineChart>
      <c:catAx>
        <c:axId val="209854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Test Case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934847"/>
        <c:crosses val="autoZero"/>
        <c:auto val="1"/>
        <c:lblAlgn val="ctr"/>
        <c:lblOffset val="100"/>
        <c:noMultiLvlLbl val="0"/>
      </c:catAx>
      <c:valAx>
        <c:axId val="1649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Mean Runtime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854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/>
              <a:t>Routine 4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'2nd Routine 4'!$D$2</c:f>
              <c:strCache>
                <c:ptCount val="1"/>
                <c:pt idx="0">
                  <c:v>Y Axis: Mean Runtime in Nanoseconds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'2nd Routine 4'!$A$3:$A$12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'2nd Routine 4'!$D$3:$D$12</c:f>
              <c:numCache>
                <c:formatCode>General</c:formatCode>
                <c:ptCount val="10"/>
                <c:pt idx="0">
                  <c:v>3200</c:v>
                </c:pt>
                <c:pt idx="1">
                  <c:v>22930</c:v>
                </c:pt>
                <c:pt idx="2">
                  <c:v>189930</c:v>
                </c:pt>
                <c:pt idx="3">
                  <c:v>1287985</c:v>
                </c:pt>
                <c:pt idx="4">
                  <c:v>14971710</c:v>
                </c:pt>
                <c:pt idx="5">
                  <c:v>96961865</c:v>
                </c:pt>
                <c:pt idx="6">
                  <c:v>625639885</c:v>
                </c:pt>
                <c:pt idx="7">
                  <c:v>8163797405</c:v>
                </c:pt>
                <c:pt idx="8">
                  <c:v>44525168310</c:v>
                </c:pt>
                <c:pt idx="9">
                  <c:v>457554004595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D-4198-B56F-A66C3968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737951"/>
        <c:axId val="1778647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'2nd Routine 4'!$B$2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'2nd Routine 4'!$A$3:$A$12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'2nd Routine 4'!$B$3:$B$12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1D-4198-B56F-A66C3968CF5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1D-4198-B56F-A66C3968CF5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01D-4198-B56F-A66C3968CF5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Routine 4'!$F$3:$F$12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01D-4198-B56F-A66C3968CF55}"/>
                  </c:ext>
                </c:extLst>
              </c15:ser>
            </c15:filteredLineSeries>
          </c:ext>
        </c:extLst>
      </c:lineChart>
      <c:catAx>
        <c:axId val="25573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Test Case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864783"/>
        <c:crosses val="autoZero"/>
        <c:auto val="1"/>
        <c:lblAlgn val="ctr"/>
        <c:lblOffset val="100"/>
        <c:noMultiLvlLbl val="0"/>
      </c:catAx>
      <c:valAx>
        <c:axId val="1778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Mean Runtime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57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/>
              <a:t>Routine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12969696074245"/>
          <c:y val="0.16555859149563437"/>
          <c:w val="0.81080885301301142"/>
          <c:h val="0.71747000359204749"/>
        </c:manualLayout>
      </c:layou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'Routine 5'!$A$3:$A$12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'Routine 5'!$D$3:$D$12</c:f>
              <c:numCache>
                <c:formatCode>General</c:formatCode>
                <c:ptCount val="10"/>
                <c:pt idx="0">
                  <c:v>123235470</c:v>
                </c:pt>
                <c:pt idx="1">
                  <c:v>243989380</c:v>
                </c:pt>
                <c:pt idx="2">
                  <c:v>554100040</c:v>
                </c:pt>
                <c:pt idx="3">
                  <c:v>978000475</c:v>
                </c:pt>
                <c:pt idx="4">
                  <c:v>1599695555</c:v>
                </c:pt>
                <c:pt idx="5">
                  <c:v>2219212415</c:v>
                </c:pt>
                <c:pt idx="6">
                  <c:v>3061734655</c:v>
                </c:pt>
                <c:pt idx="7">
                  <c:v>3997933140</c:v>
                </c:pt>
                <c:pt idx="8">
                  <c:v>5041987650</c:v>
                </c:pt>
                <c:pt idx="9">
                  <c:v>6242929365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F-4114-8071-AD283A5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92671"/>
        <c:axId val="1072503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'Routine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'Routine 5'!$B$3:$B$12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1EF-4114-8071-AD283A51409E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5'!$C$3:$C$12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EF-4114-8071-AD283A51409E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5'!$E$3:$E$12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EF-4114-8071-AD283A51409E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'Routine 5'!$F$3:$F$12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EF-4114-8071-AD283A51409E}"/>
                  </c:ext>
                </c:extLst>
              </c15:ser>
            </c15:filteredLineSeries>
          </c:ext>
        </c:extLst>
      </c:lineChart>
      <c:catAx>
        <c:axId val="23399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Test Case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2503023"/>
        <c:crosses val="autoZero"/>
        <c:auto val="1"/>
        <c:lblAlgn val="ctr"/>
        <c:lblOffset val="100"/>
        <c:noMultiLvlLbl val="0"/>
      </c:catAx>
      <c:valAx>
        <c:axId val="10725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Mean Runtime in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99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280140</xdr:colOff>
      <xdr:row>14</xdr:row>
      <xdr:rowOff>93657</xdr:rowOff>
    </xdr:from>
    <xdr:to>
      <xdr:col>13</xdr:col>
      <xdr:colOff>36971</xdr:colOff>
      <xdr:row>29</xdr:row>
      <xdr:rowOff>82451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EBED41-7818-1507-2386-0FE118AA7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91586</xdr:colOff>
      <xdr:row>14</xdr:row>
      <xdr:rowOff>49823</xdr:rowOff>
    </xdr:from>
    <xdr:to>
      <xdr:col>8</xdr:col>
      <xdr:colOff>76932</xdr:colOff>
      <xdr:row>28</xdr:row>
      <xdr:rowOff>126023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D6EFAD4-7906-1041-457E-0581B6967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3</xdr:row>
      <xdr:rowOff>85725</xdr:rowOff>
    </xdr:from>
    <xdr:to>
      <xdr:col>22</xdr:col>
      <xdr:colOff>584839</xdr:colOff>
      <xdr:row>18</xdr:row>
      <xdr:rowOff>74519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00011-4A30-4EB1-B682-20BD940DF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496031</xdr:colOff>
      <xdr:row>16</xdr:row>
      <xdr:rowOff>117964</xdr:rowOff>
    </xdr:from>
    <xdr:to>
      <xdr:col>27</xdr:col>
      <xdr:colOff>132720</xdr:colOff>
      <xdr:row>31</xdr:row>
      <xdr:rowOff>103073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AE909-C992-4312-9612-1C414EE47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417634</xdr:colOff>
      <xdr:row>16</xdr:row>
      <xdr:rowOff>117231</xdr:rowOff>
    </xdr:from>
    <xdr:to>
      <xdr:col>14</xdr:col>
      <xdr:colOff>54323</xdr:colOff>
      <xdr:row>31</xdr:row>
      <xdr:rowOff>109667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7A7F5-347E-45F9-8C70-B3764D53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57150</xdr:rowOff>
    </xdr:from>
    <xdr:to>
      <xdr:col>23</xdr:col>
      <xdr:colOff>1598</xdr:colOff>
      <xdr:row>17</xdr:row>
      <xdr:rowOff>78636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17C6B-A34C-4D69-BA0B-BB4C9BA47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0</xdr:row>
      <xdr:rowOff>180975</xdr:rowOff>
    </xdr:from>
    <xdr:to>
      <xdr:col>23</xdr:col>
      <xdr:colOff>100352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452D4-BE2F-4CD7-A471-CD2358204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4</xdr:row>
      <xdr:rowOff>47625</xdr:rowOff>
    </xdr:from>
    <xdr:to>
      <xdr:col>22</xdr:col>
      <xdr:colOff>371085</xdr:colOff>
      <xdr:row>19</xdr:row>
      <xdr:rowOff>35299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04F47-C902-44EC-B266-41B947682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DBD5-822A-48E0-A5C5-F33069BF3966}">
  <dimension ref="A1:U52"/>
  <sheetViews>
    <sheetView zoomScale="130" zoomScaleNormal="130" workbookViewId="0">
      <selection activeCell="K3" sqref="K3"/>
    </sheetView>
  </sheetViews>
  <sheetFormatPr defaultRowHeight="15" x14ac:dyDescent="0.25"/>
  <cols>
    <col min="6" max="6" width="13.85546875" customWidth="1"/>
    <col min="8" max="8" width="27.5703125" customWidth="1"/>
    <col min="9" max="9" width="23.7109375" customWidth="1"/>
    <col min="10" max="10" width="16.28515625" customWidth="1"/>
    <col min="11" max="11" width="14.140625" customWidth="1"/>
    <col min="12" max="12" width="13.7109375" customWidth="1"/>
  </cols>
  <sheetData>
    <row r="1" spans="1:21" x14ac:dyDescent="0.2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21" x14ac:dyDescent="0.25">
      <c r="A2" s="6" t="s">
        <v>0</v>
      </c>
      <c r="B2" s="6"/>
      <c r="C2" s="6"/>
      <c r="D2" s="6" t="s">
        <v>1</v>
      </c>
      <c r="E2" s="6"/>
      <c r="F2" s="6"/>
      <c r="G2" s="5" t="s">
        <v>13</v>
      </c>
      <c r="H2" s="5"/>
      <c r="I2" s="6" t="s">
        <v>8</v>
      </c>
      <c r="J2" s="6"/>
      <c r="K2" t="s">
        <v>9</v>
      </c>
      <c r="L2" t="s">
        <v>10</v>
      </c>
      <c r="O2" s="6"/>
      <c r="P2" s="6"/>
    </row>
    <row r="3" spans="1:21" x14ac:dyDescent="0.25">
      <c r="A3" s="6">
        <v>200</v>
      </c>
      <c r="B3" s="6"/>
      <c r="C3" s="6"/>
      <c r="D3" s="6">
        <v>76276150</v>
      </c>
      <c r="E3" s="6"/>
      <c r="F3" s="6"/>
      <c r="G3" s="5">
        <f t="shared" ref="G3:G12" si="0">D3/1000000000</f>
        <v>7.6276150000000001E-2</v>
      </c>
      <c r="H3" s="5"/>
      <c r="I3" s="6">
        <v>20</v>
      </c>
      <c r="J3" s="6"/>
      <c r="K3">
        <f t="shared" ref="K3:K12" si="1">0.8996*A3^2 - 1.9684*A3 - 0.0935</f>
        <v>35590.226499999997</v>
      </c>
      <c r="L3">
        <f t="shared" ref="L3:L12" si="2">K3/D3</f>
        <v>4.6659704901204368E-4</v>
      </c>
      <c r="O3" s="6"/>
      <c r="P3" s="6"/>
    </row>
    <row r="4" spans="1:21" x14ac:dyDescent="0.25">
      <c r="A4" s="6">
        <v>400</v>
      </c>
      <c r="B4" s="6"/>
      <c r="C4" s="6"/>
      <c r="D4" s="6">
        <v>689775835</v>
      </c>
      <c r="E4" s="6"/>
      <c r="F4" s="6"/>
      <c r="G4" s="5">
        <f t="shared" si="0"/>
        <v>0.68977583499999995</v>
      </c>
      <c r="H4" s="5"/>
      <c r="I4" s="6">
        <v>20</v>
      </c>
      <c r="J4" s="6"/>
      <c r="K4">
        <f t="shared" si="1"/>
        <v>143148.54650000003</v>
      </c>
      <c r="L4">
        <f t="shared" si="2"/>
        <v>2.0752908298099488E-4</v>
      </c>
      <c r="O4" s="6"/>
      <c r="P4" s="6"/>
    </row>
    <row r="5" spans="1:21" x14ac:dyDescent="0.25">
      <c r="A5" s="6">
        <v>600</v>
      </c>
      <c r="B5" s="6"/>
      <c r="C5" s="6"/>
      <c r="D5" s="6">
        <v>2100743835</v>
      </c>
      <c r="E5" s="6"/>
      <c r="F5" s="6"/>
      <c r="G5" s="5">
        <f t="shared" si="0"/>
        <v>2.1007438349999998</v>
      </c>
      <c r="H5" s="5"/>
      <c r="I5" s="6">
        <v>20</v>
      </c>
      <c r="J5" s="6"/>
      <c r="K5">
        <f t="shared" si="1"/>
        <v>322674.8665</v>
      </c>
      <c r="L5">
        <f t="shared" si="2"/>
        <v>1.5360029201275747E-4</v>
      </c>
      <c r="O5" s="6"/>
      <c r="P5" s="6"/>
    </row>
    <row r="6" spans="1:21" x14ac:dyDescent="0.25">
      <c r="A6" s="6">
        <v>800</v>
      </c>
      <c r="B6" s="6"/>
      <c r="C6" s="6"/>
      <c r="D6" s="6">
        <v>6354113860</v>
      </c>
      <c r="E6" s="6"/>
      <c r="F6" s="6"/>
      <c r="G6" s="5">
        <f t="shared" si="0"/>
        <v>6.35411386</v>
      </c>
      <c r="H6" s="5"/>
      <c r="I6" s="6">
        <v>20</v>
      </c>
      <c r="J6" s="6"/>
      <c r="K6">
        <f t="shared" si="1"/>
        <v>574169.18650000007</v>
      </c>
      <c r="L6">
        <f t="shared" si="2"/>
        <v>9.0361803258590025E-5</v>
      </c>
      <c r="O6" s="6"/>
      <c r="P6" s="6"/>
    </row>
    <row r="7" spans="1:21" x14ac:dyDescent="0.25">
      <c r="A7" s="6">
        <v>1000</v>
      </c>
      <c r="B7" s="6"/>
      <c r="C7" s="6"/>
      <c r="D7" s="6">
        <v>6514340905</v>
      </c>
      <c r="E7" s="6"/>
      <c r="F7" s="6"/>
      <c r="G7" s="5">
        <f t="shared" si="0"/>
        <v>6.5143409050000001</v>
      </c>
      <c r="H7" s="5"/>
      <c r="I7" s="6">
        <v>20</v>
      </c>
      <c r="J7" s="6"/>
      <c r="K7">
        <f t="shared" si="1"/>
        <v>897631.50650000002</v>
      </c>
      <c r="L7">
        <f t="shared" si="2"/>
        <v>1.3779314278917064E-4</v>
      </c>
      <c r="O7" s="6"/>
      <c r="P7" s="6"/>
    </row>
    <row r="8" spans="1:21" x14ac:dyDescent="0.25">
      <c r="A8" s="6">
        <v>1200</v>
      </c>
      <c r="B8" s="6"/>
      <c r="C8" s="6"/>
      <c r="D8" s="6">
        <v>20058942325</v>
      </c>
      <c r="E8" s="6"/>
      <c r="F8" s="6"/>
      <c r="G8" s="5">
        <f t="shared" si="0"/>
        <v>20.058942325</v>
      </c>
      <c r="H8" s="5"/>
      <c r="I8" s="6">
        <v>20</v>
      </c>
      <c r="J8" s="6"/>
      <c r="K8">
        <f t="shared" si="1"/>
        <v>1293061.8265</v>
      </c>
      <c r="L8">
        <f t="shared" si="2"/>
        <v>6.446311104291985E-5</v>
      </c>
      <c r="O8" s="6"/>
      <c r="P8" s="6"/>
    </row>
    <row r="9" spans="1:21" x14ac:dyDescent="0.25">
      <c r="A9" s="6">
        <v>1400</v>
      </c>
      <c r="B9" s="6"/>
      <c r="C9" s="6"/>
      <c r="D9" s="6">
        <v>20063065380</v>
      </c>
      <c r="E9" s="6"/>
      <c r="F9" s="6"/>
      <c r="G9" s="5">
        <f t="shared" si="0"/>
        <v>20.063065380000001</v>
      </c>
      <c r="H9" s="5"/>
      <c r="I9" s="6">
        <v>20</v>
      </c>
      <c r="J9" s="6"/>
      <c r="K9">
        <f t="shared" si="1"/>
        <v>1760460.1465</v>
      </c>
      <c r="L9">
        <f t="shared" si="2"/>
        <v>8.7746319575618108E-5</v>
      </c>
      <c r="O9" s="6"/>
      <c r="P9" s="6"/>
    </row>
    <row r="10" spans="1:21" x14ac:dyDescent="0.25">
      <c r="A10" s="6">
        <v>1600</v>
      </c>
      <c r="B10" s="6"/>
      <c r="C10" s="6"/>
      <c r="D10" s="6">
        <v>60182299210</v>
      </c>
      <c r="E10" s="6"/>
      <c r="F10" s="6"/>
      <c r="G10" s="5">
        <f t="shared" si="0"/>
        <v>60.182299209999996</v>
      </c>
      <c r="H10" s="5"/>
      <c r="I10" s="6">
        <v>20</v>
      </c>
      <c r="J10" s="6"/>
      <c r="K10">
        <f t="shared" si="1"/>
        <v>2299826.4665000001</v>
      </c>
      <c r="L10">
        <f t="shared" si="2"/>
        <v>3.82143337275133E-5</v>
      </c>
      <c r="O10" s="6"/>
      <c r="P10" s="6"/>
    </row>
    <row r="11" spans="1:21" x14ac:dyDescent="0.25">
      <c r="A11" s="6">
        <v>1800</v>
      </c>
      <c r="B11" s="6"/>
      <c r="C11" s="6"/>
      <c r="D11" s="6">
        <v>60812822475</v>
      </c>
      <c r="E11" s="6"/>
      <c r="F11" s="6"/>
      <c r="G11" s="5">
        <f t="shared" si="0"/>
        <v>60.812822474999997</v>
      </c>
      <c r="H11" s="5"/>
      <c r="I11" s="6">
        <v>20</v>
      </c>
      <c r="J11" s="6"/>
      <c r="K11">
        <f t="shared" si="1"/>
        <v>2911160.7864999999</v>
      </c>
      <c r="L11">
        <f t="shared" si="2"/>
        <v>4.7870838221606485E-5</v>
      </c>
      <c r="O11" s="6"/>
      <c r="P11" s="6"/>
    </row>
    <row r="12" spans="1:21" x14ac:dyDescent="0.25">
      <c r="A12" s="6">
        <v>2000</v>
      </c>
      <c r="B12" s="6"/>
      <c r="C12" s="6"/>
      <c r="D12" s="6">
        <v>60311546980</v>
      </c>
      <c r="E12" s="6"/>
      <c r="F12" s="6"/>
      <c r="G12" s="5">
        <f t="shared" si="0"/>
        <v>60.311546980000003</v>
      </c>
      <c r="H12" s="5"/>
      <c r="I12" s="6">
        <v>20</v>
      </c>
      <c r="J12" s="6"/>
      <c r="K12">
        <f t="shared" si="1"/>
        <v>3594463.1065000002</v>
      </c>
      <c r="L12">
        <f t="shared" si="2"/>
        <v>5.9598257489431755E-5</v>
      </c>
      <c r="O12" s="6"/>
      <c r="P12" s="6"/>
    </row>
    <row r="13" spans="1:21" x14ac:dyDescent="0.25">
      <c r="A13" s="2"/>
      <c r="B13" s="2"/>
      <c r="C13" s="2"/>
      <c r="D13" s="2"/>
      <c r="E13" s="2"/>
      <c r="F13" s="2"/>
      <c r="G13" s="3"/>
      <c r="H13" s="3"/>
      <c r="I13" s="2"/>
      <c r="J13" s="2"/>
      <c r="K13" s="2"/>
      <c r="L13" s="2"/>
      <c r="M13" s="2"/>
      <c r="N13" s="2"/>
      <c r="P13" s="1"/>
      <c r="Q13" s="1"/>
      <c r="R13" s="1"/>
      <c r="S13" s="1"/>
      <c r="T13" s="1"/>
      <c r="U13" s="1"/>
    </row>
    <row r="14" spans="1:21" x14ac:dyDescent="0.25">
      <c r="G14" s="3"/>
      <c r="H14" s="3"/>
    </row>
    <row r="15" spans="1:21" x14ac:dyDescent="0.25">
      <c r="G15" s="6"/>
      <c r="H15" s="6"/>
      <c r="O15" s="6"/>
      <c r="P15" s="6"/>
    </row>
    <row r="16" spans="1:21" x14ac:dyDescent="0.25">
      <c r="G16" s="6"/>
      <c r="H16" s="6"/>
      <c r="O16" s="6"/>
      <c r="P16" s="6"/>
    </row>
    <row r="17" spans="1:16" x14ac:dyDescent="0.25">
      <c r="G17" s="6"/>
      <c r="H17" s="6"/>
      <c r="O17" s="6"/>
      <c r="P17" s="6"/>
    </row>
    <row r="18" spans="1:16" x14ac:dyDescent="0.25">
      <c r="G18" s="6"/>
      <c r="H18" s="6"/>
      <c r="O18" s="6"/>
      <c r="P18" s="6"/>
    </row>
    <row r="19" spans="1:16" x14ac:dyDescent="0.25">
      <c r="G19" s="6"/>
      <c r="H19" s="6"/>
      <c r="O19" s="6"/>
      <c r="P19" s="6"/>
    </row>
    <row r="20" spans="1:16" x14ac:dyDescent="0.25">
      <c r="G20" s="6"/>
      <c r="H20" s="6"/>
      <c r="O20" s="6"/>
      <c r="P20" s="6"/>
    </row>
    <row r="21" spans="1:16" x14ac:dyDescent="0.25">
      <c r="G21" s="6"/>
      <c r="H21" s="6"/>
      <c r="O21" s="6"/>
      <c r="P21" s="6"/>
    </row>
    <row r="22" spans="1:16" x14ac:dyDescent="0.25">
      <c r="G22" s="6"/>
      <c r="H22" s="6"/>
      <c r="O22" s="6"/>
      <c r="P22" s="6"/>
    </row>
    <row r="23" spans="1:16" x14ac:dyDescent="0.25">
      <c r="G23" s="6"/>
      <c r="H23" s="6"/>
      <c r="O23" s="6"/>
      <c r="P23" s="6"/>
    </row>
    <row r="24" spans="1:16" x14ac:dyDescent="0.25">
      <c r="G24" s="6"/>
      <c r="H24" s="6"/>
      <c r="O24" s="6"/>
      <c r="P24" s="6"/>
    </row>
    <row r="25" spans="1:16" x14ac:dyDescent="0.25">
      <c r="G25" s="6"/>
      <c r="H25" s="6"/>
      <c r="O25" s="6"/>
      <c r="P25" s="6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6" x14ac:dyDescent="0.25">
      <c r="G27" s="3"/>
      <c r="H27" s="3"/>
    </row>
    <row r="28" spans="1:16" x14ac:dyDescent="0.25">
      <c r="G28" s="6"/>
      <c r="H28" s="6"/>
      <c r="O28" s="6"/>
      <c r="P28" s="6"/>
    </row>
    <row r="29" spans="1:16" x14ac:dyDescent="0.25">
      <c r="G29" s="6"/>
      <c r="H29" s="6"/>
      <c r="O29" s="6"/>
      <c r="P29" s="6"/>
    </row>
    <row r="30" spans="1:16" x14ac:dyDescent="0.25">
      <c r="G30" s="6"/>
      <c r="H30" s="6"/>
      <c r="O30" s="6"/>
      <c r="P30" s="6"/>
    </row>
    <row r="31" spans="1:16" x14ac:dyDescent="0.25">
      <c r="G31" s="6"/>
      <c r="H31" s="6"/>
      <c r="O31" s="6"/>
      <c r="P31" s="6"/>
    </row>
    <row r="32" spans="1:16" x14ac:dyDescent="0.25">
      <c r="G32" s="6"/>
      <c r="H32" s="6"/>
      <c r="O32" s="6"/>
      <c r="P32" s="6"/>
    </row>
    <row r="33" spans="1:16" x14ac:dyDescent="0.25">
      <c r="G33" s="6"/>
      <c r="H33" s="6"/>
      <c r="O33" s="6"/>
      <c r="P33" s="6"/>
    </row>
    <row r="34" spans="1:16" x14ac:dyDescent="0.25">
      <c r="G34" s="6"/>
      <c r="H34" s="6"/>
      <c r="O34" s="6"/>
      <c r="P34" s="6"/>
    </row>
    <row r="35" spans="1:16" x14ac:dyDescent="0.25">
      <c r="G35" s="6"/>
      <c r="H35" s="6"/>
      <c r="O35" s="6"/>
      <c r="P35" s="6"/>
    </row>
    <row r="36" spans="1:16" x14ac:dyDescent="0.25">
      <c r="G36" s="6"/>
      <c r="H36" s="6"/>
      <c r="O36" s="6"/>
      <c r="P36" s="6"/>
    </row>
    <row r="37" spans="1:16" x14ac:dyDescent="0.25">
      <c r="G37" s="6"/>
      <c r="H37" s="6"/>
      <c r="O37" s="6"/>
      <c r="P37" s="6"/>
    </row>
    <row r="38" spans="1:16" x14ac:dyDescent="0.25">
      <c r="G38" s="6"/>
      <c r="H38" s="6"/>
      <c r="O38" s="6"/>
      <c r="P38" s="6"/>
    </row>
    <row r="41" spans="1:16" x14ac:dyDescent="0.25">
      <c r="A41" s="6"/>
      <c r="B41" s="6"/>
      <c r="C41" s="6"/>
      <c r="D41" s="6"/>
      <c r="E41" s="6"/>
      <c r="F41" s="6"/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</row>
    <row r="43" spans="1:16" x14ac:dyDescent="0.25">
      <c r="A43" s="6"/>
      <c r="B43" s="6"/>
      <c r="C43" s="6"/>
      <c r="D43" s="6"/>
      <c r="E43" s="6"/>
      <c r="F43" s="6"/>
      <c r="G43" s="6"/>
      <c r="H43" s="6"/>
      <c r="I43" s="6"/>
    </row>
    <row r="44" spans="1:16" x14ac:dyDescent="0.25">
      <c r="A44" s="6"/>
      <c r="B44" s="6"/>
      <c r="C44" s="6"/>
      <c r="D44" s="6"/>
      <c r="E44" s="6"/>
      <c r="F44" s="6"/>
      <c r="G44" s="6"/>
      <c r="H44" s="6"/>
      <c r="I44" s="6"/>
    </row>
    <row r="45" spans="1:16" x14ac:dyDescent="0.25">
      <c r="A45" s="6"/>
      <c r="B45" s="6"/>
      <c r="C45" s="6"/>
      <c r="D45" s="6"/>
      <c r="E45" s="6"/>
      <c r="F45" s="6"/>
      <c r="G45" s="6"/>
      <c r="H45" s="6"/>
      <c r="I45" s="6"/>
    </row>
    <row r="46" spans="1:16" x14ac:dyDescent="0.25">
      <c r="A46" s="6"/>
      <c r="B46" s="6"/>
      <c r="C46" s="6"/>
      <c r="D46" s="6"/>
      <c r="E46" s="6"/>
      <c r="F46" s="6"/>
      <c r="G46" s="6"/>
      <c r="H46" s="6"/>
      <c r="I46" s="6"/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</row>
    <row r="48" spans="1:16" x14ac:dyDescent="0.25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25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25">
      <c r="A50" s="6"/>
      <c r="B50" s="6"/>
      <c r="C50" s="6"/>
      <c r="D50" s="6"/>
      <c r="E50" s="6"/>
      <c r="F50" s="6"/>
      <c r="G50" s="6"/>
      <c r="H50" s="6"/>
      <c r="I50" s="6"/>
    </row>
    <row r="51" spans="1:9" x14ac:dyDescent="0.25">
      <c r="A51" s="6"/>
      <c r="B51" s="6"/>
      <c r="C51" s="6"/>
      <c r="D51" s="6"/>
      <c r="E51" s="6"/>
      <c r="F51" s="6"/>
      <c r="G51" s="6"/>
      <c r="H51" s="6"/>
      <c r="I51" s="6"/>
    </row>
    <row r="52" spans="1:9" x14ac:dyDescent="0.25">
      <c r="A52" s="6"/>
      <c r="B52" s="6"/>
      <c r="C52" s="6"/>
      <c r="D52" s="6"/>
      <c r="E52" s="6"/>
      <c r="F52" s="6"/>
      <c r="G52" s="6"/>
      <c r="H52" s="6"/>
      <c r="I52" s="6"/>
    </row>
  </sheetData>
  <mergeCells count="134">
    <mergeCell ref="A2:C2"/>
    <mergeCell ref="A3:C3"/>
    <mergeCell ref="A4:C4"/>
    <mergeCell ref="A5:C5"/>
    <mergeCell ref="A6:C6"/>
    <mergeCell ref="A7:C7"/>
    <mergeCell ref="A9:C9"/>
    <mergeCell ref="A10:C10"/>
    <mergeCell ref="A11:C11"/>
    <mergeCell ref="A12:C12"/>
    <mergeCell ref="D12:F12"/>
    <mergeCell ref="D11:F11"/>
    <mergeCell ref="D10:F10"/>
    <mergeCell ref="D9:F9"/>
    <mergeCell ref="D8:F8"/>
    <mergeCell ref="D47:F47"/>
    <mergeCell ref="A41:F41"/>
    <mergeCell ref="A42:C42"/>
    <mergeCell ref="D42:F42"/>
    <mergeCell ref="A43:C43"/>
    <mergeCell ref="D43:F43"/>
    <mergeCell ref="A44:C44"/>
    <mergeCell ref="D44:F44"/>
    <mergeCell ref="O11:P11"/>
    <mergeCell ref="O12:P12"/>
    <mergeCell ref="G50:I50"/>
    <mergeCell ref="G51:I51"/>
    <mergeCell ref="G52:I52"/>
    <mergeCell ref="A51:C51"/>
    <mergeCell ref="D51:F51"/>
    <mergeCell ref="A52:C52"/>
    <mergeCell ref="D52:F52"/>
    <mergeCell ref="G42:I42"/>
    <mergeCell ref="G43:I43"/>
    <mergeCell ref="G44:I44"/>
    <mergeCell ref="G45:I45"/>
    <mergeCell ref="G46:I46"/>
    <mergeCell ref="G47:I47"/>
    <mergeCell ref="A48:C48"/>
    <mergeCell ref="D48:F48"/>
    <mergeCell ref="A49:C49"/>
    <mergeCell ref="D49:F49"/>
    <mergeCell ref="A50:C50"/>
    <mergeCell ref="D50:F50"/>
    <mergeCell ref="A45:C45"/>
    <mergeCell ref="D45:F45"/>
    <mergeCell ref="A46:C46"/>
    <mergeCell ref="D46:F46"/>
    <mergeCell ref="A47:C47"/>
    <mergeCell ref="G15:H15"/>
    <mergeCell ref="I2:J2"/>
    <mergeCell ref="I3:J3"/>
    <mergeCell ref="I4:J4"/>
    <mergeCell ref="I5:J5"/>
    <mergeCell ref="I6:J6"/>
    <mergeCell ref="I7:J7"/>
    <mergeCell ref="G48:I48"/>
    <mergeCell ref="G49:I49"/>
    <mergeCell ref="G22:H22"/>
    <mergeCell ref="G23:H23"/>
    <mergeCell ref="G24:H24"/>
    <mergeCell ref="G25:H25"/>
    <mergeCell ref="G28:H28"/>
    <mergeCell ref="G29:H29"/>
    <mergeCell ref="G16:H16"/>
    <mergeCell ref="G17:H17"/>
    <mergeCell ref="G18:H18"/>
    <mergeCell ref="G19:H19"/>
    <mergeCell ref="G20:H20"/>
    <mergeCell ref="G21:H21"/>
    <mergeCell ref="G36:H36"/>
    <mergeCell ref="G37:H37"/>
    <mergeCell ref="G38:H38"/>
    <mergeCell ref="O28:P28"/>
    <mergeCell ref="O29:P29"/>
    <mergeCell ref="O30:P30"/>
    <mergeCell ref="O31:P31"/>
    <mergeCell ref="O32:P32"/>
    <mergeCell ref="O33:P33"/>
    <mergeCell ref="O34:P34"/>
    <mergeCell ref="G30:H30"/>
    <mergeCell ref="G31:H31"/>
    <mergeCell ref="G32:H32"/>
    <mergeCell ref="G33:H33"/>
    <mergeCell ref="G34:H34"/>
    <mergeCell ref="G35:H35"/>
    <mergeCell ref="O35:P35"/>
    <mergeCell ref="O36:P36"/>
    <mergeCell ref="O37:P37"/>
    <mergeCell ref="O38:P38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:P2"/>
    <mergeCell ref="O3:P3"/>
    <mergeCell ref="O4:P4"/>
    <mergeCell ref="O5:P5"/>
    <mergeCell ref="O6:P6"/>
    <mergeCell ref="O8:P8"/>
    <mergeCell ref="O9:P9"/>
    <mergeCell ref="O10:P10"/>
    <mergeCell ref="O7:P7"/>
    <mergeCell ref="G7:H7"/>
    <mergeCell ref="G8:H8"/>
    <mergeCell ref="G9:H9"/>
    <mergeCell ref="G10:H10"/>
    <mergeCell ref="G11:H11"/>
    <mergeCell ref="G12:H12"/>
    <mergeCell ref="A1:K1"/>
    <mergeCell ref="G2:H2"/>
    <mergeCell ref="G3:H3"/>
    <mergeCell ref="G4:H4"/>
    <mergeCell ref="G5:H5"/>
    <mergeCell ref="G6:H6"/>
    <mergeCell ref="I8:J8"/>
    <mergeCell ref="I9:J9"/>
    <mergeCell ref="I10:J10"/>
    <mergeCell ref="I11:J11"/>
    <mergeCell ref="I12:J12"/>
    <mergeCell ref="D7:F7"/>
    <mergeCell ref="D6:F6"/>
    <mergeCell ref="D5:F5"/>
    <mergeCell ref="D4:F4"/>
    <mergeCell ref="D3:F3"/>
    <mergeCell ref="D2:F2"/>
    <mergeCell ref="A8:C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9FD7-4EBE-49A0-BAA4-6D1152A03580}">
  <dimension ref="A1:N12"/>
  <sheetViews>
    <sheetView zoomScale="130" zoomScaleNormal="130" workbookViewId="0">
      <selection activeCell="L14" sqref="L14"/>
    </sheetView>
  </sheetViews>
  <sheetFormatPr defaultRowHeight="15" x14ac:dyDescent="0.25"/>
  <cols>
    <col min="11" max="11" width="17" customWidth="1"/>
  </cols>
  <sheetData>
    <row r="1" spans="1:14" x14ac:dyDescent="0.25">
      <c r="A1" s="6" t="s">
        <v>3</v>
      </c>
      <c r="B1" s="6"/>
      <c r="C1" s="6"/>
      <c r="D1" s="6"/>
      <c r="E1" s="6"/>
      <c r="F1" s="6"/>
    </row>
    <row r="2" spans="1:14" x14ac:dyDescent="0.25">
      <c r="A2" s="6" t="s">
        <v>0</v>
      </c>
      <c r="B2" s="6"/>
      <c r="C2" s="6"/>
      <c r="D2" s="6" t="s">
        <v>1</v>
      </c>
      <c r="E2" s="6"/>
      <c r="F2" s="6"/>
      <c r="G2" s="5" t="s">
        <v>11</v>
      </c>
      <c r="H2" s="5"/>
      <c r="I2" s="6" t="s">
        <v>8</v>
      </c>
      <c r="J2" s="6"/>
      <c r="K2" t="s">
        <v>14</v>
      </c>
      <c r="L2" t="s">
        <v>10</v>
      </c>
      <c r="M2" s="6"/>
      <c r="N2" s="6"/>
    </row>
    <row r="3" spans="1:14" x14ac:dyDescent="0.25">
      <c r="A3" s="6">
        <f>10^3</f>
        <v>1000</v>
      </c>
      <c r="B3" s="6"/>
      <c r="C3" s="6"/>
      <c r="D3" s="6">
        <v>4334190</v>
      </c>
      <c r="E3" s="6"/>
      <c r="F3" s="6"/>
      <c r="G3" s="5">
        <f t="shared" ref="G3:G12" si="0">D3/10^6</f>
        <v>4.3341900000000004</v>
      </c>
      <c r="H3" s="5"/>
      <c r="I3" s="6">
        <v>30</v>
      </c>
      <c r="J3" s="6"/>
      <c r="K3">
        <f t="shared" ref="K3:K12" si="1">18437*A3^3 - 369157*A3^2 + 3000000*A3 + 2000000</f>
        <v>18070845000000</v>
      </c>
      <c r="L3">
        <f t="shared" ref="L3:L12" si="2">K3/D3</f>
        <v>4169370.747475307</v>
      </c>
      <c r="M3" s="6"/>
      <c r="N3" s="6"/>
    </row>
    <row r="4" spans="1:14" x14ac:dyDescent="0.25">
      <c r="A4" s="6">
        <f>20^3</f>
        <v>8000</v>
      </c>
      <c r="B4" s="6"/>
      <c r="C4" s="6"/>
      <c r="D4" s="6">
        <v>6984660</v>
      </c>
      <c r="E4" s="6"/>
      <c r="F4" s="6"/>
      <c r="G4" s="5">
        <f t="shared" si="0"/>
        <v>6.9846599999999999</v>
      </c>
      <c r="H4" s="5"/>
      <c r="I4" s="6">
        <v>30</v>
      </c>
      <c r="J4" s="6"/>
      <c r="K4">
        <f t="shared" si="1"/>
        <v>9416141954000000</v>
      </c>
      <c r="L4">
        <f t="shared" si="2"/>
        <v>1348117439.3599689</v>
      </c>
      <c r="M4" s="6"/>
      <c r="N4" s="6"/>
    </row>
    <row r="5" spans="1:14" x14ac:dyDescent="0.25">
      <c r="A5" s="6">
        <f>30^3</f>
        <v>27000</v>
      </c>
      <c r="B5" s="6"/>
      <c r="C5" s="6"/>
      <c r="D5" s="6">
        <v>7476320</v>
      </c>
      <c r="E5" s="6"/>
      <c r="F5" s="6"/>
      <c r="G5" s="5">
        <f t="shared" si="0"/>
        <v>7.4763200000000003</v>
      </c>
      <c r="H5" s="5"/>
      <c r="I5" s="6">
        <v>30</v>
      </c>
      <c r="J5" s="6"/>
      <c r="K5">
        <f t="shared" si="1"/>
        <v>3.62626436549E+17</v>
      </c>
      <c r="L5">
        <f t="shared" si="2"/>
        <v>48503332729.069916</v>
      </c>
      <c r="M5" s="6"/>
      <c r="N5" s="6"/>
    </row>
    <row r="6" spans="1:14" x14ac:dyDescent="0.25">
      <c r="A6" s="6">
        <f>40*40*40</f>
        <v>64000</v>
      </c>
      <c r="B6" s="6"/>
      <c r="C6" s="6"/>
      <c r="D6" s="6">
        <v>8585703.3333333004</v>
      </c>
      <c r="E6" s="6"/>
      <c r="F6" s="6"/>
      <c r="G6" s="5">
        <f t="shared" si="0"/>
        <v>8.585703333333301</v>
      </c>
      <c r="H6" s="5"/>
      <c r="I6" s="6">
        <v>30</v>
      </c>
      <c r="J6" s="6"/>
      <c r="K6">
        <f t="shared" si="1"/>
        <v>4.8316370529299999E+18</v>
      </c>
      <c r="L6">
        <f t="shared" si="2"/>
        <v>562753785606.77246</v>
      </c>
      <c r="M6" s="6"/>
      <c r="N6" s="6"/>
    </row>
    <row r="7" spans="1:14" x14ac:dyDescent="0.25">
      <c r="A7" s="6">
        <f>50*50*50</f>
        <v>125000</v>
      </c>
      <c r="B7" s="6"/>
      <c r="C7" s="6"/>
      <c r="D7" s="6">
        <v>8125990</v>
      </c>
      <c r="E7" s="6"/>
      <c r="F7" s="6"/>
      <c r="G7" s="5">
        <f t="shared" si="0"/>
        <v>8.1259899999999998</v>
      </c>
      <c r="H7" s="5"/>
      <c r="I7" s="6">
        <v>30</v>
      </c>
      <c r="J7" s="6"/>
      <c r="K7">
        <f t="shared" si="1"/>
        <v>3.6003997921877E+19</v>
      </c>
      <c r="L7">
        <f t="shared" si="2"/>
        <v>4430721416329.21</v>
      </c>
      <c r="M7" s="6"/>
      <c r="N7" s="6"/>
    </row>
    <row r="8" spans="1:14" x14ac:dyDescent="0.25">
      <c r="A8" s="6">
        <f>60*60*60</f>
        <v>216000</v>
      </c>
      <c r="B8" s="6"/>
      <c r="C8" s="6"/>
      <c r="D8" s="6">
        <v>9706480</v>
      </c>
      <c r="E8" s="6"/>
      <c r="F8" s="6"/>
      <c r="G8" s="5">
        <f t="shared" si="0"/>
        <v>9.7064800000000009</v>
      </c>
      <c r="H8" s="5"/>
      <c r="I8" s="6">
        <v>30</v>
      </c>
      <c r="J8" s="6"/>
      <c r="K8">
        <f t="shared" si="1"/>
        <v>1.8578525841101E+20</v>
      </c>
      <c r="L8">
        <f t="shared" si="2"/>
        <v>19140332892151.43</v>
      </c>
      <c r="M8" s="6"/>
      <c r="N8" s="6"/>
    </row>
    <row r="9" spans="1:14" x14ac:dyDescent="0.25">
      <c r="A9" s="6">
        <f>70*70*70</f>
        <v>343000</v>
      </c>
      <c r="B9" s="6"/>
      <c r="C9" s="6"/>
      <c r="D9" s="6">
        <v>7544696.6666660002</v>
      </c>
      <c r="E9" s="6"/>
      <c r="F9" s="6"/>
      <c r="G9" s="5">
        <f t="shared" si="0"/>
        <v>7.5446966666659998</v>
      </c>
      <c r="H9" s="5"/>
      <c r="I9" s="6">
        <v>30</v>
      </c>
      <c r="J9" s="6"/>
      <c r="K9">
        <f t="shared" si="1"/>
        <v>7.4395602233610902E+20</v>
      </c>
      <c r="L9">
        <f t="shared" si="2"/>
        <v>98606485483115.266</v>
      </c>
      <c r="M9" s="6"/>
      <c r="N9" s="6"/>
    </row>
    <row r="10" spans="1:14" x14ac:dyDescent="0.25">
      <c r="A10" s="6">
        <f>80*80*80</f>
        <v>512000</v>
      </c>
      <c r="B10" s="6"/>
      <c r="C10" s="6"/>
      <c r="D10" s="6">
        <v>10197106.66666</v>
      </c>
      <c r="E10" s="6"/>
      <c r="F10" s="6"/>
      <c r="G10" s="5">
        <f t="shared" si="0"/>
        <v>10.19710666666</v>
      </c>
      <c r="H10" s="5"/>
      <c r="I10" s="6">
        <v>30</v>
      </c>
      <c r="J10" s="6"/>
      <c r="K10">
        <f t="shared" si="1"/>
        <v>2.4744754803793944E+21</v>
      </c>
      <c r="L10">
        <f t="shared" si="2"/>
        <v>242664469566629.91</v>
      </c>
      <c r="M10" s="6"/>
      <c r="N10" s="6"/>
    </row>
    <row r="11" spans="1:14" x14ac:dyDescent="0.25">
      <c r="A11" s="6">
        <f>90*90*90</f>
        <v>729000</v>
      </c>
      <c r="B11" s="6"/>
      <c r="C11" s="6"/>
      <c r="D11" s="6">
        <v>10744383.333333001</v>
      </c>
      <c r="E11" s="6"/>
      <c r="F11" s="6"/>
      <c r="G11" s="5">
        <f t="shared" si="0"/>
        <v>10.744383333333001</v>
      </c>
      <c r="H11" s="5"/>
      <c r="I11" s="6">
        <v>30</v>
      </c>
      <c r="J11" s="6"/>
      <c r="K11">
        <f t="shared" si="1"/>
        <v>7.1426753727147656E+21</v>
      </c>
      <c r="L11">
        <f t="shared" si="2"/>
        <v>664782254236553.38</v>
      </c>
      <c r="M11" s="6"/>
      <c r="N11" s="6"/>
    </row>
    <row r="12" spans="1:14" x14ac:dyDescent="0.25">
      <c r="A12" s="6">
        <f>100*100*100</f>
        <v>1000000</v>
      </c>
      <c r="B12" s="6"/>
      <c r="C12" s="6"/>
      <c r="D12" s="6">
        <v>9797856.6666666605</v>
      </c>
      <c r="E12" s="6"/>
      <c r="F12" s="6"/>
      <c r="G12" s="5">
        <f t="shared" si="0"/>
        <v>9.7978566666666609</v>
      </c>
      <c r="H12" s="5"/>
      <c r="I12" s="6">
        <v>30</v>
      </c>
      <c r="J12" s="6"/>
      <c r="K12">
        <f t="shared" si="1"/>
        <v>1.8436630846000001E+22</v>
      </c>
      <c r="L12">
        <f t="shared" si="2"/>
        <v>1881700403795797.5</v>
      </c>
      <c r="M12" s="6"/>
      <c r="N12" s="6"/>
    </row>
  </sheetData>
  <mergeCells count="56">
    <mergeCell ref="A1:F1"/>
    <mergeCell ref="A11:C11"/>
    <mergeCell ref="D11:F11"/>
    <mergeCell ref="A12:C12"/>
    <mergeCell ref="D12:F12"/>
    <mergeCell ref="A8:C8"/>
    <mergeCell ref="D8:F8"/>
    <mergeCell ref="A9:C9"/>
    <mergeCell ref="D9:F9"/>
    <mergeCell ref="A10:C10"/>
    <mergeCell ref="D10:F10"/>
    <mergeCell ref="A5:C5"/>
    <mergeCell ref="D5:F5"/>
    <mergeCell ref="A6:C6"/>
    <mergeCell ref="D6:F6"/>
    <mergeCell ref="A7:C7"/>
    <mergeCell ref="D7:F7"/>
    <mergeCell ref="A2:C2"/>
    <mergeCell ref="D2:F2"/>
    <mergeCell ref="A3:C3"/>
    <mergeCell ref="D3:F3"/>
    <mergeCell ref="A4:C4"/>
    <mergeCell ref="D4:F4"/>
    <mergeCell ref="M12:N12"/>
    <mergeCell ref="M2:N2"/>
    <mergeCell ref="M3:N3"/>
    <mergeCell ref="M4:N4"/>
    <mergeCell ref="M5:N5"/>
    <mergeCell ref="M6:N6"/>
    <mergeCell ref="M7:N7"/>
    <mergeCell ref="M8:N8"/>
    <mergeCell ref="M9:N9"/>
    <mergeCell ref="M10:N10"/>
    <mergeCell ref="M11:N11"/>
    <mergeCell ref="G8:H8"/>
    <mergeCell ref="I8:J8"/>
    <mergeCell ref="G2:H2"/>
    <mergeCell ref="I2:J2"/>
    <mergeCell ref="G3:H3"/>
    <mergeCell ref="I3:J3"/>
    <mergeCell ref="G4:H4"/>
    <mergeCell ref="I4:J4"/>
    <mergeCell ref="G5:H5"/>
    <mergeCell ref="I5:J5"/>
    <mergeCell ref="G6:H6"/>
    <mergeCell ref="I6:J6"/>
    <mergeCell ref="G7:H7"/>
    <mergeCell ref="I7:J7"/>
    <mergeCell ref="G12:H12"/>
    <mergeCell ref="I12:J12"/>
    <mergeCell ref="G9:H9"/>
    <mergeCell ref="I9:J9"/>
    <mergeCell ref="G10:H10"/>
    <mergeCell ref="I10:J10"/>
    <mergeCell ref="G11:H11"/>
    <mergeCell ref="I11:J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A40E-70BA-4383-8FFC-3A90CA49076C}">
  <dimension ref="A1:R22"/>
  <sheetViews>
    <sheetView zoomScale="130" zoomScaleNormal="130" workbookViewId="0">
      <selection activeCell="S11" sqref="S11"/>
    </sheetView>
  </sheetViews>
  <sheetFormatPr defaultRowHeight="15" x14ac:dyDescent="0.25"/>
  <cols>
    <col min="13" max="13" width="19.140625" customWidth="1"/>
    <col min="14" max="14" width="13.140625" bestFit="1" customWidth="1"/>
  </cols>
  <sheetData>
    <row r="1" spans="1:14" x14ac:dyDescent="0.25">
      <c r="A1" s="6" t="s">
        <v>4</v>
      </c>
      <c r="B1" s="6"/>
      <c r="C1" s="6"/>
      <c r="D1" s="6"/>
      <c r="E1" s="6"/>
      <c r="F1" s="6"/>
    </row>
    <row r="2" spans="1:14" x14ac:dyDescent="0.25">
      <c r="A2" s="6" t="s">
        <v>7</v>
      </c>
      <c r="B2" s="6"/>
      <c r="C2" s="6"/>
      <c r="D2" s="6" t="s">
        <v>1</v>
      </c>
      <c r="E2" s="6"/>
      <c r="F2" s="6"/>
      <c r="G2" s="6" t="s">
        <v>11</v>
      </c>
      <c r="H2" s="6"/>
      <c r="I2" s="6" t="s">
        <v>8</v>
      </c>
      <c r="J2" s="6"/>
      <c r="K2" s="6" t="s">
        <v>12</v>
      </c>
      <c r="L2" s="6"/>
      <c r="M2" t="s">
        <v>15</v>
      </c>
      <c r="N2" t="s">
        <v>10</v>
      </c>
    </row>
    <row r="3" spans="1:14" x14ac:dyDescent="0.25">
      <c r="A3" s="6">
        <v>20000</v>
      </c>
      <c r="B3" s="6"/>
      <c r="C3" s="6"/>
      <c r="D3" s="6">
        <v>647770</v>
      </c>
      <c r="E3" s="6"/>
      <c r="F3" s="6"/>
      <c r="G3" s="6">
        <f t="shared" ref="G3:G12" si="0">D3/1000000</f>
        <v>0.64776999999999996</v>
      </c>
      <c r="H3" s="6"/>
      <c r="I3" s="6">
        <v>20</v>
      </c>
      <c r="J3" s="6"/>
      <c r="K3" s="6">
        <f t="shared" ref="K3:K12" si="1" xml:space="preserve"> -0.4138*A3^6 + 12.201*A3^5 - 138.33*A3^4 + 766.96*A3^3 - 2161.3*A3^2 + 2868.1*A3 - 1351</f>
        <v>-2.6444178926665184E+25</v>
      </c>
      <c r="L3" s="6"/>
      <c r="M3">
        <f t="shared" ref="M3:M12" si="2">ABS(K3)</f>
        <v>2.6444178926665184E+25</v>
      </c>
      <c r="N3">
        <f>M3/0.64777</f>
        <v>4.0823407886541805E+25</v>
      </c>
    </row>
    <row r="4" spans="1:14" x14ac:dyDescent="0.25">
      <c r="A4" s="6">
        <v>40000</v>
      </c>
      <c r="B4" s="6"/>
      <c r="C4" s="6"/>
      <c r="D4" s="6">
        <v>4257810</v>
      </c>
      <c r="E4" s="6"/>
      <c r="F4" s="6"/>
      <c r="G4" s="6">
        <f t="shared" si="0"/>
        <v>4.2578100000000001</v>
      </c>
      <c r="H4" s="6"/>
      <c r="I4" s="6">
        <v>20</v>
      </c>
      <c r="J4" s="6"/>
      <c r="K4" s="6">
        <f t="shared" si="1"/>
        <v>-1.693675771675718E+27</v>
      </c>
      <c r="L4" s="6"/>
      <c r="M4">
        <f t="shared" si="2"/>
        <v>1.693675771675718E+27</v>
      </c>
      <c r="N4">
        <f t="shared" ref="N4:N12" si="3">M4/G4</f>
        <v>3.9778096525578127E+26</v>
      </c>
    </row>
    <row r="5" spans="1:14" x14ac:dyDescent="0.25">
      <c r="A5" s="6">
        <v>80000</v>
      </c>
      <c r="B5" s="6"/>
      <c r="C5" s="6"/>
      <c r="D5" s="6">
        <v>4483890</v>
      </c>
      <c r="E5" s="6"/>
      <c r="F5" s="6"/>
      <c r="G5" s="6">
        <f t="shared" si="0"/>
        <v>4.4838899999999997</v>
      </c>
      <c r="H5" s="6"/>
      <c r="I5" s="6">
        <v>20</v>
      </c>
      <c r="J5" s="6"/>
      <c r="K5" s="6">
        <f t="shared" si="1"/>
        <v>-1.0843521262880413E+29</v>
      </c>
      <c r="L5" s="6"/>
      <c r="M5">
        <f t="shared" si="2"/>
        <v>1.0843521262880413E+29</v>
      </c>
      <c r="N5">
        <f t="shared" si="3"/>
        <v>2.4183290096055911E+28</v>
      </c>
    </row>
    <row r="6" spans="1:14" x14ac:dyDescent="0.25">
      <c r="A6" s="6">
        <v>160000</v>
      </c>
      <c r="B6" s="6"/>
      <c r="C6" s="6"/>
      <c r="D6" s="6">
        <v>608210</v>
      </c>
      <c r="E6" s="6"/>
      <c r="F6" s="6"/>
      <c r="G6" s="6">
        <f t="shared" si="0"/>
        <v>0.60821000000000003</v>
      </c>
      <c r="H6" s="6"/>
      <c r="I6" s="6">
        <v>20</v>
      </c>
      <c r="J6" s="6"/>
      <c r="K6" s="6">
        <f t="shared" si="1"/>
        <v>-6.9411327038752074E+30</v>
      </c>
      <c r="L6" s="6"/>
      <c r="M6">
        <f t="shared" si="2"/>
        <v>6.9411327038752074E+30</v>
      </c>
      <c r="N6">
        <f t="shared" si="3"/>
        <v>1.141239490287106E+31</v>
      </c>
    </row>
    <row r="7" spans="1:14" x14ac:dyDescent="0.25">
      <c r="A7" s="6">
        <v>320000</v>
      </c>
      <c r="B7" s="6"/>
      <c r="C7" s="6"/>
      <c r="D7" s="6">
        <v>5542420</v>
      </c>
      <c r="E7" s="6"/>
      <c r="F7" s="6"/>
      <c r="G7" s="6">
        <f t="shared" si="0"/>
        <v>5.5424199999999999</v>
      </c>
      <c r="H7" s="6"/>
      <c r="I7" s="6">
        <v>20</v>
      </c>
      <c r="J7" s="6"/>
      <c r="K7" s="6">
        <f t="shared" si="1"/>
        <v>-4.4427342845918681E+32</v>
      </c>
      <c r="L7" s="6"/>
      <c r="M7">
        <f t="shared" si="2"/>
        <v>4.4427342845918681E+32</v>
      </c>
      <c r="N7">
        <f t="shared" si="3"/>
        <v>8.0158744458050238E+31</v>
      </c>
    </row>
    <row r="8" spans="1:14" x14ac:dyDescent="0.25">
      <c r="A8" s="6">
        <v>640000</v>
      </c>
      <c r="B8" s="6"/>
      <c r="C8" s="6"/>
      <c r="D8" s="6">
        <v>10356735</v>
      </c>
      <c r="E8" s="6"/>
      <c r="F8" s="6"/>
      <c r="G8" s="6">
        <f t="shared" si="0"/>
        <v>10.356735</v>
      </c>
      <c r="H8" s="6"/>
      <c r="I8" s="6">
        <v>20</v>
      </c>
      <c r="J8" s="6"/>
      <c r="K8" s="6">
        <f t="shared" si="1"/>
        <v>-2.8434809424165057E+34</v>
      </c>
      <c r="L8" s="6"/>
      <c r="M8">
        <f t="shared" si="2"/>
        <v>2.8434809424165057E+34</v>
      </c>
      <c r="N8">
        <f t="shared" si="3"/>
        <v>2.745537992829309E+33</v>
      </c>
    </row>
    <row r="9" spans="1:14" x14ac:dyDescent="0.25">
      <c r="A9" s="6">
        <v>1280000</v>
      </c>
      <c r="B9" s="6"/>
      <c r="C9" s="6"/>
      <c r="D9" s="6">
        <v>196431245</v>
      </c>
      <c r="E9" s="6"/>
      <c r="F9" s="6"/>
      <c r="G9" s="6">
        <f t="shared" si="0"/>
        <v>196.43124499999999</v>
      </c>
      <c r="H9" s="6"/>
      <c r="I9" s="6">
        <v>20</v>
      </c>
      <c r="J9" s="6"/>
      <c r="K9" s="6">
        <f t="shared" si="1"/>
        <v>-1.8198697243493777E+36</v>
      </c>
      <c r="L9" s="6"/>
      <c r="M9">
        <f t="shared" si="2"/>
        <v>1.8198697243493777E+36</v>
      </c>
      <c r="N9">
        <f t="shared" si="3"/>
        <v>9.264665223444354E+33</v>
      </c>
    </row>
    <row r="10" spans="1:14" x14ac:dyDescent="0.25">
      <c r="A10" s="6">
        <v>2560000</v>
      </c>
      <c r="B10" s="6"/>
      <c r="C10" s="6"/>
      <c r="D10" s="6">
        <v>613323675</v>
      </c>
      <c r="E10" s="6"/>
      <c r="F10" s="6"/>
      <c r="G10" s="6">
        <f t="shared" si="0"/>
        <v>613.32367499999998</v>
      </c>
      <c r="H10" s="6"/>
      <c r="I10" s="6">
        <v>20</v>
      </c>
      <c r="J10" s="6"/>
      <c r="K10" s="6">
        <f t="shared" si="1"/>
        <v>-1.164730038546736E+38</v>
      </c>
      <c r="L10" s="6"/>
      <c r="M10">
        <f t="shared" si="2"/>
        <v>1.164730038546736E+38</v>
      </c>
      <c r="N10">
        <f t="shared" si="3"/>
        <v>1.8990462720140976E+35</v>
      </c>
    </row>
    <row r="11" spans="1:14" x14ac:dyDescent="0.25">
      <c r="A11" s="6">
        <v>5120000</v>
      </c>
      <c r="B11" s="6"/>
      <c r="C11" s="6"/>
      <c r="D11" s="6">
        <v>1513239650</v>
      </c>
      <c r="E11" s="6"/>
      <c r="F11" s="6"/>
      <c r="G11" s="6">
        <f t="shared" si="0"/>
        <v>1513.23965</v>
      </c>
      <c r="H11" s="6"/>
      <c r="I11" s="6">
        <v>20</v>
      </c>
      <c r="J11" s="6"/>
      <c r="K11" s="6">
        <f t="shared" si="1"/>
        <v>-7.4543151748663198E+39</v>
      </c>
      <c r="L11" s="6"/>
      <c r="M11">
        <f t="shared" si="2"/>
        <v>7.4543151748663198E+39</v>
      </c>
      <c r="N11">
        <f t="shared" si="3"/>
        <v>4.9260638755178797E+36</v>
      </c>
    </row>
    <row r="12" spans="1:14" x14ac:dyDescent="0.25">
      <c r="A12" s="6">
        <v>10240000</v>
      </c>
      <c r="B12" s="6"/>
      <c r="C12" s="6"/>
      <c r="D12" s="6">
        <v>1166347475</v>
      </c>
      <c r="E12" s="6"/>
      <c r="F12" s="6"/>
      <c r="G12" s="6">
        <f t="shared" si="0"/>
        <v>1166.347475</v>
      </c>
      <c r="H12" s="6"/>
      <c r="I12" s="6">
        <v>20</v>
      </c>
      <c r="J12" s="6"/>
      <c r="K12" s="6">
        <f t="shared" si="1"/>
        <v>-4.770775448973579E+41</v>
      </c>
      <c r="L12" s="6"/>
      <c r="M12">
        <f t="shared" si="2"/>
        <v>4.770775448973579E+41</v>
      </c>
      <c r="N12">
        <f t="shared" si="3"/>
        <v>4.0903551910836679E+38</v>
      </c>
    </row>
    <row r="22" spans="18:18" ht="15.75" x14ac:dyDescent="0.25">
      <c r="R22" s="4"/>
    </row>
  </sheetData>
  <mergeCells count="56">
    <mergeCell ref="D12:F12"/>
    <mergeCell ref="D11:F11"/>
    <mergeCell ref="D10:F10"/>
    <mergeCell ref="D9:F9"/>
    <mergeCell ref="D8:F8"/>
    <mergeCell ref="A8:C8"/>
    <mergeCell ref="A9:C9"/>
    <mergeCell ref="A10:C10"/>
    <mergeCell ref="A11:C11"/>
    <mergeCell ref="A12:C12"/>
    <mergeCell ref="A1:F1"/>
    <mergeCell ref="A2:C2"/>
    <mergeCell ref="A3:C3"/>
    <mergeCell ref="A4:C4"/>
    <mergeCell ref="A5:C5"/>
    <mergeCell ref="D5:F5"/>
    <mergeCell ref="D4:F4"/>
    <mergeCell ref="D3:F3"/>
    <mergeCell ref="D2:F2"/>
    <mergeCell ref="A7:C7"/>
    <mergeCell ref="G2:H2"/>
    <mergeCell ref="G3:H3"/>
    <mergeCell ref="G4:H4"/>
    <mergeCell ref="G5:H5"/>
    <mergeCell ref="G6:H6"/>
    <mergeCell ref="G7:H7"/>
    <mergeCell ref="A6:C6"/>
    <mergeCell ref="D7:F7"/>
    <mergeCell ref="D6:F6"/>
    <mergeCell ref="I2:J2"/>
    <mergeCell ref="I3:J3"/>
    <mergeCell ref="I4:J4"/>
    <mergeCell ref="I5:J5"/>
    <mergeCell ref="I6:J6"/>
    <mergeCell ref="I11:J11"/>
    <mergeCell ref="I12:J12"/>
    <mergeCell ref="G8:H8"/>
    <mergeCell ref="G9:H9"/>
    <mergeCell ref="G10:H10"/>
    <mergeCell ref="G11:H11"/>
    <mergeCell ref="G12:H12"/>
    <mergeCell ref="K7:L7"/>
    <mergeCell ref="I7:J7"/>
    <mergeCell ref="I8:J8"/>
    <mergeCell ref="I9:J9"/>
    <mergeCell ref="I10:J10"/>
    <mergeCell ref="K2:L2"/>
    <mergeCell ref="K3:L3"/>
    <mergeCell ref="K4:L4"/>
    <mergeCell ref="K5:L5"/>
    <mergeCell ref="K6:L6"/>
    <mergeCell ref="K8:L8"/>
    <mergeCell ref="K9:L9"/>
    <mergeCell ref="K10:L10"/>
    <mergeCell ref="K11:L11"/>
    <mergeCell ref="K12:L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55D4-6AE4-4B7C-91EA-21A719C38FE6}">
  <dimension ref="A1:J12"/>
  <sheetViews>
    <sheetView zoomScale="130" zoomScaleNormal="130" workbookViewId="0">
      <selection activeCell="J11" sqref="J11"/>
    </sheetView>
  </sheetViews>
  <sheetFormatPr defaultRowHeight="15" x14ac:dyDescent="0.25"/>
  <sheetData>
    <row r="1" spans="1:10" x14ac:dyDescent="0.25">
      <c r="A1" s="6" t="s">
        <v>5</v>
      </c>
      <c r="B1" s="6"/>
      <c r="C1" s="6"/>
      <c r="D1" s="6"/>
      <c r="E1" s="6"/>
      <c r="F1" s="6"/>
    </row>
    <row r="2" spans="1:10" x14ac:dyDescent="0.25">
      <c r="A2" s="6" t="s">
        <v>0</v>
      </c>
      <c r="B2" s="6"/>
      <c r="C2" s="6"/>
      <c r="D2" s="6" t="s">
        <v>1</v>
      </c>
      <c r="E2" s="6"/>
      <c r="F2" s="6"/>
      <c r="G2" s="6" t="s">
        <v>8</v>
      </c>
      <c r="H2" s="6"/>
      <c r="I2" t="s">
        <v>12</v>
      </c>
      <c r="J2" t="s">
        <v>10</v>
      </c>
    </row>
    <row r="3" spans="1:10" x14ac:dyDescent="0.25">
      <c r="A3" s="6">
        <v>3</v>
      </c>
      <c r="B3" s="6"/>
      <c r="C3" s="6"/>
      <c r="D3" s="6">
        <v>2820</v>
      </c>
      <c r="E3" s="6"/>
      <c r="F3" s="6"/>
      <c r="G3" s="6">
        <v>20</v>
      </c>
      <c r="H3" s="6"/>
      <c r="I3">
        <f t="shared" ref="I3:I12" si="0">299.17 * EXP(2.118*A3)</f>
        <v>171959.10634052896</v>
      </c>
      <c r="J3">
        <f t="shared" ref="J3:J12" si="1">I3/A3</f>
        <v>57319.702113509651</v>
      </c>
    </row>
    <row r="4" spans="1:10" x14ac:dyDescent="0.25">
      <c r="A4" s="6">
        <v>6</v>
      </c>
      <c r="B4" s="6"/>
      <c r="C4" s="6"/>
      <c r="D4" s="6">
        <v>23175</v>
      </c>
      <c r="E4" s="6"/>
      <c r="F4" s="6"/>
      <c r="G4" s="6">
        <v>20</v>
      </c>
      <c r="H4" s="6"/>
      <c r="I4">
        <f t="shared" si="0"/>
        <v>98839904.580784634</v>
      </c>
      <c r="J4">
        <f t="shared" si="1"/>
        <v>16473317.430130772</v>
      </c>
    </row>
    <row r="5" spans="1:10" x14ac:dyDescent="0.25">
      <c r="A5" s="6">
        <v>9</v>
      </c>
      <c r="B5" s="6"/>
      <c r="C5" s="6"/>
      <c r="D5" s="6">
        <v>115985</v>
      </c>
      <c r="E5" s="6"/>
      <c r="F5" s="6"/>
      <c r="G5" s="6">
        <v>20</v>
      </c>
      <c r="H5" s="6"/>
      <c r="I5">
        <f t="shared" si="0"/>
        <v>56811918516.211098</v>
      </c>
      <c r="J5">
        <f t="shared" si="1"/>
        <v>6312435390.6901217</v>
      </c>
    </row>
    <row r="6" spans="1:10" x14ac:dyDescent="0.25">
      <c r="A6" s="6">
        <v>12</v>
      </c>
      <c r="B6" s="6"/>
      <c r="C6" s="6"/>
      <c r="D6" s="6">
        <v>1762260</v>
      </c>
      <c r="E6" s="6"/>
      <c r="F6" s="6"/>
      <c r="G6" s="6">
        <v>20</v>
      </c>
      <c r="H6" s="6"/>
      <c r="I6">
        <f t="shared" si="0"/>
        <v>32654767314699.367</v>
      </c>
      <c r="J6">
        <f t="shared" si="1"/>
        <v>2721230609558.2808</v>
      </c>
    </row>
    <row r="7" spans="1:10" x14ac:dyDescent="0.25">
      <c r="A7" s="6">
        <v>15</v>
      </c>
      <c r="B7" s="6"/>
      <c r="C7" s="6"/>
      <c r="D7" s="6">
        <v>8917345</v>
      </c>
      <c r="E7" s="6"/>
      <c r="F7" s="6"/>
      <c r="G7" s="6">
        <v>20</v>
      </c>
      <c r="H7" s="6"/>
      <c r="I7">
        <f t="shared" si="0"/>
        <v>1.8769544423550612E+16</v>
      </c>
      <c r="J7">
        <f t="shared" si="1"/>
        <v>1251302961570040.8</v>
      </c>
    </row>
    <row r="8" spans="1:10" x14ac:dyDescent="0.25">
      <c r="A8" s="6">
        <v>18</v>
      </c>
      <c r="B8" s="6"/>
      <c r="C8" s="6"/>
      <c r="D8" s="6">
        <v>127059710</v>
      </c>
      <c r="E8" s="6"/>
      <c r="F8" s="6"/>
      <c r="G8" s="6">
        <v>20</v>
      </c>
      <c r="H8" s="6"/>
      <c r="I8">
        <f t="shared" si="0"/>
        <v>1.0788495121478121E+19</v>
      </c>
      <c r="J8">
        <f t="shared" si="1"/>
        <v>5.9936084008211789E+17</v>
      </c>
    </row>
    <row r="9" spans="1:10" x14ac:dyDescent="0.25">
      <c r="A9" s="6">
        <v>21</v>
      </c>
      <c r="B9" s="6"/>
      <c r="C9" s="6"/>
      <c r="D9" s="6">
        <v>896497505</v>
      </c>
      <c r="E9" s="6"/>
      <c r="F9" s="6"/>
      <c r="G9" s="6">
        <v>20</v>
      </c>
      <c r="H9" s="6"/>
      <c r="I9">
        <f t="shared" si="0"/>
        <v>6.2010896140941058E+21</v>
      </c>
      <c r="J9">
        <f t="shared" si="1"/>
        <v>2.9528998162352885E+20</v>
      </c>
    </row>
    <row r="10" spans="1:10" x14ac:dyDescent="0.25">
      <c r="A10" s="6">
        <v>24</v>
      </c>
      <c r="B10" s="6"/>
      <c r="C10" s="6"/>
      <c r="D10" s="6">
        <v>5842728395</v>
      </c>
      <c r="E10" s="6"/>
      <c r="F10" s="6"/>
      <c r="G10" s="6">
        <v>20</v>
      </c>
      <c r="H10" s="6"/>
      <c r="I10">
        <f t="shared" si="0"/>
        <v>3.5643073449114478E+24</v>
      </c>
      <c r="J10">
        <f t="shared" si="1"/>
        <v>1.48512806037977E+23</v>
      </c>
    </row>
    <row r="11" spans="1:10" x14ac:dyDescent="0.25">
      <c r="A11" s="6">
        <v>27</v>
      </c>
      <c r="B11" s="6"/>
      <c r="C11" s="6"/>
      <c r="D11" s="6">
        <v>53982212740</v>
      </c>
      <c r="E11" s="6"/>
      <c r="F11" s="6"/>
      <c r="G11" s="6">
        <v>20</v>
      </c>
      <c r="H11" s="6"/>
      <c r="I11">
        <f t="shared" si="0"/>
        <v>2.0487184736235598E+27</v>
      </c>
      <c r="J11">
        <f t="shared" si="1"/>
        <v>7.5878461986057773E+25</v>
      </c>
    </row>
    <row r="12" spans="1:10" x14ac:dyDescent="0.25">
      <c r="A12" s="6">
        <v>30</v>
      </c>
      <c r="B12" s="6"/>
      <c r="C12" s="6"/>
      <c r="D12" s="6">
        <v>523625771860</v>
      </c>
      <c r="E12" s="6"/>
      <c r="F12" s="6"/>
      <c r="G12" s="6">
        <v>20</v>
      </c>
      <c r="H12" s="6"/>
      <c r="I12">
        <f t="shared" si="0"/>
        <v>1.1775772900613022E+30</v>
      </c>
      <c r="J12">
        <f t="shared" si="1"/>
        <v>3.9252576335376739E+28</v>
      </c>
    </row>
  </sheetData>
  <mergeCells count="34">
    <mergeCell ref="A1:F1"/>
    <mergeCell ref="A12:C12"/>
    <mergeCell ref="D12:F12"/>
    <mergeCell ref="A9:C9"/>
    <mergeCell ref="D9:F9"/>
    <mergeCell ref="A10:C10"/>
    <mergeCell ref="D10:F10"/>
    <mergeCell ref="A11:C11"/>
    <mergeCell ref="D11:F11"/>
    <mergeCell ref="A6:C6"/>
    <mergeCell ref="D6:F6"/>
    <mergeCell ref="A7:C7"/>
    <mergeCell ref="D7:F7"/>
    <mergeCell ref="A8:C8"/>
    <mergeCell ref="D8:F8"/>
    <mergeCell ref="D5:F5"/>
    <mergeCell ref="A2:C2"/>
    <mergeCell ref="D2:F2"/>
    <mergeCell ref="G2:H2"/>
    <mergeCell ref="G3:H3"/>
    <mergeCell ref="G4:H4"/>
    <mergeCell ref="G5:H5"/>
    <mergeCell ref="A3:C3"/>
    <mergeCell ref="D3:F3"/>
    <mergeCell ref="A4:C4"/>
    <mergeCell ref="D4:F4"/>
    <mergeCell ref="A5:C5"/>
    <mergeCell ref="G12:H12"/>
    <mergeCell ref="G6:H6"/>
    <mergeCell ref="G7:H7"/>
    <mergeCell ref="G8:H8"/>
    <mergeCell ref="G9:H9"/>
    <mergeCell ref="G10:H10"/>
    <mergeCell ref="G11:H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0E21-3F67-41D8-A4F7-8412FC2255B9}">
  <dimension ref="A1:H12"/>
  <sheetViews>
    <sheetView workbookViewId="0">
      <selection activeCell="A2" sqref="A2:C2"/>
    </sheetView>
  </sheetViews>
  <sheetFormatPr defaultRowHeight="15" x14ac:dyDescent="0.25"/>
  <cols>
    <col min="6" max="6" width="42" customWidth="1"/>
  </cols>
  <sheetData>
    <row r="1" spans="1:8" x14ac:dyDescent="0.25">
      <c r="A1" s="6" t="s">
        <v>16</v>
      </c>
      <c r="B1" s="6"/>
      <c r="C1" s="6"/>
      <c r="D1" s="6"/>
      <c r="E1" s="6"/>
      <c r="F1" s="6"/>
    </row>
    <row r="2" spans="1:8" x14ac:dyDescent="0.25">
      <c r="A2" s="6" t="s">
        <v>0</v>
      </c>
      <c r="B2" s="6"/>
      <c r="C2" s="6"/>
      <c r="D2" s="6" t="s">
        <v>1</v>
      </c>
      <c r="E2" s="6"/>
      <c r="F2" s="6"/>
      <c r="G2" s="6" t="s">
        <v>8</v>
      </c>
      <c r="H2" s="6"/>
    </row>
    <row r="3" spans="1:8" x14ac:dyDescent="0.25">
      <c r="A3" s="6">
        <v>3</v>
      </c>
      <c r="B3" s="6"/>
      <c r="C3" s="6"/>
      <c r="D3" s="6">
        <v>3200</v>
      </c>
      <c r="E3" s="6"/>
      <c r="F3" s="6"/>
      <c r="G3" s="6">
        <v>20</v>
      </c>
      <c r="H3" s="6"/>
    </row>
    <row r="4" spans="1:8" x14ac:dyDescent="0.25">
      <c r="A4" s="6">
        <v>6</v>
      </c>
      <c r="B4" s="6"/>
      <c r="C4" s="6"/>
      <c r="D4" s="6">
        <v>22930</v>
      </c>
      <c r="E4" s="6"/>
      <c r="F4" s="6"/>
      <c r="G4" s="6">
        <v>20</v>
      </c>
      <c r="H4" s="6"/>
    </row>
    <row r="5" spans="1:8" x14ac:dyDescent="0.25">
      <c r="A5" s="6">
        <v>9</v>
      </c>
      <c r="B5" s="6"/>
      <c r="C5" s="6"/>
      <c r="D5" s="6">
        <v>189930</v>
      </c>
      <c r="E5" s="6"/>
      <c r="F5" s="6"/>
      <c r="G5" s="6">
        <v>20</v>
      </c>
      <c r="H5" s="6"/>
    </row>
    <row r="6" spans="1:8" x14ac:dyDescent="0.25">
      <c r="A6" s="6">
        <v>12</v>
      </c>
      <c r="B6" s="6"/>
      <c r="C6" s="6"/>
      <c r="D6" s="6">
        <v>1287985</v>
      </c>
      <c r="E6" s="6"/>
      <c r="F6" s="6"/>
      <c r="G6" s="6">
        <v>20</v>
      </c>
      <c r="H6" s="6"/>
    </row>
    <row r="7" spans="1:8" x14ac:dyDescent="0.25">
      <c r="A7" s="6">
        <v>15</v>
      </c>
      <c r="B7" s="6"/>
      <c r="C7" s="6"/>
      <c r="D7" s="6">
        <v>14971710</v>
      </c>
      <c r="E7" s="6"/>
      <c r="F7" s="6"/>
      <c r="G7" s="6">
        <v>20</v>
      </c>
      <c r="H7" s="6"/>
    </row>
    <row r="8" spans="1:8" x14ac:dyDescent="0.25">
      <c r="A8" s="6">
        <v>18</v>
      </c>
      <c r="B8" s="6"/>
      <c r="C8" s="6"/>
      <c r="D8" s="6">
        <v>96961865</v>
      </c>
      <c r="E8" s="6"/>
      <c r="F8" s="6"/>
      <c r="G8" s="6">
        <v>20</v>
      </c>
      <c r="H8" s="6"/>
    </row>
    <row r="9" spans="1:8" x14ac:dyDescent="0.25">
      <c r="A9" s="6">
        <v>21</v>
      </c>
      <c r="B9" s="6"/>
      <c r="C9" s="6"/>
      <c r="D9" s="6">
        <v>625639885</v>
      </c>
      <c r="E9" s="6"/>
      <c r="F9" s="6"/>
      <c r="G9" s="6">
        <v>20</v>
      </c>
      <c r="H9" s="6"/>
    </row>
    <row r="10" spans="1:8" x14ac:dyDescent="0.25">
      <c r="A10" s="6">
        <v>24</v>
      </c>
      <c r="B10" s="6"/>
      <c r="C10" s="6"/>
      <c r="D10" s="6">
        <v>8163797405</v>
      </c>
      <c r="E10" s="6"/>
      <c r="F10" s="6"/>
      <c r="G10" s="6">
        <v>20</v>
      </c>
      <c r="H10" s="6"/>
    </row>
    <row r="11" spans="1:8" x14ac:dyDescent="0.25">
      <c r="A11" s="6">
        <v>27</v>
      </c>
      <c r="B11" s="6"/>
      <c r="C11" s="6"/>
      <c r="D11" s="6">
        <v>44525168310</v>
      </c>
      <c r="E11" s="6"/>
      <c r="F11" s="6"/>
      <c r="G11" s="6">
        <v>20</v>
      </c>
      <c r="H11" s="6"/>
    </row>
    <row r="12" spans="1:8" x14ac:dyDescent="0.25">
      <c r="A12" s="6">
        <v>30</v>
      </c>
      <c r="B12" s="6"/>
      <c r="C12" s="6"/>
      <c r="D12" s="6">
        <v>457554004595</v>
      </c>
      <c r="E12" s="6"/>
      <c r="F12" s="6"/>
      <c r="G12" s="6">
        <v>20</v>
      </c>
      <c r="H12" s="6"/>
    </row>
  </sheetData>
  <mergeCells count="34">
    <mergeCell ref="A11:C11"/>
    <mergeCell ref="D11:F11"/>
    <mergeCell ref="A12:C12"/>
    <mergeCell ref="D12:F12"/>
    <mergeCell ref="A8:C8"/>
    <mergeCell ref="D8:F8"/>
    <mergeCell ref="A9:C9"/>
    <mergeCell ref="D9:F9"/>
    <mergeCell ref="A10:C10"/>
    <mergeCell ref="D10:F10"/>
    <mergeCell ref="G7:H7"/>
    <mergeCell ref="A1:F1"/>
    <mergeCell ref="A2:C2"/>
    <mergeCell ref="D2:F2"/>
    <mergeCell ref="A3:C3"/>
    <mergeCell ref="D3:F3"/>
    <mergeCell ref="A4:C4"/>
    <mergeCell ref="D4:F4"/>
    <mergeCell ref="A5:C5"/>
    <mergeCell ref="D5:F5"/>
    <mergeCell ref="A6:C6"/>
    <mergeCell ref="D6:F6"/>
    <mergeCell ref="A7:C7"/>
    <mergeCell ref="D7:F7"/>
    <mergeCell ref="G2:H2"/>
    <mergeCell ref="G3:H3"/>
    <mergeCell ref="G4:H4"/>
    <mergeCell ref="G5:H5"/>
    <mergeCell ref="G6:H6"/>
    <mergeCell ref="G8:H8"/>
    <mergeCell ref="G9:H9"/>
    <mergeCell ref="G10:H10"/>
    <mergeCell ref="G11:H11"/>
    <mergeCell ref="G12:H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2EEA-4274-4CFB-A8FC-D9BE00F821C9}">
  <dimension ref="A1:J12"/>
  <sheetViews>
    <sheetView tabSelected="1" zoomScale="115" zoomScaleNormal="115" workbookViewId="0">
      <selection activeCell="A3" sqref="A3:F12"/>
    </sheetView>
  </sheetViews>
  <sheetFormatPr defaultRowHeight="15" x14ac:dyDescent="0.25"/>
  <cols>
    <col min="9" max="10" width="12.28515625" bestFit="1" customWidth="1"/>
  </cols>
  <sheetData>
    <row r="1" spans="1:10" x14ac:dyDescent="0.25">
      <c r="A1" s="6" t="s">
        <v>6</v>
      </c>
      <c r="B1" s="6"/>
      <c r="C1" s="6"/>
      <c r="D1" s="6"/>
      <c r="E1" s="6"/>
      <c r="F1" s="6"/>
    </row>
    <row r="2" spans="1:10" x14ac:dyDescent="0.25">
      <c r="A2" s="6" t="s">
        <v>0</v>
      </c>
      <c r="B2" s="6"/>
      <c r="C2" s="6"/>
      <c r="D2" s="6" t="s">
        <v>1</v>
      </c>
      <c r="E2" s="6"/>
      <c r="F2" s="6"/>
      <c r="G2" s="6" t="s">
        <v>8</v>
      </c>
      <c r="H2" s="6"/>
      <c r="I2" t="s">
        <v>12</v>
      </c>
      <c r="J2" t="s">
        <v>10</v>
      </c>
    </row>
    <row r="3" spans="1:10" x14ac:dyDescent="0.25">
      <c r="A3" s="6">
        <v>5000</v>
      </c>
      <c r="B3" s="6"/>
      <c r="C3" s="6"/>
      <c r="D3" s="6">
        <v>123235470</v>
      </c>
      <c r="E3" s="6"/>
      <c r="F3" s="6"/>
      <c r="G3" s="6">
        <v>30</v>
      </c>
      <c r="H3" s="6"/>
      <c r="I3">
        <f t="shared" ref="I3:I12" si="0" xml:space="preserve"> 60000000*A3^2 - 20000000*A3 + 50000000</f>
        <v>1499900050000000</v>
      </c>
      <c r="J3">
        <f t="shared" ref="J3:J12" si="1">I3/D3</f>
        <v>12171009.288153809</v>
      </c>
    </row>
    <row r="4" spans="1:10" x14ac:dyDescent="0.25">
      <c r="A4" s="6">
        <v>10000</v>
      </c>
      <c r="B4" s="6"/>
      <c r="C4" s="6"/>
      <c r="D4" s="6">
        <v>243989380</v>
      </c>
      <c r="E4" s="6"/>
      <c r="F4" s="6"/>
      <c r="G4" s="6">
        <v>30</v>
      </c>
      <c r="H4" s="6"/>
      <c r="I4">
        <f t="shared" si="0"/>
        <v>5999800050000000</v>
      </c>
      <c r="J4">
        <f t="shared" si="1"/>
        <v>24590414.754937284</v>
      </c>
    </row>
    <row r="5" spans="1:10" x14ac:dyDescent="0.25">
      <c r="A5" s="6">
        <v>15000</v>
      </c>
      <c r="B5" s="6"/>
      <c r="C5" s="6"/>
      <c r="D5" s="6">
        <v>554100040</v>
      </c>
      <c r="E5" s="6"/>
      <c r="F5" s="6"/>
      <c r="G5" s="6">
        <v>30</v>
      </c>
      <c r="H5" s="6"/>
      <c r="I5">
        <f t="shared" si="0"/>
        <v>1.349970005E+16</v>
      </c>
      <c r="J5">
        <f t="shared" si="1"/>
        <v>24363290.156051964</v>
      </c>
    </row>
    <row r="6" spans="1:10" x14ac:dyDescent="0.25">
      <c r="A6" s="6">
        <v>20000</v>
      </c>
      <c r="B6" s="6"/>
      <c r="C6" s="6"/>
      <c r="D6" s="6">
        <v>978000475</v>
      </c>
      <c r="E6" s="6"/>
      <c r="F6" s="6"/>
      <c r="G6" s="6">
        <v>30</v>
      </c>
      <c r="H6" s="6"/>
      <c r="I6">
        <f t="shared" si="0"/>
        <v>2.399960005E+16</v>
      </c>
      <c r="J6">
        <f t="shared" si="1"/>
        <v>24539456.435335577</v>
      </c>
    </row>
    <row r="7" spans="1:10" x14ac:dyDescent="0.25">
      <c r="A7" s="6">
        <v>25000</v>
      </c>
      <c r="B7" s="6"/>
      <c r="C7" s="6"/>
      <c r="D7" s="6">
        <v>1599695555</v>
      </c>
      <c r="E7" s="6"/>
      <c r="F7" s="6"/>
      <c r="G7" s="6">
        <v>30</v>
      </c>
      <c r="H7" s="6"/>
      <c r="I7">
        <f t="shared" si="0"/>
        <v>3.749950005E+16</v>
      </c>
      <c r="J7">
        <f t="shared" si="1"/>
        <v>23441647.964071512</v>
      </c>
    </row>
    <row r="8" spans="1:10" x14ac:dyDescent="0.25">
      <c r="A8" s="6">
        <v>30000</v>
      </c>
      <c r="B8" s="6"/>
      <c r="C8" s="6"/>
      <c r="D8" s="6">
        <v>2219212415</v>
      </c>
      <c r="E8" s="6"/>
      <c r="F8" s="6"/>
      <c r="G8" s="6">
        <v>30</v>
      </c>
      <c r="H8" s="6"/>
      <c r="I8">
        <f t="shared" si="0"/>
        <v>5.399940005E+16</v>
      </c>
      <c r="J8">
        <f t="shared" si="1"/>
        <v>24332686.53555185</v>
      </c>
    </row>
    <row r="9" spans="1:10" x14ac:dyDescent="0.25">
      <c r="A9" s="6">
        <v>35000</v>
      </c>
      <c r="B9" s="6"/>
      <c r="C9" s="6"/>
      <c r="D9" s="6">
        <v>3061734655</v>
      </c>
      <c r="E9" s="6"/>
      <c r="F9" s="6"/>
      <c r="G9" s="6">
        <v>30</v>
      </c>
      <c r="H9" s="6"/>
      <c r="I9">
        <f t="shared" si="0"/>
        <v>7.349930005E+16</v>
      </c>
      <c r="J9">
        <f t="shared" si="1"/>
        <v>24005770.692757826</v>
      </c>
    </row>
    <row r="10" spans="1:10" x14ac:dyDescent="0.25">
      <c r="A10" s="6">
        <v>40000</v>
      </c>
      <c r="B10" s="6"/>
      <c r="C10" s="6"/>
      <c r="D10" s="6">
        <v>3997933140</v>
      </c>
      <c r="E10" s="6"/>
      <c r="F10" s="6"/>
      <c r="G10" s="6">
        <v>30</v>
      </c>
      <c r="H10" s="6"/>
      <c r="I10">
        <f t="shared" si="0"/>
        <v>9.599920005E+16</v>
      </c>
      <c r="J10">
        <f t="shared" si="1"/>
        <v>24012207.480288178</v>
      </c>
    </row>
    <row r="11" spans="1:10" x14ac:dyDescent="0.25">
      <c r="A11" s="6">
        <v>45000</v>
      </c>
      <c r="B11" s="6"/>
      <c r="C11" s="6"/>
      <c r="D11" s="6">
        <v>5041987650</v>
      </c>
      <c r="E11" s="6"/>
      <c r="F11" s="6"/>
      <c r="G11" s="6">
        <v>30</v>
      </c>
      <c r="H11" s="6"/>
      <c r="I11">
        <f t="shared" si="0"/>
        <v>1.2149910005E+17</v>
      </c>
      <c r="J11">
        <f t="shared" si="1"/>
        <v>24097460.859508451</v>
      </c>
    </row>
    <row r="12" spans="1:10" x14ac:dyDescent="0.25">
      <c r="A12" s="6">
        <v>50000</v>
      </c>
      <c r="B12" s="6"/>
      <c r="C12" s="6"/>
      <c r="D12" s="6">
        <v>6242929365</v>
      </c>
      <c r="E12" s="6"/>
      <c r="F12" s="6"/>
      <c r="G12" s="6">
        <v>30</v>
      </c>
      <c r="H12" s="6"/>
      <c r="I12">
        <f t="shared" si="0"/>
        <v>1.4999900005E+17</v>
      </c>
      <c r="J12">
        <f t="shared" si="1"/>
        <v>24027021.816223931</v>
      </c>
    </row>
  </sheetData>
  <mergeCells count="34">
    <mergeCell ref="A12:C12"/>
    <mergeCell ref="D12:F12"/>
    <mergeCell ref="A1:F1"/>
    <mergeCell ref="A9:C9"/>
    <mergeCell ref="D9:F9"/>
    <mergeCell ref="A10:C10"/>
    <mergeCell ref="D10:F10"/>
    <mergeCell ref="A11:C11"/>
    <mergeCell ref="D11:F11"/>
    <mergeCell ref="A6:C6"/>
    <mergeCell ref="D6:F6"/>
    <mergeCell ref="A7:C7"/>
    <mergeCell ref="D7:F7"/>
    <mergeCell ref="A8:C8"/>
    <mergeCell ref="D8:F8"/>
    <mergeCell ref="D4:F4"/>
    <mergeCell ref="A5:C5"/>
    <mergeCell ref="D5:F5"/>
    <mergeCell ref="G2:H2"/>
    <mergeCell ref="G3:H3"/>
    <mergeCell ref="G4:H4"/>
    <mergeCell ref="G5:H5"/>
    <mergeCell ref="A2:C2"/>
    <mergeCell ref="D2:F2"/>
    <mergeCell ref="A3:C3"/>
    <mergeCell ref="D3:F3"/>
    <mergeCell ref="A4:C4"/>
    <mergeCell ref="G12:H12"/>
    <mergeCell ref="G6:H6"/>
    <mergeCell ref="G7:H7"/>
    <mergeCell ref="G8:H8"/>
    <mergeCell ref="G9:H9"/>
    <mergeCell ref="G10:H10"/>
    <mergeCell ref="G11:H1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B948844454334995E2C6C8A450A42F" ma:contentTypeVersion="12" ma:contentTypeDescription="Create a new document." ma:contentTypeScope="" ma:versionID="1f507bc3ace5cfd957ebc30bd56287ab">
  <xsd:schema xmlns:xsd="http://www.w3.org/2001/XMLSchema" xmlns:xs="http://www.w3.org/2001/XMLSchema" xmlns:p="http://schemas.microsoft.com/office/2006/metadata/properties" xmlns:ns3="b456dd2d-30b5-4f90-a4ec-9f1092f06556" targetNamespace="http://schemas.microsoft.com/office/2006/metadata/properties" ma:root="true" ma:fieldsID="1193e4397f9c3721f85aa2f11b2d3c24" ns3:_="">
    <xsd:import namespace="b456dd2d-30b5-4f90-a4ec-9f1092f065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6dd2d-30b5-4f90-a4ec-9f1092f065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J p l K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J p l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Z S l g o i k e 4 D g A A A B E A A A A T A B w A R m 9 y b X V s Y X M v U 2 V j d G l v b j E u b S C i G A A o o B Q A A A A A A A A A A A A A A A A A A A A A A A A A A A A r T k 0 u y c z P U w i G 0 I b W A F B L A Q I t A B Q A A g A I A C a Z S l i k d y k C p A A A A P Y A A A A S A A A A A A A A A A A A A A A A A A A A A A B D b 2 5 m a W c v U G F j a 2 F n Z S 5 4 b W x Q S w E C L Q A U A A I A C A A m m U p Y D 8 r p q 6 Q A A A D p A A A A E w A A A A A A A A A A A A A A A A D w A A A A W 0 N v b n R l b n R f V H l w Z X N d L n h t b F B L A Q I t A B Q A A g A I A C a Z S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s m M V 8 k c M + T 5 Y B M 6 K n v 4 O N A A A A A A I A A A A A A B B m A A A A A Q A A I A A A A L 0 s x 0 i h 2 v R s q p 7 z r M P 1 q v e v y 4 n F p o + 9 H 1 D Z X L B e h R 3 6 A A A A A A 6 A A A A A A g A A I A A A A J G D 0 b D M + y x 5 D g W o N r M c E K M B r D X + 9 7 u t O h P n f v D h J d 4 T U A A A A G b O U S Z y / b b M / j 1 Y V g g f N r 8 n V w d X o n / 5 j H f e 6 x e 9 4 Q q K 0 m D 4 u O 1 m Q g y X h I x v L O T O y u Q N o d w X C x l m S x o h 3 6 R c 0 g G h X 7 K r 5 D U n x G Y P o l c n n l d F Q A A A A C 6 i Z 7 s 6 / Q i 6 S B N e 7 w t K j N 6 8 Z i b z 8 0 Q j z B x L H s P B G 2 a + u i p 8 k 7 r E N / f J e j t Y d K 7 D E U Z n G l x 5 r 2 S v / X E L s g J 7 W z s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56dd2d-30b5-4f90-a4ec-9f1092f0655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ADB3A8-A9B6-4911-8C20-33FD0A465F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56dd2d-30b5-4f90-a4ec-9f1092f065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EA4ADD-03D5-4D08-8550-D78D05BCE33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E484043-D9AF-467D-AC57-8981ED48F5BE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b456dd2d-30b5-4f90-a4ec-9f1092f06556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9A91C615-E03D-4C6C-97E3-FBA3DD7D5B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Routine 1</vt:lpstr>
      <vt:lpstr>Routine 2</vt:lpstr>
      <vt:lpstr>Routine 3</vt:lpstr>
      <vt:lpstr>Routine 4</vt:lpstr>
      <vt:lpstr>2nd Routine 4</vt:lpstr>
      <vt:lpstr>Routine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Norvin Lim</dc:creator>
  <cp:lastModifiedBy>Norvin Lim</cp:lastModifiedBy>
  <dcterms:created xsi:type="dcterms:W3CDTF">2024-02-11T02:13:30Z</dcterms:created>
  <dcterms:modified xsi:type="dcterms:W3CDTF">2024-02-11T07:44:04Z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0x01010060B948844454334995E2C6C8A450A42F</vt:lpwstr>
  </property>
</Properties>
</file>